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D:\AA rozpočty\"/>
    </mc:Choice>
  </mc:AlternateContent>
  <bookViews>
    <workbookView xWindow="0" yWindow="0" windowWidth="0" windowHeight="0"/>
  </bookViews>
  <sheets>
    <sheet name="Rekapitulace stavby" sheetId="1" r:id="rId1"/>
    <sheet name="01 - Stavební část" sheetId="2" r:id="rId2"/>
    <sheet name="02 - Retenční nádrž" sheetId="3" r:id="rId3"/>
    <sheet name="03 - ZTI" sheetId="4" r:id="rId4"/>
    <sheet name="04 - Vytápění" sheetId="5" r:id="rId5"/>
    <sheet name="05 - MaR" sheetId="6" r:id="rId6"/>
    <sheet name="06 - Silnoproud" sheetId="7" r:id="rId7"/>
    <sheet name="07 - FVE" sheetId="8" r:id="rId8"/>
    <sheet name="08 - VZT+CHL" sheetId="9" r:id="rId9"/>
    <sheet name="90 - Vedlejší rozpočtové ..." sheetId="10" r:id="rId10"/>
    <sheet name="Pokyny pro vyplnění" sheetId="11" r:id="rId11"/>
  </sheets>
  <definedNames>
    <definedName name="_xlnm.Print_Area" localSheetId="0">'Rekapitulace stavby'!$D$4:$AO$36,'Rekapitulace stavby'!$C$42:$AQ$64</definedName>
    <definedName name="_xlnm.Print_Titles" localSheetId="0">'Rekapitulace stavby'!$52:$52</definedName>
    <definedName name="_xlnm._FilterDatabase" localSheetId="1" hidden="1">'01 - Stavební část'!$C$111:$K$1901</definedName>
    <definedName name="_xlnm.Print_Area" localSheetId="1">'01 - Stavební část'!$C$4:$J$39,'01 - Stavební část'!$C$45:$J$93,'01 - Stavební část'!$C$99:$K$1901</definedName>
    <definedName name="_xlnm.Print_Titles" localSheetId="1">'01 - Stavební část'!$111:$111</definedName>
    <definedName name="_xlnm._FilterDatabase" localSheetId="2" hidden="1">'02 - Retenční nádrž'!$C$89:$K$211</definedName>
    <definedName name="_xlnm.Print_Area" localSheetId="2">'02 - Retenční nádrž'!$C$4:$J$39,'02 - Retenční nádrž'!$C$45:$J$71,'02 - Retenční nádrž'!$C$77:$K$211</definedName>
    <definedName name="_xlnm.Print_Titles" localSheetId="2">'02 - Retenční nádrž'!$89:$89</definedName>
    <definedName name="_xlnm._FilterDatabase" localSheetId="3" hidden="1">'03 - ZTI'!$C$81:$K$99</definedName>
    <definedName name="_xlnm.Print_Area" localSheetId="3">'03 - ZTI'!$C$4:$J$39,'03 - ZTI'!$C$45:$J$63,'03 - ZTI'!$C$69:$K$99</definedName>
    <definedName name="_xlnm.Print_Titles" localSheetId="3">'03 - ZTI'!$81:$81</definedName>
    <definedName name="_xlnm._FilterDatabase" localSheetId="4" hidden="1">'04 - Vytápění'!$C$84:$K$154</definedName>
    <definedName name="_xlnm.Print_Area" localSheetId="4">'04 - Vytápění'!$C$4:$J$39,'04 - Vytápění'!$C$45:$J$66,'04 - Vytápění'!$C$72:$K$154</definedName>
    <definedName name="_xlnm.Print_Titles" localSheetId="4">'04 - Vytápění'!$84:$84</definedName>
    <definedName name="_xlnm._FilterDatabase" localSheetId="5" hidden="1">'05 - MaR'!$C$85:$K$160</definedName>
    <definedName name="_xlnm.Print_Area" localSheetId="5">'05 - MaR'!$C$4:$J$39,'05 - MaR'!$C$45:$J$67,'05 - MaR'!$C$73:$K$160</definedName>
    <definedName name="_xlnm.Print_Titles" localSheetId="5">'05 - MaR'!$85:$85</definedName>
    <definedName name="_xlnm._FilterDatabase" localSheetId="6" hidden="1">'06 - Silnoproud'!$C$91:$K$318</definedName>
    <definedName name="_xlnm.Print_Area" localSheetId="6">'06 - Silnoproud'!$C$4:$J$39,'06 - Silnoproud'!$C$45:$J$73,'06 - Silnoproud'!$C$79:$K$318</definedName>
    <definedName name="_xlnm.Print_Titles" localSheetId="6">'06 - Silnoproud'!$91:$91</definedName>
    <definedName name="_xlnm._FilterDatabase" localSheetId="7" hidden="1">'07 - FVE'!$C$90:$K$181</definedName>
    <definedName name="_xlnm.Print_Area" localSheetId="7">'07 - FVE'!$C$4:$J$39,'07 - FVE'!$C$45:$J$72,'07 - FVE'!$C$78:$K$181</definedName>
    <definedName name="_xlnm.Print_Titles" localSheetId="7">'07 - FVE'!$90:$90</definedName>
    <definedName name="_xlnm._FilterDatabase" localSheetId="8" hidden="1">'08 - VZT+CHL'!$C$87:$K$332</definedName>
    <definedName name="_xlnm.Print_Area" localSheetId="8">'08 - VZT+CHL'!$C$4:$J$39,'08 - VZT+CHL'!$C$45:$J$69,'08 - VZT+CHL'!$C$75:$K$332</definedName>
    <definedName name="_xlnm.Print_Titles" localSheetId="8">'08 - VZT+CHL'!$87:$87</definedName>
    <definedName name="_xlnm._FilterDatabase" localSheetId="9" hidden="1">'90 - Vedlejší rozpočtové ...'!$C$83:$K$104</definedName>
    <definedName name="_xlnm.Print_Area" localSheetId="9">'90 - Vedlejší rozpočtové ...'!$C$4:$J$39,'90 - Vedlejší rozpočtové ...'!$C$45:$J$65,'90 - Vedlejší rozpočtové ...'!$C$71:$K$104</definedName>
    <definedName name="_xlnm.Print_Titles" localSheetId="9">'90 - Vedlejší rozpočtové ...'!$83:$83</definedName>
    <definedName name="_xlnm.Print_Area" localSheetId="10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10" l="1" r="J37"/>
  <c r="J36"/>
  <c i="1" r="AY63"/>
  <c i="10" r="J35"/>
  <c i="1" r="AX63"/>
  <c i="10"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0"/>
  <c r="BH100"/>
  <c r="BG100"/>
  <c r="BF100"/>
  <c r="T100"/>
  <c r="T99"/>
  <c r="R100"/>
  <c r="R99"/>
  <c r="P100"/>
  <c r="P99"/>
  <c r="BI98"/>
  <c r="BH98"/>
  <c r="BG98"/>
  <c r="BF98"/>
  <c r="T98"/>
  <c r="R98"/>
  <c r="P98"/>
  <c r="BI96"/>
  <c r="BH96"/>
  <c r="BG96"/>
  <c r="BF96"/>
  <c r="T96"/>
  <c r="R96"/>
  <c r="P96"/>
  <c r="BI95"/>
  <c r="BH95"/>
  <c r="BG95"/>
  <c r="BF95"/>
  <c r="T95"/>
  <c r="R95"/>
  <c r="P95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F78"/>
  <c r="E76"/>
  <c r="F52"/>
  <c r="E50"/>
  <c r="J24"/>
  <c r="E24"/>
  <c r="J81"/>
  <c r="J23"/>
  <c r="J21"/>
  <c r="E21"/>
  <c r="J54"/>
  <c r="J20"/>
  <c r="J18"/>
  <c r="E18"/>
  <c r="F81"/>
  <c r="J17"/>
  <c r="J15"/>
  <c r="E15"/>
  <c r="F80"/>
  <c r="J14"/>
  <c r="J12"/>
  <c r="J78"/>
  <c r="E7"/>
  <c r="E74"/>
  <c i="9" r="J37"/>
  <c r="J36"/>
  <c i="1" r="AY62"/>
  <c i="9" r="J35"/>
  <c i="1" r="AX62"/>
  <c i="9" r="BI332"/>
  <c r="BH332"/>
  <c r="BG332"/>
  <c r="BF332"/>
  <c r="T332"/>
  <c r="R332"/>
  <c r="P332"/>
  <c r="BI331"/>
  <c r="BH331"/>
  <c r="BG331"/>
  <c r="BF331"/>
  <c r="T331"/>
  <c r="R331"/>
  <c r="P331"/>
  <c r="BI329"/>
  <c r="BH329"/>
  <c r="BG329"/>
  <c r="BF329"/>
  <c r="T329"/>
  <c r="R329"/>
  <c r="P329"/>
  <c r="BI328"/>
  <c r="BH328"/>
  <c r="BG328"/>
  <c r="BF328"/>
  <c r="T328"/>
  <c r="R328"/>
  <c r="P328"/>
  <c r="BI327"/>
  <c r="BH327"/>
  <c r="BG327"/>
  <c r="BF327"/>
  <c r="T327"/>
  <c r="R327"/>
  <c r="P327"/>
  <c r="BI326"/>
  <c r="BH326"/>
  <c r="BG326"/>
  <c r="BF326"/>
  <c r="T326"/>
  <c r="R326"/>
  <c r="P326"/>
  <c r="BI324"/>
  <c r="BH324"/>
  <c r="BG324"/>
  <c r="BF324"/>
  <c r="T324"/>
  <c r="R324"/>
  <c r="P324"/>
  <c r="BI323"/>
  <c r="BH323"/>
  <c r="BG323"/>
  <c r="BF323"/>
  <c r="T323"/>
  <c r="R323"/>
  <c r="P323"/>
  <c r="BI322"/>
  <c r="BH322"/>
  <c r="BG322"/>
  <c r="BF322"/>
  <c r="T322"/>
  <c r="R322"/>
  <c r="P322"/>
  <c r="BI321"/>
  <c r="BH321"/>
  <c r="BG321"/>
  <c r="BF321"/>
  <c r="T321"/>
  <c r="R321"/>
  <c r="P321"/>
  <c r="BI320"/>
  <c r="BH320"/>
  <c r="BG320"/>
  <c r="BF320"/>
  <c r="T320"/>
  <c r="R320"/>
  <c r="P320"/>
  <c r="BI319"/>
  <c r="BH319"/>
  <c r="BG319"/>
  <c r="BF319"/>
  <c r="T319"/>
  <c r="R319"/>
  <c r="P319"/>
  <c r="BI318"/>
  <c r="BH318"/>
  <c r="BG318"/>
  <c r="BF318"/>
  <c r="T318"/>
  <c r="R318"/>
  <c r="P318"/>
  <c r="BI317"/>
  <c r="BH317"/>
  <c r="BG317"/>
  <c r="BF317"/>
  <c r="T317"/>
  <c r="R317"/>
  <c r="P317"/>
  <c r="BI316"/>
  <c r="BH316"/>
  <c r="BG316"/>
  <c r="BF316"/>
  <c r="T316"/>
  <c r="R316"/>
  <c r="P316"/>
  <c r="BI315"/>
  <c r="BH315"/>
  <c r="BG315"/>
  <c r="BF315"/>
  <c r="T315"/>
  <c r="R315"/>
  <c r="P315"/>
  <c r="BI314"/>
  <c r="BH314"/>
  <c r="BG314"/>
  <c r="BF314"/>
  <c r="T314"/>
  <c r="R314"/>
  <c r="P314"/>
  <c r="BI313"/>
  <c r="BH313"/>
  <c r="BG313"/>
  <c r="BF313"/>
  <c r="T313"/>
  <c r="R313"/>
  <c r="P313"/>
  <c r="BI312"/>
  <c r="BH312"/>
  <c r="BG312"/>
  <c r="BF312"/>
  <c r="T312"/>
  <c r="R312"/>
  <c r="P312"/>
  <c r="BI311"/>
  <c r="BH311"/>
  <c r="BG311"/>
  <c r="BF311"/>
  <c r="T311"/>
  <c r="R311"/>
  <c r="P311"/>
  <c r="BI310"/>
  <c r="BH310"/>
  <c r="BG310"/>
  <c r="BF310"/>
  <c r="T310"/>
  <c r="R310"/>
  <c r="P310"/>
  <c r="BI309"/>
  <c r="BH309"/>
  <c r="BG309"/>
  <c r="BF309"/>
  <c r="T309"/>
  <c r="R309"/>
  <c r="P309"/>
  <c r="BI308"/>
  <c r="BH308"/>
  <c r="BG308"/>
  <c r="BF308"/>
  <c r="T308"/>
  <c r="R308"/>
  <c r="P308"/>
  <c r="BI307"/>
  <c r="BH307"/>
  <c r="BG307"/>
  <c r="BF307"/>
  <c r="T307"/>
  <c r="R307"/>
  <c r="P307"/>
  <c r="BI306"/>
  <c r="BH306"/>
  <c r="BG306"/>
  <c r="BF306"/>
  <c r="T306"/>
  <c r="R306"/>
  <c r="P306"/>
  <c r="BI305"/>
  <c r="BH305"/>
  <c r="BG305"/>
  <c r="BF305"/>
  <c r="T305"/>
  <c r="R305"/>
  <c r="P305"/>
  <c r="BI304"/>
  <c r="BH304"/>
  <c r="BG304"/>
  <c r="BF304"/>
  <c r="T304"/>
  <c r="R304"/>
  <c r="P304"/>
  <c r="BI303"/>
  <c r="BH303"/>
  <c r="BG303"/>
  <c r="BF303"/>
  <c r="T303"/>
  <c r="R303"/>
  <c r="P303"/>
  <c r="BI302"/>
  <c r="BH302"/>
  <c r="BG302"/>
  <c r="BF302"/>
  <c r="T302"/>
  <c r="R302"/>
  <c r="P302"/>
  <c r="BI301"/>
  <c r="BH301"/>
  <c r="BG301"/>
  <c r="BF301"/>
  <c r="T301"/>
  <c r="R301"/>
  <c r="P301"/>
  <c r="BI300"/>
  <c r="BH300"/>
  <c r="BG300"/>
  <c r="BF300"/>
  <c r="T300"/>
  <c r="R300"/>
  <c r="P300"/>
  <c r="BI298"/>
  <c r="BH298"/>
  <c r="BG298"/>
  <c r="BF298"/>
  <c r="T298"/>
  <c r="R298"/>
  <c r="P298"/>
  <c r="BI297"/>
  <c r="BH297"/>
  <c r="BG297"/>
  <c r="BF297"/>
  <c r="T297"/>
  <c r="R297"/>
  <c r="P297"/>
  <c r="BI296"/>
  <c r="BH296"/>
  <c r="BG296"/>
  <c r="BF296"/>
  <c r="T296"/>
  <c r="R296"/>
  <c r="P296"/>
  <c r="BI295"/>
  <c r="BH295"/>
  <c r="BG295"/>
  <c r="BF295"/>
  <c r="T295"/>
  <c r="R295"/>
  <c r="P295"/>
  <c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7"/>
  <c r="BH117"/>
  <c r="BG117"/>
  <c r="BF117"/>
  <c r="T117"/>
  <c r="R117"/>
  <c r="P117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0"/>
  <c r="BH90"/>
  <c r="BG90"/>
  <c r="BF90"/>
  <c r="T90"/>
  <c r="R90"/>
  <c r="P90"/>
  <c r="F82"/>
  <c r="E80"/>
  <c r="F52"/>
  <c r="E50"/>
  <c r="J24"/>
  <c r="E24"/>
  <c r="J55"/>
  <c r="J23"/>
  <c r="J21"/>
  <c r="E21"/>
  <c r="J84"/>
  <c r="J20"/>
  <c r="J18"/>
  <c r="E18"/>
  <c r="F85"/>
  <c r="J17"/>
  <c r="J15"/>
  <c r="E15"/>
  <c r="F54"/>
  <c r="J14"/>
  <c r="J12"/>
  <c r="J52"/>
  <c r="E7"/>
  <c r="E78"/>
  <c i="8" r="J37"/>
  <c r="J36"/>
  <c i="1" r="AY61"/>
  <c i="8" r="J35"/>
  <c i="1" r="AX61"/>
  <c i="8"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J88"/>
  <c r="J87"/>
  <c r="F87"/>
  <c r="F85"/>
  <c r="E83"/>
  <c r="J55"/>
  <c r="J54"/>
  <c r="F54"/>
  <c r="F52"/>
  <c r="E50"/>
  <c r="J18"/>
  <c r="E18"/>
  <c r="F55"/>
  <c r="J17"/>
  <c r="J12"/>
  <c r="J52"/>
  <c r="E7"/>
  <c r="E81"/>
  <c i="7" r="J37"/>
  <c r="J36"/>
  <c i="1" r="AY60"/>
  <c i="7" r="J35"/>
  <c i="1" r="AX60"/>
  <c i="7" r="BI318"/>
  <c r="BH318"/>
  <c r="BG318"/>
  <c r="BF318"/>
  <c r="T318"/>
  <c r="R318"/>
  <c r="P318"/>
  <c r="BI317"/>
  <c r="BH317"/>
  <c r="BG317"/>
  <c r="BF317"/>
  <c r="T317"/>
  <c r="R317"/>
  <c r="P317"/>
  <c r="BI316"/>
  <c r="BH316"/>
  <c r="BG316"/>
  <c r="BF316"/>
  <c r="T316"/>
  <c r="R316"/>
  <c r="P316"/>
  <c r="BI315"/>
  <c r="BH315"/>
  <c r="BG315"/>
  <c r="BF315"/>
  <c r="T315"/>
  <c r="R315"/>
  <c r="P315"/>
  <c r="BI314"/>
  <c r="BH314"/>
  <c r="BG314"/>
  <c r="BF314"/>
  <c r="T314"/>
  <c r="R314"/>
  <c r="P314"/>
  <c r="BI313"/>
  <c r="BH313"/>
  <c r="BG313"/>
  <c r="BF313"/>
  <c r="T313"/>
  <c r="R313"/>
  <c r="P313"/>
  <c r="BI312"/>
  <c r="BH312"/>
  <c r="BG312"/>
  <c r="BF312"/>
  <c r="T312"/>
  <c r="R312"/>
  <c r="P312"/>
  <c r="BI311"/>
  <c r="BH311"/>
  <c r="BG311"/>
  <c r="BF311"/>
  <c r="T311"/>
  <c r="R311"/>
  <c r="P311"/>
  <c r="BI310"/>
  <c r="BH310"/>
  <c r="BG310"/>
  <c r="BF310"/>
  <c r="T310"/>
  <c r="R310"/>
  <c r="P310"/>
  <c r="BI309"/>
  <c r="BH309"/>
  <c r="BG309"/>
  <c r="BF309"/>
  <c r="T309"/>
  <c r="R309"/>
  <c r="P309"/>
  <c r="BI308"/>
  <c r="BH308"/>
  <c r="BG308"/>
  <c r="BF308"/>
  <c r="T308"/>
  <c r="R308"/>
  <c r="P308"/>
  <c r="BI307"/>
  <c r="BH307"/>
  <c r="BG307"/>
  <c r="BF307"/>
  <c r="T307"/>
  <c r="R307"/>
  <c r="P307"/>
  <c r="BI306"/>
  <c r="BH306"/>
  <c r="BG306"/>
  <c r="BF306"/>
  <c r="T306"/>
  <c r="R306"/>
  <c r="P306"/>
  <c r="BI305"/>
  <c r="BH305"/>
  <c r="BG305"/>
  <c r="BF305"/>
  <c r="T305"/>
  <c r="R305"/>
  <c r="P305"/>
  <c r="BI304"/>
  <c r="BH304"/>
  <c r="BG304"/>
  <c r="BF304"/>
  <c r="T304"/>
  <c r="R304"/>
  <c r="P304"/>
  <c r="BI303"/>
  <c r="BH303"/>
  <c r="BG303"/>
  <c r="BF303"/>
  <c r="T303"/>
  <c r="R303"/>
  <c r="P303"/>
  <c r="BI302"/>
  <c r="BH302"/>
  <c r="BG302"/>
  <c r="BF302"/>
  <c r="T302"/>
  <c r="R302"/>
  <c r="P302"/>
  <c r="BI301"/>
  <c r="BH301"/>
  <c r="BG301"/>
  <c r="BF301"/>
  <c r="T301"/>
  <c r="R301"/>
  <c r="P301"/>
  <c r="BI300"/>
  <c r="BH300"/>
  <c r="BG300"/>
  <c r="BF300"/>
  <c r="T300"/>
  <c r="R300"/>
  <c r="P300"/>
  <c r="BI299"/>
  <c r="BH299"/>
  <c r="BG299"/>
  <c r="BF299"/>
  <c r="T299"/>
  <c r="R299"/>
  <c r="P299"/>
  <c r="BI298"/>
  <c r="BH298"/>
  <c r="BG298"/>
  <c r="BF298"/>
  <c r="T298"/>
  <c r="R298"/>
  <c r="P298"/>
  <c r="BI297"/>
  <c r="BH297"/>
  <c r="BG297"/>
  <c r="BF297"/>
  <c r="T297"/>
  <c r="R297"/>
  <c r="P297"/>
  <c r="BI296"/>
  <c r="BH296"/>
  <c r="BG296"/>
  <c r="BF296"/>
  <c r="T296"/>
  <c r="R296"/>
  <c r="P296"/>
  <c r="BI295"/>
  <c r="BH295"/>
  <c r="BG295"/>
  <c r="BF295"/>
  <c r="T295"/>
  <c r="R295"/>
  <c r="P295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3"/>
  <c r="BH123"/>
  <c r="BG123"/>
  <c r="BF123"/>
  <c r="T123"/>
  <c r="R123"/>
  <c r="P123"/>
  <c r="BI122"/>
  <c r="BH122"/>
  <c r="BG122"/>
  <c r="BF122"/>
  <c r="T122"/>
  <c r="R122"/>
  <c r="P122"/>
  <c r="BI120"/>
  <c r="BH120"/>
  <c r="BG120"/>
  <c r="BF120"/>
  <c r="T120"/>
  <c r="R120"/>
  <c r="P120"/>
  <c r="BI119"/>
  <c r="BH119"/>
  <c r="BG119"/>
  <c r="BF119"/>
  <c r="T119"/>
  <c r="R119"/>
  <c r="P119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F86"/>
  <c r="E84"/>
  <c r="F52"/>
  <c r="E50"/>
  <c r="J24"/>
  <c r="E24"/>
  <c r="J89"/>
  <c r="J23"/>
  <c r="J21"/>
  <c r="E21"/>
  <c r="J88"/>
  <c r="J20"/>
  <c r="J18"/>
  <c r="E18"/>
  <c r="F55"/>
  <c r="J17"/>
  <c r="J15"/>
  <c r="E15"/>
  <c r="F88"/>
  <c r="J14"/>
  <c r="J12"/>
  <c r="J86"/>
  <c r="E7"/>
  <c r="E82"/>
  <c i="6" r="J37"/>
  <c r="J36"/>
  <c i="1" r="AY59"/>
  <c i="6" r="J35"/>
  <c i="1" r="AX59"/>
  <c i="6"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F80"/>
  <c r="E78"/>
  <c r="F52"/>
  <c r="E50"/>
  <c r="J24"/>
  <c r="E24"/>
  <c r="J83"/>
  <c r="J23"/>
  <c r="J21"/>
  <c r="E21"/>
  <c r="J82"/>
  <c r="J20"/>
  <c r="J18"/>
  <c r="E18"/>
  <c r="F83"/>
  <c r="J17"/>
  <c r="J15"/>
  <c r="E15"/>
  <c r="F54"/>
  <c r="J14"/>
  <c r="J12"/>
  <c r="J52"/>
  <c r="E7"/>
  <c r="E48"/>
  <c i="5" r="J37"/>
  <c r="J36"/>
  <c i="1" r="AY58"/>
  <c i="5" r="J35"/>
  <c i="1" r="AX58"/>
  <c i="5"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F79"/>
  <c r="E77"/>
  <c r="F52"/>
  <c r="E50"/>
  <c r="J24"/>
  <c r="E24"/>
  <c r="J55"/>
  <c r="J23"/>
  <c r="J21"/>
  <c r="E21"/>
  <c r="J81"/>
  <c r="J20"/>
  <c r="J18"/>
  <c r="E18"/>
  <c r="F82"/>
  <c r="J17"/>
  <c r="J15"/>
  <c r="E15"/>
  <c r="F81"/>
  <c r="J14"/>
  <c r="J12"/>
  <c r="J79"/>
  <c r="E7"/>
  <c r="E75"/>
  <c i="4" r="J37"/>
  <c r="J36"/>
  <c i="1" r="AY57"/>
  <c i="4" r="J35"/>
  <c i="1" r="AX57"/>
  <c i="4"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6"/>
  <c r="BH86"/>
  <c r="BG86"/>
  <c r="BF86"/>
  <c r="T86"/>
  <c r="R86"/>
  <c r="P86"/>
  <c r="BI85"/>
  <c r="BH85"/>
  <c r="BG85"/>
  <c r="BF85"/>
  <c r="T85"/>
  <c r="R85"/>
  <c r="P85"/>
  <c r="F76"/>
  <c r="E74"/>
  <c r="F52"/>
  <c r="E50"/>
  <c r="J24"/>
  <c r="E24"/>
  <c r="J55"/>
  <c r="J23"/>
  <c r="J21"/>
  <c r="E21"/>
  <c r="J78"/>
  <c r="J20"/>
  <c r="J18"/>
  <c r="E18"/>
  <c r="F55"/>
  <c r="J17"/>
  <c r="J15"/>
  <c r="E15"/>
  <c r="F78"/>
  <c r="J14"/>
  <c r="J12"/>
  <c r="J52"/>
  <c r="E7"/>
  <c r="E72"/>
  <c i="3" r="J37"/>
  <c r="J36"/>
  <c i="1" r="AY56"/>
  <c i="3" r="J35"/>
  <c i="1" r="AX56"/>
  <c i="3" r="BI210"/>
  <c r="BH210"/>
  <c r="BG210"/>
  <c r="BF210"/>
  <c r="T210"/>
  <c r="R210"/>
  <c r="P210"/>
  <c r="BI209"/>
  <c r="BH209"/>
  <c r="BG209"/>
  <c r="BF209"/>
  <c r="T209"/>
  <c r="R209"/>
  <c r="P209"/>
  <c r="BI205"/>
  <c r="BH205"/>
  <c r="BG205"/>
  <c r="BF205"/>
  <c r="T205"/>
  <c r="T204"/>
  <c r="R205"/>
  <c r="R204"/>
  <c r="P205"/>
  <c r="P204"/>
  <c r="BI202"/>
  <c r="BH202"/>
  <c r="BG202"/>
  <c r="BF202"/>
  <c r="T202"/>
  <c r="R202"/>
  <c r="P202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90"/>
  <c r="BH190"/>
  <c r="BG190"/>
  <c r="BF190"/>
  <c r="T190"/>
  <c r="R190"/>
  <c r="P190"/>
  <c r="BI188"/>
  <c r="BH188"/>
  <c r="BG188"/>
  <c r="BF188"/>
  <c r="T188"/>
  <c r="R188"/>
  <c r="P188"/>
  <c r="BI187"/>
  <c r="BH187"/>
  <c r="BG187"/>
  <c r="BF187"/>
  <c r="T187"/>
  <c r="R187"/>
  <c r="P187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7"/>
  <c r="BH177"/>
  <c r="BG177"/>
  <c r="BF177"/>
  <c r="T177"/>
  <c r="R177"/>
  <c r="P177"/>
  <c r="BI174"/>
  <c r="BH174"/>
  <c r="BG174"/>
  <c r="BF174"/>
  <c r="T174"/>
  <c r="R174"/>
  <c r="P174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56"/>
  <c r="BH156"/>
  <c r="BG156"/>
  <c r="BF156"/>
  <c r="T156"/>
  <c r="R156"/>
  <c r="P156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6"/>
  <c r="BH146"/>
  <c r="BG146"/>
  <c r="BF146"/>
  <c r="T146"/>
  <c r="T145"/>
  <c r="R146"/>
  <c r="R145"/>
  <c r="P146"/>
  <c r="P145"/>
  <c r="BI142"/>
  <c r="BH142"/>
  <c r="BG142"/>
  <c r="BF142"/>
  <c r="T142"/>
  <c r="R142"/>
  <c r="P142"/>
  <c r="BI140"/>
  <c r="BH140"/>
  <c r="BG140"/>
  <c r="BF140"/>
  <c r="T140"/>
  <c r="R140"/>
  <c r="P140"/>
  <c r="BI137"/>
  <c r="BH137"/>
  <c r="BG137"/>
  <c r="BF137"/>
  <c r="T137"/>
  <c r="R137"/>
  <c r="P137"/>
  <c r="BI135"/>
  <c r="BH135"/>
  <c r="BG135"/>
  <c r="BF135"/>
  <c r="T135"/>
  <c r="R135"/>
  <c r="P135"/>
  <c r="BI132"/>
  <c r="BH132"/>
  <c r="BG132"/>
  <c r="BF132"/>
  <c r="T132"/>
  <c r="R132"/>
  <c r="P132"/>
  <c r="BI129"/>
  <c r="BH129"/>
  <c r="BG129"/>
  <c r="BF129"/>
  <c r="T129"/>
  <c r="R129"/>
  <c r="P129"/>
  <c r="BI127"/>
  <c r="BH127"/>
  <c r="BG127"/>
  <c r="BF127"/>
  <c r="T127"/>
  <c r="R127"/>
  <c r="P127"/>
  <c r="BI123"/>
  <c r="BH123"/>
  <c r="BG123"/>
  <c r="BF123"/>
  <c r="T123"/>
  <c r="R123"/>
  <c r="P123"/>
  <c r="BI121"/>
  <c r="BH121"/>
  <c r="BG121"/>
  <c r="BF121"/>
  <c r="T121"/>
  <c r="R121"/>
  <c r="P121"/>
  <c r="BI118"/>
  <c r="BH118"/>
  <c r="BG118"/>
  <c r="BF118"/>
  <c r="T118"/>
  <c r="R118"/>
  <c r="P118"/>
  <c r="BI116"/>
  <c r="BH116"/>
  <c r="BG116"/>
  <c r="BF116"/>
  <c r="T116"/>
  <c r="R116"/>
  <c r="P116"/>
  <c r="BI113"/>
  <c r="BH113"/>
  <c r="BG113"/>
  <c r="BF113"/>
  <c r="T113"/>
  <c r="R113"/>
  <c r="P113"/>
  <c r="BI110"/>
  <c r="BH110"/>
  <c r="BG110"/>
  <c r="BF110"/>
  <c r="T110"/>
  <c r="R110"/>
  <c r="P110"/>
  <c r="BI103"/>
  <c r="BH103"/>
  <c r="BG103"/>
  <c r="BF103"/>
  <c r="T103"/>
  <c r="R103"/>
  <c r="P103"/>
  <c r="BI101"/>
  <c r="BH101"/>
  <c r="BG101"/>
  <c r="BF101"/>
  <c r="T101"/>
  <c r="R101"/>
  <c r="P101"/>
  <c r="BI99"/>
  <c r="BH99"/>
  <c r="BG99"/>
  <c r="BF99"/>
  <c r="T99"/>
  <c r="R99"/>
  <c r="P99"/>
  <c r="BI97"/>
  <c r="BH97"/>
  <c r="BG97"/>
  <c r="BF97"/>
  <c r="T97"/>
  <c r="R97"/>
  <c r="P97"/>
  <c r="BI95"/>
  <c r="BH95"/>
  <c r="BG95"/>
  <c r="BF95"/>
  <c r="T95"/>
  <c r="R95"/>
  <c r="P95"/>
  <c r="BI93"/>
  <c r="BH93"/>
  <c r="BG93"/>
  <c r="BF93"/>
  <c r="T93"/>
  <c r="R93"/>
  <c r="P93"/>
  <c r="F84"/>
  <c r="E82"/>
  <c r="F52"/>
  <c r="E50"/>
  <c r="J24"/>
  <c r="E24"/>
  <c r="J55"/>
  <c r="J23"/>
  <c r="J21"/>
  <c r="E21"/>
  <c r="J86"/>
  <c r="J20"/>
  <c r="J18"/>
  <c r="E18"/>
  <c r="F55"/>
  <c r="J17"/>
  <c r="J15"/>
  <c r="E15"/>
  <c r="F86"/>
  <c r="J14"/>
  <c r="J12"/>
  <c r="J52"/>
  <c r="E7"/>
  <c r="E80"/>
  <c i="2" r="J37"/>
  <c r="J36"/>
  <c i="1" r="AY55"/>
  <c i="2" r="J35"/>
  <c i="1" r="AX55"/>
  <c i="2" r="BI1900"/>
  <c r="BH1900"/>
  <c r="BG1900"/>
  <c r="BF1900"/>
  <c r="T1900"/>
  <c r="R1900"/>
  <c r="P1900"/>
  <c r="BI1887"/>
  <c r="BH1887"/>
  <c r="BG1887"/>
  <c r="BF1887"/>
  <c r="T1887"/>
  <c r="R1887"/>
  <c r="P1887"/>
  <c r="BI1878"/>
  <c r="BH1878"/>
  <c r="BG1878"/>
  <c r="BF1878"/>
  <c r="T1878"/>
  <c r="R1878"/>
  <c r="P1878"/>
  <c r="BI1875"/>
  <c r="BH1875"/>
  <c r="BG1875"/>
  <c r="BF1875"/>
  <c r="T1875"/>
  <c r="R1875"/>
  <c r="P1875"/>
  <c r="BI1873"/>
  <c r="BH1873"/>
  <c r="BG1873"/>
  <c r="BF1873"/>
  <c r="T1873"/>
  <c r="R1873"/>
  <c r="P1873"/>
  <c r="BI1870"/>
  <c r="BH1870"/>
  <c r="BG1870"/>
  <c r="BF1870"/>
  <c r="T1870"/>
  <c r="R1870"/>
  <c r="P1870"/>
  <c r="BI1867"/>
  <c r="BH1867"/>
  <c r="BG1867"/>
  <c r="BF1867"/>
  <c r="T1867"/>
  <c r="R1867"/>
  <c r="P1867"/>
  <c r="BI1864"/>
  <c r="BH1864"/>
  <c r="BG1864"/>
  <c r="BF1864"/>
  <c r="T1864"/>
  <c r="R1864"/>
  <c r="P1864"/>
  <c r="BI1850"/>
  <c r="BH1850"/>
  <c r="BG1850"/>
  <c r="BF1850"/>
  <c r="T1850"/>
  <c r="R1850"/>
  <c r="P1850"/>
  <c r="BI1848"/>
  <c r="BH1848"/>
  <c r="BG1848"/>
  <c r="BF1848"/>
  <c r="T1848"/>
  <c r="R1848"/>
  <c r="P1848"/>
  <c r="BI1841"/>
  <c r="BH1841"/>
  <c r="BG1841"/>
  <c r="BF1841"/>
  <c r="T1841"/>
  <c r="R1841"/>
  <c r="P1841"/>
  <c r="BI1839"/>
  <c r="BH1839"/>
  <c r="BG1839"/>
  <c r="BF1839"/>
  <c r="T1839"/>
  <c r="R1839"/>
  <c r="P1839"/>
  <c r="BI1823"/>
  <c r="BH1823"/>
  <c r="BG1823"/>
  <c r="BF1823"/>
  <c r="T1823"/>
  <c r="R1823"/>
  <c r="P1823"/>
  <c r="BI1821"/>
  <c r="BH1821"/>
  <c r="BG1821"/>
  <c r="BF1821"/>
  <c r="T1821"/>
  <c r="R1821"/>
  <c r="P1821"/>
  <c r="BI1814"/>
  <c r="BH1814"/>
  <c r="BG1814"/>
  <c r="BF1814"/>
  <c r="T1814"/>
  <c r="R1814"/>
  <c r="P1814"/>
  <c r="BI1812"/>
  <c r="BH1812"/>
  <c r="BG1812"/>
  <c r="BF1812"/>
  <c r="T1812"/>
  <c r="R1812"/>
  <c r="P1812"/>
  <c r="BI1811"/>
  <c r="BH1811"/>
  <c r="BG1811"/>
  <c r="BF1811"/>
  <c r="T1811"/>
  <c r="R1811"/>
  <c r="P1811"/>
  <c r="BI1810"/>
  <c r="BH1810"/>
  <c r="BG1810"/>
  <c r="BF1810"/>
  <c r="T1810"/>
  <c r="R1810"/>
  <c r="P1810"/>
  <c r="BI1809"/>
  <c r="BH1809"/>
  <c r="BG1809"/>
  <c r="BF1809"/>
  <c r="T1809"/>
  <c r="R1809"/>
  <c r="P1809"/>
  <c r="BI1808"/>
  <c r="BH1808"/>
  <c r="BG1808"/>
  <c r="BF1808"/>
  <c r="T1808"/>
  <c r="R1808"/>
  <c r="P1808"/>
  <c r="BI1807"/>
  <c r="BH1807"/>
  <c r="BG1807"/>
  <c r="BF1807"/>
  <c r="T1807"/>
  <c r="R1807"/>
  <c r="P1807"/>
  <c r="BI1806"/>
  <c r="BH1806"/>
  <c r="BG1806"/>
  <c r="BF1806"/>
  <c r="T1806"/>
  <c r="R1806"/>
  <c r="P1806"/>
  <c r="BI1805"/>
  <c r="BH1805"/>
  <c r="BG1805"/>
  <c r="BF1805"/>
  <c r="T1805"/>
  <c r="R1805"/>
  <c r="P1805"/>
  <c r="BI1804"/>
  <c r="BH1804"/>
  <c r="BG1804"/>
  <c r="BF1804"/>
  <c r="T1804"/>
  <c r="R1804"/>
  <c r="P1804"/>
  <c r="BI1803"/>
  <c r="BH1803"/>
  <c r="BG1803"/>
  <c r="BF1803"/>
  <c r="T1803"/>
  <c r="R1803"/>
  <c r="P1803"/>
  <c r="BI1802"/>
  <c r="BH1802"/>
  <c r="BG1802"/>
  <c r="BF1802"/>
  <c r="T1802"/>
  <c r="R1802"/>
  <c r="P1802"/>
  <c r="BI1801"/>
  <c r="BH1801"/>
  <c r="BG1801"/>
  <c r="BF1801"/>
  <c r="T1801"/>
  <c r="R1801"/>
  <c r="P1801"/>
  <c r="BI1800"/>
  <c r="BH1800"/>
  <c r="BG1800"/>
  <c r="BF1800"/>
  <c r="T1800"/>
  <c r="R1800"/>
  <c r="P1800"/>
  <c r="BI1799"/>
  <c r="BH1799"/>
  <c r="BG1799"/>
  <c r="BF1799"/>
  <c r="T1799"/>
  <c r="R1799"/>
  <c r="P1799"/>
  <c r="BI1798"/>
  <c r="BH1798"/>
  <c r="BG1798"/>
  <c r="BF1798"/>
  <c r="T1798"/>
  <c r="R1798"/>
  <c r="P1798"/>
  <c r="BI1797"/>
  <c r="BH1797"/>
  <c r="BG1797"/>
  <c r="BF1797"/>
  <c r="T1797"/>
  <c r="R1797"/>
  <c r="P1797"/>
  <c r="BI1796"/>
  <c r="BH1796"/>
  <c r="BG1796"/>
  <c r="BF1796"/>
  <c r="T1796"/>
  <c r="R1796"/>
  <c r="P1796"/>
  <c r="BI1795"/>
  <c r="BH1795"/>
  <c r="BG1795"/>
  <c r="BF1795"/>
  <c r="T1795"/>
  <c r="R1795"/>
  <c r="P1795"/>
  <c r="BI1794"/>
  <c r="BH1794"/>
  <c r="BG1794"/>
  <c r="BF1794"/>
  <c r="T1794"/>
  <c r="R1794"/>
  <c r="P1794"/>
  <c r="BI1793"/>
  <c r="BH1793"/>
  <c r="BG1793"/>
  <c r="BF1793"/>
  <c r="T1793"/>
  <c r="R1793"/>
  <c r="P1793"/>
  <c r="BI1792"/>
  <c r="BH1792"/>
  <c r="BG1792"/>
  <c r="BF1792"/>
  <c r="T1792"/>
  <c r="R1792"/>
  <c r="P1792"/>
  <c r="BI1791"/>
  <c r="BH1791"/>
  <c r="BG1791"/>
  <c r="BF1791"/>
  <c r="T1791"/>
  <c r="R1791"/>
  <c r="P1791"/>
  <c r="BI1790"/>
  <c r="BH1790"/>
  <c r="BG1790"/>
  <c r="BF1790"/>
  <c r="T1790"/>
  <c r="R1790"/>
  <c r="P1790"/>
  <c r="BI1789"/>
  <c r="BH1789"/>
  <c r="BG1789"/>
  <c r="BF1789"/>
  <c r="T1789"/>
  <c r="R1789"/>
  <c r="P1789"/>
  <c r="BI1788"/>
  <c r="BH1788"/>
  <c r="BG1788"/>
  <c r="BF1788"/>
  <c r="T1788"/>
  <c r="R1788"/>
  <c r="P1788"/>
  <c r="BI1787"/>
  <c r="BH1787"/>
  <c r="BG1787"/>
  <c r="BF1787"/>
  <c r="T1787"/>
  <c r="R1787"/>
  <c r="P1787"/>
  <c r="BI1786"/>
  <c r="BH1786"/>
  <c r="BG1786"/>
  <c r="BF1786"/>
  <c r="T1786"/>
  <c r="R1786"/>
  <c r="P1786"/>
  <c r="BI1785"/>
  <c r="BH1785"/>
  <c r="BG1785"/>
  <c r="BF1785"/>
  <c r="T1785"/>
  <c r="R1785"/>
  <c r="P1785"/>
  <c r="BI1784"/>
  <c r="BH1784"/>
  <c r="BG1784"/>
  <c r="BF1784"/>
  <c r="T1784"/>
  <c r="R1784"/>
  <c r="P1784"/>
  <c r="BI1776"/>
  <c r="BH1776"/>
  <c r="BG1776"/>
  <c r="BF1776"/>
  <c r="T1776"/>
  <c r="R1776"/>
  <c r="P1776"/>
  <c r="BI1773"/>
  <c r="BH1773"/>
  <c r="BG1773"/>
  <c r="BF1773"/>
  <c r="T1773"/>
  <c r="R1773"/>
  <c r="P1773"/>
  <c r="BI1772"/>
  <c r="BH1772"/>
  <c r="BG1772"/>
  <c r="BF1772"/>
  <c r="T1772"/>
  <c r="R1772"/>
  <c r="P1772"/>
  <c r="BI1770"/>
  <c r="BH1770"/>
  <c r="BG1770"/>
  <c r="BF1770"/>
  <c r="T1770"/>
  <c r="R1770"/>
  <c r="P1770"/>
  <c r="BI1768"/>
  <c r="BH1768"/>
  <c r="BG1768"/>
  <c r="BF1768"/>
  <c r="T1768"/>
  <c r="R1768"/>
  <c r="P1768"/>
  <c r="BI1766"/>
  <c r="BH1766"/>
  <c r="BG1766"/>
  <c r="BF1766"/>
  <c r="T1766"/>
  <c r="R1766"/>
  <c r="P1766"/>
  <c r="BI1764"/>
  <c r="BH1764"/>
  <c r="BG1764"/>
  <c r="BF1764"/>
  <c r="T1764"/>
  <c r="R1764"/>
  <c r="P1764"/>
  <c r="BI1762"/>
  <c r="BH1762"/>
  <c r="BG1762"/>
  <c r="BF1762"/>
  <c r="T1762"/>
  <c r="R1762"/>
  <c r="P1762"/>
  <c r="BI1760"/>
  <c r="BH1760"/>
  <c r="BG1760"/>
  <c r="BF1760"/>
  <c r="T1760"/>
  <c r="R1760"/>
  <c r="P1760"/>
  <c r="BI1758"/>
  <c r="BH1758"/>
  <c r="BG1758"/>
  <c r="BF1758"/>
  <c r="T1758"/>
  <c r="R1758"/>
  <c r="P1758"/>
  <c r="BI1756"/>
  <c r="BH1756"/>
  <c r="BG1756"/>
  <c r="BF1756"/>
  <c r="T1756"/>
  <c r="R1756"/>
  <c r="P1756"/>
  <c r="BI1755"/>
  <c r="BH1755"/>
  <c r="BG1755"/>
  <c r="BF1755"/>
  <c r="T1755"/>
  <c r="R1755"/>
  <c r="P1755"/>
  <c r="BI1754"/>
  <c r="BH1754"/>
  <c r="BG1754"/>
  <c r="BF1754"/>
  <c r="T1754"/>
  <c r="R1754"/>
  <c r="P1754"/>
  <c r="BI1753"/>
  <c r="BH1753"/>
  <c r="BG1753"/>
  <c r="BF1753"/>
  <c r="T1753"/>
  <c r="R1753"/>
  <c r="P1753"/>
  <c r="BI1752"/>
  <c r="BH1752"/>
  <c r="BG1752"/>
  <c r="BF1752"/>
  <c r="T1752"/>
  <c r="R1752"/>
  <c r="P1752"/>
  <c r="BI1751"/>
  <c r="BH1751"/>
  <c r="BG1751"/>
  <c r="BF1751"/>
  <c r="T1751"/>
  <c r="R1751"/>
  <c r="P1751"/>
  <c r="BI1750"/>
  <c r="BH1750"/>
  <c r="BG1750"/>
  <c r="BF1750"/>
  <c r="T1750"/>
  <c r="R1750"/>
  <c r="P1750"/>
  <c r="BI1749"/>
  <c r="BH1749"/>
  <c r="BG1749"/>
  <c r="BF1749"/>
  <c r="T1749"/>
  <c r="R1749"/>
  <c r="P1749"/>
  <c r="BI1748"/>
  <c r="BH1748"/>
  <c r="BG1748"/>
  <c r="BF1748"/>
  <c r="T1748"/>
  <c r="R1748"/>
  <c r="P1748"/>
  <c r="BI1747"/>
  <c r="BH1747"/>
  <c r="BG1747"/>
  <c r="BF1747"/>
  <c r="T1747"/>
  <c r="R1747"/>
  <c r="P1747"/>
  <c r="BI1746"/>
  <c r="BH1746"/>
  <c r="BG1746"/>
  <c r="BF1746"/>
  <c r="T1746"/>
  <c r="R1746"/>
  <c r="P1746"/>
  <c r="BI1745"/>
  <c r="BH1745"/>
  <c r="BG1745"/>
  <c r="BF1745"/>
  <c r="T1745"/>
  <c r="R1745"/>
  <c r="P1745"/>
  <c r="BI1744"/>
  <c r="BH1744"/>
  <c r="BG1744"/>
  <c r="BF1744"/>
  <c r="T1744"/>
  <c r="R1744"/>
  <c r="P1744"/>
  <c r="BI1743"/>
  <c r="BH1743"/>
  <c r="BG1743"/>
  <c r="BF1743"/>
  <c r="T1743"/>
  <c r="R1743"/>
  <c r="P1743"/>
  <c r="BI1742"/>
  <c r="BH1742"/>
  <c r="BG1742"/>
  <c r="BF1742"/>
  <c r="T1742"/>
  <c r="R1742"/>
  <c r="P1742"/>
  <c r="BI1741"/>
  <c r="BH1741"/>
  <c r="BG1741"/>
  <c r="BF1741"/>
  <c r="T1741"/>
  <c r="R1741"/>
  <c r="P1741"/>
  <c r="BI1740"/>
  <c r="BH1740"/>
  <c r="BG1740"/>
  <c r="BF1740"/>
  <c r="T1740"/>
  <c r="R1740"/>
  <c r="P1740"/>
  <c r="BI1739"/>
  <c r="BH1739"/>
  <c r="BG1739"/>
  <c r="BF1739"/>
  <c r="T1739"/>
  <c r="R1739"/>
  <c r="P1739"/>
  <c r="BI1738"/>
  <c r="BH1738"/>
  <c r="BG1738"/>
  <c r="BF1738"/>
  <c r="T1738"/>
  <c r="R1738"/>
  <c r="P1738"/>
  <c r="BI1737"/>
  <c r="BH1737"/>
  <c r="BG1737"/>
  <c r="BF1737"/>
  <c r="T1737"/>
  <c r="R1737"/>
  <c r="P1737"/>
  <c r="BI1736"/>
  <c r="BH1736"/>
  <c r="BG1736"/>
  <c r="BF1736"/>
  <c r="T1736"/>
  <c r="R1736"/>
  <c r="P1736"/>
  <c r="BI1735"/>
  <c r="BH1735"/>
  <c r="BG1735"/>
  <c r="BF1735"/>
  <c r="T1735"/>
  <c r="R1735"/>
  <c r="P1735"/>
  <c r="BI1734"/>
  <c r="BH1734"/>
  <c r="BG1734"/>
  <c r="BF1734"/>
  <c r="T1734"/>
  <c r="R1734"/>
  <c r="P1734"/>
  <c r="BI1733"/>
  <c r="BH1733"/>
  <c r="BG1733"/>
  <c r="BF1733"/>
  <c r="T1733"/>
  <c r="R1733"/>
  <c r="P1733"/>
  <c r="BI1732"/>
  <c r="BH1732"/>
  <c r="BG1732"/>
  <c r="BF1732"/>
  <c r="T1732"/>
  <c r="R1732"/>
  <c r="P1732"/>
  <c r="BI1731"/>
  <c r="BH1731"/>
  <c r="BG1731"/>
  <c r="BF1731"/>
  <c r="T1731"/>
  <c r="R1731"/>
  <c r="P1731"/>
  <c r="BI1730"/>
  <c r="BH1730"/>
  <c r="BG1730"/>
  <c r="BF1730"/>
  <c r="T1730"/>
  <c r="R1730"/>
  <c r="P1730"/>
  <c r="BI1729"/>
  <c r="BH1729"/>
  <c r="BG1729"/>
  <c r="BF1729"/>
  <c r="T1729"/>
  <c r="R1729"/>
  <c r="P1729"/>
  <c r="BI1728"/>
  <c r="BH1728"/>
  <c r="BG1728"/>
  <c r="BF1728"/>
  <c r="T1728"/>
  <c r="R1728"/>
  <c r="P1728"/>
  <c r="BI1727"/>
  <c r="BH1727"/>
  <c r="BG1727"/>
  <c r="BF1727"/>
  <c r="T1727"/>
  <c r="R1727"/>
  <c r="P1727"/>
  <c r="BI1726"/>
  <c r="BH1726"/>
  <c r="BG1726"/>
  <c r="BF1726"/>
  <c r="T1726"/>
  <c r="R1726"/>
  <c r="P1726"/>
  <c r="BI1725"/>
  <c r="BH1725"/>
  <c r="BG1725"/>
  <c r="BF1725"/>
  <c r="T1725"/>
  <c r="R1725"/>
  <c r="P1725"/>
  <c r="BI1724"/>
  <c r="BH1724"/>
  <c r="BG1724"/>
  <c r="BF1724"/>
  <c r="T1724"/>
  <c r="R1724"/>
  <c r="P1724"/>
  <c r="BI1723"/>
  <c r="BH1723"/>
  <c r="BG1723"/>
  <c r="BF1723"/>
  <c r="T1723"/>
  <c r="R1723"/>
  <c r="P1723"/>
  <c r="BI1722"/>
  <c r="BH1722"/>
  <c r="BG1722"/>
  <c r="BF1722"/>
  <c r="T1722"/>
  <c r="R1722"/>
  <c r="P1722"/>
  <c r="BI1721"/>
  <c r="BH1721"/>
  <c r="BG1721"/>
  <c r="BF1721"/>
  <c r="T1721"/>
  <c r="R1721"/>
  <c r="P1721"/>
  <c r="BI1720"/>
  <c r="BH1720"/>
  <c r="BG1720"/>
  <c r="BF1720"/>
  <c r="T1720"/>
  <c r="R1720"/>
  <c r="P1720"/>
  <c r="BI1719"/>
  <c r="BH1719"/>
  <c r="BG1719"/>
  <c r="BF1719"/>
  <c r="T1719"/>
  <c r="R1719"/>
  <c r="P1719"/>
  <c r="BI1718"/>
  <c r="BH1718"/>
  <c r="BG1718"/>
  <c r="BF1718"/>
  <c r="T1718"/>
  <c r="R1718"/>
  <c r="P1718"/>
  <c r="BI1717"/>
  <c r="BH1717"/>
  <c r="BG1717"/>
  <c r="BF1717"/>
  <c r="T1717"/>
  <c r="R1717"/>
  <c r="P1717"/>
  <c r="BI1716"/>
  <c r="BH1716"/>
  <c r="BG1716"/>
  <c r="BF1716"/>
  <c r="T1716"/>
  <c r="R1716"/>
  <c r="P1716"/>
  <c r="BI1715"/>
  <c r="BH1715"/>
  <c r="BG1715"/>
  <c r="BF1715"/>
  <c r="T1715"/>
  <c r="R1715"/>
  <c r="P1715"/>
  <c r="BI1714"/>
  <c r="BH1714"/>
  <c r="BG1714"/>
  <c r="BF1714"/>
  <c r="T1714"/>
  <c r="R1714"/>
  <c r="P1714"/>
  <c r="BI1713"/>
  <c r="BH1713"/>
  <c r="BG1713"/>
  <c r="BF1713"/>
  <c r="T1713"/>
  <c r="R1713"/>
  <c r="P1713"/>
  <c r="BI1712"/>
  <c r="BH1712"/>
  <c r="BG1712"/>
  <c r="BF1712"/>
  <c r="T1712"/>
  <c r="R1712"/>
  <c r="P1712"/>
  <c r="BI1711"/>
  <c r="BH1711"/>
  <c r="BG1711"/>
  <c r="BF1711"/>
  <c r="T1711"/>
  <c r="R1711"/>
  <c r="P1711"/>
  <c r="BI1710"/>
  <c r="BH1710"/>
  <c r="BG1710"/>
  <c r="BF1710"/>
  <c r="T1710"/>
  <c r="R1710"/>
  <c r="P1710"/>
  <c r="BI1709"/>
  <c r="BH1709"/>
  <c r="BG1709"/>
  <c r="BF1709"/>
  <c r="T1709"/>
  <c r="R1709"/>
  <c r="P1709"/>
  <c r="BI1708"/>
  <c r="BH1708"/>
  <c r="BG1708"/>
  <c r="BF1708"/>
  <c r="T1708"/>
  <c r="R1708"/>
  <c r="P1708"/>
  <c r="BI1707"/>
  <c r="BH1707"/>
  <c r="BG1707"/>
  <c r="BF1707"/>
  <c r="T1707"/>
  <c r="R1707"/>
  <c r="P1707"/>
  <c r="BI1706"/>
  <c r="BH1706"/>
  <c r="BG1706"/>
  <c r="BF1706"/>
  <c r="T1706"/>
  <c r="R1706"/>
  <c r="P1706"/>
  <c r="BI1705"/>
  <c r="BH1705"/>
  <c r="BG1705"/>
  <c r="BF1705"/>
  <c r="T1705"/>
  <c r="R1705"/>
  <c r="P1705"/>
  <c r="BI1704"/>
  <c r="BH1704"/>
  <c r="BG1704"/>
  <c r="BF1704"/>
  <c r="T1704"/>
  <c r="R1704"/>
  <c r="P1704"/>
  <c r="BI1703"/>
  <c r="BH1703"/>
  <c r="BG1703"/>
  <c r="BF1703"/>
  <c r="T1703"/>
  <c r="R1703"/>
  <c r="P1703"/>
  <c r="BI1702"/>
  <c r="BH1702"/>
  <c r="BG1702"/>
  <c r="BF1702"/>
  <c r="T1702"/>
  <c r="R1702"/>
  <c r="P1702"/>
  <c r="BI1701"/>
  <c r="BH1701"/>
  <c r="BG1701"/>
  <c r="BF1701"/>
  <c r="T1701"/>
  <c r="R1701"/>
  <c r="P1701"/>
  <c r="BI1700"/>
  <c r="BH1700"/>
  <c r="BG1700"/>
  <c r="BF1700"/>
  <c r="T1700"/>
  <c r="R1700"/>
  <c r="P1700"/>
  <c r="BI1699"/>
  <c r="BH1699"/>
  <c r="BG1699"/>
  <c r="BF1699"/>
  <c r="T1699"/>
  <c r="R1699"/>
  <c r="P1699"/>
  <c r="BI1698"/>
  <c r="BH1698"/>
  <c r="BG1698"/>
  <c r="BF1698"/>
  <c r="T1698"/>
  <c r="R1698"/>
  <c r="P1698"/>
  <c r="BI1697"/>
  <c r="BH1697"/>
  <c r="BG1697"/>
  <c r="BF1697"/>
  <c r="T1697"/>
  <c r="R1697"/>
  <c r="P1697"/>
  <c r="BI1696"/>
  <c r="BH1696"/>
  <c r="BG1696"/>
  <c r="BF1696"/>
  <c r="T1696"/>
  <c r="R1696"/>
  <c r="P1696"/>
  <c r="BI1695"/>
  <c r="BH1695"/>
  <c r="BG1695"/>
  <c r="BF1695"/>
  <c r="T1695"/>
  <c r="R1695"/>
  <c r="P1695"/>
  <c r="BI1694"/>
  <c r="BH1694"/>
  <c r="BG1694"/>
  <c r="BF1694"/>
  <c r="T1694"/>
  <c r="R1694"/>
  <c r="P1694"/>
  <c r="BI1693"/>
  <c r="BH1693"/>
  <c r="BG1693"/>
  <c r="BF1693"/>
  <c r="T1693"/>
  <c r="R1693"/>
  <c r="P1693"/>
  <c r="BI1692"/>
  <c r="BH1692"/>
  <c r="BG1692"/>
  <c r="BF1692"/>
  <c r="T1692"/>
  <c r="R1692"/>
  <c r="P1692"/>
  <c r="BI1691"/>
  <c r="BH1691"/>
  <c r="BG1691"/>
  <c r="BF1691"/>
  <c r="T1691"/>
  <c r="R1691"/>
  <c r="P1691"/>
  <c r="BI1690"/>
  <c r="BH1690"/>
  <c r="BG1690"/>
  <c r="BF1690"/>
  <c r="T1690"/>
  <c r="R1690"/>
  <c r="P1690"/>
  <c r="BI1689"/>
  <c r="BH1689"/>
  <c r="BG1689"/>
  <c r="BF1689"/>
  <c r="T1689"/>
  <c r="R1689"/>
  <c r="P1689"/>
  <c r="BI1688"/>
  <c r="BH1688"/>
  <c r="BG1688"/>
  <c r="BF1688"/>
  <c r="T1688"/>
  <c r="R1688"/>
  <c r="P1688"/>
  <c r="BI1685"/>
  <c r="BH1685"/>
  <c r="BG1685"/>
  <c r="BF1685"/>
  <c r="T1685"/>
  <c r="R1685"/>
  <c r="P1685"/>
  <c r="BI1682"/>
  <c r="BH1682"/>
  <c r="BG1682"/>
  <c r="BF1682"/>
  <c r="T1682"/>
  <c r="R1682"/>
  <c r="P1682"/>
  <c r="BI1680"/>
  <c r="BH1680"/>
  <c r="BG1680"/>
  <c r="BF1680"/>
  <c r="T1680"/>
  <c r="R1680"/>
  <c r="P1680"/>
  <c r="BI1678"/>
  <c r="BH1678"/>
  <c r="BG1678"/>
  <c r="BF1678"/>
  <c r="T1678"/>
  <c r="R1678"/>
  <c r="P1678"/>
  <c r="BI1673"/>
  <c r="BH1673"/>
  <c r="BG1673"/>
  <c r="BF1673"/>
  <c r="T1673"/>
  <c r="R1673"/>
  <c r="P1673"/>
  <c r="BI1671"/>
  <c r="BH1671"/>
  <c r="BG1671"/>
  <c r="BF1671"/>
  <c r="T1671"/>
  <c r="R1671"/>
  <c r="P1671"/>
  <c r="BI1667"/>
  <c r="BH1667"/>
  <c r="BG1667"/>
  <c r="BF1667"/>
  <c r="T1667"/>
  <c r="R1667"/>
  <c r="P1667"/>
  <c r="BI1664"/>
  <c r="BH1664"/>
  <c r="BG1664"/>
  <c r="BF1664"/>
  <c r="T1664"/>
  <c r="R1664"/>
  <c r="P1664"/>
  <c r="BI1662"/>
  <c r="BH1662"/>
  <c r="BG1662"/>
  <c r="BF1662"/>
  <c r="T1662"/>
  <c r="R1662"/>
  <c r="P1662"/>
  <c r="BI1659"/>
  <c r="BH1659"/>
  <c r="BG1659"/>
  <c r="BF1659"/>
  <c r="T1659"/>
  <c r="R1659"/>
  <c r="P1659"/>
  <c r="BI1652"/>
  <c r="BH1652"/>
  <c r="BG1652"/>
  <c r="BF1652"/>
  <c r="T1652"/>
  <c r="R1652"/>
  <c r="P1652"/>
  <c r="BI1651"/>
  <c r="BH1651"/>
  <c r="BG1651"/>
  <c r="BF1651"/>
  <c r="T1651"/>
  <c r="R1651"/>
  <c r="P1651"/>
  <c r="BI1650"/>
  <c r="BH1650"/>
  <c r="BG1650"/>
  <c r="BF1650"/>
  <c r="T1650"/>
  <c r="R1650"/>
  <c r="P1650"/>
  <c r="BI1643"/>
  <c r="BH1643"/>
  <c r="BG1643"/>
  <c r="BF1643"/>
  <c r="T1643"/>
  <c r="R1643"/>
  <c r="P1643"/>
  <c r="BI1641"/>
  <c r="BH1641"/>
  <c r="BG1641"/>
  <c r="BF1641"/>
  <c r="T1641"/>
  <c r="R1641"/>
  <c r="P1641"/>
  <c r="BI1633"/>
  <c r="BH1633"/>
  <c r="BG1633"/>
  <c r="BF1633"/>
  <c r="T1633"/>
  <c r="R1633"/>
  <c r="P1633"/>
  <c r="BI1630"/>
  <c r="BH1630"/>
  <c r="BG1630"/>
  <c r="BF1630"/>
  <c r="T1630"/>
  <c r="R1630"/>
  <c r="P1630"/>
  <c r="BI1629"/>
  <c r="BH1629"/>
  <c r="BG1629"/>
  <c r="BF1629"/>
  <c r="T1629"/>
  <c r="R1629"/>
  <c r="P1629"/>
  <c r="BI1627"/>
  <c r="BH1627"/>
  <c r="BG1627"/>
  <c r="BF1627"/>
  <c r="T1627"/>
  <c r="R1627"/>
  <c r="P1627"/>
  <c r="BI1620"/>
  <c r="BH1620"/>
  <c r="BG1620"/>
  <c r="BF1620"/>
  <c r="T1620"/>
  <c r="R1620"/>
  <c r="P1620"/>
  <c r="BI1603"/>
  <c r="BH1603"/>
  <c r="BG1603"/>
  <c r="BF1603"/>
  <c r="T1603"/>
  <c r="R1603"/>
  <c r="P1603"/>
  <c r="BI1553"/>
  <c r="BH1553"/>
  <c r="BG1553"/>
  <c r="BF1553"/>
  <c r="T1553"/>
  <c r="R1553"/>
  <c r="P1553"/>
  <c r="BI1546"/>
  <c r="BH1546"/>
  <c r="BG1546"/>
  <c r="BF1546"/>
  <c r="T1546"/>
  <c r="R1546"/>
  <c r="P1546"/>
  <c r="BI1542"/>
  <c r="BH1542"/>
  <c r="BG1542"/>
  <c r="BF1542"/>
  <c r="T1542"/>
  <c r="R1542"/>
  <c r="P1542"/>
  <c r="BI1537"/>
  <c r="BH1537"/>
  <c r="BG1537"/>
  <c r="BF1537"/>
  <c r="T1537"/>
  <c r="R1537"/>
  <c r="P1537"/>
  <c r="BI1525"/>
  <c r="BH1525"/>
  <c r="BG1525"/>
  <c r="BF1525"/>
  <c r="T1525"/>
  <c r="R1525"/>
  <c r="P1525"/>
  <c r="BI1521"/>
  <c r="BH1521"/>
  <c r="BG1521"/>
  <c r="BF1521"/>
  <c r="T1521"/>
  <c r="R1521"/>
  <c r="P1521"/>
  <c r="BI1517"/>
  <c r="BH1517"/>
  <c r="BG1517"/>
  <c r="BF1517"/>
  <c r="T1517"/>
  <c r="R1517"/>
  <c r="P1517"/>
  <c r="BI1514"/>
  <c r="BH1514"/>
  <c r="BG1514"/>
  <c r="BF1514"/>
  <c r="T1514"/>
  <c r="R1514"/>
  <c r="P1514"/>
  <c r="BI1511"/>
  <c r="BH1511"/>
  <c r="BG1511"/>
  <c r="BF1511"/>
  <c r="T1511"/>
  <c r="R1511"/>
  <c r="P1511"/>
  <c r="BI1505"/>
  <c r="BH1505"/>
  <c r="BG1505"/>
  <c r="BF1505"/>
  <c r="T1505"/>
  <c r="R1505"/>
  <c r="P1505"/>
  <c r="BI1502"/>
  <c r="BH1502"/>
  <c r="BG1502"/>
  <c r="BF1502"/>
  <c r="T1502"/>
  <c r="R1502"/>
  <c r="P1502"/>
  <c r="BI1500"/>
  <c r="BH1500"/>
  <c r="BG1500"/>
  <c r="BF1500"/>
  <c r="T1500"/>
  <c r="R1500"/>
  <c r="P1500"/>
  <c r="BI1497"/>
  <c r="BH1497"/>
  <c r="BG1497"/>
  <c r="BF1497"/>
  <c r="T1497"/>
  <c r="R1497"/>
  <c r="P1497"/>
  <c r="BI1496"/>
  <c r="BH1496"/>
  <c r="BG1496"/>
  <c r="BF1496"/>
  <c r="T1496"/>
  <c r="R1496"/>
  <c r="P1496"/>
  <c r="BI1490"/>
  <c r="BH1490"/>
  <c r="BG1490"/>
  <c r="BF1490"/>
  <c r="T1490"/>
  <c r="R1490"/>
  <c r="P1490"/>
  <c r="BI1486"/>
  <c r="BH1486"/>
  <c r="BG1486"/>
  <c r="BF1486"/>
  <c r="T1486"/>
  <c r="R1486"/>
  <c r="P1486"/>
  <c r="BI1482"/>
  <c r="BH1482"/>
  <c r="BG1482"/>
  <c r="BF1482"/>
  <c r="T1482"/>
  <c r="R1482"/>
  <c r="P1482"/>
  <c r="BI1472"/>
  <c r="BH1472"/>
  <c r="BG1472"/>
  <c r="BF1472"/>
  <c r="T1472"/>
  <c r="R1472"/>
  <c r="P1472"/>
  <c r="BI1458"/>
  <c r="BH1458"/>
  <c r="BG1458"/>
  <c r="BF1458"/>
  <c r="T1458"/>
  <c r="R1458"/>
  <c r="P1458"/>
  <c r="BI1456"/>
  <c r="BH1456"/>
  <c r="BG1456"/>
  <c r="BF1456"/>
  <c r="T1456"/>
  <c r="R1456"/>
  <c r="P1456"/>
  <c r="BI1442"/>
  <c r="BH1442"/>
  <c r="BG1442"/>
  <c r="BF1442"/>
  <c r="T1442"/>
  <c r="R1442"/>
  <c r="P1442"/>
  <c r="BI1440"/>
  <c r="BH1440"/>
  <c r="BG1440"/>
  <c r="BF1440"/>
  <c r="T1440"/>
  <c r="R1440"/>
  <c r="P1440"/>
  <c r="BI1429"/>
  <c r="BH1429"/>
  <c r="BG1429"/>
  <c r="BF1429"/>
  <c r="T1429"/>
  <c r="R1429"/>
  <c r="P1429"/>
  <c r="BI1427"/>
  <c r="BH1427"/>
  <c r="BG1427"/>
  <c r="BF1427"/>
  <c r="T1427"/>
  <c r="R1427"/>
  <c r="P1427"/>
  <c r="BI1423"/>
  <c r="BH1423"/>
  <c r="BG1423"/>
  <c r="BF1423"/>
  <c r="T1423"/>
  <c r="R1423"/>
  <c r="P1423"/>
  <c r="BI1419"/>
  <c r="BH1419"/>
  <c r="BG1419"/>
  <c r="BF1419"/>
  <c r="T1419"/>
  <c r="R1419"/>
  <c r="P1419"/>
  <c r="BI1416"/>
  <c r="BH1416"/>
  <c r="BG1416"/>
  <c r="BF1416"/>
  <c r="T1416"/>
  <c r="R1416"/>
  <c r="P1416"/>
  <c r="BI1413"/>
  <c r="BH1413"/>
  <c r="BG1413"/>
  <c r="BF1413"/>
  <c r="T1413"/>
  <c r="R1413"/>
  <c r="P1413"/>
  <c r="BI1398"/>
  <c r="BH1398"/>
  <c r="BG1398"/>
  <c r="BF1398"/>
  <c r="T1398"/>
  <c r="R1398"/>
  <c r="P1398"/>
  <c r="BI1396"/>
  <c r="BH1396"/>
  <c r="BG1396"/>
  <c r="BF1396"/>
  <c r="T1396"/>
  <c r="R1396"/>
  <c r="P1396"/>
  <c r="BI1381"/>
  <c r="BH1381"/>
  <c r="BG1381"/>
  <c r="BF1381"/>
  <c r="T1381"/>
  <c r="R1381"/>
  <c r="P1381"/>
  <c r="BI1378"/>
  <c r="BH1378"/>
  <c r="BG1378"/>
  <c r="BF1378"/>
  <c r="T1378"/>
  <c r="R1378"/>
  <c r="P1378"/>
  <c r="BI1374"/>
  <c r="BH1374"/>
  <c r="BG1374"/>
  <c r="BF1374"/>
  <c r="T1374"/>
  <c r="R1374"/>
  <c r="P1374"/>
  <c r="BI1365"/>
  <c r="BH1365"/>
  <c r="BG1365"/>
  <c r="BF1365"/>
  <c r="T1365"/>
  <c r="R1365"/>
  <c r="P1365"/>
  <c r="BI1355"/>
  <c r="BH1355"/>
  <c r="BG1355"/>
  <c r="BF1355"/>
  <c r="T1355"/>
  <c r="R1355"/>
  <c r="P1355"/>
  <c r="BI1344"/>
  <c r="BH1344"/>
  <c r="BG1344"/>
  <c r="BF1344"/>
  <c r="T1344"/>
  <c r="R1344"/>
  <c r="P1344"/>
  <c r="BI1336"/>
  <c r="BH1336"/>
  <c r="BG1336"/>
  <c r="BF1336"/>
  <c r="T1336"/>
  <c r="R1336"/>
  <c r="P1336"/>
  <c r="BI1333"/>
  <c r="BH1333"/>
  <c r="BG1333"/>
  <c r="BF1333"/>
  <c r="T1333"/>
  <c r="R1333"/>
  <c r="P1333"/>
  <c r="BI1325"/>
  <c r="BH1325"/>
  <c r="BG1325"/>
  <c r="BF1325"/>
  <c r="T1325"/>
  <c r="R1325"/>
  <c r="P1325"/>
  <c r="BI1321"/>
  <c r="BH1321"/>
  <c r="BG1321"/>
  <c r="BF1321"/>
  <c r="T1321"/>
  <c r="R1321"/>
  <c r="P1321"/>
  <c r="BI1318"/>
  <c r="BH1318"/>
  <c r="BG1318"/>
  <c r="BF1318"/>
  <c r="T1318"/>
  <c r="R1318"/>
  <c r="P1318"/>
  <c r="BI1315"/>
  <c r="BH1315"/>
  <c r="BG1315"/>
  <c r="BF1315"/>
  <c r="T1315"/>
  <c r="R1315"/>
  <c r="P1315"/>
  <c r="BI1310"/>
  <c r="BH1310"/>
  <c r="BG1310"/>
  <c r="BF1310"/>
  <c r="T1310"/>
  <c r="R1310"/>
  <c r="P1310"/>
  <c r="BI1304"/>
  <c r="BH1304"/>
  <c r="BG1304"/>
  <c r="BF1304"/>
  <c r="T1304"/>
  <c r="R1304"/>
  <c r="P1304"/>
  <c r="BI1297"/>
  <c r="BH1297"/>
  <c r="BG1297"/>
  <c r="BF1297"/>
  <c r="T1297"/>
  <c r="R1297"/>
  <c r="P1297"/>
  <c r="BI1294"/>
  <c r="BH1294"/>
  <c r="BG1294"/>
  <c r="BF1294"/>
  <c r="T1294"/>
  <c r="R1294"/>
  <c r="P1294"/>
  <c r="BI1291"/>
  <c r="BH1291"/>
  <c r="BG1291"/>
  <c r="BF1291"/>
  <c r="T1291"/>
  <c r="R1291"/>
  <c r="P1291"/>
  <c r="BI1287"/>
  <c r="BH1287"/>
  <c r="BG1287"/>
  <c r="BF1287"/>
  <c r="T1287"/>
  <c r="R1287"/>
  <c r="P1287"/>
  <c r="BI1284"/>
  <c r="BH1284"/>
  <c r="BG1284"/>
  <c r="BF1284"/>
  <c r="T1284"/>
  <c r="R1284"/>
  <c r="P1284"/>
  <c r="BI1280"/>
  <c r="BH1280"/>
  <c r="BG1280"/>
  <c r="BF1280"/>
  <c r="T1280"/>
  <c r="R1280"/>
  <c r="P1280"/>
  <c r="BI1277"/>
  <c r="BH1277"/>
  <c r="BG1277"/>
  <c r="BF1277"/>
  <c r="T1277"/>
  <c r="R1277"/>
  <c r="P1277"/>
  <c r="BI1271"/>
  <c r="BH1271"/>
  <c r="BG1271"/>
  <c r="BF1271"/>
  <c r="T1271"/>
  <c r="R1271"/>
  <c r="P1271"/>
  <c r="BI1262"/>
  <c r="BH1262"/>
  <c r="BG1262"/>
  <c r="BF1262"/>
  <c r="T1262"/>
  <c r="R1262"/>
  <c r="P1262"/>
  <c r="BI1256"/>
  <c r="BH1256"/>
  <c r="BG1256"/>
  <c r="BF1256"/>
  <c r="T1256"/>
  <c r="R1256"/>
  <c r="P1256"/>
  <c r="BI1250"/>
  <c r="BH1250"/>
  <c r="BG1250"/>
  <c r="BF1250"/>
  <c r="T1250"/>
  <c r="R1250"/>
  <c r="P1250"/>
  <c r="BI1246"/>
  <c r="BH1246"/>
  <c r="BG1246"/>
  <c r="BF1246"/>
  <c r="T1246"/>
  <c r="R1246"/>
  <c r="P1246"/>
  <c r="BI1237"/>
  <c r="BH1237"/>
  <c r="BG1237"/>
  <c r="BF1237"/>
  <c r="T1237"/>
  <c r="R1237"/>
  <c r="P1237"/>
  <c r="BI1233"/>
  <c r="BH1233"/>
  <c r="BG1233"/>
  <c r="BF1233"/>
  <c r="T1233"/>
  <c r="R1233"/>
  <c r="P1233"/>
  <c r="BI1230"/>
  <c r="BH1230"/>
  <c r="BG1230"/>
  <c r="BF1230"/>
  <c r="T1230"/>
  <c r="R1230"/>
  <c r="P1230"/>
  <c r="BI1224"/>
  <c r="BH1224"/>
  <c r="BG1224"/>
  <c r="BF1224"/>
  <c r="T1224"/>
  <c r="R1224"/>
  <c r="P1224"/>
  <c r="BI1220"/>
  <c r="BH1220"/>
  <c r="BG1220"/>
  <c r="BF1220"/>
  <c r="T1220"/>
  <c r="R1220"/>
  <c r="P1220"/>
  <c r="BI1215"/>
  <c r="BH1215"/>
  <c r="BG1215"/>
  <c r="BF1215"/>
  <c r="T1215"/>
  <c r="R1215"/>
  <c r="P1215"/>
  <c r="BI1212"/>
  <c r="BH1212"/>
  <c r="BG1212"/>
  <c r="BF1212"/>
  <c r="T1212"/>
  <c r="R1212"/>
  <c r="P1212"/>
  <c r="BI1210"/>
  <c r="BH1210"/>
  <c r="BG1210"/>
  <c r="BF1210"/>
  <c r="T1210"/>
  <c r="R1210"/>
  <c r="P1210"/>
  <c r="BI1199"/>
  <c r="BH1199"/>
  <c r="BG1199"/>
  <c r="BF1199"/>
  <c r="T1199"/>
  <c r="R1199"/>
  <c r="P1199"/>
  <c r="BI1197"/>
  <c r="BH1197"/>
  <c r="BG1197"/>
  <c r="BF1197"/>
  <c r="T1197"/>
  <c r="R1197"/>
  <c r="P1197"/>
  <c r="BI1182"/>
  <c r="BH1182"/>
  <c r="BG1182"/>
  <c r="BF1182"/>
  <c r="T1182"/>
  <c r="R1182"/>
  <c r="P1182"/>
  <c r="BI1180"/>
  <c r="BH1180"/>
  <c r="BG1180"/>
  <c r="BF1180"/>
  <c r="T1180"/>
  <c r="R1180"/>
  <c r="P1180"/>
  <c r="BI1173"/>
  <c r="BH1173"/>
  <c r="BG1173"/>
  <c r="BF1173"/>
  <c r="T1173"/>
  <c r="R1173"/>
  <c r="P1173"/>
  <c r="BI1171"/>
  <c r="BH1171"/>
  <c r="BG1171"/>
  <c r="BF1171"/>
  <c r="T1171"/>
  <c r="R1171"/>
  <c r="P1171"/>
  <c r="BI1156"/>
  <c r="BH1156"/>
  <c r="BG1156"/>
  <c r="BF1156"/>
  <c r="T1156"/>
  <c r="R1156"/>
  <c r="P1156"/>
  <c r="BI1154"/>
  <c r="BH1154"/>
  <c r="BG1154"/>
  <c r="BF1154"/>
  <c r="T1154"/>
  <c r="R1154"/>
  <c r="P1154"/>
  <c r="BI1147"/>
  <c r="BH1147"/>
  <c r="BG1147"/>
  <c r="BF1147"/>
  <c r="T1147"/>
  <c r="R1147"/>
  <c r="P1147"/>
  <c r="BI1143"/>
  <c r="BH1143"/>
  <c r="BG1143"/>
  <c r="BF1143"/>
  <c r="T1143"/>
  <c r="T1142"/>
  <c r="R1143"/>
  <c r="R1142"/>
  <c r="P1143"/>
  <c r="P1142"/>
  <c r="BI1140"/>
  <c r="BH1140"/>
  <c r="BG1140"/>
  <c r="BF1140"/>
  <c r="T1140"/>
  <c r="R1140"/>
  <c r="P1140"/>
  <c r="BI1137"/>
  <c r="BH1137"/>
  <c r="BG1137"/>
  <c r="BF1137"/>
  <c r="T1137"/>
  <c r="R1137"/>
  <c r="P1137"/>
  <c r="BI1135"/>
  <c r="BH1135"/>
  <c r="BG1135"/>
  <c r="BF1135"/>
  <c r="T1135"/>
  <c r="R1135"/>
  <c r="P1135"/>
  <c r="BI1133"/>
  <c r="BH1133"/>
  <c r="BG1133"/>
  <c r="BF1133"/>
  <c r="T1133"/>
  <c r="R1133"/>
  <c r="P1133"/>
  <c r="BI1126"/>
  <c r="BH1126"/>
  <c r="BG1126"/>
  <c r="BF1126"/>
  <c r="T1126"/>
  <c r="R1126"/>
  <c r="P1126"/>
  <c r="BI1123"/>
  <c r="BH1123"/>
  <c r="BG1123"/>
  <c r="BF1123"/>
  <c r="T1123"/>
  <c r="R1123"/>
  <c r="P1123"/>
  <c r="BI1112"/>
  <c r="BH1112"/>
  <c r="BG1112"/>
  <c r="BF1112"/>
  <c r="T1112"/>
  <c r="R1112"/>
  <c r="P1112"/>
  <c r="BI1108"/>
  <c r="BH1108"/>
  <c r="BG1108"/>
  <c r="BF1108"/>
  <c r="T1108"/>
  <c r="R1108"/>
  <c r="P1108"/>
  <c r="BI1102"/>
  <c r="BH1102"/>
  <c r="BG1102"/>
  <c r="BF1102"/>
  <c r="T1102"/>
  <c r="R1102"/>
  <c r="P1102"/>
  <c r="BI1098"/>
  <c r="BH1098"/>
  <c r="BG1098"/>
  <c r="BF1098"/>
  <c r="T1098"/>
  <c r="R1098"/>
  <c r="P1098"/>
  <c r="BI1092"/>
  <c r="BH1092"/>
  <c r="BG1092"/>
  <c r="BF1092"/>
  <c r="T1092"/>
  <c r="R1092"/>
  <c r="P1092"/>
  <c r="BI1089"/>
  <c r="BH1089"/>
  <c r="BG1089"/>
  <c r="BF1089"/>
  <c r="T1089"/>
  <c r="R1089"/>
  <c r="P1089"/>
  <c r="BI1082"/>
  <c r="BH1082"/>
  <c r="BG1082"/>
  <c r="BF1082"/>
  <c r="T1082"/>
  <c r="R1082"/>
  <c r="P1082"/>
  <c r="BI1073"/>
  <c r="BH1073"/>
  <c r="BG1073"/>
  <c r="BF1073"/>
  <c r="T1073"/>
  <c r="R1073"/>
  <c r="P1073"/>
  <c r="BI1061"/>
  <c r="BH1061"/>
  <c r="BG1061"/>
  <c r="BF1061"/>
  <c r="T1061"/>
  <c r="R1061"/>
  <c r="P1061"/>
  <c r="BI1050"/>
  <c r="BH1050"/>
  <c r="BG1050"/>
  <c r="BF1050"/>
  <c r="T1050"/>
  <c r="R1050"/>
  <c r="P1050"/>
  <c r="BI1041"/>
  <c r="BH1041"/>
  <c r="BG1041"/>
  <c r="BF1041"/>
  <c r="T1041"/>
  <c r="R1041"/>
  <c r="P1041"/>
  <c r="BI1026"/>
  <c r="BH1026"/>
  <c r="BG1026"/>
  <c r="BF1026"/>
  <c r="T1026"/>
  <c r="R1026"/>
  <c r="P1026"/>
  <c r="BI1022"/>
  <c r="BH1022"/>
  <c r="BG1022"/>
  <c r="BF1022"/>
  <c r="T1022"/>
  <c r="R1022"/>
  <c r="P1022"/>
  <c r="BI1013"/>
  <c r="BH1013"/>
  <c r="BG1013"/>
  <c r="BF1013"/>
  <c r="T1013"/>
  <c r="R1013"/>
  <c r="P1013"/>
  <c r="BI1006"/>
  <c r="BH1006"/>
  <c r="BG1006"/>
  <c r="BF1006"/>
  <c r="T1006"/>
  <c r="R1006"/>
  <c r="P1006"/>
  <c r="BI1002"/>
  <c r="BH1002"/>
  <c r="BG1002"/>
  <c r="BF1002"/>
  <c r="T1002"/>
  <c r="R1002"/>
  <c r="P1002"/>
  <c r="BI998"/>
  <c r="BH998"/>
  <c r="BG998"/>
  <c r="BF998"/>
  <c r="T998"/>
  <c r="R998"/>
  <c r="P998"/>
  <c r="BI997"/>
  <c r="BH997"/>
  <c r="BG997"/>
  <c r="BF997"/>
  <c r="T997"/>
  <c r="R997"/>
  <c r="P997"/>
  <c r="BI996"/>
  <c r="BH996"/>
  <c r="BG996"/>
  <c r="BF996"/>
  <c r="T996"/>
  <c r="R996"/>
  <c r="P996"/>
  <c r="BI992"/>
  <c r="BH992"/>
  <c r="BG992"/>
  <c r="BF992"/>
  <c r="T992"/>
  <c r="R992"/>
  <c r="P992"/>
  <c r="BI985"/>
  <c r="BH985"/>
  <c r="BG985"/>
  <c r="BF985"/>
  <c r="T985"/>
  <c r="R985"/>
  <c r="P985"/>
  <c r="BI977"/>
  <c r="BH977"/>
  <c r="BG977"/>
  <c r="BF977"/>
  <c r="T977"/>
  <c r="R977"/>
  <c r="P977"/>
  <c r="BI975"/>
  <c r="BH975"/>
  <c r="BG975"/>
  <c r="BF975"/>
  <c r="T975"/>
  <c r="R975"/>
  <c r="P975"/>
  <c r="BI972"/>
  <c r="BH972"/>
  <c r="BG972"/>
  <c r="BF972"/>
  <c r="T972"/>
  <c r="R972"/>
  <c r="P972"/>
  <c r="BI970"/>
  <c r="BH970"/>
  <c r="BG970"/>
  <c r="BF970"/>
  <c r="T970"/>
  <c r="R970"/>
  <c r="P970"/>
  <c r="BI968"/>
  <c r="BH968"/>
  <c r="BG968"/>
  <c r="BF968"/>
  <c r="T968"/>
  <c r="R968"/>
  <c r="P968"/>
  <c r="BI965"/>
  <c r="BH965"/>
  <c r="BG965"/>
  <c r="BF965"/>
  <c r="T965"/>
  <c r="R965"/>
  <c r="P965"/>
  <c r="BI945"/>
  <c r="BH945"/>
  <c r="BG945"/>
  <c r="BF945"/>
  <c r="T945"/>
  <c r="R945"/>
  <c r="P945"/>
  <c r="BI942"/>
  <c r="BH942"/>
  <c r="BG942"/>
  <c r="BF942"/>
  <c r="T942"/>
  <c r="R942"/>
  <c r="P942"/>
  <c r="BI939"/>
  <c r="BH939"/>
  <c r="BG939"/>
  <c r="BF939"/>
  <c r="T939"/>
  <c r="R939"/>
  <c r="P939"/>
  <c r="BI936"/>
  <c r="BH936"/>
  <c r="BG936"/>
  <c r="BF936"/>
  <c r="T936"/>
  <c r="R936"/>
  <c r="P936"/>
  <c r="BI933"/>
  <c r="BH933"/>
  <c r="BG933"/>
  <c r="BF933"/>
  <c r="T933"/>
  <c r="R933"/>
  <c r="P933"/>
  <c r="BI930"/>
  <c r="BH930"/>
  <c r="BG930"/>
  <c r="BF930"/>
  <c r="T930"/>
  <c r="R930"/>
  <c r="P930"/>
  <c r="BI928"/>
  <c r="BH928"/>
  <c r="BG928"/>
  <c r="BF928"/>
  <c r="T928"/>
  <c r="R928"/>
  <c r="P928"/>
  <c r="BI924"/>
  <c r="BH924"/>
  <c r="BG924"/>
  <c r="BF924"/>
  <c r="T924"/>
  <c r="R924"/>
  <c r="P924"/>
  <c r="BI918"/>
  <c r="BH918"/>
  <c r="BG918"/>
  <c r="BF918"/>
  <c r="T918"/>
  <c r="R918"/>
  <c r="P918"/>
  <c r="BI911"/>
  <c r="BH911"/>
  <c r="BG911"/>
  <c r="BF911"/>
  <c r="T911"/>
  <c r="R911"/>
  <c r="P911"/>
  <c r="BI904"/>
  <c r="BH904"/>
  <c r="BG904"/>
  <c r="BF904"/>
  <c r="T904"/>
  <c r="R904"/>
  <c r="P904"/>
  <c r="BI897"/>
  <c r="BH897"/>
  <c r="BG897"/>
  <c r="BF897"/>
  <c r="T897"/>
  <c r="R897"/>
  <c r="P897"/>
  <c r="BI892"/>
  <c r="BH892"/>
  <c r="BG892"/>
  <c r="BF892"/>
  <c r="T892"/>
  <c r="R892"/>
  <c r="P892"/>
  <c r="BI873"/>
  <c r="BH873"/>
  <c r="BG873"/>
  <c r="BF873"/>
  <c r="T873"/>
  <c r="R873"/>
  <c r="P873"/>
  <c r="BI864"/>
  <c r="BH864"/>
  <c r="BG864"/>
  <c r="BF864"/>
  <c r="T864"/>
  <c r="R864"/>
  <c r="P864"/>
  <c r="BI847"/>
  <c r="BH847"/>
  <c r="BG847"/>
  <c r="BF847"/>
  <c r="T847"/>
  <c r="R847"/>
  <c r="P847"/>
  <c r="BI843"/>
  <c r="BH843"/>
  <c r="BG843"/>
  <c r="BF843"/>
  <c r="T843"/>
  <c r="R843"/>
  <c r="P843"/>
  <c r="BI830"/>
  <c r="BH830"/>
  <c r="BG830"/>
  <c r="BF830"/>
  <c r="T830"/>
  <c r="R830"/>
  <c r="P830"/>
  <c r="BI828"/>
  <c r="BH828"/>
  <c r="BG828"/>
  <c r="BF828"/>
  <c r="T828"/>
  <c r="R828"/>
  <c r="P828"/>
  <c r="BI826"/>
  <c r="BH826"/>
  <c r="BG826"/>
  <c r="BF826"/>
  <c r="T826"/>
  <c r="R826"/>
  <c r="P826"/>
  <c r="BI824"/>
  <c r="BH824"/>
  <c r="BG824"/>
  <c r="BF824"/>
  <c r="T824"/>
  <c r="R824"/>
  <c r="P824"/>
  <c r="BI811"/>
  <c r="BH811"/>
  <c r="BG811"/>
  <c r="BF811"/>
  <c r="T811"/>
  <c r="R811"/>
  <c r="P811"/>
  <c r="BI809"/>
  <c r="BH809"/>
  <c r="BG809"/>
  <c r="BF809"/>
  <c r="T809"/>
  <c r="R809"/>
  <c r="P809"/>
  <c r="BI807"/>
  <c r="BH807"/>
  <c r="BG807"/>
  <c r="BF807"/>
  <c r="T807"/>
  <c r="R807"/>
  <c r="P807"/>
  <c r="BI805"/>
  <c r="BH805"/>
  <c r="BG805"/>
  <c r="BF805"/>
  <c r="T805"/>
  <c r="R805"/>
  <c r="P805"/>
  <c r="BI796"/>
  <c r="BH796"/>
  <c r="BG796"/>
  <c r="BF796"/>
  <c r="T796"/>
  <c r="R796"/>
  <c r="P796"/>
  <c r="BI793"/>
  <c r="BH793"/>
  <c r="BG793"/>
  <c r="BF793"/>
  <c r="T793"/>
  <c r="R793"/>
  <c r="P793"/>
  <c r="BI790"/>
  <c r="BH790"/>
  <c r="BG790"/>
  <c r="BF790"/>
  <c r="T790"/>
  <c r="R790"/>
  <c r="P790"/>
  <c r="BI786"/>
  <c r="BH786"/>
  <c r="BG786"/>
  <c r="BF786"/>
  <c r="T786"/>
  <c r="R786"/>
  <c r="P786"/>
  <c r="BI783"/>
  <c r="BH783"/>
  <c r="BG783"/>
  <c r="BF783"/>
  <c r="T783"/>
  <c r="R783"/>
  <c r="P783"/>
  <c r="BI779"/>
  <c r="BH779"/>
  <c r="BG779"/>
  <c r="BF779"/>
  <c r="T779"/>
  <c r="R779"/>
  <c r="P779"/>
  <c r="BI776"/>
  <c r="BH776"/>
  <c r="BG776"/>
  <c r="BF776"/>
  <c r="T776"/>
  <c r="R776"/>
  <c r="P776"/>
  <c r="BI772"/>
  <c r="BH772"/>
  <c r="BG772"/>
  <c r="BF772"/>
  <c r="T772"/>
  <c r="R772"/>
  <c r="P772"/>
  <c r="BI764"/>
  <c r="BH764"/>
  <c r="BG764"/>
  <c r="BF764"/>
  <c r="T764"/>
  <c r="R764"/>
  <c r="P764"/>
  <c r="BI762"/>
  <c r="BH762"/>
  <c r="BG762"/>
  <c r="BF762"/>
  <c r="T762"/>
  <c r="R762"/>
  <c r="P762"/>
  <c r="BI760"/>
  <c r="BH760"/>
  <c r="BG760"/>
  <c r="BF760"/>
  <c r="T760"/>
  <c r="R760"/>
  <c r="P760"/>
  <c r="BI718"/>
  <c r="BH718"/>
  <c r="BG718"/>
  <c r="BF718"/>
  <c r="T718"/>
  <c r="R718"/>
  <c r="P718"/>
  <c r="BI712"/>
  <c r="BH712"/>
  <c r="BG712"/>
  <c r="BF712"/>
  <c r="T712"/>
  <c r="R712"/>
  <c r="P712"/>
  <c r="BI709"/>
  <c r="BH709"/>
  <c r="BG709"/>
  <c r="BF709"/>
  <c r="T709"/>
  <c r="R709"/>
  <c r="P709"/>
  <c r="BI700"/>
  <c r="BH700"/>
  <c r="BG700"/>
  <c r="BF700"/>
  <c r="T700"/>
  <c r="R700"/>
  <c r="P700"/>
  <c r="BI698"/>
  <c r="BH698"/>
  <c r="BG698"/>
  <c r="BF698"/>
  <c r="T698"/>
  <c r="R698"/>
  <c r="P698"/>
  <c r="BI696"/>
  <c r="BH696"/>
  <c r="BG696"/>
  <c r="BF696"/>
  <c r="T696"/>
  <c r="R696"/>
  <c r="P696"/>
  <c r="BI688"/>
  <c r="BH688"/>
  <c r="BG688"/>
  <c r="BF688"/>
  <c r="T688"/>
  <c r="R688"/>
  <c r="P688"/>
  <c r="BI686"/>
  <c r="BH686"/>
  <c r="BG686"/>
  <c r="BF686"/>
  <c r="T686"/>
  <c r="R686"/>
  <c r="P686"/>
  <c r="BI679"/>
  <c r="BH679"/>
  <c r="BG679"/>
  <c r="BF679"/>
  <c r="T679"/>
  <c r="R679"/>
  <c r="P679"/>
  <c r="BI670"/>
  <c r="BH670"/>
  <c r="BG670"/>
  <c r="BF670"/>
  <c r="T670"/>
  <c r="R670"/>
  <c r="P670"/>
  <c r="BI653"/>
  <c r="BH653"/>
  <c r="BG653"/>
  <c r="BF653"/>
  <c r="T653"/>
  <c r="R653"/>
  <c r="P653"/>
  <c r="BI651"/>
  <c r="BH651"/>
  <c r="BG651"/>
  <c r="BF651"/>
  <c r="T651"/>
  <c r="R651"/>
  <c r="P651"/>
  <c r="BI631"/>
  <c r="BH631"/>
  <c r="BG631"/>
  <c r="BF631"/>
  <c r="T631"/>
  <c r="R631"/>
  <c r="P631"/>
  <c r="BI629"/>
  <c r="BH629"/>
  <c r="BG629"/>
  <c r="BF629"/>
  <c r="T629"/>
  <c r="R629"/>
  <c r="P629"/>
  <c r="BI608"/>
  <c r="BH608"/>
  <c r="BG608"/>
  <c r="BF608"/>
  <c r="T608"/>
  <c r="R608"/>
  <c r="P608"/>
  <c r="BI604"/>
  <c r="BH604"/>
  <c r="BG604"/>
  <c r="BF604"/>
  <c r="T604"/>
  <c r="R604"/>
  <c r="P604"/>
  <c r="BI591"/>
  <c r="BH591"/>
  <c r="BG591"/>
  <c r="BF591"/>
  <c r="T591"/>
  <c r="R591"/>
  <c r="P591"/>
  <c r="BI584"/>
  <c r="BH584"/>
  <c r="BG584"/>
  <c r="BF584"/>
  <c r="T584"/>
  <c r="R584"/>
  <c r="P584"/>
  <c r="BI580"/>
  <c r="BH580"/>
  <c r="BG580"/>
  <c r="BF580"/>
  <c r="T580"/>
  <c r="R580"/>
  <c r="P580"/>
  <c r="BI549"/>
  <c r="BH549"/>
  <c r="BG549"/>
  <c r="BF549"/>
  <c r="T549"/>
  <c r="R549"/>
  <c r="P549"/>
  <c r="BI546"/>
  <c r="BH546"/>
  <c r="BG546"/>
  <c r="BF546"/>
  <c r="T546"/>
  <c r="R546"/>
  <c r="P546"/>
  <c r="BI543"/>
  <c r="BH543"/>
  <c r="BG543"/>
  <c r="BF543"/>
  <c r="T543"/>
  <c r="R543"/>
  <c r="P543"/>
  <c r="BI539"/>
  <c r="BH539"/>
  <c r="BG539"/>
  <c r="BF539"/>
  <c r="T539"/>
  <c r="R539"/>
  <c r="P539"/>
  <c r="BI537"/>
  <c r="BH537"/>
  <c r="BG537"/>
  <c r="BF537"/>
  <c r="T537"/>
  <c r="R537"/>
  <c r="P537"/>
  <c r="BI528"/>
  <c r="BH528"/>
  <c r="BG528"/>
  <c r="BF528"/>
  <c r="T528"/>
  <c r="R528"/>
  <c r="P528"/>
  <c r="BI522"/>
  <c r="BH522"/>
  <c r="BG522"/>
  <c r="BF522"/>
  <c r="T522"/>
  <c r="R522"/>
  <c r="P522"/>
  <c r="BI519"/>
  <c r="BH519"/>
  <c r="BG519"/>
  <c r="BF519"/>
  <c r="T519"/>
  <c r="R519"/>
  <c r="P519"/>
  <c r="BI510"/>
  <c r="BH510"/>
  <c r="BG510"/>
  <c r="BF510"/>
  <c r="T510"/>
  <c r="R510"/>
  <c r="P510"/>
  <c r="BI508"/>
  <c r="BH508"/>
  <c r="BG508"/>
  <c r="BF508"/>
  <c r="T508"/>
  <c r="R508"/>
  <c r="P508"/>
  <c r="BI494"/>
  <c r="BH494"/>
  <c r="BG494"/>
  <c r="BF494"/>
  <c r="T494"/>
  <c r="R494"/>
  <c r="P494"/>
  <c r="BI463"/>
  <c r="BH463"/>
  <c r="BG463"/>
  <c r="BF463"/>
  <c r="T463"/>
  <c r="R463"/>
  <c r="P463"/>
  <c r="BI432"/>
  <c r="BH432"/>
  <c r="BG432"/>
  <c r="BF432"/>
  <c r="T432"/>
  <c r="R432"/>
  <c r="P432"/>
  <c r="BI429"/>
  <c r="BH429"/>
  <c r="BG429"/>
  <c r="BF429"/>
  <c r="T429"/>
  <c r="R429"/>
  <c r="P429"/>
  <c r="BI410"/>
  <c r="BH410"/>
  <c r="BG410"/>
  <c r="BF410"/>
  <c r="T410"/>
  <c r="R410"/>
  <c r="P410"/>
  <c r="BI407"/>
  <c r="BH407"/>
  <c r="BG407"/>
  <c r="BF407"/>
  <c r="T407"/>
  <c r="R407"/>
  <c r="P407"/>
  <c r="BI403"/>
  <c r="BH403"/>
  <c r="BG403"/>
  <c r="BF403"/>
  <c r="T403"/>
  <c r="R403"/>
  <c r="P403"/>
  <c r="BI396"/>
  <c r="BH396"/>
  <c r="BG396"/>
  <c r="BF396"/>
  <c r="T396"/>
  <c r="R396"/>
  <c r="P396"/>
  <c r="BI375"/>
  <c r="BH375"/>
  <c r="BG375"/>
  <c r="BF375"/>
  <c r="T375"/>
  <c r="R375"/>
  <c r="P375"/>
  <c r="BI371"/>
  <c r="BH371"/>
  <c r="BG371"/>
  <c r="BF371"/>
  <c r="T371"/>
  <c r="R371"/>
  <c r="P371"/>
  <c r="BI362"/>
  <c r="BH362"/>
  <c r="BG362"/>
  <c r="BF362"/>
  <c r="T362"/>
  <c r="R362"/>
  <c r="P362"/>
  <c r="BI359"/>
  <c r="BH359"/>
  <c r="BG359"/>
  <c r="BF359"/>
  <c r="T359"/>
  <c r="R359"/>
  <c r="P359"/>
  <c r="BI357"/>
  <c r="BH357"/>
  <c r="BG357"/>
  <c r="BF357"/>
  <c r="T357"/>
  <c r="R357"/>
  <c r="P357"/>
  <c r="BI351"/>
  <c r="BH351"/>
  <c r="BG351"/>
  <c r="BF351"/>
  <c r="T351"/>
  <c r="R351"/>
  <c r="P351"/>
  <c r="BI347"/>
  <c r="BH347"/>
  <c r="BG347"/>
  <c r="BF347"/>
  <c r="T347"/>
  <c r="R347"/>
  <c r="P347"/>
  <c r="BI346"/>
  <c r="BH346"/>
  <c r="BG346"/>
  <c r="BF346"/>
  <c r="T346"/>
  <c r="R346"/>
  <c r="P346"/>
  <c r="BI342"/>
  <c r="BH342"/>
  <c r="BG342"/>
  <c r="BF342"/>
  <c r="T342"/>
  <c r="R342"/>
  <c r="P342"/>
  <c r="BI341"/>
  <c r="BH341"/>
  <c r="BG341"/>
  <c r="BF341"/>
  <c r="T341"/>
  <c r="R341"/>
  <c r="P341"/>
  <c r="BI337"/>
  <c r="BH337"/>
  <c r="BG337"/>
  <c r="BF337"/>
  <c r="T337"/>
  <c r="R337"/>
  <c r="P337"/>
  <c r="BI333"/>
  <c r="BH333"/>
  <c r="BG333"/>
  <c r="BF333"/>
  <c r="T333"/>
  <c r="R333"/>
  <c r="P333"/>
  <c r="BI329"/>
  <c r="BH329"/>
  <c r="BG329"/>
  <c r="BF329"/>
  <c r="T329"/>
  <c r="R329"/>
  <c r="P329"/>
  <c r="BI325"/>
  <c r="BH325"/>
  <c r="BG325"/>
  <c r="BF325"/>
  <c r="T325"/>
  <c r="R325"/>
  <c r="P325"/>
  <c r="BI321"/>
  <c r="BH321"/>
  <c r="BG321"/>
  <c r="BF321"/>
  <c r="T321"/>
  <c r="R321"/>
  <c r="P321"/>
  <c r="BI316"/>
  <c r="BH316"/>
  <c r="BG316"/>
  <c r="BF316"/>
  <c r="T316"/>
  <c r="R316"/>
  <c r="P316"/>
  <c r="BI312"/>
  <c r="BH312"/>
  <c r="BG312"/>
  <c r="BF312"/>
  <c r="T312"/>
  <c r="R312"/>
  <c r="P312"/>
  <c r="BI309"/>
  <c r="BH309"/>
  <c r="BG309"/>
  <c r="BF309"/>
  <c r="T309"/>
  <c r="R309"/>
  <c r="P309"/>
  <c r="BI305"/>
  <c r="BH305"/>
  <c r="BG305"/>
  <c r="BF305"/>
  <c r="T305"/>
  <c r="R305"/>
  <c r="P305"/>
  <c r="BI298"/>
  <c r="BH298"/>
  <c r="BG298"/>
  <c r="BF298"/>
  <c r="T298"/>
  <c r="R298"/>
  <c r="P298"/>
  <c r="BI296"/>
  <c r="BH296"/>
  <c r="BG296"/>
  <c r="BF296"/>
  <c r="T296"/>
  <c r="R296"/>
  <c r="P296"/>
  <c r="BI295"/>
  <c r="BH295"/>
  <c r="BG295"/>
  <c r="BF295"/>
  <c r="T295"/>
  <c r="R295"/>
  <c r="P295"/>
  <c r="BI292"/>
  <c r="BH292"/>
  <c r="BG292"/>
  <c r="BF292"/>
  <c r="T292"/>
  <c r="R292"/>
  <c r="P292"/>
  <c r="BI287"/>
  <c r="BH287"/>
  <c r="BG287"/>
  <c r="BF287"/>
  <c r="T287"/>
  <c r="R287"/>
  <c r="P287"/>
  <c r="BI285"/>
  <c r="BH285"/>
  <c r="BG285"/>
  <c r="BF285"/>
  <c r="T285"/>
  <c r="R285"/>
  <c r="P285"/>
  <c r="BI281"/>
  <c r="BH281"/>
  <c r="BG281"/>
  <c r="BF281"/>
  <c r="T281"/>
  <c r="R281"/>
  <c r="P281"/>
  <c r="BI277"/>
  <c r="BH277"/>
  <c r="BG277"/>
  <c r="BF277"/>
  <c r="T277"/>
  <c r="R277"/>
  <c r="P277"/>
  <c r="BI273"/>
  <c r="BH273"/>
  <c r="BG273"/>
  <c r="BF273"/>
  <c r="T273"/>
  <c r="R273"/>
  <c r="P273"/>
  <c r="BI270"/>
  <c r="BH270"/>
  <c r="BG270"/>
  <c r="BF270"/>
  <c r="T270"/>
  <c r="R270"/>
  <c r="P270"/>
  <c r="BI268"/>
  <c r="BH268"/>
  <c r="BG268"/>
  <c r="BF268"/>
  <c r="T268"/>
  <c r="R268"/>
  <c r="P268"/>
  <c r="BI266"/>
  <c r="BH266"/>
  <c r="BG266"/>
  <c r="BF266"/>
  <c r="T266"/>
  <c r="R266"/>
  <c r="P266"/>
  <c r="BI264"/>
  <c r="BH264"/>
  <c r="BG264"/>
  <c r="BF264"/>
  <c r="T264"/>
  <c r="R264"/>
  <c r="P264"/>
  <c r="BI261"/>
  <c r="BH261"/>
  <c r="BG261"/>
  <c r="BF261"/>
  <c r="T261"/>
  <c r="R261"/>
  <c r="P261"/>
  <c r="BI258"/>
  <c r="BH258"/>
  <c r="BG258"/>
  <c r="BF258"/>
  <c r="T258"/>
  <c r="R258"/>
  <c r="P258"/>
  <c r="BI256"/>
  <c r="BH256"/>
  <c r="BG256"/>
  <c r="BF256"/>
  <c r="T256"/>
  <c r="R256"/>
  <c r="P256"/>
  <c r="BI253"/>
  <c r="BH253"/>
  <c r="BG253"/>
  <c r="BF253"/>
  <c r="T253"/>
  <c r="R253"/>
  <c r="P253"/>
  <c r="BI250"/>
  <c r="BH250"/>
  <c r="BG250"/>
  <c r="BF250"/>
  <c r="T250"/>
  <c r="R250"/>
  <c r="P250"/>
  <c r="BI248"/>
  <c r="BH248"/>
  <c r="BG248"/>
  <c r="BF248"/>
  <c r="T248"/>
  <c r="R248"/>
  <c r="P248"/>
  <c r="BI245"/>
  <c r="BH245"/>
  <c r="BG245"/>
  <c r="BF245"/>
  <c r="T245"/>
  <c r="R245"/>
  <c r="P245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3"/>
  <c r="BH233"/>
  <c r="BG233"/>
  <c r="BF233"/>
  <c r="T233"/>
  <c r="R233"/>
  <c r="P233"/>
  <c r="BI225"/>
  <c r="BH225"/>
  <c r="BG225"/>
  <c r="BF225"/>
  <c r="T225"/>
  <c r="R225"/>
  <c r="P225"/>
  <c r="BI217"/>
  <c r="BH217"/>
  <c r="BG217"/>
  <c r="BF217"/>
  <c r="T217"/>
  <c r="R217"/>
  <c r="P217"/>
  <c r="BI215"/>
  <c r="BH215"/>
  <c r="BG215"/>
  <c r="BF215"/>
  <c r="T215"/>
  <c r="R215"/>
  <c r="P215"/>
  <c r="BI211"/>
  <c r="BH211"/>
  <c r="BG211"/>
  <c r="BF211"/>
  <c r="T211"/>
  <c r="R211"/>
  <c r="P211"/>
  <c r="BI210"/>
  <c r="BH210"/>
  <c r="BG210"/>
  <c r="BF210"/>
  <c r="T210"/>
  <c r="R210"/>
  <c r="P210"/>
  <c r="BI206"/>
  <c r="BH206"/>
  <c r="BG206"/>
  <c r="BF206"/>
  <c r="T206"/>
  <c r="R206"/>
  <c r="P206"/>
  <c r="BI202"/>
  <c r="BH202"/>
  <c r="BG202"/>
  <c r="BF202"/>
  <c r="T202"/>
  <c r="R202"/>
  <c r="P202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87"/>
  <c r="BH187"/>
  <c r="BG187"/>
  <c r="BF187"/>
  <c r="T187"/>
  <c r="R187"/>
  <c r="P187"/>
  <c r="BI179"/>
  <c r="BH179"/>
  <c r="BG179"/>
  <c r="BF179"/>
  <c r="T179"/>
  <c r="R179"/>
  <c r="P179"/>
  <c r="BI177"/>
  <c r="BH177"/>
  <c r="BG177"/>
  <c r="BF177"/>
  <c r="T177"/>
  <c r="R177"/>
  <c r="P177"/>
  <c r="BI172"/>
  <c r="BH172"/>
  <c r="BG172"/>
  <c r="BF172"/>
  <c r="T172"/>
  <c r="R172"/>
  <c r="P172"/>
  <c r="BI168"/>
  <c r="BH168"/>
  <c r="BG168"/>
  <c r="BF168"/>
  <c r="T168"/>
  <c r="R168"/>
  <c r="P168"/>
  <c r="BI166"/>
  <c r="BH166"/>
  <c r="BG166"/>
  <c r="BF166"/>
  <c r="T166"/>
  <c r="R166"/>
  <c r="P166"/>
  <c r="BI162"/>
  <c r="BH162"/>
  <c r="BG162"/>
  <c r="BF162"/>
  <c r="T162"/>
  <c r="R162"/>
  <c r="P162"/>
  <c r="BI159"/>
  <c r="BH159"/>
  <c r="BG159"/>
  <c r="BF159"/>
  <c r="T159"/>
  <c r="R159"/>
  <c r="P159"/>
  <c r="BI158"/>
  <c r="BH158"/>
  <c r="BG158"/>
  <c r="BF158"/>
  <c r="T158"/>
  <c r="R158"/>
  <c r="P158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4"/>
  <c r="BH144"/>
  <c r="BG144"/>
  <c r="BF144"/>
  <c r="T144"/>
  <c r="R144"/>
  <c r="P144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BI115"/>
  <c r="BH115"/>
  <c r="BG115"/>
  <c r="BF115"/>
  <c r="T115"/>
  <c r="R115"/>
  <c r="P115"/>
  <c r="F106"/>
  <c r="E104"/>
  <c r="F52"/>
  <c r="E50"/>
  <c r="J24"/>
  <c r="E24"/>
  <c r="J109"/>
  <c r="J23"/>
  <c r="J21"/>
  <c r="E21"/>
  <c r="J54"/>
  <c r="J20"/>
  <c r="J18"/>
  <c r="E18"/>
  <c r="F109"/>
  <c r="J17"/>
  <c r="J15"/>
  <c r="E15"/>
  <c r="F108"/>
  <c r="J14"/>
  <c r="J12"/>
  <c r="J106"/>
  <c r="E7"/>
  <c r="E102"/>
  <c i="1" r="L50"/>
  <c r="AM50"/>
  <c r="AM49"/>
  <c r="L49"/>
  <c r="AM47"/>
  <c r="L47"/>
  <c r="L45"/>
  <c r="L44"/>
  <c i="2" r="BK1795"/>
  <c r="J1754"/>
  <c r="J1729"/>
  <c r="J1705"/>
  <c r="J1630"/>
  <c r="J1458"/>
  <c r="J1344"/>
  <c r="BK1212"/>
  <c r="BK992"/>
  <c r="BK824"/>
  <c r="BK316"/>
  <c r="BK195"/>
  <c r="BK1867"/>
  <c r="J1814"/>
  <c r="BK1784"/>
  <c r="J1736"/>
  <c r="J1720"/>
  <c r="BK1693"/>
  <c r="BK1458"/>
  <c r="BK1315"/>
  <c r="J1156"/>
  <c r="J998"/>
  <c r="BK776"/>
  <c r="BK537"/>
  <c r="J325"/>
  <c r="J177"/>
  <c r="J1784"/>
  <c r="J1678"/>
  <c r="J1442"/>
  <c r="BK1137"/>
  <c r="J985"/>
  <c r="J790"/>
  <c r="J342"/>
  <c r="J253"/>
  <c r="BK1793"/>
  <c r="BK1745"/>
  <c r="BK1724"/>
  <c r="J1698"/>
  <c r="BK1537"/>
  <c r="J1482"/>
  <c r="BK1220"/>
  <c r="J1082"/>
  <c r="J924"/>
  <c r="J686"/>
  <c r="BK519"/>
  <c r="BK281"/>
  <c r="BK202"/>
  <c i="3" r="BK193"/>
  <c r="J123"/>
  <c r="J188"/>
  <c r="BK93"/>
  <c r="BK99"/>
  <c r="BK149"/>
  <c i="4" r="BK89"/>
  <c r="J89"/>
  <c i="5" r="BK134"/>
  <c r="BK90"/>
  <c r="BK126"/>
  <c r="J89"/>
  <c r="J129"/>
  <c r="J99"/>
  <c r="J136"/>
  <c r="J101"/>
  <c i="6" r="BK143"/>
  <c r="BK113"/>
  <c r="BK127"/>
  <c r="J104"/>
  <c r="J143"/>
  <c r="J119"/>
  <c r="BK144"/>
  <c r="J93"/>
  <c i="7" r="J279"/>
  <c r="J272"/>
  <c r="J264"/>
  <c r="J242"/>
  <c r="BK236"/>
  <c r="BK232"/>
  <c r="BK223"/>
  <c r="BK211"/>
  <c r="J205"/>
  <c r="BK185"/>
  <c r="BK182"/>
  <c r="BK173"/>
  <c r="J141"/>
  <c r="J115"/>
  <c r="BK267"/>
  <c r="BK248"/>
  <c r="J214"/>
  <c r="BK171"/>
  <c r="BK139"/>
  <c r="BK309"/>
  <c r="BK272"/>
  <c r="J220"/>
  <c r="BK198"/>
  <c r="J166"/>
  <c r="BK127"/>
  <c r="BK318"/>
  <c r="J295"/>
  <c r="J267"/>
  <c r="J241"/>
  <c r="BK203"/>
  <c r="BK176"/>
  <c r="J152"/>
  <c r="J107"/>
  <c i="8" r="J162"/>
  <c r="BK129"/>
  <c r="BK180"/>
  <c r="J143"/>
  <c r="BK120"/>
  <c r="J165"/>
  <c r="BK115"/>
  <c r="BK169"/>
  <c r="J130"/>
  <c i="9" r="BK331"/>
  <c r="J304"/>
  <c r="BK266"/>
  <c r="BK225"/>
  <c r="BK191"/>
  <c r="BK158"/>
  <c r="J130"/>
  <c r="J324"/>
  <c r="J288"/>
  <c r="BK263"/>
  <c r="BK233"/>
  <c r="J203"/>
  <c r="J178"/>
  <c r="J138"/>
  <c r="J113"/>
  <c r="BK326"/>
  <c r="BK309"/>
  <c r="BK283"/>
  <c r="J246"/>
  <c r="BK208"/>
  <c r="J162"/>
  <c r="J109"/>
  <c r="J92"/>
  <c r="J312"/>
  <c r="J286"/>
  <c r="J270"/>
  <c r="BK252"/>
  <c r="J241"/>
  <c r="J229"/>
  <c r="J191"/>
  <c r="J158"/>
  <c r="BK133"/>
  <c i="10" r="J102"/>
  <c r="BK100"/>
  <c i="2" r="BK1791"/>
  <c r="J1748"/>
  <c r="BK1722"/>
  <c r="J1689"/>
  <c r="BK1627"/>
  <c r="BK1413"/>
  <c r="BK1246"/>
  <c r="BK1102"/>
  <c r="BK936"/>
  <c r="BK783"/>
  <c r="BK432"/>
  <c r="J305"/>
  <c r="J197"/>
  <c r="J1878"/>
  <c r="BK1821"/>
  <c r="J1786"/>
  <c r="BK1737"/>
  <c r="BK1713"/>
  <c r="BK1673"/>
  <c r="J1456"/>
  <c r="BK1318"/>
  <c r="J1233"/>
  <c r="J1112"/>
  <c r="BK892"/>
  <c r="J772"/>
  <c r="J410"/>
  <c r="BK287"/>
  <c r="BK155"/>
  <c r="J1788"/>
  <c r="J1682"/>
  <c r="J1472"/>
  <c r="J1133"/>
  <c r="J928"/>
  <c r="BK762"/>
  <c r="BK357"/>
  <c r="J273"/>
  <c r="J138"/>
  <c r="J1776"/>
  <c r="BK1743"/>
  <c r="J1715"/>
  <c r="BK1689"/>
  <c r="BK1603"/>
  <c r="J1413"/>
  <c r="BK1210"/>
  <c r="BK1050"/>
  <c r="BK942"/>
  <c r="BK805"/>
  <c r="J546"/>
  <c r="J316"/>
  <c r="J238"/>
  <c r="BK141"/>
  <c i="3" r="BK132"/>
  <c r="BK191"/>
  <c r="BK129"/>
  <c r="BK174"/>
  <c r="J190"/>
  <c r="J140"/>
  <c i="4" r="BK97"/>
  <c r="BK93"/>
  <c i="5" r="BK119"/>
  <c r="J148"/>
  <c r="J119"/>
  <c r="J143"/>
  <c r="J103"/>
  <c r="J142"/>
  <c r="J113"/>
  <c i="6" r="BK149"/>
  <c r="BK117"/>
  <c r="BK156"/>
  <c r="J120"/>
  <c r="J159"/>
  <c r="J138"/>
  <c r="J113"/>
  <c r="J145"/>
  <c r="J126"/>
  <c i="7" r="J285"/>
  <c r="BK123"/>
  <c r="J100"/>
  <c r="BK293"/>
  <c r="BK255"/>
  <c r="BK228"/>
  <c r="BK192"/>
  <c r="J175"/>
  <c r="BK132"/>
  <c r="J311"/>
  <c r="BK280"/>
  <c r="J217"/>
  <c r="J189"/>
  <c r="J153"/>
  <c r="BK120"/>
  <c r="J98"/>
  <c r="J309"/>
  <c r="J275"/>
  <c r="J255"/>
  <c r="J237"/>
  <c r="BK202"/>
  <c r="BK170"/>
  <c r="J161"/>
  <c r="J113"/>
  <c i="8" r="BK176"/>
  <c r="BK147"/>
  <c r="J107"/>
  <c r="BK153"/>
  <c r="J126"/>
  <c r="BK103"/>
  <c r="J161"/>
  <c r="BK110"/>
  <c r="BK168"/>
  <c r="BK112"/>
  <c i="9" r="BK317"/>
  <c r="BK285"/>
  <c r="J235"/>
  <c r="J205"/>
  <c r="BK176"/>
  <c r="BK139"/>
  <c r="BK108"/>
  <c r="BK322"/>
  <c r="J297"/>
  <c r="J267"/>
  <c r="J248"/>
  <c r="J224"/>
  <c r="J196"/>
  <c r="BK169"/>
  <c r="BK153"/>
  <c r="J121"/>
  <c r="J99"/>
  <c r="BK314"/>
  <c r="BK292"/>
  <c r="BK271"/>
  <c r="J233"/>
  <c r="BK195"/>
  <c r="BK146"/>
  <c r="J106"/>
  <c r="BK308"/>
  <c r="J284"/>
  <c r="J254"/>
  <c r="BK220"/>
  <c r="J190"/>
  <c r="J166"/>
  <c r="J132"/>
  <c r="J90"/>
  <c i="10" r="BK93"/>
  <c i="2" r="J1809"/>
  <c r="BK1786"/>
  <c r="J1737"/>
  <c r="BK1706"/>
  <c r="J1690"/>
  <c r="BK1546"/>
  <c r="J1250"/>
  <c r="J1073"/>
  <c r="BK897"/>
  <c r="J651"/>
  <c r="J396"/>
  <c r="J333"/>
  <c r="J199"/>
  <c r="J1887"/>
  <c r="BK1850"/>
  <c r="J1811"/>
  <c r="BK1792"/>
  <c r="BK1734"/>
  <c r="BK1695"/>
  <c r="BK1542"/>
  <c r="J1374"/>
  <c r="J1287"/>
  <c r="J1137"/>
  <c r="J996"/>
  <c r="J764"/>
  <c r="BK508"/>
  <c r="BK305"/>
  <c r="J245"/>
  <c r="BK151"/>
  <c r="BK1776"/>
  <c r="J1691"/>
  <c r="J1546"/>
  <c r="BK1156"/>
  <c r="BK1041"/>
  <c r="BK843"/>
  <c r="J519"/>
  <c r="J296"/>
  <c r="J179"/>
  <c r="J1796"/>
  <c r="J1755"/>
  <c r="BK1736"/>
  <c r="BK1707"/>
  <c r="BK1690"/>
  <c r="J1502"/>
  <c r="J1310"/>
  <c r="J1143"/>
  <c r="BK970"/>
  <c r="J830"/>
  <c r="BK786"/>
  <c r="BK631"/>
  <c r="J277"/>
  <c r="J215"/>
  <c i="3" r="J116"/>
  <c r="BK190"/>
  <c r="BK116"/>
  <c r="BK183"/>
  <c r="BK95"/>
  <c r="J181"/>
  <c r="BK142"/>
  <c i="4" r="J93"/>
  <c r="J96"/>
  <c i="5" r="BK139"/>
  <c r="J116"/>
  <c r="BK149"/>
  <c r="BK122"/>
  <c r="BK144"/>
  <c r="BK120"/>
  <c r="BK96"/>
  <c r="J123"/>
  <c r="BK88"/>
  <c i="6" r="BK140"/>
  <c r="BK105"/>
  <c r="J90"/>
  <c r="J118"/>
  <c r="BK100"/>
  <c r="BK146"/>
  <c r="J117"/>
  <c r="BK92"/>
  <c r="J127"/>
  <c i="7" r="BK305"/>
  <c r="BK286"/>
  <c r="J142"/>
  <c r="BK112"/>
  <c r="BK304"/>
  <c r="BK264"/>
  <c r="BK247"/>
  <c r="BK218"/>
  <c r="J181"/>
  <c r="BK148"/>
  <c r="BK116"/>
  <c r="BK308"/>
  <c r="BK269"/>
  <c r="J219"/>
  <c r="BK193"/>
  <c r="BK164"/>
  <c r="BK147"/>
  <c r="BK105"/>
  <c r="J314"/>
  <c r="J283"/>
  <c r="J257"/>
  <c r="J240"/>
  <c r="BK205"/>
  <c r="BK174"/>
  <c r="J151"/>
  <c r="J123"/>
  <c i="8" r="J181"/>
  <c r="BK152"/>
  <c r="BK108"/>
  <c r="J160"/>
  <c r="J139"/>
  <c r="J104"/>
  <c r="J171"/>
  <c r="J118"/>
  <c r="BK170"/>
  <c r="J119"/>
  <c i="9" r="J328"/>
  <c r="BK290"/>
  <c r="J265"/>
  <c r="J231"/>
  <c r="BK204"/>
  <c r="BK180"/>
  <c r="BK134"/>
  <c r="J111"/>
  <c r="J318"/>
  <c r="J280"/>
  <c r="BK244"/>
  <c r="BK212"/>
  <c r="J195"/>
  <c r="BK167"/>
  <c r="J150"/>
  <c r="J115"/>
  <c r="J327"/>
  <c r="J301"/>
  <c r="BK274"/>
  <c r="BK245"/>
  <c r="J192"/>
  <c r="BK147"/>
  <c r="BK125"/>
  <c r="BK328"/>
  <c r="J300"/>
  <c r="J272"/>
  <c r="J234"/>
  <c r="BK202"/>
  <c r="BK117"/>
  <c i="10" r="J104"/>
  <c r="BK89"/>
  <c i="2" r="BK1800"/>
  <c r="BK1747"/>
  <c r="J1726"/>
  <c r="J1704"/>
  <c r="J1651"/>
  <c r="BK1486"/>
  <c r="BK1365"/>
  <c r="J1215"/>
  <c r="J1050"/>
  <c r="J911"/>
  <c r="BK772"/>
  <c r="BK371"/>
  <c r="J266"/>
  <c r="J135"/>
  <c r="BK1870"/>
  <c r="J1839"/>
  <c r="J1805"/>
  <c r="J1756"/>
  <c r="J1733"/>
  <c r="J1722"/>
  <c r="BK1697"/>
  <c r="J1537"/>
  <c r="J1365"/>
  <c r="J1294"/>
  <c r="BK1199"/>
  <c r="BK1073"/>
  <c r="BK847"/>
  <c r="BK698"/>
  <c r="J463"/>
  <c r="BK312"/>
  <c r="J250"/>
  <c r="J1800"/>
  <c r="J1768"/>
  <c r="J1633"/>
  <c r="J1500"/>
  <c r="J1154"/>
  <c r="BK1002"/>
  <c r="J864"/>
  <c r="BK653"/>
  <c r="BK333"/>
  <c r="BK187"/>
  <c r="J1798"/>
  <c r="BK1752"/>
  <c r="BK1735"/>
  <c r="J1716"/>
  <c r="J1693"/>
  <c r="J1505"/>
  <c r="J1297"/>
  <c r="BK977"/>
  <c r="BK828"/>
  <c r="BK608"/>
  <c r="J321"/>
  <c r="J268"/>
  <c i="3" r="J210"/>
  <c r="J135"/>
  <c r="J101"/>
  <c r="BK118"/>
  <c r="J179"/>
  <c r="BK195"/>
  <c r="J132"/>
  <c i="4" r="J98"/>
  <c r="J85"/>
  <c i="5" r="BK138"/>
  <c r="J112"/>
  <c r="BK150"/>
  <c r="J96"/>
  <c r="BK114"/>
  <c r="BK152"/>
  <c r="BK132"/>
  <c r="J91"/>
  <c i="6" r="J135"/>
  <c r="BK95"/>
  <c r="BK126"/>
  <c r="J106"/>
  <c r="J144"/>
  <c r="J100"/>
  <c r="BK133"/>
  <c r="BK94"/>
  <c i="7" r="J288"/>
  <c r="BK143"/>
  <c r="J116"/>
  <c r="J303"/>
  <c r="BK262"/>
  <c r="J246"/>
  <c r="BK210"/>
  <c r="BK177"/>
  <c r="J149"/>
  <c r="BK115"/>
  <c r="BK289"/>
  <c r="J253"/>
  <c r="J215"/>
  <c r="BK187"/>
  <c r="J160"/>
  <c r="BK126"/>
  <c r="J101"/>
  <c r="BK291"/>
  <c r="J269"/>
  <c r="J250"/>
  <c r="BK229"/>
  <c r="J193"/>
  <c r="J156"/>
  <c r="J117"/>
  <c i="8" r="BK171"/>
  <c r="BK138"/>
  <c r="BK99"/>
  <c r="BK163"/>
  <c r="BK132"/>
  <c r="BK102"/>
  <c r="BK142"/>
  <c r="J102"/>
  <c r="BK161"/>
  <c r="BK114"/>
  <c i="9" r="J310"/>
  <c r="BK267"/>
  <c r="J230"/>
  <c r="BK211"/>
  <c r="BK174"/>
  <c r="J131"/>
  <c r="J95"/>
  <c r="J314"/>
  <c r="BK268"/>
  <c r="BK240"/>
  <c r="J211"/>
  <c r="BK194"/>
  <c r="BK168"/>
  <c r="BK142"/>
  <c r="BK111"/>
  <c r="BK323"/>
  <c r="J296"/>
  <c r="BK276"/>
  <c r="J239"/>
  <c r="BK177"/>
  <c r="BK131"/>
  <c r="BK96"/>
  <c r="BK298"/>
  <c r="J271"/>
  <c r="J242"/>
  <c r="BK198"/>
  <c r="J155"/>
  <c r="J128"/>
  <c i="10" r="BK104"/>
  <c r="J95"/>
  <c i="2" r="BK1788"/>
  <c r="J1746"/>
  <c r="J1723"/>
  <c r="J1701"/>
  <c r="BK1667"/>
  <c r="BK1497"/>
  <c r="BK1396"/>
  <c r="J1237"/>
  <c r="BK1022"/>
  <c r="BK904"/>
  <c r="J631"/>
  <c r="BK403"/>
  <c r="J281"/>
  <c r="J166"/>
  <c r="BK1873"/>
  <c r="J1823"/>
  <c r="BK1804"/>
  <c r="BK1766"/>
  <c r="J1724"/>
  <c r="BK1699"/>
  <c r="BK1514"/>
  <c r="BK1378"/>
  <c r="J1246"/>
  <c r="BK1135"/>
  <c r="BK968"/>
  <c r="BK718"/>
  <c r="J371"/>
  <c r="J258"/>
  <c r="J158"/>
  <c r="BK1796"/>
  <c r="J1641"/>
  <c r="J1256"/>
  <c r="J1026"/>
  <c r="J809"/>
  <c r="BK679"/>
  <c r="BK309"/>
  <c r="J202"/>
  <c r="J1806"/>
  <c r="BK1754"/>
  <c r="J1734"/>
  <c r="BK1710"/>
  <c r="BK1694"/>
  <c r="BK1500"/>
  <c r="J1315"/>
  <c r="J1173"/>
  <c r="BK985"/>
  <c r="J847"/>
  <c r="J604"/>
  <c r="BK329"/>
  <c r="J240"/>
  <c i="3" r="J180"/>
  <c r="BK137"/>
  <c r="BK97"/>
  <c r="BK169"/>
  <c r="BK199"/>
  <c r="BK127"/>
  <c r="J185"/>
  <c r="BK121"/>
  <c i="4" r="BK86"/>
  <c i="5" r="J152"/>
  <c r="BK111"/>
  <c r="BK146"/>
  <c r="J120"/>
  <c r="J150"/>
  <c r="BK113"/>
  <c r="J147"/>
  <c r="BK124"/>
  <c r="J90"/>
  <c i="6" r="J134"/>
  <c r="BK107"/>
  <c r="BK152"/>
  <c r="BK116"/>
  <c r="BK160"/>
  <c r="BK128"/>
  <c r="J99"/>
  <c r="BK115"/>
  <c i="7" r="J292"/>
  <c r="J273"/>
  <c r="J265"/>
  <c r="BK258"/>
  <c r="BK238"/>
  <c r="BK234"/>
  <c r="J224"/>
  <c r="BK213"/>
  <c r="J208"/>
  <c r="BK195"/>
  <c r="J190"/>
  <c r="J177"/>
  <c r="BK145"/>
  <c r="BK125"/>
  <c r="J310"/>
  <c r="J281"/>
  <c r="BK256"/>
  <c r="J222"/>
  <c r="BK188"/>
  <c r="BK155"/>
  <c r="J114"/>
  <c r="BK282"/>
  <c r="BK239"/>
  <c r="J211"/>
  <c r="BK178"/>
  <c r="BK149"/>
  <c r="J102"/>
  <c r="BK311"/>
  <c r="J277"/>
  <c r="BK253"/>
  <c r="J210"/>
  <c r="J194"/>
  <c r="BK168"/>
  <c r="J148"/>
  <c i="8" r="J156"/>
  <c r="BK118"/>
  <c r="J172"/>
  <c r="BK149"/>
  <c r="BK125"/>
  <c r="BK100"/>
  <c r="BK131"/>
  <c r="BK97"/>
  <c r="BK146"/>
  <c r="BK105"/>
  <c i="9" r="BK318"/>
  <c r="BK282"/>
  <c r="BK246"/>
  <c r="BK206"/>
  <c r="J175"/>
  <c r="BK135"/>
  <c r="BK102"/>
  <c r="BK312"/>
  <c r="BK256"/>
  <c r="J227"/>
  <c r="BK215"/>
  <c r="BK193"/>
  <c r="BK165"/>
  <c r="J145"/>
  <c r="J124"/>
  <c r="J100"/>
  <c r="J319"/>
  <c r="BK293"/>
  <c r="J250"/>
  <c r="J199"/>
  <c r="BK172"/>
  <c r="BK128"/>
  <c r="BK100"/>
  <c r="BK297"/>
  <c r="BK265"/>
  <c r="BK235"/>
  <c r="J201"/>
  <c r="J165"/>
  <c r="J127"/>
  <c r="BK99"/>
  <c i="10" r="BK90"/>
  <c i="2" r="BK1805"/>
  <c r="BK1739"/>
  <c r="BK1717"/>
  <c r="BK1703"/>
  <c r="J1662"/>
  <c r="BK1490"/>
  <c r="BK1304"/>
  <c r="J1180"/>
  <c r="BK996"/>
  <c r="J709"/>
  <c r="J357"/>
  <c r="BK250"/>
  <c r="J1873"/>
  <c r="BK1839"/>
  <c r="J1802"/>
  <c r="BK1742"/>
  <c r="J1719"/>
  <c r="J1692"/>
  <c r="J1490"/>
  <c r="J1355"/>
  <c r="J1212"/>
  <c r="BK930"/>
  <c r="J653"/>
  <c r="J522"/>
  <c r="J298"/>
  <c r="BK238"/>
  <c r="BK1802"/>
  <c r="BK1773"/>
  <c r="J1659"/>
  <c r="J1427"/>
  <c r="BK1147"/>
  <c r="J965"/>
  <c r="BK796"/>
  <c r="BK463"/>
  <c r="BK245"/>
  <c r="J162"/>
  <c r="J1795"/>
  <c r="J1747"/>
  <c r="BK1721"/>
  <c r="BK1701"/>
  <c r="J1521"/>
  <c r="BK1325"/>
  <c r="BK1182"/>
  <c r="J1006"/>
  <c r="J930"/>
  <c r="J696"/>
  <c r="BK528"/>
  <c r="BK162"/>
  <c i="3" r="J167"/>
  <c r="J118"/>
  <c r="BK187"/>
  <c r="BK185"/>
  <c r="J165"/>
  <c r="J184"/>
  <c r="J95"/>
  <c i="4" r="J90"/>
  <c i="5" r="BK154"/>
  <c r="BK107"/>
  <c r="J144"/>
  <c r="J108"/>
  <c r="J115"/>
  <c r="BK148"/>
  <c r="BK118"/>
  <c r="J92"/>
  <c i="6" r="J124"/>
  <c r="BK99"/>
  <c r="BK148"/>
  <c r="J114"/>
  <c r="J153"/>
  <c r="J103"/>
  <c r="BK134"/>
  <c r="J95"/>
  <c i="7" r="J289"/>
  <c r="J134"/>
  <c r="BK306"/>
  <c r="BK278"/>
  <c r="J249"/>
  <c r="J223"/>
  <c r="BK184"/>
  <c r="BK150"/>
  <c r="J120"/>
  <c r="J307"/>
  <c r="BK252"/>
  <c r="J197"/>
  <c r="J163"/>
  <c r="BK130"/>
  <c r="J109"/>
  <c r="J313"/>
  <c r="BK279"/>
  <c r="J252"/>
  <c r="J228"/>
  <c r="J196"/>
  <c r="J165"/>
  <c r="J137"/>
  <c r="BK96"/>
  <c i="8" r="BK165"/>
  <c r="J132"/>
  <c r="BK113"/>
  <c r="BK162"/>
  <c r="J135"/>
  <c r="BK107"/>
  <c r="BK166"/>
  <c r="BK119"/>
  <c r="J177"/>
  <c r="J141"/>
  <c r="BK106"/>
  <c i="9" r="BK302"/>
  <c r="BK258"/>
  <c r="BK229"/>
  <c r="J198"/>
  <c r="J170"/>
  <c r="J133"/>
  <c r="J96"/>
  <c r="BK315"/>
  <c r="J259"/>
  <c r="BK239"/>
  <c r="BK209"/>
  <c r="J180"/>
  <c r="BK160"/>
  <c r="J136"/>
  <c r="J110"/>
  <c r="BK90"/>
  <c r="BK300"/>
  <c r="J278"/>
  <c r="J260"/>
  <c r="BK216"/>
  <c r="J187"/>
  <c r="BK130"/>
  <c r="BK332"/>
  <c r="BK303"/>
  <c r="J276"/>
  <c r="BK243"/>
  <c r="J228"/>
  <c r="J207"/>
  <c r="BK171"/>
  <c r="BK144"/>
  <c r="BK106"/>
  <c i="10" r="BK96"/>
  <c r="J103"/>
  <c i="2" r="BK1790"/>
  <c r="J1744"/>
  <c r="J1721"/>
  <c r="J1699"/>
  <c r="BK1641"/>
  <c r="BK1440"/>
  <c r="J1277"/>
  <c r="J1182"/>
  <c r="J933"/>
  <c r="J762"/>
  <c r="BK539"/>
  <c r="J264"/>
  <c r="J155"/>
  <c r="J1870"/>
  <c r="BK1823"/>
  <c r="BK1803"/>
  <c r="BK1772"/>
  <c r="J1740"/>
  <c r="BK1716"/>
  <c r="BK1682"/>
  <c r="J1398"/>
  <c r="BK1310"/>
  <c r="BK1197"/>
  <c r="J897"/>
  <c r="J608"/>
  <c r="J403"/>
  <c r="J256"/>
  <c r="BK159"/>
  <c r="J1789"/>
  <c r="J1673"/>
  <c r="J1497"/>
  <c r="BK1140"/>
  <c r="BK924"/>
  <c r="BK686"/>
  <c r="J329"/>
  <c r="J206"/>
  <c r="J151"/>
  <c r="J1787"/>
  <c r="J1750"/>
  <c r="J1718"/>
  <c r="BK1700"/>
  <c r="BK1620"/>
  <c r="BK1442"/>
  <c r="BK1215"/>
  <c r="BK1026"/>
  <c r="J892"/>
  <c r="J688"/>
  <c r="J510"/>
  <c r="BK256"/>
  <c r="J159"/>
  <c i="3" r="J195"/>
  <c r="BK155"/>
  <c r="BK202"/>
  <c r="BK156"/>
  <c r="J202"/>
  <c r="BK165"/>
  <c r="J93"/>
  <c i="4" r="J92"/>
  <c i="5" r="J153"/>
  <c r="J128"/>
  <c r="J97"/>
  <c r="J135"/>
  <c r="J118"/>
  <c r="BK136"/>
  <c r="BK112"/>
  <c r="J149"/>
  <c r="J114"/>
  <c i="6" r="BK153"/>
  <c r="BK114"/>
  <c r="BK154"/>
  <c r="BK123"/>
  <c r="J108"/>
  <c r="BK151"/>
  <c r="BK135"/>
  <c r="BK101"/>
  <c r="BK132"/>
  <c i="7" r="J315"/>
  <c r="BK151"/>
  <c r="J126"/>
  <c r="BK313"/>
  <c r="BK295"/>
  <c r="BK268"/>
  <c r="J236"/>
  <c r="J195"/>
  <c r="BK162"/>
  <c r="J143"/>
  <c r="J96"/>
  <c r="BK277"/>
  <c r="J213"/>
  <c r="J173"/>
  <c r="J136"/>
  <c r="BK114"/>
  <c r="BK94"/>
  <c r="J308"/>
  <c r="BK273"/>
  <c r="BK254"/>
  <c r="J231"/>
  <c r="BK201"/>
  <c r="BK167"/>
  <c r="J140"/>
  <c r="BK95"/>
  <c i="8" r="BK139"/>
  <c r="J114"/>
  <c r="BK167"/>
  <c r="J147"/>
  <c r="J109"/>
  <c r="BK95"/>
  <c r="J136"/>
  <c r="BK98"/>
  <c r="BK150"/>
  <c r="BK109"/>
  <c i="9" r="J307"/>
  <c r="BK255"/>
  <c r="BK228"/>
  <c r="BK196"/>
  <c r="BK162"/>
  <c r="BK127"/>
  <c r="BK94"/>
  <c r="J303"/>
  <c r="J261"/>
  <c r="BK238"/>
  <c r="BK205"/>
  <c r="BK181"/>
  <c r="BK156"/>
  <c r="BK137"/>
  <c r="BK98"/>
  <c r="BK306"/>
  <c r="J282"/>
  <c r="BK234"/>
  <c r="BK182"/>
  <c r="BK141"/>
  <c r="J108"/>
  <c r="J315"/>
  <c r="BK296"/>
  <c r="J264"/>
  <c r="BK219"/>
  <c r="J183"/>
  <c r="J168"/>
  <c r="J139"/>
  <c i="10" r="BK91"/>
  <c r="J96"/>
  <c i="2" r="BK1789"/>
  <c r="BK1720"/>
  <c r="J1700"/>
  <c r="BK1633"/>
  <c r="J1423"/>
  <c r="BK1297"/>
  <c r="BK1126"/>
  <c r="J1002"/>
  <c r="J805"/>
  <c r="BK688"/>
  <c r="J508"/>
  <c r="J292"/>
  <c r="BK177"/>
  <c r="J1864"/>
  <c r="J1821"/>
  <c r="BK1785"/>
  <c r="J1739"/>
  <c r="J1727"/>
  <c r="BK1718"/>
  <c r="J1680"/>
  <c r="BK1472"/>
  <c r="BK1321"/>
  <c r="J1224"/>
  <c r="BK1154"/>
  <c r="J997"/>
  <c r="BK779"/>
  <c r="BK629"/>
  <c r="J295"/>
  <c r="BK201"/>
  <c r="J1803"/>
  <c r="J1685"/>
  <c r="BK1374"/>
  <c r="BK1108"/>
  <c r="J904"/>
  <c r="J712"/>
  <c r="BK359"/>
  <c r="BK236"/>
  <c r="J168"/>
  <c r="BK1794"/>
  <c r="BK1748"/>
  <c r="J1725"/>
  <c r="J1711"/>
  <c r="BK1652"/>
  <c r="BK1456"/>
  <c r="BK1230"/>
  <c r="BK1133"/>
  <c r="BK965"/>
  <c r="BK807"/>
  <c r="BK543"/>
  <c r="BK295"/>
  <c r="BK206"/>
  <c i="3" r="J191"/>
  <c r="J127"/>
  <c r="J156"/>
  <c r="BK197"/>
  <c r="J113"/>
  <c r="J187"/>
  <c r="J146"/>
  <c i="4" r="BK92"/>
  <c r="BK95"/>
  <c i="5" r="J132"/>
  <c r="BK98"/>
  <c r="BK128"/>
  <c r="J102"/>
  <c r="J130"/>
  <c r="BK101"/>
  <c r="J117"/>
  <c i="6" r="J160"/>
  <c r="J128"/>
  <c r="BK106"/>
  <c r="J151"/>
  <c r="J121"/>
  <c r="J148"/>
  <c r="J133"/>
  <c r="BK104"/>
  <c r="J141"/>
  <c r="J91"/>
  <c i="7" r="BK297"/>
  <c r="BK137"/>
  <c r="BK110"/>
  <c r="BK300"/>
  <c r="BK274"/>
  <c r="J238"/>
  <c r="BK221"/>
  <c r="BK186"/>
  <c r="J146"/>
  <c r="J108"/>
  <c r="BK283"/>
  <c r="J229"/>
  <c r="J209"/>
  <c r="BK165"/>
  <c r="BK133"/>
  <c r="J317"/>
  <c r="BK307"/>
  <c r="J256"/>
  <c r="J239"/>
  <c r="J204"/>
  <c r="BK175"/>
  <c r="J150"/>
  <c r="J106"/>
  <c i="8" r="BK160"/>
  <c r="BK130"/>
  <c r="J111"/>
  <c r="J146"/>
  <c r="J106"/>
  <c r="J163"/>
  <c r="J117"/>
  <c r="BK175"/>
  <c r="J129"/>
  <c i="9" r="J320"/>
  <c r="BK278"/>
  <c r="BK251"/>
  <c r="BK218"/>
  <c r="BK188"/>
  <c r="BK138"/>
  <c r="BK101"/>
  <c r="BK305"/>
  <c r="BK254"/>
  <c r="J225"/>
  <c r="J208"/>
  <c r="J179"/>
  <c r="BK159"/>
  <c r="J120"/>
  <c r="BK92"/>
  <c r="J302"/>
  <c r="J285"/>
  <c r="BK247"/>
  <c r="BK200"/>
  <c r="BK157"/>
  <c r="BK103"/>
  <c r="BK321"/>
  <c r="J292"/>
  <c r="J266"/>
  <c r="BK224"/>
  <c r="J206"/>
  <c r="J161"/>
  <c r="J107"/>
  <c i="10" r="J93"/>
  <c r="J91"/>
  <c i="2" r="J1810"/>
  <c r="J1760"/>
  <c r="BK1719"/>
  <c r="BK1688"/>
  <c r="BK1525"/>
  <c r="BK1427"/>
  <c r="BK1294"/>
  <c r="J1123"/>
  <c r="J942"/>
  <c r="J786"/>
  <c r="BK510"/>
  <c r="BK347"/>
  <c r="BK211"/>
  <c r="BK1878"/>
  <c r="J1841"/>
  <c r="BK1808"/>
  <c r="J1745"/>
  <c r="BK1731"/>
  <c r="BK1708"/>
  <c r="J1629"/>
  <c r="BK1423"/>
  <c r="J1291"/>
  <c r="J1092"/>
  <c r="J828"/>
  <c r="BK591"/>
  <c r="J429"/>
  <c r="BK277"/>
  <c r="BK217"/>
  <c r="J1790"/>
  <c r="BK1692"/>
  <c r="BK1502"/>
  <c r="BK1171"/>
  <c r="BK918"/>
  <c r="BK396"/>
  <c r="BK215"/>
  <c r="BK144"/>
  <c r="BK1762"/>
  <c r="BK1740"/>
  <c r="J1717"/>
  <c r="J1688"/>
  <c r="J1514"/>
  <c r="BK1336"/>
  <c r="J1197"/>
  <c r="J1022"/>
  <c r="BK939"/>
  <c r="J783"/>
  <c r="BK651"/>
  <c r="BK410"/>
  <c r="BK258"/>
  <c r="BK138"/>
  <c i="3" r="J149"/>
  <c r="J129"/>
  <c r="J193"/>
  <c r="BK153"/>
  <c r="J169"/>
  <c r="BK205"/>
  <c r="BK135"/>
  <c i="4" r="BK94"/>
  <c r="J97"/>
  <c i="5" r="J145"/>
  <c r="BK94"/>
  <c r="J131"/>
  <c r="BK99"/>
  <c r="J122"/>
  <c r="BK89"/>
  <c r="BK115"/>
  <c i="6" r="J156"/>
  <c r="J125"/>
  <c r="J96"/>
  <c r="BK138"/>
  <c r="BK109"/>
  <c r="J150"/>
  <c r="BK90"/>
  <c r="J131"/>
  <c i="7" r="BK301"/>
  <c r="J274"/>
  <c r="BK266"/>
  <c r="BK257"/>
  <c r="BK237"/>
  <c r="BK233"/>
  <c r="BK225"/>
  <c r="BK214"/>
  <c r="J207"/>
  <c r="BK194"/>
  <c r="J184"/>
  <c r="BK181"/>
  <c r="J157"/>
  <c r="J129"/>
  <c r="BK109"/>
  <c r="J302"/>
  <c r="J261"/>
  <c r="J233"/>
  <c r="J199"/>
  <c r="J178"/>
  <c r="BK161"/>
  <c r="J125"/>
  <c r="J299"/>
  <c r="J251"/>
  <c r="BK204"/>
  <c r="BK172"/>
  <c r="BK119"/>
  <c r="J99"/>
  <c r="J306"/>
  <c r="J271"/>
  <c r="BK249"/>
  <c r="J232"/>
  <c r="BK199"/>
  <c r="J164"/>
  <c r="BK134"/>
  <c r="BK99"/>
  <c i="8" r="J151"/>
  <c r="J112"/>
  <c r="J164"/>
  <c r="J138"/>
  <c r="J113"/>
  <c r="J180"/>
  <c r="J155"/>
  <c r="J101"/>
  <c r="BK156"/>
  <c r="BK111"/>
  <c i="9" r="J321"/>
  <c r="BK286"/>
  <c r="J256"/>
  <c r="J215"/>
  <c r="J182"/>
  <c r="J144"/>
  <c r="J117"/>
  <c r="J317"/>
  <c r="J279"/>
  <c r="BK250"/>
  <c r="J223"/>
  <c r="BK197"/>
  <c r="BK170"/>
  <c r="BK155"/>
  <c r="J119"/>
  <c r="BK95"/>
  <c r="J305"/>
  <c r="J275"/>
  <c r="BK227"/>
  <c r="J189"/>
  <c r="J143"/>
  <c r="J105"/>
  <c r="BK327"/>
  <c r="BK304"/>
  <c r="BK291"/>
  <c r="BK277"/>
  <c r="BK259"/>
  <c r="BK237"/>
  <c r="BK210"/>
  <c r="BK178"/>
  <c r="BK148"/>
  <c r="BK119"/>
  <c i="10" r="J92"/>
  <c r="BK95"/>
  <c i="2" r="BK1811"/>
  <c r="BK1770"/>
  <c r="BK1733"/>
  <c r="J1710"/>
  <c r="BK1696"/>
  <c r="J1643"/>
  <c r="BK1429"/>
  <c r="BK1271"/>
  <c r="BK1082"/>
  <c r="BK830"/>
  <c r="BK604"/>
  <c r="J375"/>
  <c r="BK268"/>
  <c r="J153"/>
  <c r="BK1864"/>
  <c r="BK1812"/>
  <c r="BK1768"/>
  <c r="J1732"/>
  <c r="J1707"/>
  <c r="J1652"/>
  <c r="BK1381"/>
  <c r="J1284"/>
  <c r="BK1143"/>
  <c r="J977"/>
  <c r="J826"/>
  <c r="BK584"/>
  <c r="J351"/>
  <c r="BK270"/>
  <c r="BK179"/>
  <c r="J1792"/>
  <c r="J1752"/>
  <c r="J1627"/>
  <c r="BK1291"/>
  <c r="J1102"/>
  <c r="BK811"/>
  <c r="J584"/>
  <c r="J309"/>
  <c r="J201"/>
  <c r="BK1799"/>
  <c r="J1751"/>
  <c r="BK1732"/>
  <c r="J1706"/>
  <c r="BK1659"/>
  <c r="BK1511"/>
  <c r="BK1277"/>
  <c r="J1108"/>
  <c r="J873"/>
  <c r="J779"/>
  <c r="J629"/>
  <c r="J341"/>
  <c r="BK266"/>
  <c r="BK199"/>
  <c i="3" r="BK184"/>
  <c r="BK140"/>
  <c r="BK209"/>
  <c r="J151"/>
  <c r="J205"/>
  <c r="BK210"/>
  <c r="J155"/>
  <c i="4" r="BK85"/>
  <c r="BK91"/>
  <c i="5" r="BK142"/>
  <c r="J100"/>
  <c r="BK130"/>
  <c r="BK97"/>
  <c r="BK133"/>
  <c r="J111"/>
  <c r="J138"/>
  <c r="BK105"/>
  <c i="6" r="J132"/>
  <c r="BK103"/>
  <c r="BK130"/>
  <c r="J107"/>
  <c r="BK142"/>
  <c r="BK121"/>
  <c r="BK91"/>
  <c r="J130"/>
  <c i="7" r="J293"/>
  <c r="BK146"/>
  <c r="BK128"/>
  <c r="BK106"/>
  <c r="BK298"/>
  <c r="BK260"/>
  <c r="J235"/>
  <c r="BK215"/>
  <c r="BK180"/>
  <c r="J144"/>
  <c r="BK292"/>
  <c r="BK226"/>
  <c r="J201"/>
  <c r="J170"/>
  <c r="BK135"/>
  <c r="J112"/>
  <c r="J316"/>
  <c r="BK284"/>
  <c r="J268"/>
  <c r="BK246"/>
  <c r="BK217"/>
  <c r="BK179"/>
  <c r="BK141"/>
  <c r="BK104"/>
  <c i="8" r="BK157"/>
  <c r="BK127"/>
  <c r="BK94"/>
  <c r="J142"/>
  <c r="J123"/>
  <c r="J97"/>
  <c r="J133"/>
  <c r="J96"/>
  <c r="J148"/>
  <c i="9" r="J311"/>
  <c r="BK280"/>
  <c r="J247"/>
  <c r="J213"/>
  <c r="BK185"/>
  <c r="J148"/>
  <c r="J126"/>
  <c r="J332"/>
  <c r="BK311"/>
  <c r="J274"/>
  <c r="BK231"/>
  <c r="J202"/>
  <c r="BK175"/>
  <c r="BK126"/>
  <c r="J102"/>
  <c r="J322"/>
  <c r="J295"/>
  <c r="BK242"/>
  <c r="J204"/>
  <c r="J163"/>
  <c r="BK114"/>
  <c r="BK324"/>
  <c r="J289"/>
  <c r="J263"/>
  <c r="BK236"/>
  <c r="J200"/>
  <c r="J152"/>
  <c r="BK112"/>
  <c i="10" r="J90"/>
  <c r="BK103"/>
  <c i="2" r="BK1806"/>
  <c r="BK1749"/>
  <c r="BK1725"/>
  <c r="J1702"/>
  <c r="J1664"/>
  <c r="BK1496"/>
  <c r="J1381"/>
  <c r="BK1233"/>
  <c r="BK1006"/>
  <c r="J591"/>
  <c r="BK351"/>
  <c r="BK240"/>
  <c r="BK1900"/>
  <c r="J1867"/>
  <c r="BK1814"/>
  <c r="BK1798"/>
  <c r="BK1744"/>
  <c r="BK1723"/>
  <c r="J1703"/>
  <c r="BK1651"/>
  <c r="J1440"/>
  <c r="BK1237"/>
  <c r="J1098"/>
  <c r="J972"/>
  <c r="BK696"/>
  <c r="J432"/>
  <c r="BK292"/>
  <c r="BK197"/>
  <c r="J1793"/>
  <c r="BK1643"/>
  <c r="J1336"/>
  <c r="J992"/>
  <c r="BK793"/>
  <c r="BK341"/>
  <c r="BK233"/>
  <c r="J1801"/>
  <c r="BK1746"/>
  <c r="J1730"/>
  <c r="BK1685"/>
  <c r="J1486"/>
  <c r="BK1287"/>
  <c r="J1089"/>
  <c r="BK933"/>
  <c r="BK709"/>
  <c r="BK549"/>
  <c r="J407"/>
  <c r="J236"/>
  <c i="1" r="AS54"/>
  <c i="4" r="J88"/>
  <c r="J86"/>
  <c i="5" r="J133"/>
  <c r="BK106"/>
  <c r="BK145"/>
  <c r="J94"/>
  <c r="J106"/>
  <c r="BK143"/>
  <c r="J107"/>
  <c i="6" r="J129"/>
  <c r="J98"/>
  <c r="J139"/>
  <c r="BK89"/>
  <c r="J140"/>
  <c r="BK158"/>
  <c r="BK110"/>
  <c i="7" r="J298"/>
  <c r="J280"/>
  <c r="BK136"/>
  <c r="BK107"/>
  <c r="BK299"/>
  <c r="J258"/>
  <c r="J230"/>
  <c r="BK207"/>
  <c r="J176"/>
  <c r="BK111"/>
  <c r="BK287"/>
  <c r="BK230"/>
  <c r="BK208"/>
  <c r="J188"/>
  <c r="J155"/>
  <c r="BK122"/>
  <c r="BK317"/>
  <c r="J278"/>
  <c r="J248"/>
  <c r="J221"/>
  <c r="BK190"/>
  <c r="BK163"/>
  <c r="BK108"/>
  <c i="8" r="J166"/>
  <c r="J125"/>
  <c r="J175"/>
  <c r="BK151"/>
  <c r="BK134"/>
  <c r="J98"/>
  <c r="J149"/>
  <c r="J108"/>
  <c r="J159"/>
  <c r="BK101"/>
  <c i="9" r="J281"/>
  <c r="J238"/>
  <c r="J217"/>
  <c r="BK150"/>
  <c r="J123"/>
  <c r="J329"/>
  <c r="J294"/>
  <c r="J251"/>
  <c r="J221"/>
  <c r="BK192"/>
  <c r="BK163"/>
  <c r="BK129"/>
  <c r="J112"/>
  <c r="BK320"/>
  <c r="BK294"/>
  <c r="BK262"/>
  <c r="J219"/>
  <c r="BK173"/>
  <c r="BK104"/>
  <c r="J306"/>
  <c r="J283"/>
  <c r="J257"/>
  <c r="BK214"/>
  <c r="J177"/>
  <c r="J157"/>
  <c r="J129"/>
  <c r="J94"/>
  <c i="10" r="J89"/>
  <c i="2" r="J1807"/>
  <c r="J1772"/>
  <c r="J1738"/>
  <c r="BK1712"/>
  <c r="BK1691"/>
  <c r="BK1505"/>
  <c r="BK1280"/>
  <c r="BK1098"/>
  <c r="J843"/>
  <c r="BK580"/>
  <c r="BK321"/>
  <c r="BK210"/>
  <c r="BK1875"/>
  <c r="J1794"/>
  <c r="J1743"/>
  <c r="J1712"/>
  <c r="BK1664"/>
  <c r="J1396"/>
  <c r="BK975"/>
  <c r="J528"/>
  <c r="J347"/>
  <c r="BK261"/>
  <c r="BK153"/>
  <c r="J1785"/>
  <c r="BK1662"/>
  <c r="BK1553"/>
  <c r="J1230"/>
  <c r="J975"/>
  <c r="J807"/>
  <c r="BK494"/>
  <c r="BK264"/>
  <c r="J141"/>
  <c r="J1766"/>
  <c r="BK1741"/>
  <c r="BK1704"/>
  <c r="J1553"/>
  <c r="BK1355"/>
  <c r="J1199"/>
  <c r="J1061"/>
  <c r="BK928"/>
  <c r="J670"/>
  <c r="BK362"/>
  <c r="J233"/>
  <c r="BK158"/>
  <c i="3" r="BK151"/>
  <c r="J197"/>
  <c r="BK146"/>
  <c r="BK167"/>
  <c r="J183"/>
  <c i="4" r="BK98"/>
  <c r="J94"/>
  <c i="5" r="J127"/>
  <c r="J104"/>
  <c r="J140"/>
  <c r="BK117"/>
  <c r="BK140"/>
  <c r="J110"/>
  <c r="J146"/>
  <c r="BK110"/>
  <c i="6" r="J146"/>
  <c r="J111"/>
  <c r="J158"/>
  <c r="J110"/>
  <c r="BK157"/>
  <c r="BK122"/>
  <c r="J94"/>
  <c r="BK129"/>
  <c i="7" r="BK314"/>
  <c r="BK281"/>
  <c r="J127"/>
  <c r="J95"/>
  <c r="BK296"/>
  <c r="J259"/>
  <c r="J234"/>
  <c r="J182"/>
  <c r="J158"/>
  <c r="J122"/>
  <c r="BK303"/>
  <c r="J245"/>
  <c r="J192"/>
  <c r="BK142"/>
  <c r="J110"/>
  <c r="J97"/>
  <c r="J300"/>
  <c r="J276"/>
  <c r="BK243"/>
  <c r="BK212"/>
  <c r="J198"/>
  <c r="BK166"/>
  <c r="BK138"/>
  <c r="BK98"/>
  <c i="8" r="BK155"/>
  <c r="J115"/>
  <c r="J170"/>
  <c r="J152"/>
  <c r="BK121"/>
  <c r="J179"/>
  <c r="J134"/>
  <c r="J99"/>
  <c r="J153"/>
  <c r="J103"/>
  <c i="9" r="J293"/>
  <c r="BK257"/>
  <c r="J237"/>
  <c r="J214"/>
  <c r="BK183"/>
  <c r="BK152"/>
  <c r="J125"/>
  <c r="J331"/>
  <c r="BK289"/>
  <c r="BK260"/>
  <c r="J232"/>
  <c r="BK199"/>
  <c r="J171"/>
  <c r="J154"/>
  <c r="BK123"/>
  <c r="J101"/>
  <c r="J308"/>
  <c r="BK264"/>
  <c r="BK230"/>
  <c r="J188"/>
  <c r="J142"/>
  <c r="BK107"/>
  <c r="BK329"/>
  <c r="BK287"/>
  <c r="J253"/>
  <c r="BK213"/>
  <c r="J169"/>
  <c r="J146"/>
  <c r="BK113"/>
  <c i="10" r="J88"/>
  <c r="BK88"/>
  <c i="2" r="J1804"/>
  <c r="J1773"/>
  <c r="J1735"/>
  <c r="BK1711"/>
  <c r="J1694"/>
  <c r="BK1650"/>
  <c r="BK1416"/>
  <c r="J1262"/>
  <c r="BK1089"/>
  <c r="BK712"/>
  <c r="J549"/>
  <c r="J359"/>
  <c r="J248"/>
  <c r="BK115"/>
  <c r="J1850"/>
  <c r="J1797"/>
  <c r="J1741"/>
  <c r="BK1715"/>
  <c r="BK1671"/>
  <c r="BK1333"/>
  <c r="J1220"/>
  <c r="BK911"/>
  <c r="BK670"/>
  <c r="J494"/>
  <c r="BK296"/>
  <c r="BK248"/>
  <c r="BK1809"/>
  <c r="J1762"/>
  <c r="J1620"/>
  <c r="J1333"/>
  <c r="BK1112"/>
  <c r="J939"/>
  <c r="J718"/>
  <c r="BK546"/>
  <c r="J285"/>
  <c r="BK172"/>
  <c r="BK1797"/>
  <c r="J1749"/>
  <c r="BK1727"/>
  <c r="BK1702"/>
  <c r="J1650"/>
  <c r="BK1419"/>
  <c r="BK1284"/>
  <c r="J1140"/>
  <c r="J968"/>
  <c r="BK809"/>
  <c r="J700"/>
  <c r="J539"/>
  <c r="J312"/>
  <c r="J217"/>
  <c r="J172"/>
  <c i="3" r="BK163"/>
  <c r="J110"/>
  <c r="J137"/>
  <c r="BK181"/>
  <c r="BK179"/>
  <c i="4" r="BK88"/>
  <c r="BK90"/>
  <c i="5" r="BK102"/>
  <c r="J141"/>
  <c r="BK116"/>
  <c r="J134"/>
  <c r="J105"/>
  <c r="BK141"/>
  <c r="BK108"/>
  <c i="6" r="BK150"/>
  <c r="BK119"/>
  <c r="BK159"/>
  <c r="J122"/>
  <c r="J152"/>
  <c r="J137"/>
  <c r="J105"/>
  <c r="BK136"/>
  <c i="7" r="BK316"/>
  <c r="BK276"/>
  <c r="BK271"/>
  <c r="J262"/>
  <c r="BK241"/>
  <c r="BK235"/>
  <c r="BK231"/>
  <c r="BK222"/>
  <c r="BK209"/>
  <c r="BK197"/>
  <c r="BK191"/>
  <c r="BK183"/>
  <c r="J179"/>
  <c r="J172"/>
  <c r="J135"/>
  <c r="BK101"/>
  <c r="J297"/>
  <c r="J243"/>
  <c r="J226"/>
  <c r="J183"/>
  <c r="J147"/>
  <c r="J104"/>
  <c r="BK288"/>
  <c r="BK216"/>
  <c r="J191"/>
  <c r="BK156"/>
  <c r="J139"/>
  <c r="BK315"/>
  <c r="BK285"/>
  <c r="BK259"/>
  <c r="BK245"/>
  <c r="BK219"/>
  <c r="BK189"/>
  <c r="BK158"/>
  <c r="J119"/>
  <c i="8" r="J167"/>
  <c r="BK135"/>
  <c r="BK104"/>
  <c r="BK154"/>
  <c r="BK133"/>
  <c r="J105"/>
  <c r="BK172"/>
  <c r="J140"/>
  <c r="BK179"/>
  <c r="BK123"/>
  <c i="9" r="BK313"/>
  <c r="J277"/>
  <c r="BK232"/>
  <c r="J197"/>
  <c r="J153"/>
  <c r="BK124"/>
  <c r="J93"/>
  <c r="BK301"/>
  <c r="BK272"/>
  <c r="BK241"/>
  <c r="J210"/>
  <c r="J185"/>
  <c r="BK161"/>
  <c r="BK132"/>
  <c r="BK105"/>
  <c r="J298"/>
  <c r="BK261"/>
  <c r="J236"/>
  <c r="J181"/>
  <c r="BK136"/>
  <c r="BK223"/>
  <c r="J173"/>
  <c r="BK145"/>
  <c r="BK110"/>
  <c i="10" r="BK87"/>
  <c r="BK102"/>
  <c i="2" r="BK1787"/>
  <c r="BK1756"/>
  <c r="J1728"/>
  <c r="J1708"/>
  <c r="BK1678"/>
  <c r="BK1521"/>
  <c r="J1378"/>
  <c r="BK1224"/>
  <c r="BK1013"/>
  <c r="J796"/>
  <c r="J543"/>
  <c r="J337"/>
  <c r="J225"/>
  <c r="J1900"/>
  <c r="BK1848"/>
  <c r="BK1807"/>
  <c r="BK1753"/>
  <c r="BK1726"/>
  <c r="BK1698"/>
  <c r="J1603"/>
  <c r="J1416"/>
  <c r="BK1173"/>
  <c r="J1041"/>
  <c r="BK700"/>
  <c r="BK342"/>
  <c r="BK253"/>
  <c r="J144"/>
  <c r="BK1750"/>
  <c r="J1542"/>
  <c r="BK1250"/>
  <c r="BK998"/>
  <c r="BK873"/>
  <c r="J698"/>
  <c r="BK337"/>
  <c r="J211"/>
  <c r="BK1810"/>
  <c r="J1758"/>
  <c r="BK1738"/>
  <c r="J1713"/>
  <c r="J1695"/>
  <c r="J1496"/>
  <c r="J1304"/>
  <c r="J1147"/>
  <c r="BK972"/>
  <c r="BK826"/>
  <c r="J679"/>
  <c r="BK429"/>
  <c r="J287"/>
  <c r="BK225"/>
  <c i="3" r="J199"/>
  <c r="J153"/>
  <c r="BK103"/>
  <c r="J163"/>
  <c r="J103"/>
  <c r="BK101"/>
  <c r="BK180"/>
  <c i="4" r="J95"/>
  <c r="BK99"/>
  <c i="5" r="BK129"/>
  <c r="J93"/>
  <c r="J125"/>
  <c r="J154"/>
  <c r="BK125"/>
  <c r="J88"/>
  <c r="BK131"/>
  <c i="6" r="BK141"/>
  <c r="J109"/>
  <c r="J89"/>
  <c r="BK125"/>
  <c r="BK96"/>
  <c r="J149"/>
  <c r="BK131"/>
  <c r="BK98"/>
  <c i="7" r="BK312"/>
  <c r="BK140"/>
  <c r="J111"/>
  <c r="J301"/>
  <c r="BK265"/>
  <c r="J244"/>
  <c r="J206"/>
  <c r="BK160"/>
  <c r="BK113"/>
  <c r="J284"/>
  <c r="BK240"/>
  <c r="J212"/>
  <c r="J174"/>
  <c r="J145"/>
  <c r="J318"/>
  <c r="J305"/>
  <c r="J260"/>
  <c r="BK242"/>
  <c r="BK206"/>
  <c r="J187"/>
  <c r="BK153"/>
  <c r="J128"/>
  <c r="J94"/>
  <c i="8" r="J154"/>
  <c r="J121"/>
  <c r="J169"/>
  <c r="BK148"/>
  <c r="BK117"/>
  <c r="J176"/>
  <c r="BK141"/>
  <c r="J100"/>
  <c r="J157"/>
  <c r="J127"/>
  <c i="9" r="J326"/>
  <c r="BK269"/>
  <c r="J243"/>
  <c r="BK221"/>
  <c r="J193"/>
  <c r="BK154"/>
  <c r="BK120"/>
  <c r="BK281"/>
  <c r="J252"/>
  <c r="BK217"/>
  <c r="BK190"/>
  <c r="BK166"/>
  <c r="J141"/>
  <c r="J114"/>
  <c r="BK307"/>
  <c r="J287"/>
  <c r="J249"/>
  <c r="J176"/>
  <c r="BK140"/>
  <c r="J98"/>
  <c r="BK295"/>
  <c r="J268"/>
  <c r="J240"/>
  <c r="J216"/>
  <c r="J174"/>
  <c r="J159"/>
  <c r="BK121"/>
  <c i="10" r="BK98"/>
  <c r="BK92"/>
  <c i="2" r="J1799"/>
  <c r="BK1758"/>
  <c r="BK1730"/>
  <c r="BK1714"/>
  <c r="BK1680"/>
  <c r="J1511"/>
  <c r="J1419"/>
  <c r="J1318"/>
  <c r="BK1092"/>
  <c r="J970"/>
  <c r="J793"/>
  <c r="J362"/>
  <c r="J270"/>
  <c r="BK168"/>
  <c r="J1875"/>
  <c r="BK1841"/>
  <c r="J1764"/>
  <c r="BK1729"/>
  <c r="BK1709"/>
  <c r="J1667"/>
  <c r="BK1482"/>
  <c r="J1325"/>
  <c r="J1210"/>
  <c r="BK1061"/>
  <c r="J824"/>
  <c r="J580"/>
  <c r="J346"/>
  <c r="BK273"/>
  <c r="BK1801"/>
  <c r="J1753"/>
  <c r="BK1629"/>
  <c r="BK1262"/>
  <c r="J1126"/>
  <c r="BK945"/>
  <c r="J760"/>
  <c r="BK375"/>
  <c r="J261"/>
  <c r="BK135"/>
  <c r="BK1764"/>
  <c r="J1742"/>
  <c r="J1714"/>
  <c r="J1696"/>
  <c r="J1525"/>
  <c r="BK1344"/>
  <c r="BK1180"/>
  <c r="BK997"/>
  <c r="J811"/>
  <c r="J537"/>
  <c r="BK325"/>
  <c r="J195"/>
  <c i="3" r="J99"/>
  <c r="J171"/>
  <c r="J142"/>
  <c r="BK171"/>
  <c r="BK110"/>
  <c r="BK188"/>
  <c r="BK123"/>
  <c i="4" r="J99"/>
  <c r="BK96"/>
  <c i="5" r="J124"/>
  <c r="BK91"/>
  <c r="BK127"/>
  <c r="BK103"/>
  <c r="J126"/>
  <c r="BK100"/>
  <c r="BK135"/>
  <c r="BK93"/>
  <c i="6" r="BK145"/>
  <c r="BK120"/>
  <c r="J136"/>
  <c r="BK111"/>
  <c r="J154"/>
  <c r="J123"/>
  <c r="BK108"/>
  <c r="J142"/>
  <c r="J92"/>
  <c i="7" r="J291"/>
  <c r="BK144"/>
  <c r="J130"/>
  <c r="BK102"/>
  <c r="J286"/>
  <c r="J254"/>
  <c r="BK224"/>
  <c r="J185"/>
  <c r="BK154"/>
  <c r="BK129"/>
  <c r="J296"/>
  <c r="BK250"/>
  <c r="J202"/>
  <c r="J167"/>
  <c r="J132"/>
  <c r="BK100"/>
  <c r="J304"/>
  <c r="J266"/>
  <c r="BK244"/>
  <c r="J216"/>
  <c r="J180"/>
  <c r="BK157"/>
  <c r="J133"/>
  <c r="BK97"/>
  <c i="8" r="BK159"/>
  <c r="J131"/>
  <c r="BK96"/>
  <c r="BK124"/>
  <c r="BK164"/>
  <c r="BK126"/>
  <c r="J94"/>
  <c r="BK140"/>
  <c i="9" r="J316"/>
  <c r="BK270"/>
  <c r="J245"/>
  <c r="J212"/>
  <c r="BK187"/>
  <c r="BK143"/>
  <c r="BK97"/>
  <c r="J313"/>
  <c r="J269"/>
  <c r="J255"/>
  <c r="J226"/>
  <c r="BK201"/>
  <c r="J172"/>
  <c r="BK122"/>
  <c r="J103"/>
  <c r="BK310"/>
  <c r="J290"/>
  <c r="BK253"/>
  <c r="BK207"/>
  <c r="BK164"/>
  <c r="J135"/>
  <c r="J97"/>
  <c r="BK288"/>
  <c r="BK248"/>
  <c r="J194"/>
  <c r="J160"/>
  <c r="J147"/>
  <c r="BK109"/>
  <c i="10" r="J98"/>
  <c i="2" r="J1808"/>
  <c r="BK1755"/>
  <c r="J1731"/>
  <c r="J1709"/>
  <c r="J1671"/>
  <c r="J1517"/>
  <c r="BK1398"/>
  <c r="BK1256"/>
  <c r="J945"/>
  <c r="BK790"/>
  <c r="BK346"/>
  <c r="BK242"/>
  <c r="BK1887"/>
  <c r="J1848"/>
  <c r="J1812"/>
  <c r="J1770"/>
  <c r="BK1705"/>
  <c r="BK1630"/>
  <c r="J1429"/>
  <c r="J1271"/>
  <c r="BK1123"/>
  <c r="J918"/>
  <c r="BK760"/>
  <c r="BK407"/>
  <c r="BK285"/>
  <c r="BK166"/>
  <c r="J1791"/>
  <c r="BK1751"/>
  <c r="J1280"/>
  <c r="J1135"/>
  <c r="J936"/>
  <c r="BK764"/>
  <c r="BK298"/>
  <c r="J210"/>
  <c r="J115"/>
  <c r="BK1760"/>
  <c r="BK1728"/>
  <c r="J1697"/>
  <c r="BK1517"/>
  <c r="J1321"/>
  <c r="J1171"/>
  <c r="J1013"/>
  <c r="BK864"/>
  <c r="J776"/>
  <c r="BK522"/>
  <c r="J242"/>
  <c r="J187"/>
  <c i="3" r="BK177"/>
  <c r="J121"/>
  <c r="J174"/>
  <c r="J209"/>
  <c r="J97"/>
  <c r="J177"/>
  <c r="BK113"/>
  <c i="4" r="J91"/>
  <c i="5" r="BK147"/>
  <c r="BK123"/>
  <c r="BK92"/>
  <c r="J121"/>
  <c r="BK153"/>
  <c r="BK121"/>
  <c r="J98"/>
  <c r="J139"/>
  <c r="BK104"/>
  <c i="6" r="BK118"/>
  <c r="J101"/>
  <c r="BK137"/>
  <c r="J115"/>
  <c r="BK93"/>
  <c r="BK139"/>
  <c r="J116"/>
  <c r="J157"/>
  <c r="BK124"/>
  <c i="7" r="BK302"/>
  <c r="J154"/>
  <c r="BK131"/>
  <c r="J105"/>
  <c r="J287"/>
  <c r="BK251"/>
  <c r="J225"/>
  <c r="BK196"/>
  <c r="J168"/>
  <c r="J138"/>
  <c r="BK310"/>
  <c r="BK275"/>
  <c r="J218"/>
  <c r="J203"/>
  <c r="J171"/>
  <c r="BK152"/>
  <c r="BK117"/>
  <c r="J312"/>
  <c r="J282"/>
  <c r="BK261"/>
  <c r="J247"/>
  <c r="BK220"/>
  <c r="J186"/>
  <c r="J162"/>
  <c r="J131"/>
  <c i="8" r="BK181"/>
  <c r="J150"/>
  <c r="J124"/>
  <c r="BK177"/>
  <c r="BK136"/>
  <c r="J110"/>
  <c r="J168"/>
  <c r="J120"/>
  <c r="J95"/>
  <c r="BK143"/>
  <c i="9" r="J323"/>
  <c r="BK284"/>
  <c r="J244"/>
  <c r="BK226"/>
  <c r="BK203"/>
  <c r="J156"/>
  <c r="BK115"/>
  <c r="BK319"/>
  <c r="BK275"/>
  <c r="BK249"/>
  <c r="J220"/>
  <c r="BK189"/>
  <c r="J164"/>
  <c r="J134"/>
  <c r="J104"/>
  <c r="BK316"/>
  <c r="J291"/>
  <c r="J258"/>
  <c r="J209"/>
  <c r="J167"/>
  <c r="J137"/>
  <c r="J122"/>
  <c r="J309"/>
  <c r="BK279"/>
  <c r="J262"/>
  <c r="J218"/>
  <c r="BK179"/>
  <c r="J140"/>
  <c r="BK93"/>
  <c i="10" r="J100"/>
  <c r="J87"/>
  <c i="2" l="1" r="R114"/>
  <c r="T165"/>
  <c r="T176"/>
  <c r="T214"/>
  <c r="T241"/>
  <c r="T276"/>
  <c r="R297"/>
  <c r="R320"/>
  <c r="T350"/>
  <c r="R361"/>
  <c r="BK431"/>
  <c r="J431"/>
  <c r="J71"/>
  <c r="BK896"/>
  <c r="J896"/>
  <c r="J72"/>
  <c r="BK923"/>
  <c r="J923"/>
  <c r="J73"/>
  <c r="T923"/>
  <c r="BK929"/>
  <c r="J929"/>
  <c r="J74"/>
  <c r="BK1132"/>
  <c r="J1132"/>
  <c r="J75"/>
  <c r="T1146"/>
  <c r="R1214"/>
  <c r="R1232"/>
  <c r="R1320"/>
  <c r="T1332"/>
  <c r="T1418"/>
  <c r="T1499"/>
  <c r="P1632"/>
  <c r="P1666"/>
  <c r="T1687"/>
  <c r="R1757"/>
  <c r="T1783"/>
  <c r="P1813"/>
  <c r="R1866"/>
  <c r="BK1877"/>
  <c r="J1877"/>
  <c r="J92"/>
  <c i="3" r="T92"/>
  <c r="T120"/>
  <c r="T148"/>
  <c r="T154"/>
  <c r="T176"/>
  <c r="T194"/>
  <c r="R208"/>
  <c r="R207"/>
  <c i="4" r="T84"/>
  <c r="BK87"/>
  <c r="J87"/>
  <c r="J62"/>
  <c i="5" r="P87"/>
  <c r="R95"/>
  <c r="R109"/>
  <c r="P137"/>
  <c r="P151"/>
  <c i="6" r="T88"/>
  <c r="P97"/>
  <c r="BK102"/>
  <c r="J102"/>
  <c r="J63"/>
  <c r="T112"/>
  <c r="R147"/>
  <c r="BK155"/>
  <c r="J155"/>
  <c r="J66"/>
  <c i="7" r="BK93"/>
  <c r="J93"/>
  <c r="J60"/>
  <c r="P103"/>
  <c r="P118"/>
  <c r="P121"/>
  <c r="T124"/>
  <c r="R159"/>
  <c r="P169"/>
  <c r="T200"/>
  <c r="P227"/>
  <c r="BK263"/>
  <c r="J263"/>
  <c r="J69"/>
  <c r="BK270"/>
  <c r="J270"/>
  <c r="J70"/>
  <c r="P290"/>
  <c r="P294"/>
  <c i="8" r="BK93"/>
  <c r="BK116"/>
  <c r="J116"/>
  <c r="J62"/>
  <c r="R122"/>
  <c r="BK128"/>
  <c r="J128"/>
  <c r="J64"/>
  <c r="T137"/>
  <c r="BK145"/>
  <c r="J145"/>
  <c r="J67"/>
  <c r="T158"/>
  <c r="P174"/>
  <c r="P178"/>
  <c i="9" r="T89"/>
  <c r="P116"/>
  <c r="R149"/>
  <c r="R184"/>
  <c r="P222"/>
  <c r="P273"/>
  <c r="T299"/>
  <c r="T325"/>
  <c r="R330"/>
  <c i="2" r="T114"/>
  <c r="R165"/>
  <c r="R176"/>
  <c r="P214"/>
  <c r="P241"/>
  <c r="BK276"/>
  <c r="J276"/>
  <c r="J66"/>
  <c r="P297"/>
  <c r="BK320"/>
  <c r="J320"/>
  <c r="J68"/>
  <c r="BK350"/>
  <c r="J350"/>
  <c r="J69"/>
  <c r="BK361"/>
  <c r="J361"/>
  <c r="J70"/>
  <c r="T431"/>
  <c r="T896"/>
  <c r="R923"/>
  <c r="T929"/>
  <c r="R1132"/>
  <c r="R1146"/>
  <c r="T1214"/>
  <c r="T1232"/>
  <c r="T1320"/>
  <c r="BK1332"/>
  <c r="J1332"/>
  <c r="J82"/>
  <c r="P1418"/>
  <c r="P1499"/>
  <c r="T1632"/>
  <c r="T1666"/>
  <c r="P1687"/>
  <c r="BK1757"/>
  <c r="J1757"/>
  <c r="J88"/>
  <c r="BK1783"/>
  <c r="J1783"/>
  <c r="J89"/>
  <c r="T1813"/>
  <c r="T1866"/>
  <c r="P1877"/>
  <c i="3" r="P92"/>
  <c r="P120"/>
  <c r="P148"/>
  <c r="P154"/>
  <c r="P176"/>
  <c r="P194"/>
  <c r="BK208"/>
  <c r="J208"/>
  <c r="J70"/>
  <c i="4" r="BK84"/>
  <c r="J84"/>
  <c r="J61"/>
  <c r="R87"/>
  <c i="5" r="R87"/>
  <c r="T95"/>
  <c r="P109"/>
  <c r="R137"/>
  <c r="T151"/>
  <c i="6" r="BK88"/>
  <c r="J88"/>
  <c r="J61"/>
  <c r="BK97"/>
  <c r="J97"/>
  <c r="J62"/>
  <c r="T102"/>
  <c r="BK112"/>
  <c r="J112"/>
  <c r="J64"/>
  <c r="T147"/>
  <c r="P155"/>
  <c i="7" r="T93"/>
  <c r="T103"/>
  <c r="BK121"/>
  <c r="J121"/>
  <c r="J63"/>
  <c r="R124"/>
  <c r="T159"/>
  <c r="R169"/>
  <c r="BK200"/>
  <c r="J200"/>
  <c r="J67"/>
  <c r="BK227"/>
  <c r="J227"/>
  <c r="J68"/>
  <c r="P263"/>
  <c r="T270"/>
  <c r="T290"/>
  <c r="BK294"/>
  <c r="J294"/>
  <c r="J72"/>
  <c i="8" r="T93"/>
  <c r="R116"/>
  <c r="P122"/>
  <c r="P128"/>
  <c r="BK137"/>
  <c r="J137"/>
  <c r="J65"/>
  <c r="P145"/>
  <c r="P158"/>
  <c r="T174"/>
  <c r="BK178"/>
  <c r="J178"/>
  <c r="J71"/>
  <c i="9" r="R89"/>
  <c r="R116"/>
  <c r="P149"/>
  <c r="P184"/>
  <c r="T222"/>
  <c r="T273"/>
  <c r="P299"/>
  <c r="P325"/>
  <c r="BK330"/>
  <c r="J330"/>
  <c r="J68"/>
  <c i="2" r="BK114"/>
  <c r="J114"/>
  <c r="J61"/>
  <c r="BK165"/>
  <c r="J165"/>
  <c r="J62"/>
  <c r="BK176"/>
  <c r="J176"/>
  <c r="J63"/>
  <c r="R214"/>
  <c r="BK241"/>
  <c r="J241"/>
  <c r="J65"/>
  <c r="R276"/>
  <c r="T297"/>
  <c r="P320"/>
  <c r="P350"/>
  <c r="T361"/>
  <c r="R431"/>
  <c r="P896"/>
  <c r="R929"/>
  <c r="P1132"/>
  <c r="P1146"/>
  <c r="P1214"/>
  <c r="BK1232"/>
  <c r="J1232"/>
  <c r="J80"/>
  <c r="BK1320"/>
  <c r="J1320"/>
  <c r="J81"/>
  <c r="R1332"/>
  <c r="R1418"/>
  <c r="R1499"/>
  <c r="R1632"/>
  <c r="R1666"/>
  <c r="BK1687"/>
  <c r="J1687"/>
  <c r="J87"/>
  <c r="P1757"/>
  <c r="P1783"/>
  <c r="R1813"/>
  <c r="P1866"/>
  <c r="T1877"/>
  <c i="3" r="R92"/>
  <c r="R120"/>
  <c r="R148"/>
  <c r="R154"/>
  <c r="R176"/>
  <c r="R194"/>
  <c r="P208"/>
  <c r="P207"/>
  <c i="4" r="R84"/>
  <c r="R83"/>
  <c r="R82"/>
  <c r="T87"/>
  <c i="5" r="BK87"/>
  <c r="J87"/>
  <c r="J61"/>
  <c r="BK95"/>
  <c r="J95"/>
  <c r="J62"/>
  <c r="BK109"/>
  <c r="J109"/>
  <c r="J63"/>
  <c r="BK137"/>
  <c r="J137"/>
  <c r="J64"/>
  <c r="BK151"/>
  <c r="J151"/>
  <c r="J65"/>
  <c i="6" r="P88"/>
  <c r="R97"/>
  <c r="P102"/>
  <c r="P112"/>
  <c r="P147"/>
  <c r="R155"/>
  <c i="7" r="P93"/>
  <c r="BK103"/>
  <c r="J103"/>
  <c r="J61"/>
  <c r="BK118"/>
  <c r="J118"/>
  <c r="J62"/>
  <c r="T118"/>
  <c r="T121"/>
  <c r="P124"/>
  <c r="P159"/>
  <c r="T169"/>
  <c r="R200"/>
  <c r="T227"/>
  <c r="R263"/>
  <c r="R270"/>
  <c r="BK290"/>
  <c r="J290"/>
  <c r="J71"/>
  <c r="R294"/>
  <c i="8" r="P93"/>
  <c r="T116"/>
  <c r="T122"/>
  <c r="T128"/>
  <c r="R137"/>
  <c r="R145"/>
  <c r="BK158"/>
  <c r="J158"/>
  <c r="J68"/>
  <c r="BK174"/>
  <c r="J174"/>
  <c r="J70"/>
  <c r="R178"/>
  <c i="9" r="BK89"/>
  <c r="T116"/>
  <c r="T149"/>
  <c r="BK184"/>
  <c r="J184"/>
  <c r="J63"/>
  <c r="R222"/>
  <c r="R273"/>
  <c r="R299"/>
  <c r="R325"/>
  <c r="P330"/>
  <c i="10" r="T86"/>
  <c i="2" r="P114"/>
  <c r="P165"/>
  <c r="P176"/>
  <c r="BK214"/>
  <c r="J214"/>
  <c r="J64"/>
  <c r="R241"/>
  <c r="P276"/>
  <c r="BK297"/>
  <c r="J297"/>
  <c r="J67"/>
  <c r="T320"/>
  <c r="R350"/>
  <c r="P361"/>
  <c r="P431"/>
  <c r="R896"/>
  <c r="P923"/>
  <c r="P929"/>
  <c r="T1132"/>
  <c r="BK1146"/>
  <c r="J1146"/>
  <c r="J78"/>
  <c r="BK1214"/>
  <c r="J1214"/>
  <c r="J79"/>
  <c r="P1232"/>
  <c r="P1320"/>
  <c r="P1332"/>
  <c r="BK1418"/>
  <c r="J1418"/>
  <c r="J83"/>
  <c r="BK1499"/>
  <c r="J1499"/>
  <c r="J84"/>
  <c r="BK1632"/>
  <c r="J1632"/>
  <c r="J85"/>
  <c r="BK1666"/>
  <c r="J1666"/>
  <c r="J86"/>
  <c r="R1687"/>
  <c r="T1757"/>
  <c r="R1783"/>
  <c r="BK1813"/>
  <c r="J1813"/>
  <c r="J90"/>
  <c r="BK1866"/>
  <c r="J1866"/>
  <c r="J91"/>
  <c r="R1877"/>
  <c i="3" r="BK92"/>
  <c r="BK120"/>
  <c r="J120"/>
  <c r="J62"/>
  <c r="BK148"/>
  <c r="J148"/>
  <c r="J64"/>
  <c r="BK154"/>
  <c r="J154"/>
  <c r="J65"/>
  <c r="BK176"/>
  <c r="J176"/>
  <c r="J66"/>
  <c r="BK194"/>
  <c r="J194"/>
  <c r="J67"/>
  <c r="T208"/>
  <c r="T207"/>
  <c i="4" r="P84"/>
  <c r="P87"/>
  <c i="5" r="T87"/>
  <c r="P95"/>
  <c r="T109"/>
  <c r="T137"/>
  <c r="R151"/>
  <c i="6" r="R88"/>
  <c r="T97"/>
  <c r="R102"/>
  <c r="R112"/>
  <c r="BK147"/>
  <c r="J147"/>
  <c r="J65"/>
  <c r="T155"/>
  <c i="7" r="R93"/>
  <c r="R103"/>
  <c r="R118"/>
  <c r="R121"/>
  <c r="BK124"/>
  <c r="J124"/>
  <c r="J64"/>
  <c r="BK159"/>
  <c r="J159"/>
  <c r="J65"/>
  <c r="BK169"/>
  <c r="J169"/>
  <c r="J66"/>
  <c r="P200"/>
  <c r="R227"/>
  <c r="T263"/>
  <c r="P270"/>
  <c r="R290"/>
  <c r="T294"/>
  <c i="8" r="R93"/>
  <c r="R92"/>
  <c r="P116"/>
  <c r="BK122"/>
  <c r="J122"/>
  <c r="J63"/>
  <c r="R128"/>
  <c r="P137"/>
  <c r="T145"/>
  <c r="T144"/>
  <c r="R158"/>
  <c r="R174"/>
  <c r="R173"/>
  <c r="T178"/>
  <c i="9" r="P89"/>
  <c r="P88"/>
  <c i="1" r="AU62"/>
  <c i="9" r="BK116"/>
  <c r="J116"/>
  <c r="J61"/>
  <c r="BK149"/>
  <c r="J149"/>
  <c r="J62"/>
  <c r="T184"/>
  <c r="BK222"/>
  <c r="J222"/>
  <c r="J64"/>
  <c r="BK273"/>
  <c r="J273"/>
  <c r="J65"/>
  <c r="BK299"/>
  <c r="J299"/>
  <c r="J66"/>
  <c r="BK325"/>
  <c r="J325"/>
  <c r="J67"/>
  <c r="T330"/>
  <c i="10" r="BK86"/>
  <c r="J86"/>
  <c r="J61"/>
  <c r="P86"/>
  <c r="R86"/>
  <c r="BK94"/>
  <c r="J94"/>
  <c r="J62"/>
  <c r="P94"/>
  <c r="R94"/>
  <c r="T94"/>
  <c r="BK101"/>
  <c r="J101"/>
  <c r="J64"/>
  <c r="P101"/>
  <c r="R101"/>
  <c r="T101"/>
  <c i="2" r="BK1142"/>
  <c r="J1142"/>
  <c r="J76"/>
  <c i="3" r="BK204"/>
  <c r="J204"/>
  <c r="J68"/>
  <c r="BK145"/>
  <c r="J145"/>
  <c r="J63"/>
  <c i="10" r="BK99"/>
  <c r="J99"/>
  <c r="J63"/>
  <c i="9" r="J89"/>
  <c r="J60"/>
  <c i="10" r="F54"/>
  <c r="J80"/>
  <c r="BE88"/>
  <c r="BE89"/>
  <c r="BE91"/>
  <c r="BE102"/>
  <c r="BE104"/>
  <c r="F55"/>
  <c r="BE87"/>
  <c r="BE90"/>
  <c r="BE92"/>
  <c r="BE93"/>
  <c r="BE98"/>
  <c r="E48"/>
  <c r="J52"/>
  <c r="J55"/>
  <c r="BE96"/>
  <c r="BE100"/>
  <c r="BE103"/>
  <c r="BE95"/>
  <c i="9" r="E48"/>
  <c r="F55"/>
  <c r="BE92"/>
  <c r="BE95"/>
  <c r="BE97"/>
  <c r="BE100"/>
  <c r="BE102"/>
  <c r="BE114"/>
  <c r="BE120"/>
  <c r="BE122"/>
  <c r="BE125"/>
  <c r="BE130"/>
  <c r="BE135"/>
  <c r="BE136"/>
  <c r="BE137"/>
  <c r="BE141"/>
  <c r="BE142"/>
  <c r="BE154"/>
  <c r="BE162"/>
  <c r="BE175"/>
  <c r="BE180"/>
  <c r="BE181"/>
  <c r="BE185"/>
  <c r="BE188"/>
  <c r="BE195"/>
  <c r="BE197"/>
  <c r="BE203"/>
  <c r="BE204"/>
  <c r="BE207"/>
  <c r="BE208"/>
  <c r="BE211"/>
  <c r="BE221"/>
  <c r="BE225"/>
  <c r="BE226"/>
  <c r="BE227"/>
  <c r="BE230"/>
  <c r="BE232"/>
  <c r="BE238"/>
  <c r="BE244"/>
  <c r="BE246"/>
  <c r="BE249"/>
  <c r="BE250"/>
  <c r="BE256"/>
  <c r="BE266"/>
  <c r="BE274"/>
  <c r="BE288"/>
  <c r="BE289"/>
  <c r="BE293"/>
  <c r="BE301"/>
  <c r="BE310"/>
  <c r="BE313"/>
  <c r="BE316"/>
  <c r="BE317"/>
  <c r="BE318"/>
  <c r="BE322"/>
  <c r="J54"/>
  <c r="F84"/>
  <c r="J85"/>
  <c r="BE94"/>
  <c r="BE98"/>
  <c r="BE101"/>
  <c r="BE110"/>
  <c r="BE112"/>
  <c r="BE115"/>
  <c r="BE117"/>
  <c r="BE119"/>
  <c r="BE123"/>
  <c r="BE124"/>
  <c r="BE126"/>
  <c r="BE132"/>
  <c r="BE133"/>
  <c r="BE134"/>
  <c r="BE138"/>
  <c r="BE144"/>
  <c r="BE148"/>
  <c r="BE150"/>
  <c r="BE152"/>
  <c r="BE153"/>
  <c r="BE155"/>
  <c r="BE158"/>
  <c r="BE160"/>
  <c r="BE166"/>
  <c r="BE169"/>
  <c r="BE171"/>
  <c r="BE174"/>
  <c r="BE179"/>
  <c r="BE183"/>
  <c r="BE190"/>
  <c r="BE191"/>
  <c r="BE192"/>
  <c r="BE196"/>
  <c r="BE201"/>
  <c r="BE202"/>
  <c r="BE205"/>
  <c r="BE210"/>
  <c r="BE212"/>
  <c r="BE214"/>
  <c r="BE217"/>
  <c r="BE219"/>
  <c r="BE220"/>
  <c r="BE224"/>
  <c r="BE228"/>
  <c r="BE231"/>
  <c r="BE237"/>
  <c r="BE240"/>
  <c r="BE243"/>
  <c r="BE251"/>
  <c r="BE254"/>
  <c r="BE255"/>
  <c r="BE265"/>
  <c r="BE267"/>
  <c r="BE268"/>
  <c r="BE269"/>
  <c r="BE272"/>
  <c r="BE279"/>
  <c r="BE280"/>
  <c r="BE281"/>
  <c r="BE285"/>
  <c r="BE302"/>
  <c r="BE304"/>
  <c r="BE312"/>
  <c r="BE315"/>
  <c r="BE321"/>
  <c r="BE324"/>
  <c r="BE328"/>
  <c r="BE331"/>
  <c i="8" r="J93"/>
  <c r="J61"/>
  <c i="9" r="J82"/>
  <c r="BE93"/>
  <c r="BE96"/>
  <c r="BE106"/>
  <c r="BE108"/>
  <c r="BE127"/>
  <c r="BE129"/>
  <c r="BE139"/>
  <c r="BE143"/>
  <c r="BE146"/>
  <c r="BE147"/>
  <c r="BE157"/>
  <c r="BE173"/>
  <c r="BE176"/>
  <c r="BE182"/>
  <c r="BE187"/>
  <c r="BE198"/>
  <c r="BE206"/>
  <c r="BE213"/>
  <c r="BE215"/>
  <c r="BE218"/>
  <c r="BE229"/>
  <c r="BE233"/>
  <c r="BE234"/>
  <c r="BE235"/>
  <c r="BE236"/>
  <c r="BE242"/>
  <c r="BE245"/>
  <c r="BE247"/>
  <c r="BE257"/>
  <c r="BE258"/>
  <c r="BE262"/>
  <c r="BE264"/>
  <c r="BE270"/>
  <c r="BE276"/>
  <c r="BE277"/>
  <c r="BE282"/>
  <c r="BE283"/>
  <c r="BE284"/>
  <c r="BE286"/>
  <c r="BE290"/>
  <c r="BE292"/>
  <c r="BE295"/>
  <c r="BE296"/>
  <c r="BE298"/>
  <c r="BE303"/>
  <c r="BE305"/>
  <c r="BE309"/>
  <c r="BE320"/>
  <c r="BE327"/>
  <c r="BE90"/>
  <c r="BE99"/>
  <c r="BE103"/>
  <c r="BE104"/>
  <c r="BE105"/>
  <c r="BE107"/>
  <c r="BE109"/>
  <c r="BE111"/>
  <c r="BE113"/>
  <c r="BE121"/>
  <c r="BE128"/>
  <c r="BE131"/>
  <c r="BE140"/>
  <c r="BE145"/>
  <c r="BE156"/>
  <c r="BE159"/>
  <c r="BE161"/>
  <c r="BE163"/>
  <c r="BE164"/>
  <c r="BE165"/>
  <c r="BE167"/>
  <c r="BE168"/>
  <c r="BE170"/>
  <c r="BE172"/>
  <c r="BE177"/>
  <c r="BE178"/>
  <c r="BE189"/>
  <c r="BE193"/>
  <c r="BE194"/>
  <c r="BE199"/>
  <c r="BE200"/>
  <c r="BE209"/>
  <c r="BE216"/>
  <c r="BE223"/>
  <c r="BE239"/>
  <c r="BE241"/>
  <c r="BE248"/>
  <c r="BE252"/>
  <c r="BE253"/>
  <c r="BE259"/>
  <c r="BE260"/>
  <c r="BE261"/>
  <c r="BE263"/>
  <c r="BE271"/>
  <c r="BE275"/>
  <c r="BE278"/>
  <c r="BE287"/>
  <c r="BE291"/>
  <c r="BE294"/>
  <c r="BE297"/>
  <c r="BE300"/>
  <c r="BE306"/>
  <c r="BE307"/>
  <c r="BE308"/>
  <c r="BE311"/>
  <c r="BE314"/>
  <c r="BE319"/>
  <c r="BE323"/>
  <c r="BE326"/>
  <c r="BE329"/>
  <c r="BE332"/>
  <c i="8" r="E48"/>
  <c r="F88"/>
  <c r="BE94"/>
  <c r="BE95"/>
  <c r="BE96"/>
  <c r="BE98"/>
  <c r="BE99"/>
  <c r="BE103"/>
  <c r="BE107"/>
  <c r="BE108"/>
  <c r="BE110"/>
  <c r="BE117"/>
  <c r="BE118"/>
  <c r="BE123"/>
  <c r="BE124"/>
  <c r="BE134"/>
  <c r="BE135"/>
  <c r="BE141"/>
  <c r="BE147"/>
  <c r="BE151"/>
  <c r="BE154"/>
  <c r="BE159"/>
  <c r="BE160"/>
  <c r="BE162"/>
  <c r="BE166"/>
  <c r="BE171"/>
  <c r="BE172"/>
  <c r="BE175"/>
  <c r="BE176"/>
  <c r="BE180"/>
  <c r="BE104"/>
  <c r="BE106"/>
  <c r="BE112"/>
  <c r="BE113"/>
  <c r="BE120"/>
  <c r="BE121"/>
  <c r="BE136"/>
  <c r="BE138"/>
  <c r="BE153"/>
  <c r="BE156"/>
  <c r="BE157"/>
  <c r="BE167"/>
  <c r="BE169"/>
  <c r="J85"/>
  <c r="BE111"/>
  <c r="BE114"/>
  <c r="BE126"/>
  <c r="BE127"/>
  <c r="BE129"/>
  <c r="BE130"/>
  <c r="BE139"/>
  <c r="BE146"/>
  <c r="BE150"/>
  <c r="BE155"/>
  <c r="BE161"/>
  <c r="BE164"/>
  <c r="BE165"/>
  <c r="BE168"/>
  <c r="BE97"/>
  <c r="BE100"/>
  <c r="BE101"/>
  <c r="BE102"/>
  <c r="BE105"/>
  <c r="BE109"/>
  <c r="BE115"/>
  <c r="BE119"/>
  <c r="BE125"/>
  <c r="BE131"/>
  <c r="BE132"/>
  <c r="BE133"/>
  <c r="BE140"/>
  <c r="BE142"/>
  <c r="BE143"/>
  <c r="BE148"/>
  <c r="BE149"/>
  <c r="BE152"/>
  <c r="BE163"/>
  <c r="BE170"/>
  <c r="BE177"/>
  <c r="BE179"/>
  <c r="BE181"/>
  <c i="7" r="E48"/>
  <c r="F54"/>
  <c r="J55"/>
  <c r="BE101"/>
  <c r="BE102"/>
  <c r="BE110"/>
  <c r="BE111"/>
  <c r="BE113"/>
  <c r="BE116"/>
  <c r="BE126"/>
  <c r="BE129"/>
  <c r="BE131"/>
  <c r="BE142"/>
  <c r="BE144"/>
  <c r="BE145"/>
  <c r="BE146"/>
  <c r="BE154"/>
  <c r="BE171"/>
  <c r="BE172"/>
  <c r="BE177"/>
  <c r="BE178"/>
  <c r="BE182"/>
  <c r="BE184"/>
  <c r="BE187"/>
  <c r="BE191"/>
  <c r="BE195"/>
  <c r="BE196"/>
  <c r="BE207"/>
  <c r="BE209"/>
  <c r="BE210"/>
  <c r="BE214"/>
  <c r="BE221"/>
  <c r="BE223"/>
  <c r="BE225"/>
  <c r="BE233"/>
  <c r="BE235"/>
  <c r="BE240"/>
  <c r="BE245"/>
  <c r="BE251"/>
  <c r="BE255"/>
  <c r="BE259"/>
  <c r="BE262"/>
  <c r="BE264"/>
  <c r="BE279"/>
  <c r="BE280"/>
  <c r="BE286"/>
  <c r="BE287"/>
  <c r="BE288"/>
  <c r="BE292"/>
  <c r="BE293"/>
  <c r="BE296"/>
  <c r="BE298"/>
  <c r="BE300"/>
  <c r="BE302"/>
  <c r="BE314"/>
  <c r="BE316"/>
  <c r="BE317"/>
  <c r="BE318"/>
  <c r="J52"/>
  <c r="F89"/>
  <c r="BE106"/>
  <c r="BE107"/>
  <c r="BE108"/>
  <c r="BE112"/>
  <c r="BE115"/>
  <c r="BE123"/>
  <c r="BE125"/>
  <c r="BE128"/>
  <c r="BE137"/>
  <c r="BE140"/>
  <c r="BE143"/>
  <c r="BE150"/>
  <c r="BE157"/>
  <c r="BE161"/>
  <c r="BE176"/>
  <c r="BE180"/>
  <c r="BE181"/>
  <c r="BE183"/>
  <c r="BE185"/>
  <c r="BE194"/>
  <c r="BE205"/>
  <c r="BE213"/>
  <c r="BE222"/>
  <c r="BE224"/>
  <c r="BE231"/>
  <c r="BE232"/>
  <c r="BE234"/>
  <c r="BE236"/>
  <c r="BE237"/>
  <c r="BE238"/>
  <c r="BE241"/>
  <c r="BE242"/>
  <c r="BE244"/>
  <c r="BE246"/>
  <c r="BE248"/>
  <c r="BE249"/>
  <c r="BE254"/>
  <c r="BE261"/>
  <c r="BE266"/>
  <c r="BE276"/>
  <c r="BE278"/>
  <c r="BE281"/>
  <c r="BE284"/>
  <c r="BE285"/>
  <c r="BE295"/>
  <c r="BE297"/>
  <c r="BE301"/>
  <c r="BE304"/>
  <c r="BE305"/>
  <c r="BE312"/>
  <c r="BE313"/>
  <c r="BE96"/>
  <c r="BE98"/>
  <c r="BE99"/>
  <c r="BE100"/>
  <c r="BE105"/>
  <c r="BE109"/>
  <c r="BE117"/>
  <c r="BE127"/>
  <c r="BE130"/>
  <c r="BE133"/>
  <c r="BE134"/>
  <c r="BE135"/>
  <c r="BE136"/>
  <c r="BE141"/>
  <c r="BE151"/>
  <c r="BE153"/>
  <c r="BE156"/>
  <c r="BE164"/>
  <c r="BE166"/>
  <c r="BE167"/>
  <c r="BE173"/>
  <c r="BE174"/>
  <c r="BE190"/>
  <c r="BE193"/>
  <c r="BE197"/>
  <c r="BE201"/>
  <c r="BE202"/>
  <c r="BE204"/>
  <c r="BE208"/>
  <c r="BE211"/>
  <c r="BE212"/>
  <c r="BE216"/>
  <c r="BE219"/>
  <c r="BE230"/>
  <c r="BE243"/>
  <c r="BE247"/>
  <c r="BE250"/>
  <c r="BE252"/>
  <c r="BE253"/>
  <c r="BE256"/>
  <c r="BE257"/>
  <c r="BE258"/>
  <c r="BE265"/>
  <c r="BE271"/>
  <c r="BE272"/>
  <c r="BE273"/>
  <c r="BE274"/>
  <c r="BE282"/>
  <c r="BE289"/>
  <c r="BE291"/>
  <c r="BE307"/>
  <c r="BE311"/>
  <c r="J54"/>
  <c r="BE94"/>
  <c r="BE95"/>
  <c r="BE97"/>
  <c r="BE104"/>
  <c r="BE114"/>
  <c r="BE119"/>
  <c r="BE120"/>
  <c r="BE122"/>
  <c r="BE132"/>
  <c r="BE138"/>
  <c r="BE139"/>
  <c r="BE147"/>
  <c r="BE148"/>
  <c r="BE149"/>
  <c r="BE152"/>
  <c r="BE155"/>
  <c r="BE158"/>
  <c r="BE160"/>
  <c r="BE162"/>
  <c r="BE163"/>
  <c r="BE165"/>
  <c r="BE168"/>
  <c r="BE170"/>
  <c r="BE175"/>
  <c r="BE179"/>
  <c r="BE186"/>
  <c r="BE188"/>
  <c r="BE189"/>
  <c r="BE192"/>
  <c r="BE198"/>
  <c r="BE199"/>
  <c r="BE203"/>
  <c r="BE206"/>
  <c r="BE215"/>
  <c r="BE217"/>
  <c r="BE218"/>
  <c r="BE220"/>
  <c r="BE226"/>
  <c r="BE228"/>
  <c r="BE229"/>
  <c r="BE239"/>
  <c r="BE260"/>
  <c r="BE267"/>
  <c r="BE268"/>
  <c r="BE269"/>
  <c r="BE275"/>
  <c r="BE277"/>
  <c r="BE283"/>
  <c r="BE299"/>
  <c r="BE303"/>
  <c r="BE306"/>
  <c r="BE308"/>
  <c r="BE309"/>
  <c r="BE310"/>
  <c r="BE315"/>
  <c i="6" r="J55"/>
  <c r="J80"/>
  <c r="BE89"/>
  <c r="BE96"/>
  <c r="BE99"/>
  <c r="BE103"/>
  <c r="BE104"/>
  <c r="BE108"/>
  <c r="BE111"/>
  <c r="BE114"/>
  <c r="BE116"/>
  <c r="BE125"/>
  <c r="BE127"/>
  <c r="BE128"/>
  <c r="BE140"/>
  <c r="BE146"/>
  <c r="BE152"/>
  <c r="F55"/>
  <c r="E76"/>
  <c r="F82"/>
  <c r="BE95"/>
  <c r="BE106"/>
  <c r="BE109"/>
  <c r="BE110"/>
  <c r="BE113"/>
  <c r="BE117"/>
  <c r="BE118"/>
  <c r="BE122"/>
  <c r="BE124"/>
  <c r="BE129"/>
  <c r="BE133"/>
  <c r="BE145"/>
  <c r="BE156"/>
  <c r="BE160"/>
  <c r="J54"/>
  <c r="BE91"/>
  <c r="BE94"/>
  <c r="BE98"/>
  <c r="BE100"/>
  <c r="BE105"/>
  <c r="BE107"/>
  <c r="BE119"/>
  <c r="BE120"/>
  <c r="BE121"/>
  <c r="BE123"/>
  <c r="BE131"/>
  <c r="BE132"/>
  <c r="BE134"/>
  <c r="BE141"/>
  <c r="BE142"/>
  <c r="BE143"/>
  <c r="BE144"/>
  <c r="BE148"/>
  <c r="BE149"/>
  <c r="BE154"/>
  <c r="BE159"/>
  <c r="BE90"/>
  <c r="BE92"/>
  <c r="BE93"/>
  <c r="BE101"/>
  <c r="BE115"/>
  <c r="BE126"/>
  <c r="BE130"/>
  <c r="BE135"/>
  <c r="BE136"/>
  <c r="BE137"/>
  <c r="BE138"/>
  <c r="BE139"/>
  <c r="BE150"/>
  <c r="BE151"/>
  <c r="BE153"/>
  <c r="BE157"/>
  <c r="BE158"/>
  <c i="5" r="E48"/>
  <c r="F55"/>
  <c r="J82"/>
  <c r="BE94"/>
  <c r="BE96"/>
  <c r="BE97"/>
  <c r="BE98"/>
  <c r="BE102"/>
  <c r="BE105"/>
  <c r="BE111"/>
  <c r="BE119"/>
  <c r="BE121"/>
  <c r="BE125"/>
  <c r="BE126"/>
  <c r="BE127"/>
  <c r="BE128"/>
  <c r="BE129"/>
  <c r="BE138"/>
  <c r="BE139"/>
  <c r="BE142"/>
  <c r="BE144"/>
  <c r="BE145"/>
  <c r="BE147"/>
  <c r="J54"/>
  <c r="BE90"/>
  <c r="BE92"/>
  <c r="BE93"/>
  <c r="BE101"/>
  <c r="BE107"/>
  <c r="BE122"/>
  <c r="BE123"/>
  <c r="BE124"/>
  <c r="BE130"/>
  <c r="BE131"/>
  <c r="BE134"/>
  <c r="BE135"/>
  <c r="BE141"/>
  <c r="BE146"/>
  <c r="BE148"/>
  <c r="BE149"/>
  <c r="J52"/>
  <c r="BE89"/>
  <c r="BE91"/>
  <c r="BE106"/>
  <c r="BE110"/>
  <c r="BE112"/>
  <c r="BE114"/>
  <c r="BE132"/>
  <c r="BE133"/>
  <c r="BE136"/>
  <c r="BE152"/>
  <c r="BE153"/>
  <c r="F54"/>
  <c r="BE88"/>
  <c r="BE99"/>
  <c r="BE100"/>
  <c r="BE103"/>
  <c r="BE104"/>
  <c r="BE108"/>
  <c r="BE113"/>
  <c r="BE115"/>
  <c r="BE116"/>
  <c r="BE117"/>
  <c r="BE118"/>
  <c r="BE120"/>
  <c r="BE140"/>
  <c r="BE143"/>
  <c r="BE150"/>
  <c r="BE154"/>
  <c i="4" r="F54"/>
  <c r="J76"/>
  <c r="J79"/>
  <c r="BE85"/>
  <c r="BE89"/>
  <c r="BE91"/>
  <c r="BE94"/>
  <c r="BE95"/>
  <c r="BE98"/>
  <c i="3" r="J92"/>
  <c r="J61"/>
  <c i="4" r="BE88"/>
  <c r="BE93"/>
  <c r="BE97"/>
  <c r="E48"/>
  <c r="J54"/>
  <c r="F79"/>
  <c r="BE92"/>
  <c r="BE86"/>
  <c r="BE90"/>
  <c r="BE96"/>
  <c r="BE99"/>
  <c i="3" r="J54"/>
  <c r="J84"/>
  <c r="F87"/>
  <c r="BE97"/>
  <c r="BE103"/>
  <c r="BE110"/>
  <c r="BE127"/>
  <c r="BE151"/>
  <c r="BE167"/>
  <c r="BE177"/>
  <c r="BE187"/>
  <c r="BE191"/>
  <c r="BE209"/>
  <c r="BE210"/>
  <c r="E48"/>
  <c r="BE113"/>
  <c r="BE116"/>
  <c r="BE121"/>
  <c r="BE129"/>
  <c r="BE132"/>
  <c r="BE137"/>
  <c r="BE140"/>
  <c r="BE146"/>
  <c r="BE149"/>
  <c r="BE153"/>
  <c r="BE156"/>
  <c r="BE184"/>
  <c r="BE190"/>
  <c r="BE193"/>
  <c r="BE197"/>
  <c r="F54"/>
  <c r="J87"/>
  <c r="BE93"/>
  <c r="BE99"/>
  <c r="BE101"/>
  <c r="BE123"/>
  <c r="BE135"/>
  <c r="BE165"/>
  <c r="BE174"/>
  <c r="BE179"/>
  <c r="BE181"/>
  <c r="BE183"/>
  <c r="BE185"/>
  <c r="BE199"/>
  <c r="BE95"/>
  <c r="BE118"/>
  <c r="BE142"/>
  <c r="BE155"/>
  <c r="BE163"/>
  <c r="BE169"/>
  <c r="BE171"/>
  <c r="BE180"/>
  <c r="BE188"/>
  <c r="BE195"/>
  <c r="BE202"/>
  <c r="BE205"/>
  <c i="2" r="E48"/>
  <c r="F54"/>
  <c r="F55"/>
  <c r="BE115"/>
  <c r="BE144"/>
  <c r="BE166"/>
  <c r="BE177"/>
  <c r="BE195"/>
  <c r="BE199"/>
  <c r="BE210"/>
  <c r="BE211"/>
  <c r="BE245"/>
  <c r="BE270"/>
  <c r="BE342"/>
  <c r="BE347"/>
  <c r="BE351"/>
  <c r="BE396"/>
  <c r="BE432"/>
  <c r="BE494"/>
  <c r="BE580"/>
  <c r="BE584"/>
  <c r="BE712"/>
  <c r="BE718"/>
  <c r="BE760"/>
  <c r="BE762"/>
  <c r="BE764"/>
  <c r="BE790"/>
  <c r="BE793"/>
  <c r="BE811"/>
  <c r="BE897"/>
  <c r="BE904"/>
  <c r="BE911"/>
  <c r="BE992"/>
  <c r="BE998"/>
  <c r="BE1092"/>
  <c r="BE1098"/>
  <c r="BE1112"/>
  <c r="BE1123"/>
  <c r="BE1135"/>
  <c r="BE1212"/>
  <c r="BE1250"/>
  <c r="BE1256"/>
  <c r="BE1262"/>
  <c r="BE1271"/>
  <c r="BE1291"/>
  <c r="BE1333"/>
  <c r="BE1365"/>
  <c r="BE1374"/>
  <c r="BE1381"/>
  <c r="BE1398"/>
  <c r="BE1413"/>
  <c r="BE1423"/>
  <c r="BE1427"/>
  <c r="BE1458"/>
  <c r="BE1486"/>
  <c r="BE1497"/>
  <c r="BE1542"/>
  <c r="BE1627"/>
  <c r="BE1630"/>
  <c r="BE1633"/>
  <c r="BE1641"/>
  <c r="BE1664"/>
  <c r="BE1671"/>
  <c r="BE1673"/>
  <c r="BE1678"/>
  <c r="BE1680"/>
  <c r="BE1691"/>
  <c r="BE1709"/>
  <c r="BE1720"/>
  <c r="BE1723"/>
  <c r="BE1729"/>
  <c r="BE1731"/>
  <c r="BE1733"/>
  <c r="BE1734"/>
  <c r="BE1736"/>
  <c r="BE1737"/>
  <c r="BE1739"/>
  <c r="BE1742"/>
  <c r="BE1744"/>
  <c r="BE1753"/>
  <c r="BE1766"/>
  <c r="BE1768"/>
  <c r="BE1770"/>
  <c r="BE1772"/>
  <c r="BE1784"/>
  <c r="BE1785"/>
  <c r="BE1788"/>
  <c r="BE1789"/>
  <c r="BE1790"/>
  <c r="BE1792"/>
  <c r="BE1802"/>
  <c r="BE1807"/>
  <c r="J52"/>
  <c r="J108"/>
  <c r="BE151"/>
  <c r="BE153"/>
  <c r="BE197"/>
  <c r="BE217"/>
  <c r="BE238"/>
  <c r="BE240"/>
  <c r="BE248"/>
  <c r="BE250"/>
  <c r="BE256"/>
  <c r="BE261"/>
  <c r="BE266"/>
  <c r="BE268"/>
  <c r="BE277"/>
  <c r="BE281"/>
  <c r="BE292"/>
  <c r="BE305"/>
  <c r="BE309"/>
  <c r="BE312"/>
  <c r="BE321"/>
  <c r="BE346"/>
  <c r="BE371"/>
  <c r="BE403"/>
  <c r="BE407"/>
  <c r="BE429"/>
  <c r="BE537"/>
  <c r="BE549"/>
  <c r="BE591"/>
  <c r="BE629"/>
  <c r="BE631"/>
  <c r="BE688"/>
  <c r="BE700"/>
  <c r="BE772"/>
  <c r="BE779"/>
  <c r="BE786"/>
  <c r="BE824"/>
  <c r="BE892"/>
  <c r="BE928"/>
  <c r="BE930"/>
  <c r="BE968"/>
  <c r="BE970"/>
  <c r="BE996"/>
  <c r="BE997"/>
  <c r="BE1006"/>
  <c r="BE1061"/>
  <c r="BE1073"/>
  <c r="BE1089"/>
  <c r="BE1143"/>
  <c r="BE1173"/>
  <c r="BE1180"/>
  <c r="BE1182"/>
  <c r="BE1210"/>
  <c r="BE1220"/>
  <c r="BE1224"/>
  <c r="BE1233"/>
  <c r="BE1237"/>
  <c r="BE1246"/>
  <c r="BE1284"/>
  <c r="BE1294"/>
  <c r="BE1297"/>
  <c r="BE1304"/>
  <c r="BE1315"/>
  <c r="BE1318"/>
  <c r="BE1321"/>
  <c r="BE1344"/>
  <c r="BE1355"/>
  <c r="BE1378"/>
  <c r="BE1396"/>
  <c r="BE1416"/>
  <c r="BE1419"/>
  <c r="BE1429"/>
  <c r="BE1440"/>
  <c r="BE1456"/>
  <c r="BE1482"/>
  <c r="BE1505"/>
  <c r="BE1514"/>
  <c r="BE1517"/>
  <c r="BE1525"/>
  <c r="BE1650"/>
  <c r="BE1651"/>
  <c r="BE1667"/>
  <c r="BE1689"/>
  <c r="BE1693"/>
  <c r="BE1695"/>
  <c r="BE1696"/>
  <c r="BE1697"/>
  <c r="BE1699"/>
  <c r="BE1700"/>
  <c r="BE1754"/>
  <c r="BE1755"/>
  <c r="BE1756"/>
  <c r="BE1758"/>
  <c r="BE1786"/>
  <c r="BE1794"/>
  <c r="BE1798"/>
  <c r="BE1804"/>
  <c r="BE1805"/>
  <c r="BE1806"/>
  <c r="BE1808"/>
  <c r="BE135"/>
  <c r="BE141"/>
  <c r="BE162"/>
  <c r="BE168"/>
  <c r="BE187"/>
  <c r="BE206"/>
  <c r="BE233"/>
  <c r="BE264"/>
  <c r="BE316"/>
  <c r="BE329"/>
  <c r="BE333"/>
  <c r="BE337"/>
  <c r="BE357"/>
  <c r="BE359"/>
  <c r="BE362"/>
  <c r="BE375"/>
  <c r="BE510"/>
  <c r="BE528"/>
  <c r="BE539"/>
  <c r="BE546"/>
  <c r="BE604"/>
  <c r="BE651"/>
  <c r="BE670"/>
  <c r="BE709"/>
  <c r="BE783"/>
  <c r="BE796"/>
  <c r="BE805"/>
  <c r="BE809"/>
  <c r="BE830"/>
  <c r="BE873"/>
  <c r="BE924"/>
  <c r="BE933"/>
  <c r="BE936"/>
  <c r="BE942"/>
  <c r="BE945"/>
  <c r="BE985"/>
  <c r="BE1002"/>
  <c r="BE1013"/>
  <c r="BE1022"/>
  <c r="BE1050"/>
  <c r="BE1082"/>
  <c r="BE1102"/>
  <c r="BE1126"/>
  <c r="BE1140"/>
  <c r="BE1215"/>
  <c r="BE1277"/>
  <c r="BE1280"/>
  <c r="BE1336"/>
  <c r="BE1490"/>
  <c r="BE1496"/>
  <c r="BE1502"/>
  <c r="BE1521"/>
  <c r="BE1546"/>
  <c r="BE1620"/>
  <c r="BE1643"/>
  <c r="BE1659"/>
  <c r="BE1662"/>
  <c r="BE1685"/>
  <c r="BE1688"/>
  <c r="BE1690"/>
  <c r="BE1694"/>
  <c r="BE1701"/>
  <c r="BE1702"/>
  <c r="BE1705"/>
  <c r="BE1706"/>
  <c r="BE1708"/>
  <c r="BE1712"/>
  <c r="BE1714"/>
  <c r="BE1717"/>
  <c r="BE1722"/>
  <c r="BE1725"/>
  <c r="BE1728"/>
  <c r="BE1730"/>
  <c r="BE1735"/>
  <c r="BE1741"/>
  <c r="BE1743"/>
  <c r="BE1746"/>
  <c r="BE1747"/>
  <c r="BE1749"/>
  <c r="BE1751"/>
  <c r="BE1760"/>
  <c r="BE1773"/>
  <c r="BE1787"/>
  <c r="BE1791"/>
  <c r="BE1795"/>
  <c r="BE1799"/>
  <c r="BE1800"/>
  <c r="BE1803"/>
  <c r="BE1809"/>
  <c r="BE1810"/>
  <c r="BE1811"/>
  <c r="BE1812"/>
  <c r="BE1814"/>
  <c r="BE1821"/>
  <c r="BE1823"/>
  <c r="BE1839"/>
  <c r="BE1841"/>
  <c r="BE1848"/>
  <c r="BE1850"/>
  <c r="BE1864"/>
  <c r="BE1867"/>
  <c r="BE1870"/>
  <c r="BE1873"/>
  <c r="BE1875"/>
  <c r="BE1878"/>
  <c r="BE1887"/>
  <c r="BE1900"/>
  <c r="J55"/>
  <c r="BE138"/>
  <c r="BE155"/>
  <c r="BE158"/>
  <c r="BE159"/>
  <c r="BE172"/>
  <c r="BE179"/>
  <c r="BE201"/>
  <c r="BE202"/>
  <c r="BE215"/>
  <c r="BE225"/>
  <c r="BE236"/>
  <c r="BE242"/>
  <c r="BE253"/>
  <c r="BE258"/>
  <c r="BE273"/>
  <c r="BE285"/>
  <c r="BE287"/>
  <c r="BE295"/>
  <c r="BE296"/>
  <c r="BE298"/>
  <c r="BE325"/>
  <c r="BE341"/>
  <c r="BE410"/>
  <c r="BE463"/>
  <c r="BE508"/>
  <c r="BE519"/>
  <c r="BE522"/>
  <c r="BE543"/>
  <c r="BE608"/>
  <c r="BE653"/>
  <c r="BE679"/>
  <c r="BE686"/>
  <c r="BE696"/>
  <c r="BE698"/>
  <c r="BE776"/>
  <c r="BE807"/>
  <c r="BE826"/>
  <c r="BE828"/>
  <c r="BE843"/>
  <c r="BE847"/>
  <c r="BE864"/>
  <c r="BE918"/>
  <c r="BE939"/>
  <c r="BE965"/>
  <c r="BE972"/>
  <c r="BE975"/>
  <c r="BE977"/>
  <c r="BE1026"/>
  <c r="BE1041"/>
  <c r="BE1108"/>
  <c r="BE1133"/>
  <c r="BE1137"/>
  <c r="BE1147"/>
  <c r="BE1154"/>
  <c r="BE1156"/>
  <c r="BE1171"/>
  <c r="BE1197"/>
  <c r="BE1199"/>
  <c r="BE1230"/>
  <c r="BE1287"/>
  <c r="BE1310"/>
  <c r="BE1325"/>
  <c r="BE1442"/>
  <c r="BE1472"/>
  <c r="BE1500"/>
  <c r="BE1511"/>
  <c r="BE1537"/>
  <c r="BE1553"/>
  <c r="BE1603"/>
  <c r="BE1629"/>
  <c r="BE1652"/>
  <c r="BE1682"/>
  <c r="BE1692"/>
  <c r="BE1698"/>
  <c r="BE1703"/>
  <c r="BE1704"/>
  <c r="BE1707"/>
  <c r="BE1710"/>
  <c r="BE1711"/>
  <c r="BE1713"/>
  <c r="BE1715"/>
  <c r="BE1716"/>
  <c r="BE1718"/>
  <c r="BE1719"/>
  <c r="BE1721"/>
  <c r="BE1724"/>
  <c r="BE1726"/>
  <c r="BE1727"/>
  <c r="BE1732"/>
  <c r="BE1738"/>
  <c r="BE1740"/>
  <c r="BE1745"/>
  <c r="BE1748"/>
  <c r="BE1750"/>
  <c r="BE1752"/>
  <c r="BE1762"/>
  <c r="BE1764"/>
  <c r="BE1776"/>
  <c r="BE1793"/>
  <c r="BE1796"/>
  <c r="BE1797"/>
  <c r="BE1801"/>
  <c r="F37"/>
  <c i="1" r="BD55"/>
  <c i="8" r="F35"/>
  <c i="1" r="BB61"/>
  <c i="9" r="F36"/>
  <c i="1" r="BC62"/>
  <c i="2" r="F36"/>
  <c i="1" r="BC55"/>
  <c i="9" r="J34"/>
  <c i="1" r="AW62"/>
  <c i="3" r="F35"/>
  <c i="1" r="BB56"/>
  <c i="3" r="F34"/>
  <c i="1" r="BA56"/>
  <c i="4" r="F35"/>
  <c i="1" r="BB57"/>
  <c i="4" r="F34"/>
  <c i="1" r="BA57"/>
  <c i="4" r="F36"/>
  <c i="1" r="BC57"/>
  <c i="5" r="F36"/>
  <c i="1" r="BC58"/>
  <c i="5" r="F34"/>
  <c i="1" r="BA58"/>
  <c i="6" r="F37"/>
  <c i="1" r="BD59"/>
  <c i="6" r="F35"/>
  <c i="1" r="BB59"/>
  <c i="7" r="F35"/>
  <c i="1" r="BB60"/>
  <c i="7" r="F34"/>
  <c i="1" r="BA60"/>
  <c i="3" r="F36"/>
  <c i="1" r="BC56"/>
  <c i="6" r="J34"/>
  <c i="1" r="AW59"/>
  <c i="8" r="F36"/>
  <c i="1" r="BC61"/>
  <c i="4" r="F37"/>
  <c i="1" r="BD57"/>
  <c i="5" r="F37"/>
  <c i="1" r="BD58"/>
  <c i="7" r="F36"/>
  <c i="1" r="BC60"/>
  <c i="10" r="J34"/>
  <c i="1" r="AW63"/>
  <c i="10" r="F35"/>
  <c i="1" r="BB63"/>
  <c i="2" r="F34"/>
  <c i="1" r="BA55"/>
  <c i="8" r="F34"/>
  <c i="1" r="BA61"/>
  <c i="2" r="J34"/>
  <c i="1" r="AW55"/>
  <c i="6" r="F34"/>
  <c i="1" r="BA59"/>
  <c i="8" r="J34"/>
  <c i="1" r="AW61"/>
  <c i="10" r="F36"/>
  <c i="1" r="BC63"/>
  <c i="10" r="F37"/>
  <c i="1" r="BD63"/>
  <c i="3" r="J34"/>
  <c i="1" r="AW56"/>
  <c i="4" r="J34"/>
  <c i="1" r="AW57"/>
  <c i="5" r="J34"/>
  <c i="1" r="AW58"/>
  <c i="6" r="F36"/>
  <c i="1" r="BC59"/>
  <c i="7" r="F37"/>
  <c i="1" r="BD60"/>
  <c i="10" r="F34"/>
  <c i="1" r="BA63"/>
  <c i="2" r="F35"/>
  <c i="1" r="BB55"/>
  <c i="8" r="F37"/>
  <c i="1" r="BD61"/>
  <c i="9" r="F34"/>
  <c i="1" r="BA62"/>
  <c i="3" r="F37"/>
  <c i="1" r="BD56"/>
  <c i="5" r="F35"/>
  <c i="1" r="BB58"/>
  <c i="7" r="J34"/>
  <c i="1" r="AW60"/>
  <c i="9" r="F37"/>
  <c i="1" r="BD62"/>
  <c i="9" r="F35"/>
  <c i="1" r="BB62"/>
  <c i="8" l="1" r="P144"/>
  <c i="5" r="T86"/>
  <c r="T85"/>
  <c i="2" r="P113"/>
  <c i="8" r="R144"/>
  <c r="P92"/>
  <c i="9" r="R88"/>
  <c i="8" r="T173"/>
  <c i="5" r="R86"/>
  <c r="R85"/>
  <c i="3" r="P91"/>
  <c r="P90"/>
  <c i="1" r="AU56"/>
  <c i="9" r="T88"/>
  <c i="8" r="R91"/>
  <c i="7" r="R92"/>
  <c i="6" r="R87"/>
  <c r="R86"/>
  <c i="3" r="BK91"/>
  <c i="10" r="T85"/>
  <c r="T84"/>
  <c i="6" r="P87"/>
  <c r="P86"/>
  <c i="1" r="AU59"/>
  <c i="3" r="R91"/>
  <c r="R90"/>
  <c i="7" r="T92"/>
  <c i="2" r="R1145"/>
  <c i="5" r="P86"/>
  <c r="P85"/>
  <c i="1" r="AU58"/>
  <c i="3" r="T91"/>
  <c r="T90"/>
  <c i="2" r="T1145"/>
  <c i="10" r="P85"/>
  <c r="P84"/>
  <c i="1" r="AU63"/>
  <c i="4" r="P83"/>
  <c r="P82"/>
  <c i="1" r="AU57"/>
  <c i="7" r="P92"/>
  <c i="1" r="AU60"/>
  <c i="8" r="T92"/>
  <c r="T91"/>
  <c r="P173"/>
  <c i="6" r="T87"/>
  <c r="T86"/>
  <c i="10" r="R85"/>
  <c r="R84"/>
  <c i="9" r="BK88"/>
  <c r="J88"/>
  <c r="J59"/>
  <c i="2" r="P1145"/>
  <c r="T113"/>
  <c r="T112"/>
  <c i="8" r="BK92"/>
  <c i="4" r="T83"/>
  <c r="T82"/>
  <c i="2" r="R113"/>
  <c r="R112"/>
  <c i="5" r="BK86"/>
  <c r="J86"/>
  <c r="J60"/>
  <c i="3" r="BK207"/>
  <c r="J207"/>
  <c r="J69"/>
  <c i="8" r="BK144"/>
  <c r="J144"/>
  <c r="J66"/>
  <c r="BK173"/>
  <c r="J173"/>
  <c r="J69"/>
  <c i="2" r="BK113"/>
  <c r="J113"/>
  <c r="J60"/>
  <c r="BK1145"/>
  <c r="J1145"/>
  <c r="J77"/>
  <c i="4" r="BK83"/>
  <c r="J83"/>
  <c r="J60"/>
  <c i="10" r="BK85"/>
  <c r="J85"/>
  <c r="J60"/>
  <c i="6" r="BK87"/>
  <c r="J87"/>
  <c r="J60"/>
  <c i="7" r="BK92"/>
  <c r="J92"/>
  <c i="2" r="J33"/>
  <c i="1" r="AV55"/>
  <c r="AT55"/>
  <c i="3" r="F33"/>
  <c i="1" r="AZ56"/>
  <c i="7" r="F33"/>
  <c i="1" r="AZ60"/>
  <c i="7" r="J30"/>
  <c i="1" r="AG60"/>
  <c i="3" r="J33"/>
  <c i="1" r="AV56"/>
  <c r="AT56"/>
  <c i="4" r="F33"/>
  <c i="1" r="AZ57"/>
  <c i="5" r="F33"/>
  <c i="1" r="AZ58"/>
  <c i="6" r="F33"/>
  <c i="1" r="AZ59"/>
  <c i="8" r="F33"/>
  <c i="1" r="AZ61"/>
  <c i="9" r="F33"/>
  <c i="1" r="AZ62"/>
  <c r="BA54"/>
  <c r="AW54"/>
  <c r="AK30"/>
  <c i="4" r="J33"/>
  <c i="1" r="AV57"/>
  <c r="AT57"/>
  <c i="6" r="J33"/>
  <c i="1" r="AV59"/>
  <c r="AT59"/>
  <c i="9" r="J33"/>
  <c i="1" r="AV62"/>
  <c r="AT62"/>
  <c i="7" r="J33"/>
  <c i="1" r="AV60"/>
  <c r="AT60"/>
  <c r="AN60"/>
  <c i="10" r="J33"/>
  <c i="1" r="AV63"/>
  <c r="AT63"/>
  <c r="BC54"/>
  <c r="W32"/>
  <c i="5" r="J33"/>
  <c i="1" r="AV58"/>
  <c r="AT58"/>
  <c i="8" r="J33"/>
  <c i="1" r="AV61"/>
  <c r="AT61"/>
  <c i="10" r="F33"/>
  <c i="1" r="AZ63"/>
  <c r="BD54"/>
  <c r="W33"/>
  <c r="BB54"/>
  <c r="W31"/>
  <c i="2" r="F33"/>
  <c i="1" r="AZ55"/>
  <c i="8" l="1" r="BK91"/>
  <c r="J91"/>
  <c i="2" r="P112"/>
  <c i="1" r="AU55"/>
  <c i="3" r="BK90"/>
  <c r="J90"/>
  <c i="8" r="P91"/>
  <c i="1" r="AU61"/>
  <c i="3" r="J91"/>
  <c r="J60"/>
  <c i="4" r="BK82"/>
  <c r="J82"/>
  <c i="6" r="BK86"/>
  <c r="J86"/>
  <c r="J59"/>
  <c i="2" r="BK112"/>
  <c r="J112"/>
  <c i="8" r="J92"/>
  <c r="J60"/>
  <c i="5" r="BK85"/>
  <c r="J85"/>
  <c i="7" r="J59"/>
  <c i="10" r="BK84"/>
  <c r="J84"/>
  <c r="J59"/>
  <c i="7" r="J39"/>
  <c i="8" r="J30"/>
  <c i="1" r="AG61"/>
  <c i="9" r="J30"/>
  <c i="1" r="AG62"/>
  <c i="4" r="J30"/>
  <c i="1" r="AG57"/>
  <c r="AY54"/>
  <c i="3" r="J30"/>
  <c i="1" r="AG56"/>
  <c r="AX54"/>
  <c i="5" r="J30"/>
  <c i="1" r="AG58"/>
  <c r="W30"/>
  <c i="2" r="J30"/>
  <c i="1" r="AG55"/>
  <c r="AZ54"/>
  <c r="W29"/>
  <c i="5" l="1" r="J39"/>
  <c i="2" r="J39"/>
  <c i="4" r="J39"/>
  <c i="9" r="J39"/>
  <c i="8" r="J39"/>
  <c i="3" r="J39"/>
  <c i="2" r="J59"/>
  <c i="3" r="J59"/>
  <c i="4" r="J59"/>
  <c i="5" r="J59"/>
  <c i="8" r="J59"/>
  <c i="1" r="AN55"/>
  <c r="AN57"/>
  <c r="AN58"/>
  <c r="AN61"/>
  <c r="AN62"/>
  <c r="AN56"/>
  <c r="AV54"/>
  <c r="AK29"/>
  <c i="10" r="J30"/>
  <c i="1" r="AG63"/>
  <c i="6" r="J30"/>
  <c i="1" r="AG59"/>
  <c r="AU54"/>
  <c i="6" l="1" r="J39"/>
  <c i="10" r="J39"/>
  <c i="1" r="AN59"/>
  <c r="AN63"/>
  <c r="AT54"/>
  <c r="AG54"/>
  <c r="AK26"/>
  <c l="1" r="AK35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<sst xmlns="http://schemas.openxmlformats.org/spreadsheetml/2006/main">
  <si>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</si>
  <si>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</si>
  <si>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</si>
  <si>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</si>
  <si>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</si>
  <si>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{0e7ab598-f3f0-495f-b212-efd09d8d711c}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</si>
  <si>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</si>
  <si>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</si>
  <si>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</si>
  <si>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</si>
  <si>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</si>
  <si>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</si>
  <si>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</si>
  <si>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</si>
  <si>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EnergyBenefit0111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</si>
  <si>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</si>
  <si>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</si>
  <si>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Domov pro seniory Náměšť nad Oslavou - úspory energií-revize 1</t>
  </si>
  <si>
    <t>KSO:</t>
  </si>
  <si>
    <t/>
  </si>
  <si>
    <t>CC-CZ:</t>
  </si>
  <si>
    <t>Místo:</t>
  </si>
  <si>
    <t xml:space="preserve"> </t>
  </si>
  <si>
    <t>Datum:</t>
  </si>
  <si>
    <t>29. 4. 2024</t>
  </si>
  <si>
    <t>Zadavatel:</t>
  </si>
  <si>
    <t>IČ:</t>
  </si>
  <si>
    <t>DIČ:</t>
  </si>
  <si>
    <t>Účastník: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</si>
  <si>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</si>
  <si>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</si>
  <si>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</si>
  <si>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</si>
  <si>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</si>
  <si>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</si>
  <si>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</si>
  <si>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</si>
  <si>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</si>
  <si>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</si>
  <si>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</si>
  <si>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</si>
  <si>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</si>
  <si>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</si>
  <si>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</si>
  <si>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</si>
  <si>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</si>
  <si>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</si>
  <si>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</si>
  <si>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</si>
  <si>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</si>
  <si>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</si>
  <si>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</si>
  <si>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</si>
  <si>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</si>
  <si>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</si>
  <si>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</si>
  <si>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</si>
  <si>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</si>
  <si>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</si>
  <si>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</si>
  <si>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</si>
  <si>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</si>
  <si>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</si>
  <si>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</si>
  <si>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</si>
  <si>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</si>
  <si>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</si>
  <si>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</si>
  <si>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</si>
  <si>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</si>
  <si>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</si>
  <si>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</si>
  <si>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</si>
  <si>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</si>
  <si>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</si>
  <si>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Stavební část</t>
  </si>
  <si>
    <t>STA</t>
  </si>
  <si>
    <t>1</t>
  </si>
  <si>
    <t>{92ff2709-425c-4b9f-9ecd-bd20cfeafaad}</t>
  </si>
  <si>
    <t>2</t>
  </si>
  <si>
    <t>02</t>
  </si>
  <si>
    <t>Retenční nádrž</t>
  </si>
  <si>
    <t>{0955277f-30c6-45c1-8a64-441f41f21c87}</t>
  </si>
  <si>
    <t>03</t>
  </si>
  <si>
    <t>ZTI</t>
  </si>
  <si>
    <t>{5e58c954-b436-49c0-a6df-dc84b5c0b951}</t>
  </si>
  <si>
    <t>04</t>
  </si>
  <si>
    <t>Vytápění</t>
  </si>
  <si>
    <t>{255571c5-807f-4526-b9f3-1004c0bfd42b}</t>
  </si>
  <si>
    <t>05</t>
  </si>
  <si>
    <t>MaR</t>
  </si>
  <si>
    <t>{183d8799-ba18-471e-9cbf-6940c475004f}</t>
  </si>
  <si>
    <t>06</t>
  </si>
  <si>
    <t>Silnoproud</t>
  </si>
  <si>
    <t>{cf9255d7-e8f7-482c-85ee-bf0309cfcd22}</t>
  </si>
  <si>
    <t>07</t>
  </si>
  <si>
    <t>FVE</t>
  </si>
  <si>
    <t>{b551aea0-322a-40d9-a826-1e805e832819}</t>
  </si>
  <si>
    <t>08</t>
  </si>
  <si>
    <t>VZT+CHL</t>
  </si>
  <si>
    <t>{b29dd403-e0ff-411b-9e2f-df81cef3299c}</t>
  </si>
  <si>
    <t>90</t>
  </si>
  <si>
    <t>Vedlejší rozpočtové náklady</t>
  </si>
  <si>
    <t>{fb1226c6-b4ea-4a7e-ab60-12b0b4b30adf}</t>
  </si>
  <si>
    <t>KRYCÍ LIST SOUPISU PRACÍ</t>
  </si>
  <si>
    <t>Objekt:</t>
  </si>
  <si>
    <t>01 - Stavební část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</si>
  <si>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</si>
  <si>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</si>
  <si>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</si>
  <si>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</si>
  <si>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</si>
  <si>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</si>
  <si>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120 - Protlak pod konstrukcemi</t>
  </si>
  <si>
    <t xml:space="preserve">    130 - Zahrádky</t>
  </si>
  <si>
    <t xml:space="preserve">    140 - Obnova zatravnění kolem okapového chodníku</t>
  </si>
  <si>
    <t xml:space="preserve">    211 - Drenáže</t>
  </si>
  <si>
    <t xml:space="preserve">    212 - Vsakovací vrt</t>
  </si>
  <si>
    <t xml:space="preserve">    3 - Svislé a kompletní konstrukce</t>
  </si>
  <si>
    <t xml:space="preserve">    5 - Komunikace pozemní</t>
  </si>
  <si>
    <t xml:space="preserve">    510 - Okapový chodník</t>
  </si>
  <si>
    <t xml:space="preserve">    61 - Úprava povrchů vnitřních</t>
  </si>
  <si>
    <t xml:space="preserve">    62 - Úprava povrchů vnějších</t>
  </si>
  <si>
    <t xml:space="preserve">    63 - Podlahy a podlahové konstrukce</t>
  </si>
  <si>
    <t xml:space="preserve">    64 - Osazování výplní otvorů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</si>
  <si>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</si>
  <si>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</si>
  <si>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</si>
  <si>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</si>
  <si>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</si>
  <si>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</si>
  <si>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</si>
  <si>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751 - Vzduchotechnika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</si>
  <si>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</si>
  <si>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</si>
  <si>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</si>
  <si>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</si>
  <si>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</si>
  <si>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7669 - Venkovní výplně otvorů</t>
  </si>
  <si>
    <t xml:space="preserve">    767 - Konstrukce zámečnické</t>
  </si>
  <si>
    <t xml:space="preserve">    7671 - Venkovní žaluzie</t>
  </si>
  <si>
    <t xml:space="preserve">    771 - Podlahy z dlaždic</t>
  </si>
  <si>
    <t xml:space="preserve">    781 - Dokončovací práce - obklady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</si>
  <si>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</si>
  <si>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</si>
  <si>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</si>
  <si>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</si>
  <si>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</si>
  <si>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</si>
  <si>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</si>
  <si>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</si>
  <si>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</si>
  <si>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</si>
  <si>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</si>
  <si>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</si>
  <si>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</si>
  <si>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</si>
  <si>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</si>
  <si>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</si>
  <si>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</si>
  <si>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</si>
  <si>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</si>
  <si>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132251255</t>
  </si>
  <si>
    <t>Hloubení nezapažených rýh šířky přes 800 do 2 000 mm strojně s urovnáním dna do předepsaného profilu a spádu v hornině třídy těžitelnosti I skupiny 3 přes 500 do 1 000 m3</t>
  </si>
  <si>
    <t>m3</t>
  </si>
  <si>
    <t>CS ÚRS 2024 01</t>
  </si>
  <si>
    <t>4</t>
  </si>
  <si>
    <t>1855915765</t>
  </si>
  <si>
    <t>Online PSC</t>
  </si>
  <si>
    <t>https://podminky.urs.cz/item/CS_URS_2024_01/132251255</t>
  </si>
  <si>
    <t>VV</t>
  </si>
  <si>
    <t>kolem objektu</t>
  </si>
  <si>
    <t>A1, A2</t>
  </si>
  <si>
    <t>310*1,5</t>
  </si>
  <si>
    <t>B1, B2</t>
  </si>
  <si>
    <t>73*1</t>
  </si>
  <si>
    <t>C1,C2</t>
  </si>
  <si>
    <t>32*0,9</t>
  </si>
  <si>
    <t>D1</t>
  </si>
  <si>
    <t>11*1</t>
  </si>
  <si>
    <t>D2</t>
  </si>
  <si>
    <t>32*1,5/2</t>
  </si>
  <si>
    <t>D3</t>
  </si>
  <si>
    <t>44*1</t>
  </si>
  <si>
    <t>E1</t>
  </si>
  <si>
    <t>10*3</t>
  </si>
  <si>
    <t>E2</t>
  </si>
  <si>
    <t>3*2,6</t>
  </si>
  <si>
    <t>Součet</t>
  </si>
  <si>
    <t>139001101</t>
  </si>
  <si>
    <t>Příplatek k cenám hloubených vykopávek za ztížení vykopávky v blízkosti podzemního vedení nebo výbušnin pro jakoukoliv třídu horniny</t>
  </si>
  <si>
    <t>-1061649583</t>
  </si>
  <si>
    <t>https://podminky.urs.cz/item/CS_URS_2024_01/139001101</t>
  </si>
  <si>
    <t>683,6*0,2</t>
  </si>
  <si>
    <t>3</t>
  </si>
  <si>
    <t>151101101</t>
  </si>
  <si>
    <t>Zřízení pažení a rozepření stěn rýh pro podzemní vedení příložné pro jakoukoliv mezerovitost, hloubky do 2 m</t>
  </si>
  <si>
    <t>m2</t>
  </si>
  <si>
    <t>-821747536</t>
  </si>
  <si>
    <t>https://podminky.urs.cz/item/CS_URS_2024_01/151101101</t>
  </si>
  <si>
    <t>(421-18,9-10-3)*(1+1,5)/2+18,9*1*2</t>
  </si>
  <si>
    <t>151101102</t>
  </si>
  <si>
    <t>Zřízení pažení a rozepření stěn rýh pro podzemní vedení příložné pro jakoukoliv mezerovitost, hloubky přes 2 do 4 m</t>
  </si>
  <si>
    <t>672748768</t>
  </si>
  <si>
    <t>https://podminky.urs.cz/item/CS_URS_2024_01/151101102</t>
  </si>
  <si>
    <t>10*3+3*2,6</t>
  </si>
  <si>
    <t>5</t>
  </si>
  <si>
    <t>162251102</t>
  </si>
  <si>
    <t>Vodorovné přemístění výkopku nebo sypaniny po suchu na obvyklém dopravním prostředku, bez naložení výkopku, avšak se složením bez rozhrnutí z horniny třídy těžitelnosti I skupiny 1 až 3 na vzdálenost přes 20 do 50 m</t>
  </si>
  <si>
    <t>-59441010</t>
  </si>
  <si>
    <t>https://podminky.urs.cz/item/CS_URS_2024_01/162251102</t>
  </si>
  <si>
    <t>na meziskládku</t>
  </si>
  <si>
    <t>683,6-105,25</t>
  </si>
  <si>
    <t>pro zásypy</t>
  </si>
  <si>
    <t>578,35</t>
  </si>
  <si>
    <t>6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</si>
  <si>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</si>
  <si>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</si>
  <si>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-925469868</t>
  </si>
  <si>
    <t>https://podminky.urs.cz/item/CS_URS_2024_01/162751117</t>
  </si>
  <si>
    <t>7</t>
  </si>
  <si>
    <t>167151111</t>
  </si>
  <si>
    <t>Nakládání, skládání a překládání neulehlého výkopku nebo sypaniny strojně nakládání, množství přes 100 m3, z hornin třídy těžitelnosti I, skupiny 1 až 3</t>
  </si>
  <si>
    <t>-352380580</t>
  </si>
  <si>
    <t>https://podminky.urs.cz/item/CS_URS_2024_01/167151111</t>
  </si>
  <si>
    <t>8</t>
  </si>
  <si>
    <t>171201231</t>
  </si>
  <si>
    <t>Poplatek za uložení stavebního odpadu na recyklační skládce (skládkovné) zeminy a kamení zatříděného do Katalogu odpadů pod kódem 17 05 04</t>
  </si>
  <si>
    <t>t</t>
  </si>
  <si>
    <t>-620913181</t>
  </si>
  <si>
    <t>https://podminky.urs.cz/item/CS_URS_2024_01/171201231</t>
  </si>
  <si>
    <t>105,25*1,8</t>
  </si>
  <si>
    <t>9</t>
  </si>
  <si>
    <t>1100-001</t>
  </si>
  <si>
    <t>Zajištění patek sloupů a pilířů při odkopech terénu</t>
  </si>
  <si>
    <t>kus</t>
  </si>
  <si>
    <t>-1112797140</t>
  </si>
  <si>
    <t>10</t>
  </si>
  <si>
    <t>171251201</t>
  </si>
  <si>
    <t>Uložení sypaniny na skládky nebo meziskládky bez hutnění s upravením uložené sypaniny do předepsaného tvaru</t>
  </si>
  <si>
    <t>-1029947661</t>
  </si>
  <si>
    <t>https://podminky.urs.cz/item/CS_URS_2024_01/171251201</t>
  </si>
  <si>
    <t>11</t>
  </si>
  <si>
    <t>174151101</t>
  </si>
  <si>
    <t>Zásyp sypaninou z jakékoliv horniny strojně s uložením výkopku ve vrstvách se zhutněním jam, šachet, rýh nebo kolem objektů v těchto vykopávkách</t>
  </si>
  <si>
    <t>1442573751</t>
  </si>
  <si>
    <t>https://podminky.urs.cz/item/CS_URS_2024_01/174151101</t>
  </si>
  <si>
    <t>120</t>
  </si>
  <si>
    <t>Protlak pod konstrukcemi</t>
  </si>
  <si>
    <t>141721215</t>
  </si>
  <si>
    <t>Řízený zemní protlak délky protlaku do 50 m v hornině třídy těžitelnosti I a II, skupiny 1 až 4 včetně zatažení trub v hloubce do 6 m průměru vrtu přes 180 do 225 mm</t>
  </si>
  <si>
    <t>m</t>
  </si>
  <si>
    <t>-1346112063</t>
  </si>
  <si>
    <t>https://podminky.urs.cz/item/CS_URS_2024_01/141721215</t>
  </si>
  <si>
    <t>13</t>
  </si>
  <si>
    <t>460632113</t>
  </si>
  <si>
    <t>Zemní protlaky zemní práce nutné k provedení protlaku výkop včetně zásypu ručně startovací jáma v hornině třídy těžitelnosti I skupiny 3</t>
  </si>
  <si>
    <t>-277723907</t>
  </si>
  <si>
    <t>https://podminky.urs.cz/item/CS_URS_2024_01/460632113</t>
  </si>
  <si>
    <t>pzn.51-E4</t>
  </si>
  <si>
    <t>14</t>
  </si>
  <si>
    <t>460632213</t>
  </si>
  <si>
    <t>Zemní protlaky zemní práce nutné k provedení protlaku výkop včetně zásypu ručně koncová jáma v hornině třídy těžitelnosti I skupiny 3</t>
  </si>
  <si>
    <t>1173993560</t>
  </si>
  <si>
    <t>https://podminky.urs.cz/item/CS_URS_2024_01/460632213</t>
  </si>
  <si>
    <t>pzn.51-E5</t>
  </si>
  <si>
    <t>130</t>
  </si>
  <si>
    <t>Zahrádky</t>
  </si>
  <si>
    <t>15</t>
  </si>
  <si>
    <t>121112003</t>
  </si>
  <si>
    <t>Sejmutí ornice ručně při souvislé ploše, tl. vrstvy do 200 mm</t>
  </si>
  <si>
    <t>-524861113</t>
  </si>
  <si>
    <t>https://podminky.urs.cz/item/CS_URS_2024_01/121112003</t>
  </si>
  <si>
    <t>16</t>
  </si>
  <si>
    <t>162211311</t>
  </si>
  <si>
    <t>Vodorovné přemístění výkopku nebo sypaniny stavebním kolečkem s vyprázdněním kolečka na hromady nebo do dopravního prostředku na vzdálenost do 10 m z horniny třídy těžitelnosti I, skupiny 1 až 3</t>
  </si>
  <si>
    <t>-727374823</t>
  </si>
  <si>
    <t>https://podminky.urs.cz/item/CS_URS_2024_01/162211311</t>
  </si>
  <si>
    <t>ornice</t>
  </si>
  <si>
    <t>49*0,15</t>
  </si>
  <si>
    <t>pro rozprostření</t>
  </si>
  <si>
    <t>17</t>
  </si>
  <si>
    <t>162211319</t>
  </si>
  <si>
    <t>Vodorovné přemístění výkopku nebo sypaniny stavebním kolečkem s vyprázdněním kolečka na hromady nebo do dopravního prostředku na vzdálenost do 10 m Příplatek za každých dalších 10 m k ceně -1311</t>
  </si>
  <si>
    <t>1511728770</t>
  </si>
  <si>
    <t>https://podminky.urs.cz/item/CS_URS_2024_01/162211319</t>
  </si>
  <si>
    <t>7,35*2</t>
  </si>
  <si>
    <t>7,53*2</t>
  </si>
  <si>
    <t>18</t>
  </si>
  <si>
    <t>167111101</t>
  </si>
  <si>
    <t>Nakládání, skládání a překládání neulehlého výkopku nebo sypaniny ručně nakládání, z hornin třídy těžitelnosti I, skupiny 1 až 3</t>
  </si>
  <si>
    <t>513223004</t>
  </si>
  <si>
    <t>https://podminky.urs.cz/item/CS_URS_2024_01/167111101</t>
  </si>
  <si>
    <t>19</t>
  </si>
  <si>
    <t>-426851833</t>
  </si>
  <si>
    <t>20</t>
  </si>
  <si>
    <t>181311103</t>
  </si>
  <si>
    <t>Rozprostření a urovnání ornice v rovině nebo ve svahu sklonu do 1:5 ručně při souvislé ploše, tl. vrstvy do 200 mm</t>
  </si>
  <si>
    <t>423662095</t>
  </si>
  <si>
    <t>https://podminky.urs.cz/item/CS_URS_2024_01/181311103</t>
  </si>
  <si>
    <t>18110-001</t>
  </si>
  <si>
    <t>Zatravnění</t>
  </si>
  <si>
    <t>-1153593718</t>
  </si>
  <si>
    <t>22</t>
  </si>
  <si>
    <t>113204111</t>
  </si>
  <si>
    <t>Vytrhání obrub s vybouráním lože, s přemístěním hmot na skládku na vzdálenost do 3 m nebo s naložením na dopravní prostředek záhonových</t>
  </si>
  <si>
    <t>-1098813668</t>
  </si>
  <si>
    <t>https://podminky.urs.cz/item/CS_URS_2024_01/113204111</t>
  </si>
  <si>
    <t>pzn.44A</t>
  </si>
  <si>
    <t>23</t>
  </si>
  <si>
    <t>916331112</t>
  </si>
  <si>
    <t>Osazení zahradního obrubníku betonového s ložem tl. od 50 do 100 mm z betonu prostého tř. C 12/15 s boční opěrou z betonu prostého tř. C 12/15</t>
  </si>
  <si>
    <t>-720135820</t>
  </si>
  <si>
    <t>https://podminky.urs.cz/item/CS_URS_2024_01/916331112</t>
  </si>
  <si>
    <t>pzn.44B</t>
  </si>
  <si>
    <t>24</t>
  </si>
  <si>
    <t>M</t>
  </si>
  <si>
    <t>59217001x</t>
  </si>
  <si>
    <t>obrubník zahradní betonový - použit stávající</t>
  </si>
  <si>
    <t>-929655241</t>
  </si>
  <si>
    <t>25</t>
  </si>
  <si>
    <t>916991121</t>
  </si>
  <si>
    <t>Lože pod obrubníky, krajníky nebo obruby z dlažebních kostek z betonu prostého</t>
  </si>
  <si>
    <t>1945207488</t>
  </si>
  <si>
    <t>https://podminky.urs.cz/item/CS_URS_2024_01/916991121</t>
  </si>
  <si>
    <t>23*0,25*0,15</t>
  </si>
  <si>
    <t>140</t>
  </si>
  <si>
    <t>Obnova zatravnění kolem okapového chodníku</t>
  </si>
  <si>
    <t>26</t>
  </si>
  <si>
    <t>875247249</t>
  </si>
  <si>
    <t>27</t>
  </si>
  <si>
    <t>-210250793</t>
  </si>
  <si>
    <t>253*0,15</t>
  </si>
  <si>
    <t>28</t>
  </si>
  <si>
    <t>-806917142</t>
  </si>
  <si>
    <t>253*0,15*2</t>
  </si>
  <si>
    <t>29</t>
  </si>
  <si>
    <t>2027266022</t>
  </si>
  <si>
    <t>30</t>
  </si>
  <si>
    <t>-1706058640</t>
  </si>
  <si>
    <t>31</t>
  </si>
  <si>
    <t>734153875</t>
  </si>
  <si>
    <t>32</t>
  </si>
  <si>
    <t>2107558100</t>
  </si>
  <si>
    <t>211</t>
  </si>
  <si>
    <t>Drenáže</t>
  </si>
  <si>
    <t>33</t>
  </si>
  <si>
    <t>211561111</t>
  </si>
  <si>
    <t>Výplň kamenivem do rýh odvodňovacích žeber nebo trativodů bez zhutnění, s úpravou povrchu výplně kamenivem hrubým drceným frakce 4 až 16 mm</t>
  </si>
  <si>
    <t>1764388993</t>
  </si>
  <si>
    <t>https://podminky.urs.cz/item/CS_URS_2024_01/211561111</t>
  </si>
  <si>
    <t>421*0,5*0,5</t>
  </si>
  <si>
    <t>34</t>
  </si>
  <si>
    <t>211971110</t>
  </si>
  <si>
    <t>Zřízení opláštění výplně z geotextilie odvodňovacích žeber nebo trativodů v rýze nebo zářezu se stěnami šikmými o sklonu do 1:2</t>
  </si>
  <si>
    <t>-818024141</t>
  </si>
  <si>
    <t>https://podminky.urs.cz/item/CS_URS_2024_01/211971110</t>
  </si>
  <si>
    <t>421*(0,5+0,5)*2</t>
  </si>
  <si>
    <t>35</t>
  </si>
  <si>
    <t>69311060</t>
  </si>
  <si>
    <t>geotextilie netkaná separační, ochranná, filtrační, drenážní PP 200g/m2</t>
  </si>
  <si>
    <t>-657043875</t>
  </si>
  <si>
    <t>842*1,15</t>
  </si>
  <si>
    <t>36</t>
  </si>
  <si>
    <t>212312111</t>
  </si>
  <si>
    <t>Lože pro trativody z betonu prostého</t>
  </si>
  <si>
    <t>-742941119</t>
  </si>
  <si>
    <t>https://podminky.urs.cz/item/CS_URS_2024_01/212312111</t>
  </si>
  <si>
    <t>(310+73+32+11+32+44+10+3)*(0,1+0,15)/2</t>
  </si>
  <si>
    <t>37</t>
  </si>
  <si>
    <t>212572121</t>
  </si>
  <si>
    <t>Lože pro trativody z kameniva drobného těženého</t>
  </si>
  <si>
    <t>1003067749</t>
  </si>
  <si>
    <t>https://podminky.urs.cz/item/CS_URS_2024_01/212572121</t>
  </si>
  <si>
    <t>(310+73+32+11+32+44+10+3)*0,1</t>
  </si>
  <si>
    <t>38</t>
  </si>
  <si>
    <t>212755216</t>
  </si>
  <si>
    <t>Trativody bez lože z drenážních trubek plastových flexibilních D 160 mm</t>
  </si>
  <si>
    <t>1588054517</t>
  </si>
  <si>
    <t>https://podminky.urs.cz/item/CS_URS_2024_01/212755216</t>
  </si>
  <si>
    <t>39</t>
  </si>
  <si>
    <t>894812111</t>
  </si>
  <si>
    <t>Revizní a čistící šachta z polypropylenu PP pro hladké trouby DN 315 šachtové dno (DN šachty / DN trubního vedení) DN 315/150 přímý tok</t>
  </si>
  <si>
    <t>-2137201115</t>
  </si>
  <si>
    <t>https://podminky.urs.cz/item/CS_URS_2024_01/894812111</t>
  </si>
  <si>
    <t>2+26+21+1+1</t>
  </si>
  <si>
    <t>40</t>
  </si>
  <si>
    <t>894812131</t>
  </si>
  <si>
    <t>Revizní a čistící šachta z polypropylenu PP pro hladké trouby DN 315 roura šachtová korugovaná bez hrdla, světlé hloubky 1250 mm</t>
  </si>
  <si>
    <t>-1863025083</t>
  </si>
  <si>
    <t>https://podminky.urs.cz/item/CS_URS_2024_01/894812131</t>
  </si>
  <si>
    <t>2+26+21</t>
  </si>
  <si>
    <t>41</t>
  </si>
  <si>
    <t>894812133</t>
  </si>
  <si>
    <t>Revizní a čistící šachta z polypropylenu PP pro hladké trouby DN 315 roura šachtová korugovaná bez hrdla, světlé hloubky 3000 mm</t>
  </si>
  <si>
    <t>-475278684</t>
  </si>
  <si>
    <t>https://podminky.urs.cz/item/CS_URS_2024_01/894812133</t>
  </si>
  <si>
    <t>42</t>
  </si>
  <si>
    <t>894812134</t>
  </si>
  <si>
    <t>Revizní a čistící šachta z polypropylenu PP pro hladké trouby DN 315 roura šachtová korugovaná bez hrdla, světlé hloubky 6000 mm</t>
  </si>
  <si>
    <t>514662624</t>
  </si>
  <si>
    <t>https://podminky.urs.cz/item/CS_URS_2024_01/894812134</t>
  </si>
  <si>
    <t>43</t>
  </si>
  <si>
    <t>894812149</t>
  </si>
  <si>
    <t>Revizní a čistící šachta z polypropylenu PP pro hladké trouby DN 315 roura šachtová korugovaná Příplatek k cenám 2131 - 2142 za uříznutí šachtové roury</t>
  </si>
  <si>
    <t>-1124168148</t>
  </si>
  <si>
    <t>https://podminky.urs.cz/item/CS_URS_2024_01/894812149</t>
  </si>
  <si>
    <t>44</t>
  </si>
  <si>
    <t>894812160</t>
  </si>
  <si>
    <t>Revizní a čistící šachta z polypropylenu PP pro hladké trouby DN 315 poklop litinový (pro třídu zatížení) čtvercový do teleskopické trubky (B125)</t>
  </si>
  <si>
    <t>2049179755</t>
  </si>
  <si>
    <t>https://podminky.urs.cz/item/CS_URS_2024_01/894812160</t>
  </si>
  <si>
    <t>21+1+1</t>
  </si>
  <si>
    <t>45</t>
  </si>
  <si>
    <t>894812163</t>
  </si>
  <si>
    <t>Revizní a čistící šachta z polypropylenu PP pro hladké trouby DN 315 poklop litinový (pro třídu zatížení) plný do teleskopické trubky (D400)</t>
  </si>
  <si>
    <t>-1722798326</t>
  </si>
  <si>
    <t>https://podminky.urs.cz/item/CS_URS_2024_01/894812163</t>
  </si>
  <si>
    <t>2+26</t>
  </si>
  <si>
    <t>212</t>
  </si>
  <si>
    <t>Vsakovací vrt</t>
  </si>
  <si>
    <t>46</t>
  </si>
  <si>
    <t>131251100</t>
  </si>
  <si>
    <t>Hloubení nezapažených jam a zářezů strojně s urovnáním dna do předepsaného profilu a spádu v hornině třídy těžitelnosti I skupiny 3 do 20 m3</t>
  </si>
  <si>
    <t>80797352</t>
  </si>
  <si>
    <t>https://podminky.urs.cz/item/CS_URS_2024_01/131251100</t>
  </si>
  <si>
    <t>pro vstupní šachtu</t>
  </si>
  <si>
    <t>1,5*1,5*1,2</t>
  </si>
  <si>
    <t>47</t>
  </si>
  <si>
    <t>-1016650909</t>
  </si>
  <si>
    <t>vstupní šachta</t>
  </si>
  <si>
    <t>2,7-0,5*0,5*3,14*1,2</t>
  </si>
  <si>
    <t>48</t>
  </si>
  <si>
    <t>226111213</t>
  </si>
  <si>
    <t>Velkoprofilové vrty náběrovým vrtáním svislé nezapažené průměru přes 400 do 450 mm, v hl přes 5 m v hornině tř. III</t>
  </si>
  <si>
    <t>199471081</t>
  </si>
  <si>
    <t>https://podminky.urs.cz/item/CS_URS_2024_01/226111213</t>
  </si>
  <si>
    <t>49</t>
  </si>
  <si>
    <t>-1830170086</t>
  </si>
  <si>
    <t>0,2*0,2*3,14*8</t>
  </si>
  <si>
    <t>2,7-1,758</t>
  </si>
  <si>
    <t>50</t>
  </si>
  <si>
    <t>423620495</t>
  </si>
  <si>
    <t>1,947*1,8</t>
  </si>
  <si>
    <t>51</t>
  </si>
  <si>
    <t>21200-001</t>
  </si>
  <si>
    <t>Vystrojení vrtu plast potrubím DN 280x4mm dl.8m vč. obsypání štěrkem fr. 4-8mm</t>
  </si>
  <si>
    <t>2009145580</t>
  </si>
  <si>
    <t>52</t>
  </si>
  <si>
    <t>21200-002</t>
  </si>
  <si>
    <t>Vstupní kanalizační šachta DN 1000 vč. litin.poklopu</t>
  </si>
  <si>
    <t>-1599237290</t>
  </si>
  <si>
    <t>Svislé a kompletní konstrukce</t>
  </si>
  <si>
    <t>53</t>
  </si>
  <si>
    <t>311235151</t>
  </si>
  <si>
    <t>Zdivo jednovrstvé z cihel děrovaných broušených na celoplošnou tenkovrstvou maltu, pevnost cihel do P10, tl. zdiva 300 mm</t>
  </si>
  <si>
    <t>-405885004</t>
  </si>
  <si>
    <t>https://podminky.urs.cz/item/CS_URS_2024_01/311235151</t>
  </si>
  <si>
    <t>pzn.21</t>
  </si>
  <si>
    <t>9*0,25</t>
  </si>
  <si>
    <t>pzn.22</t>
  </si>
  <si>
    <t>4,5*0,25</t>
  </si>
  <si>
    <t>54</t>
  </si>
  <si>
    <t>317941121</t>
  </si>
  <si>
    <t>Osazování ocelových válcovaných nosníků na zdivu I nebo IE nebo U nebo UE nebo L do č. 12 nebo výšky do 120 mm</t>
  </si>
  <si>
    <t>-717367286</t>
  </si>
  <si>
    <t>https://podminky.urs.cz/item/CS_URS_2024_01/317941121</t>
  </si>
  <si>
    <t>překlad P01</t>
  </si>
  <si>
    <t>0,7*2*3,77/1000</t>
  </si>
  <si>
    <t>55</t>
  </si>
  <si>
    <t>13010420</t>
  </si>
  <si>
    <t>úhelník ocelový rovnostranný jakost S235JR (11 375) 50x50x5mm</t>
  </si>
  <si>
    <t>1111810130</t>
  </si>
  <si>
    <t>0,7*2*3,77/1000*1,08</t>
  </si>
  <si>
    <t>56</t>
  </si>
  <si>
    <t>342272245</t>
  </si>
  <si>
    <t>Příčky z pórobetonových tvárnic hladkých na tenké maltové lože objemová hmotnost do 500 kg/m3, tloušťka příčky 150 mm</t>
  </si>
  <si>
    <t>-1005806623</t>
  </si>
  <si>
    <t>https://podminky.urs.cz/item/CS_URS_2024_01/342272245</t>
  </si>
  <si>
    <t>5.np</t>
  </si>
  <si>
    <t>(3,3+0,4+1,5)*3,3</t>
  </si>
  <si>
    <t>57</t>
  </si>
  <si>
    <t>342291121</t>
  </si>
  <si>
    <t>Ukotvení příček plochými kotvami, do konstrukce cihelné</t>
  </si>
  <si>
    <t>-2076703188</t>
  </si>
  <si>
    <t>https://podminky.urs.cz/item/CS_URS_2024_01/342291121</t>
  </si>
  <si>
    <t>3,3*3</t>
  </si>
  <si>
    <t>Komunikace pozemní</t>
  </si>
  <si>
    <t>58</t>
  </si>
  <si>
    <t>113106121</t>
  </si>
  <si>
    <t>Rozebrání dlažeb komunikací pro pěší s přemístěním hmot na skládku na vzdálenost do 3 m nebo s naložením na dopravní prostředek s ložem z kameniva nebo živice a s jakoukoliv výplní spár ručně z betonových nebo kameninových dlaždic, desek nebo tvarovek</t>
  </si>
  <si>
    <t>-856810907</t>
  </si>
  <si>
    <t>https://podminky.urs.cz/item/CS_URS_2024_01/113106121</t>
  </si>
  <si>
    <t>pzn.47</t>
  </si>
  <si>
    <t>170</t>
  </si>
  <si>
    <t>59</t>
  </si>
  <si>
    <t>113107162</t>
  </si>
  <si>
    <t>Odstranění podkladů nebo krytů strojně plochy jednotlivě přes 50 m2 do 200 m2 s přemístěním hmot na skládku na vzdálenost do 20 m nebo s naložením na dopravní prostředek z kameniva hrubého drceného, o tl. vrstvy přes 100 do 200 mm</t>
  </si>
  <si>
    <t>-1830522833</t>
  </si>
  <si>
    <t>https://podminky.urs.cz/item/CS_URS_2024_01/113107162</t>
  </si>
  <si>
    <t>60</t>
  </si>
  <si>
    <t>113202111</t>
  </si>
  <si>
    <t>Vytrhání obrub s vybouráním lože, s přemístěním hmot na skládku na vzdálenost do 3 m nebo s naložením na dopravní prostředek z krajníků nebo obrubníků stojatých</t>
  </si>
  <si>
    <t>-1602246403</t>
  </si>
  <si>
    <t>https://podminky.urs.cz/item/CS_URS_2024_01/113202111</t>
  </si>
  <si>
    <t>61</t>
  </si>
  <si>
    <t>564851011</t>
  </si>
  <si>
    <t>Podklad ze štěrkodrti ŠD s rozprostřením a zhutněním plochy jednotlivě do 100 m2, po zhutnění tl. 150 mm</t>
  </si>
  <si>
    <t>1397931233</t>
  </si>
  <si>
    <t>https://podminky.urs.cz/item/CS_URS_2024_01/564851011</t>
  </si>
  <si>
    <t>pzn.48</t>
  </si>
  <si>
    <t>62</t>
  </si>
  <si>
    <t>596811120</t>
  </si>
  <si>
    <t>Kladení dlažby z betonových nebo kameninových dlaždic komunikací pro pěší s vyplněním spár a se smetením přebytečného materiálu na vzdálenost do 3 m s ložem z kameniva těženého tl. do 30 mm velikosti dlaždic do 0,09 m2 (bez zámku), pro plochy do 50 m2</t>
  </si>
  <si>
    <t>442447295</t>
  </si>
  <si>
    <t>https://podminky.urs.cz/item/CS_URS_2024_01/596811120</t>
  </si>
  <si>
    <t>63</t>
  </si>
  <si>
    <t>59248005</t>
  </si>
  <si>
    <t xml:space="preserve">dlažba betonová  - použita stávající</t>
  </si>
  <si>
    <t>684800209</t>
  </si>
  <si>
    <t>64</t>
  </si>
  <si>
    <t>916131213</t>
  </si>
  <si>
    <t>Osazení silničního obrubníku betonového se zřízením lože, s vyplněním a zatřením spár cementovou maltou stojatého s boční opěrou z betonu prostého, do lože z betonu prostého</t>
  </si>
  <si>
    <t>533071857</t>
  </si>
  <si>
    <t>https://podminky.urs.cz/item/CS_URS_2024_01/916131213</t>
  </si>
  <si>
    <t>65</t>
  </si>
  <si>
    <t>59217031</t>
  </si>
  <si>
    <t>obrubník silniční betonový stávající</t>
  </si>
  <si>
    <t>268529504</t>
  </si>
  <si>
    <t>66</t>
  </si>
  <si>
    <t>1403871998</t>
  </si>
  <si>
    <t>45*0,4*0,2</t>
  </si>
  <si>
    <t>510</t>
  </si>
  <si>
    <t>Okapový chodník</t>
  </si>
  <si>
    <t>67</t>
  </si>
  <si>
    <t>637111113</t>
  </si>
  <si>
    <t>Okapový chodník z kameniva s udusáním a urovnáním povrchu ze štěrkopísku tl. 200 mm</t>
  </si>
  <si>
    <t>1292640359</t>
  </si>
  <si>
    <t>https://podminky.urs.cz/item/CS_URS_2024_01/637111113</t>
  </si>
  <si>
    <t>kladecí vrstva tl.50mm frakce 2-5mm</t>
  </si>
  <si>
    <t>podkladní vrstva tl.150mm frakce 16-32mm</t>
  </si>
  <si>
    <t>108</t>
  </si>
  <si>
    <t>68</t>
  </si>
  <si>
    <t>637211124</t>
  </si>
  <si>
    <t>Okapový chodník z dlaždic betonových do písku se zalitím spár cementovou maltou, tl. dlaždic 50 mm</t>
  </si>
  <si>
    <t>-350306036</t>
  </si>
  <si>
    <t>https://podminky.urs.cz/item/CS_URS_2024_01/637211124</t>
  </si>
  <si>
    <t>69</t>
  </si>
  <si>
    <t>637311131</t>
  </si>
  <si>
    <t>Okapový chodník z obrubníků betonových zahradních, se zalitím spár cementovou maltou do lože z betonu prostého</t>
  </si>
  <si>
    <t>-1481997044</t>
  </si>
  <si>
    <t>https://podminky.urs.cz/item/CS_URS_2024_01/637311131</t>
  </si>
  <si>
    <t>Úprava povrchů vnitřních</t>
  </si>
  <si>
    <t>70</t>
  </si>
  <si>
    <t>612142001</t>
  </si>
  <si>
    <t>Pletivo vnitřních ploch v ploše nebo pruzích, na plném podkladu sklovláknité vtlačené do tmelu včetně tmelu stěn</t>
  </si>
  <si>
    <t>-252445980</t>
  </si>
  <si>
    <t>https://podminky.urs.cz/item/CS_URS_2024_01/612142001</t>
  </si>
  <si>
    <t>kolem výměny oken a dveří</t>
  </si>
  <si>
    <t>1192,025*0,4</t>
  </si>
  <si>
    <t>pod parapety</t>
  </si>
  <si>
    <t>366,97*0,2</t>
  </si>
  <si>
    <t>příčky porobeton 5.np</t>
  </si>
  <si>
    <t>(3,3+1,5+0,45)*3,3</t>
  </si>
  <si>
    <t>71</t>
  </si>
  <si>
    <t>612321141</t>
  </si>
  <si>
    <t>Omítka vápenocementová vnitřních ploch nanášená ručně dvouvrstvá, tloušťky jádrové omítky do 10 mm a tloušťky štuku do 3 mm štuková svislých konstrukcí stěn</t>
  </si>
  <si>
    <t>639578518</t>
  </si>
  <si>
    <t>https://podminky.urs.cz/item/CS_URS_2024_01/612321141</t>
  </si>
  <si>
    <t>72</t>
  </si>
  <si>
    <t>619995001</t>
  </si>
  <si>
    <t>Začištění omítek (s dodáním hmot) kolem oken, dveří, podlah, obkladů apod.</t>
  </si>
  <si>
    <t>-1635496102</t>
  </si>
  <si>
    <t>https://podminky.urs.cz/item/CS_URS_2024_01/619995001</t>
  </si>
  <si>
    <t>po výměně oken a dveří</t>
  </si>
  <si>
    <t>(2,7+2*2)+(3+2*2)*7+(2,4+1,2*2)+(3+1,2*2)+(1,5+1,8*2)+(3,2+2*2)*3+(3,2+1*2)</t>
  </si>
  <si>
    <t>(1,5+1*2)+(2,4+1*2)*3+(1,8+0,9*2)*3+(1,8+1,5*2)*5+(2,1+2,7*2)+(4,4+2,7*2)</t>
  </si>
  <si>
    <t>(1,25+2*2)*2+(2,4+2*2)*4+(1,8+2*2)+(2,675+2*2)*6+(0,6+2*2)+(1,2+2*2)</t>
  </si>
  <si>
    <t>(2,7+2*2)+(1,5+0,6*2)+(0,6+0,6*2)*6+(1,5+1,5*2)*58+(0,7+0,6*2)*25</t>
  </si>
  <si>
    <t>(0,9+1,5*2)*6+(1,35+1,5*2)*4+(1,8+1,5*2)*12+(0,45+1,5*2)+(1,2+1,5*2)</t>
  </si>
  <si>
    <t>(2,4+1,5*2)*2+(1,2+0,9*2)*3+(1,8+1,5*2)*4+(1,5+1,35+1,5*2)+(2+1,5*2)*4</t>
  </si>
  <si>
    <t>(2+1,5*2)*4+(1+0,8*2)*3+(1,5+1,5*2)*5+(1+2*2)+(1,95+2,7*2)+(2,3+0,6*2)</t>
  </si>
  <si>
    <t>(0,58+2,29+0,58+1,5*2)*2+(2,1+1,5*2)+(2,4+1,5*2)+(1+2,4*2)+(1+2,4*2)</t>
  </si>
  <si>
    <t>(1,95+1,3*2)+(2,35+1,5*2)*2+(1+2,4*2)+(1+1,7*2)+(1,2+1,5*2)*4</t>
  </si>
  <si>
    <t>(1,8+0,54*2)+(1,1+1,2*2)</t>
  </si>
  <si>
    <t>Mezisoučet</t>
  </si>
  <si>
    <t>(1+2,2*2)+(2,3+2,4*2)+(2,5+2,4*2)+(1,35+2,4*2)+(2,98+3*2)</t>
  </si>
  <si>
    <t>(1,05+0,9+1,05+2,32*2)*2+(1,975+2,4*2)+(1,05+2,4*2)*2</t>
  </si>
  <si>
    <t>(2,98+2,4*2)+(1,2+2,4*2)+(1,75+2,4*2)*7+(1,79+2,4*2)*4</t>
  </si>
  <si>
    <t>(2,85+2,4*2)*2+(2+2,3*2)*2+(2+2,3*2)*2+(1,5+2,4*2)*4</t>
  </si>
  <si>
    <t>(1,79+2,4*2)*8+(0,9+2,05*2)*2</t>
  </si>
  <si>
    <t>73</t>
  </si>
  <si>
    <t>612325302</t>
  </si>
  <si>
    <t>Vápenocementová omítka ostění nebo nadpraží štuková</t>
  </si>
  <si>
    <t>1395580021</t>
  </si>
  <si>
    <t>https://podminky.urs.cz/item/CS_URS_2024_01/612325302</t>
  </si>
  <si>
    <t>74</t>
  </si>
  <si>
    <t>612131121</t>
  </si>
  <si>
    <t>Podkladní a spojovací vrstva vnitřních omítaných ploch penetrace disperzní nanášená ručně stěn</t>
  </si>
  <si>
    <t>-447954307</t>
  </si>
  <si>
    <t>https://podminky.urs.cz/item/CS_URS_2024_01/612131121</t>
  </si>
  <si>
    <t>pzn.15 - 5.np</t>
  </si>
  <si>
    <t>4*2,6-1,2*1,5+(1,2+1,5*2)*0,4</t>
  </si>
  <si>
    <t>75</t>
  </si>
  <si>
    <t>6128311x1</t>
  </si>
  <si>
    <t>Protopožární omítka jednovrstvá vnitřních stěn nanášená ručně</t>
  </si>
  <si>
    <t>-167648274</t>
  </si>
  <si>
    <t>76</t>
  </si>
  <si>
    <t>622143003</t>
  </si>
  <si>
    <t>Montáž omítkových profilů plastových, pozinkovaných nebo dřevěných upevněných vtlačením do podkladní vrstvy nebo přibitím rohových s tkaninou</t>
  </si>
  <si>
    <t>-364762805</t>
  </si>
  <si>
    <t>https://podminky.urs.cz/item/CS_URS_2024_01/622143003</t>
  </si>
  <si>
    <t>(1,79+2,4*2)*8</t>
  </si>
  <si>
    <t>77</t>
  </si>
  <si>
    <t>55343023</t>
  </si>
  <si>
    <t>profil rohový Pz s kulatou hlavou pro vnitřní omítky tl 15mm</t>
  </si>
  <si>
    <t>-1770307695</t>
  </si>
  <si>
    <t>1182,025*1,1</t>
  </si>
  <si>
    <t>Úprava povrchů vnějších</t>
  </si>
  <si>
    <t>78</t>
  </si>
  <si>
    <t>621131111</t>
  </si>
  <si>
    <t>Podkladní a spojovací vrstva vnějších omítaných ploch polymercementový spojovací můstek nanášený ručně podhledů</t>
  </si>
  <si>
    <t>-1894887692</t>
  </si>
  <si>
    <t>https://podminky.urs.cz/item/CS_URS_2024_01/621131111</t>
  </si>
  <si>
    <t>římsy</t>
  </si>
  <si>
    <t>zespodu</t>
  </si>
  <si>
    <t>((7,409+6,609)/2+(18,679+17,879)/2+16,215+16,679+20,535)*0,8</t>
  </si>
  <si>
    <t>(24,562+13,873+6,911+(16,6+15,8)/2+(1,883+3,52+1,5+4)/2)*0,8</t>
  </si>
  <si>
    <t>z boku</t>
  </si>
  <si>
    <t>(7,409+18,679+16,215+16,679+20,535+24,562+13,873+6,911+16,6+1,883+3,52)*0,3</t>
  </si>
  <si>
    <t>shora</t>
  </si>
  <si>
    <t>116,572</t>
  </si>
  <si>
    <t>balkony</t>
  </si>
  <si>
    <t>7,85+15,48+3,99*4+7,98*4+2,6*2+2,6*2</t>
  </si>
  <si>
    <t>nad mč.1.101.+1.102</t>
  </si>
  <si>
    <t>17,03+15,34</t>
  </si>
  <si>
    <t xml:space="preserve">pohled JV řez 2  vč.boků a čela</t>
  </si>
  <si>
    <t>27,6*1+8*0,8+1*(1,2+1,8)/2*2</t>
  </si>
  <si>
    <t>DK02 pohled JV řez 1</t>
  </si>
  <si>
    <t>27*1</t>
  </si>
  <si>
    <t>DK01</t>
  </si>
  <si>
    <t>3,3*1,6</t>
  </si>
  <si>
    <t>DK03</t>
  </si>
  <si>
    <t>17,03</t>
  </si>
  <si>
    <t>DK04</t>
  </si>
  <si>
    <t>15,34</t>
  </si>
  <si>
    <t>DK05</t>
  </si>
  <si>
    <t>2*2/2*2</t>
  </si>
  <si>
    <t>průvlaky pzn.1H</t>
  </si>
  <si>
    <t>6,3*(0,64+0,57+0,64)</t>
  </si>
  <si>
    <t>79</t>
  </si>
  <si>
    <t>621151031</t>
  </si>
  <si>
    <t>Penetrační nátěr vnějších pastovitých tenkovrstvých omítek silikonový podhledů</t>
  </si>
  <si>
    <t>1844807507</t>
  </si>
  <si>
    <t>https://podminky.urs.cz/item/CS_URS_2024_01/621151031</t>
  </si>
  <si>
    <t>nad mč.1.101.+1.101</t>
  </si>
  <si>
    <t>DK05 nad pzn 30a a 30b</t>
  </si>
  <si>
    <t>průvlaky</t>
  </si>
  <si>
    <t>80</t>
  </si>
  <si>
    <t>621221001</t>
  </si>
  <si>
    <t>Montáž kontaktního zateplení lepením a mechanickým kotvením z desek minerální vlny s podélnou orientací vláken nebo kombinovaných (dodávka ve specifikaci) na vnější podhledy, na podklad betonový nebo z lehčeného betonu, z tvárnic keramických nebo vápenopískových, tloušťky desek do 40 mm</t>
  </si>
  <si>
    <t>782632367</t>
  </si>
  <si>
    <t>https://podminky.urs.cz/item/CS_URS_2024_01/621221001</t>
  </si>
  <si>
    <t>81</t>
  </si>
  <si>
    <t>63142037</t>
  </si>
  <si>
    <t>deska tepelně izolační minerální kontaktních fasád podélné vlákno λ=0,037-0,038 tl 40mm</t>
  </si>
  <si>
    <t>155724742</t>
  </si>
  <si>
    <t>314,204*1,1</t>
  </si>
  <si>
    <t>82</t>
  </si>
  <si>
    <t>621221011</t>
  </si>
  <si>
    <t>Montáž kontaktního zateplení lepením a mechanickým kotvením z desek minerální vlny s podélnou orientací vláken nebo kombinovaných (dodávka ve specifikaci) na vnější podhledy, na podklad betonový nebo z lehčeného betonu, z tvárnic keramických nebo vápenopískových, tloušťky desek přes 40 do 80 mm</t>
  </si>
  <si>
    <t>-1189367165</t>
  </si>
  <si>
    <t>https://podminky.urs.cz/item/CS_URS_2024_01/621221011</t>
  </si>
  <si>
    <t>15,48+3,99*4+7,98*4+2,6*2+2,6*2</t>
  </si>
  <si>
    <t>83</t>
  </si>
  <si>
    <t>63142038</t>
  </si>
  <si>
    <t>deska tepelně izolační minerální kontaktních fasád podélné vlákno λ=0,037-0,038 tl 50mm</t>
  </si>
  <si>
    <t>-390922053</t>
  </si>
  <si>
    <t>nad pzn 30a a 30b</t>
  </si>
  <si>
    <t>2*2/2*2*1,1</t>
  </si>
  <si>
    <t>84</t>
  </si>
  <si>
    <t>63142039</t>
  </si>
  <si>
    <t>deska tepelně izolační minerální kontaktních fasád podélné vlákno λ=0,037-0,038 tl 60mm</t>
  </si>
  <si>
    <t>2047258181</t>
  </si>
  <si>
    <t>73,76*1,1</t>
  </si>
  <si>
    <t>6,3*(0,64+0,57+0,64)*1,1</t>
  </si>
  <si>
    <t>85</t>
  </si>
  <si>
    <t>621221021</t>
  </si>
  <si>
    <t>Montáž kontaktního zateplení lepením a mechanickým kotvením z desek minerální vlny s podélnou orientací vláken nebo kombinovaných (dodávka ve specifikaci) na vnější podhledy, na podklad betonový nebo z lehčeného betonu, z tvárnic keramických nebo vápenopískových, tloušťky desek přes 80 do 120 mm</t>
  </si>
  <si>
    <t>-1959604063</t>
  </si>
  <si>
    <t>https://podminky.urs.cz/item/CS_URS_2024_01/621221021</t>
  </si>
  <si>
    <t>DK7</t>
  </si>
  <si>
    <t>7,85</t>
  </si>
  <si>
    <t>86</t>
  </si>
  <si>
    <t>63142043</t>
  </si>
  <si>
    <t>deska tepelně izolační minerální kontaktních fasád podélné vlákno λ=0,037-0,038 tl 100mm</t>
  </si>
  <si>
    <t>2121587141</t>
  </si>
  <si>
    <t>40,13*1,1</t>
  </si>
  <si>
    <t>87</t>
  </si>
  <si>
    <t>621221061</t>
  </si>
  <si>
    <t>Montáž kontaktního zateplení lepením a mechanickým kotvením z desek minerální vlny s podélnou orientací vláken nebo kombinovaných (dodávka ve specifikaci) na vnější podhledy, na podklad betonový nebo z lehčeného betonu, z tvárnic keramických nebo vápenopískových, tloušťky desek přes 240 mm</t>
  </si>
  <si>
    <t>1296807906</t>
  </si>
  <si>
    <t>https://podminky.urs.cz/item/CS_URS_2024_01/621221061</t>
  </si>
  <si>
    <t>DK03+DK04 nad mč.1.101.+1.101</t>
  </si>
  <si>
    <t>88</t>
  </si>
  <si>
    <t>63142049</t>
  </si>
  <si>
    <t>deska tepelně izolační minerální kontaktních fasád podélné vlákno λ=0,037-0,038 tl 240mm</t>
  </si>
  <si>
    <t>-7695191</t>
  </si>
  <si>
    <t>15,34*1,1</t>
  </si>
  <si>
    <t>89</t>
  </si>
  <si>
    <t>6314204x2</t>
  </si>
  <si>
    <t>deska tepelně izolační minerální kontaktních fasád podélné vlákno λ=0,037-0,038 tl 380mm</t>
  </si>
  <si>
    <t>397677056</t>
  </si>
  <si>
    <t>17,03*1,1</t>
  </si>
  <si>
    <t>621531022</t>
  </si>
  <si>
    <t>Omítka tenkovrstvá silikonová vnějších ploch probarvená bez penetrace zatíraná (škrábaná), zrnitost 2,0 mm podhledů</t>
  </si>
  <si>
    <t>-650430751</t>
  </si>
  <si>
    <t>https://podminky.urs.cz/item/CS_URS_2024_01/621531022</t>
  </si>
  <si>
    <t>91</t>
  </si>
  <si>
    <t>622131111</t>
  </si>
  <si>
    <t>Podkladní a spojovací vrstva vnějších omítaných ploch polymercementový spojovací můstek nanášený ručně stěn</t>
  </si>
  <si>
    <t>-887176921</t>
  </si>
  <si>
    <t>https://podminky.urs.cz/item/CS_URS_2024_01/622131111</t>
  </si>
  <si>
    <t>pod KZS</t>
  </si>
  <si>
    <t>22,7+124,978+130,582+2925,681-97,582</t>
  </si>
  <si>
    <t>92</t>
  </si>
  <si>
    <t>623131111</t>
  </si>
  <si>
    <t>Podkladní a spojovací vrstva vnějších omítaných ploch polymercementový spojovací můstek nanášený ručně pilířů nebo sloupů</t>
  </si>
  <si>
    <t>1640969985</t>
  </si>
  <si>
    <t>https://podminky.urs.cz/item/CS_URS_2024_01/623131111</t>
  </si>
  <si>
    <t>sloupy žb</t>
  </si>
  <si>
    <t>(0,6+0,6+0,6)*6,6*4+0,6*6,6*3</t>
  </si>
  <si>
    <t>ocelové sloupy</t>
  </si>
  <si>
    <t>0,4*3,14*3,8*8</t>
  </si>
  <si>
    <t>93</t>
  </si>
  <si>
    <t>622142001</t>
  </si>
  <si>
    <t>Pletivo vnějších ploch v ploše nebo pruzích, na plném podkladu sklovláknité vtlačené do tmelu stěn</t>
  </si>
  <si>
    <t>-77360793</t>
  </si>
  <si>
    <t>https://podminky.urs.cz/item/CS_URS_2024_01/622142001</t>
  </si>
  <si>
    <t>(9+0,3+9+0,3)*0,25</t>
  </si>
  <si>
    <t>(4,5+0,3+4,5+0,3)*0,25</t>
  </si>
  <si>
    <t>pzn.23</t>
  </si>
  <si>
    <t>pzn.24</t>
  </si>
  <si>
    <t>pzn.46</t>
  </si>
  <si>
    <t>94</t>
  </si>
  <si>
    <t>623142001</t>
  </si>
  <si>
    <t>Pletivo vnějších ploch v ploše nebo pruzích, na plném podkladu sklovláknité vtlačené do tmelu pilířů nebo sloupů</t>
  </si>
  <si>
    <t>-169040262</t>
  </si>
  <si>
    <t>https://podminky.urs.cz/item/CS_URS_2024_01/623142001</t>
  </si>
  <si>
    <t>pzn31 - renovace patek sloupů</t>
  </si>
  <si>
    <t>7,3</t>
  </si>
  <si>
    <t>95</t>
  </si>
  <si>
    <t>373848924</t>
  </si>
  <si>
    <t>9,5*2+6,6+4,15+6,4+5,3+8+9,2+9+15,3+14,6+6,6*21+9,3+50</t>
  </si>
  <si>
    <t>96</t>
  </si>
  <si>
    <t>55343026</t>
  </si>
  <si>
    <t>profil rohový Pz+PVC pro vnější omítky tl 15mm</t>
  </si>
  <si>
    <t>-305501174</t>
  </si>
  <si>
    <t>1477,475*1,1</t>
  </si>
  <si>
    <t>97</t>
  </si>
  <si>
    <t>622143004</t>
  </si>
  <si>
    <t>Montáž omítkových profilů plastových, pozinkovaných nebo dřevěných upevněných vtlačením do podkladní vrstvy nebo přibitím začišťovacích samolepících pro vytvoření dilatujícího spoje s okenním rámem</t>
  </si>
  <si>
    <t>-600956613</t>
  </si>
  <si>
    <t>https://podminky.urs.cz/item/CS_URS_2024_01/622143004</t>
  </si>
  <si>
    <t>98</t>
  </si>
  <si>
    <t>59051476</t>
  </si>
  <si>
    <t>profil začišťovací PVC 9mm s výztužnou tkaninou pro ostění ETICS</t>
  </si>
  <si>
    <t>2086665146</t>
  </si>
  <si>
    <t>99</t>
  </si>
  <si>
    <t>622151031</t>
  </si>
  <si>
    <t>Penetrační nátěr vnějších pastovitých tenkovrstvých omítek silikonový stěn</t>
  </si>
  <si>
    <t>1448761592</t>
  </si>
  <si>
    <t>https://podminky.urs.cz/item/CS_URS_2024_01/622151031</t>
  </si>
  <si>
    <t>ostění</t>
  </si>
  <si>
    <t>1182,025*0,2</t>
  </si>
  <si>
    <t>100</t>
  </si>
  <si>
    <t>623151031</t>
  </si>
  <si>
    <t>Penetrační nátěr vnějších pastovitých tenkovrstvých omítek silikonový pilířů</t>
  </si>
  <si>
    <t>1656510276</t>
  </si>
  <si>
    <t>https://podminky.urs.cz/item/CS_URS_2024_01/623151031</t>
  </si>
  <si>
    <t>0,25*3,14*0,8*8</t>
  </si>
  <si>
    <t>101</t>
  </si>
  <si>
    <t>622211011</t>
  </si>
  <si>
    <t>Montáž kontaktního zateplení lepením a mechanickým kotvením z polystyrenových desek (dodávka ve specifikaci) na vnější stěny, na podklad betonový nebo z lehčeného betonu, z tvárnic keramických nebo vápenopískových, tloušťky desek přes 40 do 80 mm</t>
  </si>
  <si>
    <t>1496601590</t>
  </si>
  <si>
    <t>https://podminky.urs.cz/item/CS_URS_2024_01/622211011</t>
  </si>
  <si>
    <t>sloupy</t>
  </si>
  <si>
    <t>9*0,3</t>
  </si>
  <si>
    <t>opěrné zdi+ang.dvorky</t>
  </si>
  <si>
    <t>102</t>
  </si>
  <si>
    <t>28376013</t>
  </si>
  <si>
    <t>deska perimetrická fasádní soklová 150kPa λ=0,035 tl 50mm</t>
  </si>
  <si>
    <t>-410500127</t>
  </si>
  <si>
    <t>22,7*1,1</t>
  </si>
  <si>
    <t>103</t>
  </si>
  <si>
    <t>622211031</t>
  </si>
  <si>
    <t>Montáž kontaktního zateplení lepením a mechanickým kotvením z polystyrenových desek (dodávka ve specifikaci) na vnější stěny, na podklad betonový nebo z lehčeného betonu, z tvárnic keramických nebo vápenopískových, tloušťky desek přes 120 do 160 mm</t>
  </si>
  <si>
    <t>-1317230711</t>
  </si>
  <si>
    <t>https://podminky.urs.cz/item/CS_URS_2024_01/622211031</t>
  </si>
  <si>
    <t>sokl</t>
  </si>
  <si>
    <t>š.160mm</t>
  </si>
  <si>
    <t>302,35*(0,3+0,4)/2</t>
  </si>
  <si>
    <t>š.140mm</t>
  </si>
  <si>
    <t>(16,5+1,4+0,9*2+17+1+4+1,7+4,3+2,5+3+2,85+1,5+4,5+1,8)*0,3</t>
  </si>
  <si>
    <t>104</t>
  </si>
  <si>
    <t>28376019</t>
  </si>
  <si>
    <t>deska perimetrická fasádní soklová 150kPa λ=0,035 tl 140mm</t>
  </si>
  <si>
    <t>-1214913145</t>
  </si>
  <si>
    <t>19,155*1,1</t>
  </si>
  <si>
    <t>105</t>
  </si>
  <si>
    <t>28376021</t>
  </si>
  <si>
    <t>deska perimetrická fasádní soklová 150kPa λ=0,035 tl 160mm</t>
  </si>
  <si>
    <t>1696980923</t>
  </si>
  <si>
    <t>105,823*1,1</t>
  </si>
  <si>
    <t>106</t>
  </si>
  <si>
    <t>622221011</t>
  </si>
  <si>
    <t>Montáž kontaktního zateplení lepením a mechanickým kotvením z desek minerální vlny s podélnou orientací vláken nebo kombinovaných (dodávka ve specifikaci) na vnější stěny, na podklad betonový nebo z lehčeného betonu, z tvárnic keramických nebo vápenopískových, tloušťky desek přes 40 do 80 mm</t>
  </si>
  <si>
    <t>1633973615</t>
  </si>
  <si>
    <t>https://podminky.urs.cz/item/CS_URS_2024_01/622221011</t>
  </si>
  <si>
    <t>mč.1.102</t>
  </si>
  <si>
    <t>5*6,6</t>
  </si>
  <si>
    <t>107</t>
  </si>
  <si>
    <t>10267593</t>
  </si>
  <si>
    <t>((0,6+0,6+0,6)*6,6*4+0,6*6,6*3)*1,1</t>
  </si>
  <si>
    <t>63142041</t>
  </si>
  <si>
    <t>deska tepelně izolační minerální kontaktních fasád podélné vlákno λ=0,037-0,038 tl 80mm</t>
  </si>
  <si>
    <t>767130544</t>
  </si>
  <si>
    <t>0,4*3,14*3,8*8*1,1</t>
  </si>
  <si>
    <t>5*6,6*1,1</t>
  </si>
  <si>
    <t>109</t>
  </si>
  <si>
    <t>622221031</t>
  </si>
  <si>
    <t>Montáž kontaktního zateplení lepením a mechanickým kotvením z desek minerální vlny s podélnou orientací vláken nebo kombinovaných (dodávka ve specifikaci) na vnější stěny, na podklad betonový nebo z lehčeného betonu, z tvárnic keramických nebo vápenopískových, tloušťky desek přes 120 do 160 mm</t>
  </si>
  <si>
    <t>1833376980</t>
  </si>
  <si>
    <t>https://podminky.urs.cz/item/CS_URS_2024_01/622221031</t>
  </si>
  <si>
    <t>KZS tl.140 - anglické dvorky</t>
  </si>
  <si>
    <t>západ</t>
  </si>
  <si>
    <t>16,5*(3+4,3)/2+1,4*3+0,9*3+0,9*4,3-1,2*0,9*3-2,4*1,5-0,45*1,5-1,2*1,5</t>
  </si>
  <si>
    <t>Jihovýchod</t>
  </si>
  <si>
    <t>6,6*4,3+(17-6,6)*(4,3+3,4)/2+1*3,4+(4+1,7+4,3)*(3,4+2,8)/2-2,7*2-3*2*4-2,4*1,2-3*1,2</t>
  </si>
  <si>
    <t>severozápad</t>
  </si>
  <si>
    <t>(2,5+3+2,85+1,5)*1,5-2,4*1*3-0,8*0,4+(4,5+1,8)*2-1,5*1,5-0,9*1-1,35*1,5</t>
  </si>
  <si>
    <t>odečet soklu z perimetrického polystyrenu</t>
  </si>
  <si>
    <t>-19,155</t>
  </si>
  <si>
    <t>KZS tl.160</t>
  </si>
  <si>
    <t>sever</t>
  </si>
  <si>
    <t>(9,8+0,9+6,2)*(4,15+6,4)/2+(18+10)/2*3,3</t>
  </si>
  <si>
    <t>(21,2+1,5)*(4,6+3,9)/2+16,7*(6,1+4,6)/2+1,1*9,6+(7,5+1,2)*(9,9+9,3)/2</t>
  </si>
  <si>
    <t>(16,5+1,4)*10,8+17,9*10,8+4,4*14,5-2,9*(3,3+2,5)+4,5*2,4/2</t>
  </si>
  <si>
    <t>jihovýchod</t>
  </si>
  <si>
    <t>10,1*10,8-2,35*6,6*2-3,2*6,6+3,9*3,4+7*14,6+(18,2-7)*(14,6+15,3)/2+1,5*15,3</t>
  </si>
  <si>
    <t>(4+1,7+4,3)*(8,6+9)/2+4,4*(9+9,2)/2+(15,8-4,4)*12+19,3*8,2</t>
  </si>
  <si>
    <t>mč.1.101, 1.102, 2.51</t>
  </si>
  <si>
    <t>(1,7+11,9+4,8+5,1+1)*6,6+1*2,9*2</t>
  </si>
  <si>
    <t>16,6*(5,3+8)/2+1,1*4+8,85*3,65*3,14/2-1,3*0,35/2+19,2*(5+4,3)/2</t>
  </si>
  <si>
    <t>6,5*7,8+6,1*17,3+8,5*14,6</t>
  </si>
  <si>
    <t>štít obj.C</t>
  </si>
  <si>
    <t>18,2*4+(18,2+7)/2*4,6+6</t>
  </si>
  <si>
    <t>schodiště nad střechou</t>
  </si>
  <si>
    <t>(7,7+2,4+1,2+2,8)*2,6</t>
  </si>
  <si>
    <t>severovýchod</t>
  </si>
  <si>
    <t>14*10,8+(1,2+6,7+0,7)*9,5+(24,9+0,7+2,5)*6,6</t>
  </si>
  <si>
    <t>vikýře</t>
  </si>
  <si>
    <t>3,2*1,4/2*2*40+2,5*2*40</t>
  </si>
  <si>
    <t>1.pp vedle mč.0.32</t>
  </si>
  <si>
    <t>(1+3,3+1)*4,1-2,3*2,4-0,8*2,1</t>
  </si>
  <si>
    <t>odečet otvorů (viz zakrývání)</t>
  </si>
  <si>
    <t>-(690,232-1,2*0,9*3-2,4*1,5-0,45*1,5-1,2*1,5-2,7*2-3*2*4-2,4*1,2-3*1,2-2,4*1*3-0,8*0,4-1,5*1,5-0,9*1-1,35*1,5)</t>
  </si>
  <si>
    <t xml:space="preserve">odečet soklu z perimetrického polystyrenu </t>
  </si>
  <si>
    <t>110</t>
  </si>
  <si>
    <t>63142045</t>
  </si>
  <si>
    <t>deska tepelně izolační minerální kontaktních fasád podélné vlákno λ=0,037-0,038 tl 140mm</t>
  </si>
  <si>
    <t>-64955786</t>
  </si>
  <si>
    <t>124,145*1,1</t>
  </si>
  <si>
    <t>111</t>
  </si>
  <si>
    <t>63142046</t>
  </si>
  <si>
    <t>deska tepelně izolační minerální kontaktních fasád podélné vlákno λ=0,037-0,038 tl 160mm</t>
  </si>
  <si>
    <t>1665635366</t>
  </si>
  <si>
    <t>2801,536*1,1</t>
  </si>
  <si>
    <t>112</t>
  </si>
  <si>
    <t>622221231</t>
  </si>
  <si>
    <t>Montáž druhé vrstvy kontaktního zateplení lepením a mechanickým kotvením z desek z minerální vlny (dodávka ve specifikaci) na vnější stěny, na podklad betonový nebo z lehčeného betonu, z tvárnic keramických nebo vápenopískových, celkové tloušťky izolace přes 280 do 320 mm</t>
  </si>
  <si>
    <t>30352300</t>
  </si>
  <si>
    <t>https://podminky.urs.cz/item/CS_URS_2024_01/622221231</t>
  </si>
  <si>
    <t>po demontáži dřevěného obkladu</t>
  </si>
  <si>
    <t>JV</t>
  </si>
  <si>
    <t>2,7*1*6+(2,3+2,6)*0,4</t>
  </si>
  <si>
    <t>pohled JV řez 1</t>
  </si>
  <si>
    <t>113</t>
  </si>
  <si>
    <t>63142045.1</t>
  </si>
  <si>
    <t>deska tepelně izolační minerální kontaktních fasád podélné vlákno λ=0,037-0,038 tl 150mm</t>
  </si>
  <si>
    <t>-229529129</t>
  </si>
  <si>
    <t>(2,7*1*6+(2,3+2,6)*0,4)*1,1</t>
  </si>
  <si>
    <t>114</t>
  </si>
  <si>
    <t>63142050</t>
  </si>
  <si>
    <t>deska tepelně izolační minerální kontaktních fasád podélné vlákno λ=0,037-0,038 tl 200mm</t>
  </si>
  <si>
    <t>1061302661</t>
  </si>
  <si>
    <t>27*1*1,1</t>
  </si>
  <si>
    <t>115</t>
  </si>
  <si>
    <t>622222001</t>
  </si>
  <si>
    <t>Montáž kontaktního zateplení vnějšího ostění, nadpraží nebo parapetu lepením z desek z minerální vlny s podélnou nebo kolmou orientací vláken nebo z kombinovaných desek (dodávka ve specifikaci) hloubky špalet do 200 mm, tloušťky desek do 40 mm</t>
  </si>
  <si>
    <t>697930016</t>
  </si>
  <si>
    <t>https://podminky.urs.cz/item/CS_URS_2024_01/622222001</t>
  </si>
  <si>
    <t>ostění+nadpraží</t>
  </si>
  <si>
    <t>1182,025</t>
  </si>
  <si>
    <t>116</t>
  </si>
  <si>
    <t>1571986508</t>
  </si>
  <si>
    <t>1182,025*0,2*1,1</t>
  </si>
  <si>
    <t>117</t>
  </si>
  <si>
    <t>1997870069</t>
  </si>
  <si>
    <t>parapety</t>
  </si>
  <si>
    <t>366,97</t>
  </si>
  <si>
    <t>118</t>
  </si>
  <si>
    <t>28376012</t>
  </si>
  <si>
    <t>deska perimetrická fasádní soklová 150kPa λ=0,035 tl 40mm</t>
  </si>
  <si>
    <t>-611702621</t>
  </si>
  <si>
    <t>366,97*0,6*1,1</t>
  </si>
  <si>
    <t>119</t>
  </si>
  <si>
    <t>62225-001</t>
  </si>
  <si>
    <t>Přéptatek za použití kotev delších o cca 50-70mm</t>
  </si>
  <si>
    <t>466063470</t>
  </si>
  <si>
    <t>odhad 20%</t>
  </si>
  <si>
    <t>3106*0,2</t>
  </si>
  <si>
    <t>622252001</t>
  </si>
  <si>
    <t>Montáž profilů kontaktního zateplení zakládacích soklových připevněných hmoždinkami</t>
  </si>
  <si>
    <t>1367774762</t>
  </si>
  <si>
    <t>https://podminky.urs.cz/item/CS_URS_2024_01/622252001</t>
  </si>
  <si>
    <t>66,2+302,35+2,2</t>
  </si>
  <si>
    <t>16,5+1,4+0,9*2+17+1+4+1,7+4,3+2,5+3+2,85+1,5+4,5+1,8</t>
  </si>
  <si>
    <t>š.50mm</t>
  </si>
  <si>
    <t>121</t>
  </si>
  <si>
    <t>59051663</t>
  </si>
  <si>
    <t>profil zakládací Al tl 0,7mm pro ETICS pro izolant tl 50mm</t>
  </si>
  <si>
    <t>1061118279</t>
  </si>
  <si>
    <t>9*1,1</t>
  </si>
  <si>
    <t>122</t>
  </si>
  <si>
    <t>59051651</t>
  </si>
  <si>
    <t>profil zakládací Al tl 0,7mm pro ETICS pro izolant tl 140mm</t>
  </si>
  <si>
    <t>765282863</t>
  </si>
  <si>
    <t>63,85*1,1</t>
  </si>
  <si>
    <t>123</t>
  </si>
  <si>
    <t>59051653</t>
  </si>
  <si>
    <t>profil zakládací Al tl 0,7mm pro ETICS pro izolant tl 160mm</t>
  </si>
  <si>
    <t>1453334869</t>
  </si>
  <si>
    <t>370,75*1,1</t>
  </si>
  <si>
    <t>124</t>
  </si>
  <si>
    <t>622252002</t>
  </si>
  <si>
    <t>Montáž profilů kontaktního zateplení ostatních stěnových, dilatačních apod. lepených do tmelu</t>
  </si>
  <si>
    <t>37319606</t>
  </si>
  <si>
    <t>https://podminky.urs.cz/item/CS_URS_2024_01/622252002</t>
  </si>
  <si>
    <t>okapničky</t>
  </si>
  <si>
    <t>366,97+1+2,3+2,5+1,35+2,98+3*2+1,975+1,05*2+2,98+1,2+1,75*7+1,79*4+2,85*2</t>
  </si>
  <si>
    <t xml:space="preserve">2*2+2*2+1,5*4+1,79*8 </t>
  </si>
  <si>
    <t>dilatační lišty</t>
  </si>
  <si>
    <t>67,4+90,8</t>
  </si>
  <si>
    <t>125</t>
  </si>
  <si>
    <t>59051510</t>
  </si>
  <si>
    <t>profil začišťovací s okapnicí PVC s výztužnou tkaninou pro nadpraží ETICS</t>
  </si>
  <si>
    <t>-959697736</t>
  </si>
  <si>
    <t>444,785*1,1</t>
  </si>
  <si>
    <t>126</t>
  </si>
  <si>
    <t>59051512</t>
  </si>
  <si>
    <t>profil začišťovací s okapnicí PVC s výztužnou tkaninou pro parapet ETICS</t>
  </si>
  <si>
    <t>-160981989</t>
  </si>
  <si>
    <t>366,97*1,1</t>
  </si>
  <si>
    <t>127</t>
  </si>
  <si>
    <t>59051500</t>
  </si>
  <si>
    <t>profil dilatační stěnový PVC s výztužnou tkaninou pro ETICS</t>
  </si>
  <si>
    <t>1984645551</t>
  </si>
  <si>
    <t>(67,4+90,8)*1,1</t>
  </si>
  <si>
    <t>128</t>
  </si>
  <si>
    <t>622321121</t>
  </si>
  <si>
    <t>Omítka vápenocementová vnějších ploch nanášená ručně jednovrstvá, tloušťky do 15 mm hladká stěn</t>
  </si>
  <si>
    <t>50192253</t>
  </si>
  <si>
    <t>https://podminky.urs.cz/item/CS_URS_2024_01/622321121</t>
  </si>
  <si>
    <t>129</t>
  </si>
  <si>
    <t>623321121</t>
  </si>
  <si>
    <t>Omítka vápenocementová vnějších ploch nanášená ručně jednovrstvá, tloušťky do 15 mm hladká pilířů nebo sloupů</t>
  </si>
  <si>
    <t>737180873</t>
  </si>
  <si>
    <t>https://podminky.urs.cz/item/CS_URS_2024_01/623321121</t>
  </si>
  <si>
    <t>622531022</t>
  </si>
  <si>
    <t>Omítka tenkovrstvá silikonová vnějších ploch probarvená bez penetrace zatíraná (škrábaná), zrnitost 2,0 mm stěn</t>
  </si>
  <si>
    <t>1345878927</t>
  </si>
  <si>
    <t>https://podminky.urs.cz/item/CS_URS_2024_01/622531022</t>
  </si>
  <si>
    <t>na KZS</t>
  </si>
  <si>
    <t>131</t>
  </si>
  <si>
    <t>623531022</t>
  </si>
  <si>
    <t>Omítka tenkovrstvá silikonová vnějších ploch probarvená bez penetrace zatíraná (škrábaná), zrnitost 2,0 mm pilířů a sloupů</t>
  </si>
  <si>
    <t>-1964172976</t>
  </si>
  <si>
    <t>https://podminky.urs.cz/item/CS_URS_2024_01/623531022</t>
  </si>
  <si>
    <t>132</t>
  </si>
  <si>
    <t>629991011</t>
  </si>
  <si>
    <t>Zakrytí vnějších ploch před znečištěním včetně pozdějšího odkrytí výplní otvorů a svislých ploch fólií přilepenou lepící páskou</t>
  </si>
  <si>
    <t>996998972</t>
  </si>
  <si>
    <t>https://podminky.urs.cz/item/CS_URS_2024_01/629991011</t>
  </si>
  <si>
    <t>2,7*2+3*2*7+2,4*1,2+3*1,2+1,5*1,8+3,2*2*3+3,2*1+1,5*1</t>
  </si>
  <si>
    <t>2,4*1*3+1,8*0,9*3+1,8*1,5*5+2,1*2,7+4,4*2,7+1,25*2*2</t>
  </si>
  <si>
    <t>2,4*2*4+1,8*2+2,675*2*6+0,6*2+1,2*2+2,7*2+1,5*0,6</t>
  </si>
  <si>
    <t>0,6*0,6*6+1,5*1,5*58+0,7*0,6*25+0,9*1,5*6+1,35*1,5*4</t>
  </si>
  <si>
    <t>1,8*1,5*12+0,45*1,5+1,2*1,5+2,4*1,5*2+1,2*0,9*3</t>
  </si>
  <si>
    <t>1,8*1,5*4+(1,5+1,35)*1,5+2*1,5*4+2*1,5*4+1*0,8*3</t>
  </si>
  <si>
    <t>1,5*1,5*5+1*2+1,95*2,7+2,3*0,6+(0,58+2,29+0,58)*1,5*2</t>
  </si>
  <si>
    <t>2,1*1,5+2,4*1,5+1*2,4+1*2,4+1,95*1,3+2,35*1,5*2</t>
  </si>
  <si>
    <t>1*2,4+1*1,7+1,2*1,5*4+1,8*0,54+1,1*1,2</t>
  </si>
  <si>
    <t>1*2,2+2,3*2,4+2,5*2,4+1,35*2,4+2,98*3</t>
  </si>
  <si>
    <t>(1,05*2+0,9*2,32+1,05*2)*2</t>
  </si>
  <si>
    <t>1,975*2,4+1,05*2,4*2+2,98*2,4+1,2*2,4+1,75*2,4*7</t>
  </si>
  <si>
    <t>1,79*2,4*4+2,85*2,4*2+2*2,3*2+2*2,3*2+1,5*2,4*4</t>
  </si>
  <si>
    <t>1,79*2,4*8</t>
  </si>
  <si>
    <t>133</t>
  </si>
  <si>
    <t>629995101</t>
  </si>
  <si>
    <t>Očištění vnějších ploch tlakovou vodou omytím</t>
  </si>
  <si>
    <t>1405484353</t>
  </si>
  <si>
    <t>https://podminky.urs.cz/item/CS_URS_2024_01/629995101</t>
  </si>
  <si>
    <t>508,489+22,7+124,978+130,582+2925,681</t>
  </si>
  <si>
    <t>Podlahy a podlahové konstrukce</t>
  </si>
  <si>
    <t>134</t>
  </si>
  <si>
    <t>631311116</t>
  </si>
  <si>
    <t>Mazanina z betonu prostého bez zvýšených nároků na prostředí tl. přes 50 do 80 mm tř. C 25/30</t>
  </si>
  <si>
    <t>382353887</t>
  </si>
  <si>
    <t>https://podminky.urs.cz/item/CS_URS_2024_01/631311116</t>
  </si>
  <si>
    <t>pzn.5</t>
  </si>
  <si>
    <t>2*2/2*0,08*2</t>
  </si>
  <si>
    <t>pzn.1.D</t>
  </si>
  <si>
    <t>17,03*0,07</t>
  </si>
  <si>
    <t>135</t>
  </si>
  <si>
    <t>631319171</t>
  </si>
  <si>
    <t>Příplatek k cenám mazanin za stržení povrchu spodní vrstvy mazaniny latí před vložením výztuže nebo pletiva pro tl. obou vrstev mazaniny přes 50 do 80 mm</t>
  </si>
  <si>
    <t>-1100534352</t>
  </si>
  <si>
    <t>https://podminky.urs.cz/item/CS_URS_2024_01/631319171</t>
  </si>
  <si>
    <t>136</t>
  </si>
  <si>
    <t>631362021</t>
  </si>
  <si>
    <t>Výztuž mazanin ze svařovaných sítí z drátů typu KARI</t>
  </si>
  <si>
    <t>968979338</t>
  </si>
  <si>
    <t>https://podminky.urs.cz/item/CS_URS_2024_01/631362021</t>
  </si>
  <si>
    <t>2*2/2*1,2*4,44/1000*2</t>
  </si>
  <si>
    <t>17,03*1,2*4,44/1000</t>
  </si>
  <si>
    <t>137</t>
  </si>
  <si>
    <t>632451416</t>
  </si>
  <si>
    <t>Potěr pískocementový běžný tl. do 10 mm tř. C 25</t>
  </si>
  <si>
    <t>1813985450</t>
  </si>
  <si>
    <t>https://podminky.urs.cz/item/CS_URS_2024_01/632451416</t>
  </si>
  <si>
    <t>vyrovnávací potěr na balkonech</t>
  </si>
  <si>
    <t>Osazování výplní otvorů</t>
  </si>
  <si>
    <t>138</t>
  </si>
  <si>
    <t>642945111</t>
  </si>
  <si>
    <t>Osazování ocelových zárubní protipožárních nebo protiplynových dveří do vynechaného otvoru, s obetonováním, dveří jednokřídlových do 2,5 m2</t>
  </si>
  <si>
    <t>788867586</t>
  </si>
  <si>
    <t>https://podminky.urs.cz/item/CS_URS_2024_01/642945111</t>
  </si>
  <si>
    <t>DN01</t>
  </si>
  <si>
    <t>139</t>
  </si>
  <si>
    <t>55331438</t>
  </si>
  <si>
    <t>zárubeň jednokřídlá ocelová pro dodatečnou montáž tl stěny 110-150mm rozměru 900/1970 vč. PVC těsnění a povrchové úpravy</t>
  </si>
  <si>
    <t>277473594</t>
  </si>
  <si>
    <t>Ostatní konstrukce a práce, bourání</t>
  </si>
  <si>
    <t>91000-001</t>
  </si>
  <si>
    <t>Konzole pro vynesení nové betonové mazaniny a dlažby</t>
  </si>
  <si>
    <t>1879582402</t>
  </si>
  <si>
    <t>pzn.1C - mč.1.101</t>
  </si>
  <si>
    <t>141</t>
  </si>
  <si>
    <t>91000-002</t>
  </si>
  <si>
    <t>Demontáž zábradlí dvoumadlového ( 8 stojek ) vč. vybourání základů, zřízení nových základů a zpětné osazení</t>
  </si>
  <si>
    <t>-1698929628</t>
  </si>
  <si>
    <t>pzn.29</t>
  </si>
  <si>
    <t>142</t>
  </si>
  <si>
    <t>91000-003</t>
  </si>
  <si>
    <t>Demontáž, prodloužení a přesun zahradního ventilu na novou fasádu</t>
  </si>
  <si>
    <t>-663505980</t>
  </si>
  <si>
    <t>pzn.38</t>
  </si>
  <si>
    <t>143</t>
  </si>
  <si>
    <t>91000-004</t>
  </si>
  <si>
    <t>Demontáž a přesun informační cedule/nápisu na novou fasádu</t>
  </si>
  <si>
    <t>567411261</t>
  </si>
  <si>
    <t>pzn. 39</t>
  </si>
  <si>
    <t>144</t>
  </si>
  <si>
    <t>91000-005</t>
  </si>
  <si>
    <t>Přesun a zkrácení sloupku oplocení</t>
  </si>
  <si>
    <t>2120454171</t>
  </si>
  <si>
    <t>pzn. 42</t>
  </si>
  <si>
    <t>145</t>
  </si>
  <si>
    <t>941311112</t>
  </si>
  <si>
    <t>Lešení řadové modulové lehké pracovní s podlahami s provozním zatížením tř. 3 do 200 kg/m2 šířky tř. SW06 od 0,6 do 0,9 m výšky přes 10 do 25 m montáž</t>
  </si>
  <si>
    <t>-1181385570</t>
  </si>
  <si>
    <t>https://podminky.urs.cz/item/CS_URS_2024_01/941311112</t>
  </si>
  <si>
    <t>(1,5+18+1,5)*((4,15+6,4)/2+3,3)</t>
  </si>
  <si>
    <t>(1,5+21,2+1,5+16,7)*((3,9+6,1)/2+3)+1,1*9,6+7,5*(9,6+9,3)/2+1,2*9,6</t>
  </si>
  <si>
    <t>16,5*((7,8+6,5)/2+3)+1,4*7,8+(17,9+1,5)*(10,8+3)</t>
  </si>
  <si>
    <t>10,1*10,8+3,9*3,4+(1,5+7)*14,6+(18,2-7)*(14,6+15,3)/2+10*3+1,5*15,3</t>
  </si>
  <si>
    <t>(4+1,7+4,3)*(8,9+9)/2+4,4*(9+9,2)/2+(15,8-4,4+1,5)*12+19,3*8,2+19*3</t>
  </si>
  <si>
    <t>(1,5+17,7+1,5)*((5,3+8)/2+3,65)+(12,5+19,2)*(5+4,3)/2+6,5*7,8+6,1*17,3+8,5*14,6</t>
  </si>
  <si>
    <t>4*3</t>
  </si>
  <si>
    <t>(1,5+18,2+1,5)*4+(1,5+(1,2+7)/2+1,5)*4,6</t>
  </si>
  <si>
    <t>14*10,8+(1,2+6,7+0,7)*9,5+(24,9+0,7+2,5+1,5)*6,6+(13+24)*3</t>
  </si>
  <si>
    <t>146</t>
  </si>
  <si>
    <t>941311212</t>
  </si>
  <si>
    <t>Lešení řadové modulové lehké pracovní s podlahami s provozním zatížením tř. 3 do 200 kg/m2 šířky tř. SW06 od 0,6 do 0,9 m výšky přes 10 do 25 m příplatek k ceně za každý den použití</t>
  </si>
  <si>
    <t>-708095260</t>
  </si>
  <si>
    <t>https://podminky.urs.cz/item/CS_URS_2024_01/941311212</t>
  </si>
  <si>
    <t>3359,1*120</t>
  </si>
  <si>
    <t>147</t>
  </si>
  <si>
    <t>941311812</t>
  </si>
  <si>
    <t>Lešení řadové modulové lehké pracovní s podlahami s provozním zatížením tř. 3 do 200 kg/m2 šířky tř. SW06 od 0,6 do 0,9 m výšky přes 10 do 25 m demontáž</t>
  </si>
  <si>
    <t>376980555</t>
  </si>
  <si>
    <t>https://podminky.urs.cz/item/CS_URS_2024_01/941311812</t>
  </si>
  <si>
    <t>148</t>
  </si>
  <si>
    <t>944511111</t>
  </si>
  <si>
    <t>Síť ochranná zavěšená na konstrukci lešení z textilie z umělých vláken montáž</t>
  </si>
  <si>
    <t>348751447</t>
  </si>
  <si>
    <t>https://podminky.urs.cz/item/CS_URS_2024_01/944511111</t>
  </si>
  <si>
    <t>149</t>
  </si>
  <si>
    <t>944511211</t>
  </si>
  <si>
    <t>Síť ochranná zavěšená na konstrukci lešení z textilie z umělých vláken příplatek k ceně za každý den použití</t>
  </si>
  <si>
    <t>672459104</t>
  </si>
  <si>
    <t>https://podminky.urs.cz/item/CS_URS_2024_01/944511211</t>
  </si>
  <si>
    <t>150</t>
  </si>
  <si>
    <t>944511811</t>
  </si>
  <si>
    <t>Síť ochranná zavěšená na konstrukci lešení z textilie z umělých vláken demontáž</t>
  </si>
  <si>
    <t>-1633650045</t>
  </si>
  <si>
    <t>https://podminky.urs.cz/item/CS_URS_2024_01/944511811</t>
  </si>
  <si>
    <t>151</t>
  </si>
  <si>
    <t>949101111</t>
  </si>
  <si>
    <t>Lešení pomocné pracovní pro objekty pozemních staveb pro zatížení do 150 kg/m2, o výšce lešeňové podlahy do 1,9 m</t>
  </si>
  <si>
    <t>459865983</t>
  </si>
  <si>
    <t>https://podminky.urs.cz/item/CS_URS_2024_01/949101111</t>
  </si>
  <si>
    <t>výměna podhledů</t>
  </si>
  <si>
    <t>demontáž</t>
  </si>
  <si>
    <t>2136,61</t>
  </si>
  <si>
    <t>montáž</t>
  </si>
  <si>
    <t>152</t>
  </si>
  <si>
    <t>952901111</t>
  </si>
  <si>
    <t>Vyčištění budov nebo objektů před předáním do užívání budov bytové nebo občanské výstavby, světlé výšky podlaží do 4 m</t>
  </si>
  <si>
    <t>1852325853</t>
  </si>
  <si>
    <t>https://podminky.urs.cz/item/CS_URS_2024_01/952901111</t>
  </si>
  <si>
    <t xml:space="preserve">po demmontáži podhledů </t>
  </si>
  <si>
    <t>2136,61*0</t>
  </si>
  <si>
    <t>po výměně oken</t>
  </si>
  <si>
    <t>366,97*2</t>
  </si>
  <si>
    <t>153</t>
  </si>
  <si>
    <t>953943111</t>
  </si>
  <si>
    <t>Osazování drobných kovových předmětů výrobků ostatních jinde neuvedených do vynechaných či vysekaných kapes zdiva, se zajištěním polohy se zalitím maltou cementovou, hmotnosti do 1 kg/kus</t>
  </si>
  <si>
    <t>-368556608</t>
  </si>
  <si>
    <t>https://podminky.urs.cz/item/CS_URS_2024_01/953943111</t>
  </si>
  <si>
    <t>pzn 40 - revizní dvířka</t>
  </si>
  <si>
    <t>154</t>
  </si>
  <si>
    <t>59030x01</t>
  </si>
  <si>
    <t>dvířka revizní jednokřídlá 150x150mm</t>
  </si>
  <si>
    <t>-1441347315</t>
  </si>
  <si>
    <t>155</t>
  </si>
  <si>
    <t>59030x02</t>
  </si>
  <si>
    <t>dvířka revizní jednokřídlá 200x300mm</t>
  </si>
  <si>
    <t>1488050520</t>
  </si>
  <si>
    <t>156</t>
  </si>
  <si>
    <t>953961113</t>
  </si>
  <si>
    <t>Kotva chemická s vyvrtáním otvoru do betonu, železobetonu nebo tvrdého kamene tmel, velikost M 12, hloubka 110 mm</t>
  </si>
  <si>
    <t>-1995280196</t>
  </si>
  <si>
    <t>https://podminky.urs.cz/item/CS_URS_2024_01/953961113</t>
  </si>
  <si>
    <t>157</t>
  </si>
  <si>
    <t>965043421</t>
  </si>
  <si>
    <t>Bourání mazanin betonových s potěrem nebo teracem tl. do 150 mm, plochy do 1 m2</t>
  </si>
  <si>
    <t>-276508303</t>
  </si>
  <si>
    <t>https://podminky.urs.cz/item/CS_URS_2024_01/965043421</t>
  </si>
  <si>
    <t>pzn 30a+30b</t>
  </si>
  <si>
    <t>2*2/2*0,15*2</t>
  </si>
  <si>
    <t>158</t>
  </si>
  <si>
    <t>965081213</t>
  </si>
  <si>
    <t>Bourání podlah z dlaždic bez podkladního lože nebo mazaniny, s jakoukoliv výplní spár keramických nebo xylolitových tl. do 10 mm, plochy přes 1 m2</t>
  </si>
  <si>
    <t>309501801</t>
  </si>
  <si>
    <t>https://podminky.urs.cz/item/CS_URS_2024_01/965081213</t>
  </si>
  <si>
    <t>pzn.1E</t>
  </si>
  <si>
    <t>159</t>
  </si>
  <si>
    <t>965081611</t>
  </si>
  <si>
    <t>Odsekání soklíků včetně otlučení podkladní omítky až na zdivo rovných</t>
  </si>
  <si>
    <t>531163951</t>
  </si>
  <si>
    <t>https://podminky.urs.cz/item/CS_URS_2024_01/965081611</t>
  </si>
  <si>
    <t>(8+1+0,3+5,8*2+7+0,8+3,1+5,8*4+2,8*2+2,8*2)</t>
  </si>
  <si>
    <t>16,35</t>
  </si>
  <si>
    <t>160</t>
  </si>
  <si>
    <t>966008211</t>
  </si>
  <si>
    <t>Bourání odvodňovacího žlabu s odklizením a uložením vybouraného materiálu na skládku na vzdálenost do 10 m nebo s naložením na dopravní prostředek z betonových příkopových tvárnic nebo desek šířky do 500 mm</t>
  </si>
  <si>
    <t>-688001167</t>
  </si>
  <si>
    <t>https://podminky.urs.cz/item/CS_URS_2024_01/966008211</t>
  </si>
  <si>
    <t>okapový chodník</t>
  </si>
  <si>
    <t>161</t>
  </si>
  <si>
    <t>966080101</t>
  </si>
  <si>
    <t>Bourání kontaktního zateplení včetně povrchové úpravy omítkou nebo nátěrem z polystyrénových desek, tloušťky do 60 mm</t>
  </si>
  <si>
    <t>930692549</t>
  </si>
  <si>
    <t>https://podminky.urs.cz/item/CS_URS_2024_01/966080101</t>
  </si>
  <si>
    <t>DK02</t>
  </si>
  <si>
    <t>162</t>
  </si>
  <si>
    <t>968062374</t>
  </si>
  <si>
    <t>Vybourání dřevěných rámů oken s křídly, dveřních zárubní, vrat, stěn, ostění nebo obkladů rámů oken s křídly zdvojených, plochy do 1 m2</t>
  </si>
  <si>
    <t>-1380346624</t>
  </si>
  <si>
    <t>https://podminky.urs.cz/item/CS_URS_2024_01/968062374</t>
  </si>
  <si>
    <t>budova B</t>
  </si>
  <si>
    <t>0,45*1,5</t>
  </si>
  <si>
    <t>budova C</t>
  </si>
  <si>
    <t>1,372*0,6*2+0,69*0,6+1,451*0,6+1,8*0,54</t>
  </si>
  <si>
    <t>budova D</t>
  </si>
  <si>
    <t>1,5*0,6+0,6*0,6*6+1*0,8*3</t>
  </si>
  <si>
    <t>163</t>
  </si>
  <si>
    <t>968062375</t>
  </si>
  <si>
    <t>Vybourání dřevěných rámů oken s křídly, dveřních zárubní, vrat, stěn, ostění nebo obkladů rámů oken s křídly zdvojených, plochy do 2 m2</t>
  </si>
  <si>
    <t>-52417431</t>
  </si>
  <si>
    <t>https://podminky.urs.cz/item/CS_URS_2024_01/968062375</t>
  </si>
  <si>
    <t>budova A</t>
  </si>
  <si>
    <t>2,3*0,6</t>
  </si>
  <si>
    <t>1,2*0,9*3+1,2*1,5+1*2*2</t>
  </si>
  <si>
    <t>1,8*0,9*3+0,9*1,5+2,171*0,6*6+0,9*1,5*5+1,1*1,2</t>
  </si>
  <si>
    <t>1,5*1+0,6*2</t>
  </si>
  <si>
    <t>164</t>
  </si>
  <si>
    <t>968062376</t>
  </si>
  <si>
    <t>Vybourání dřevěných rámů oken s křídly, dveřních zárubní, vrat, stěn, ostění nebo obkladů rámů oken s křídly zdvojených, plochy do 4 m2</t>
  </si>
  <si>
    <t>1363218877</t>
  </si>
  <si>
    <t>https://podminky.urs.cz/item/CS_URS_2024_01/968062376</t>
  </si>
  <si>
    <t>1,93*2,7+1,5*1,5*30+2,15*1,5+1,93*1,5+2,35*1,5</t>
  </si>
  <si>
    <t>2,4*1,5+1,8*1,5*17+1,5*1,5*21+1*2,4</t>
  </si>
  <si>
    <t>1,5*1,8+2,4*1,2+3*1,2+1,35*1,5*2+1,5*1,5*13+1,05*2*4+1,8*2+1,25*2,5*2</t>
  </si>
  <si>
    <t>(1,35+1,18)*1,5+2*1,5*4+1,8*1,5*4+2,4*1,5*2+1,35*1,5+2,1*1,5+2*1,5*4+1,2*1,5*4</t>
  </si>
  <si>
    <t>2,4*1*3+3,2*1+1,2*2</t>
  </si>
  <si>
    <t>165</t>
  </si>
  <si>
    <t>968062377</t>
  </si>
  <si>
    <t>Vybourání dřevěných rámů oken s křídly, dveřních zárubní, vrat, stěn, ostění nebo obkladů rámů oken s křídly zdvojených, plochy přes 4 m2</t>
  </si>
  <si>
    <t>-1710711372</t>
  </si>
  <si>
    <t>https://podminky.urs.cz/item/CS_URS_2024_01/968062377</t>
  </si>
  <si>
    <t>3*2*7+2,7*2+2,4*2+4,4*2,7+2,7*2,7+(0,58+2,135+0,58)*1,5*2</t>
  </si>
  <si>
    <t>3,2*2*3+2,675*2*6+2,7*2+2,4*2*3</t>
  </si>
  <si>
    <t>166</t>
  </si>
  <si>
    <t>968062747</t>
  </si>
  <si>
    <t>Vybourání dřevěných rámů oken s křídly, dveřních zárubní, vrat, stěn, ostění nebo obkladů stěn plných, zasklených nebo výkladních pevných nebo otevíratelných, plochy přes 4 m2</t>
  </si>
  <si>
    <t>1074731771</t>
  </si>
  <si>
    <t>https://podminky.urs.cz/item/CS_URS_2024_01/968062747</t>
  </si>
  <si>
    <t>3,025*3+3*2,4+2,87*2,4</t>
  </si>
  <si>
    <t>2,3*2,4+2*2,3*4</t>
  </si>
  <si>
    <t>167</t>
  </si>
  <si>
    <t>968072455</t>
  </si>
  <si>
    <t>Vybourání kovových rámů oken s křídly, dveřních zárubní, vrat, stěn, ostění nebo obkladů dveřních zárubní, plochy do 2 m2</t>
  </si>
  <si>
    <t>-2111038018</t>
  </si>
  <si>
    <t>https://podminky.urs.cz/item/CS_URS_2024_01/968072455</t>
  </si>
  <si>
    <t>0,9*2*2</t>
  </si>
  <si>
    <t>168</t>
  </si>
  <si>
    <t>968072456</t>
  </si>
  <si>
    <t>Vybourání kovových rámů oken s křídly, dveřních zárubní, vrat, stěn, ostění nebo obkladů dveřních zárubní, plochy přes 2 m2</t>
  </si>
  <si>
    <t>470664991</t>
  </si>
  <si>
    <t>https://podminky.urs.cz/item/CS_URS_2024_01/968072456</t>
  </si>
  <si>
    <t>1,2*2,4+1,79*2,4*13+1,5*2,4</t>
  </si>
  <si>
    <t>2,5*2,4+1,35*2,4</t>
  </si>
  <si>
    <t>1,05*2,4+1,058*2,4+1,975*2,4+0,9*2,9*2+2,87*2,4+1,75*2,4*7+1,5*2,4*2</t>
  </si>
  <si>
    <t>169</t>
  </si>
  <si>
    <t>971033431</t>
  </si>
  <si>
    <t>Vybourání otvorů ve zdivu základovém nebo nadzákladovém z cihel, tvárnic, příčkovek z cihel pálených na maltu vápennou nebo vápenocementovou plochy do 0,25 m2, tl. do 150 mm</t>
  </si>
  <si>
    <t>1414152359</t>
  </si>
  <si>
    <t>https://podminky.urs.cz/item/CS_URS_2024_01/971033431</t>
  </si>
  <si>
    <t>mč.1.74</t>
  </si>
  <si>
    <t>97104236x2</t>
  </si>
  <si>
    <t>Vybourání otvorů v betonových příčkách a zdech základových nebo nadzákladových plochy do 0,09 m2, tl. do 1000 mm</t>
  </si>
  <si>
    <t>-1522724808</t>
  </si>
  <si>
    <t>171</t>
  </si>
  <si>
    <t>974031664</t>
  </si>
  <si>
    <t>Vysekání rýh ve zdivu cihelném na maltu vápennou nebo vápenocementovou pro vtahování nosníků do zdí, před vybouráním otvoru do hl. 150 mm, při v. nosníku do 150 mm</t>
  </si>
  <si>
    <t>633004425</t>
  </si>
  <si>
    <t>https://podminky.urs.cz/item/CS_URS_2024_01/974031664</t>
  </si>
  <si>
    <t>0,7*2</t>
  </si>
  <si>
    <t>172</t>
  </si>
  <si>
    <t>978015391</t>
  </si>
  <si>
    <t>Otlučení vápenných nebo vápenocementových omítek vnějších ploch s vyškrabáním spar a s očištěním zdiva stupně členitosti 1 a 2, v rozsahu přes 80 do 100 %</t>
  </si>
  <si>
    <t>-1930260318</t>
  </si>
  <si>
    <t>https://podminky.urs.cz/item/CS_URS_2024_01/978015391</t>
  </si>
  <si>
    <t>173</t>
  </si>
  <si>
    <t>978059311</t>
  </si>
  <si>
    <t>Odsekání obkladů stěn včetně otlučení podkladní omítky až na zdivo z dlaždic z čediče přes 1 m2</t>
  </si>
  <si>
    <t>731918458</t>
  </si>
  <si>
    <t>https://podminky.urs.cz/item/CS_URS_2024_01/978059311</t>
  </si>
  <si>
    <t>11,2*0,3</t>
  </si>
  <si>
    <t>174</t>
  </si>
  <si>
    <t>985321111</t>
  </si>
  <si>
    <t>Ochranný nátěr betonářské výztuže 1 vrstva tloušťky 1 mm na cementové bázi stěn, líce kleneb a podhledů</t>
  </si>
  <si>
    <t>-595187402</t>
  </si>
  <si>
    <t>https://podminky.urs.cz/item/CS_URS_2024_01/985321111</t>
  </si>
  <si>
    <t>antikorozní nátěr a kontaktní můstek vč. penetrace</t>
  </si>
  <si>
    <t>997</t>
  </si>
  <si>
    <t>Přesun sutě</t>
  </si>
  <si>
    <t>175</t>
  </si>
  <si>
    <t>997013117</t>
  </si>
  <si>
    <t>Vnitrostaveništní doprava suti a vybouraných hmot vodorovně do 50 m s naložením základní pro budovy a haly výšky přes 21 do 24 m</t>
  </si>
  <si>
    <t>1460841189</t>
  </si>
  <si>
    <t>https://podminky.urs.cz/item/CS_URS_2024_01/997013117</t>
  </si>
  <si>
    <t>176</t>
  </si>
  <si>
    <t>997013501</t>
  </si>
  <si>
    <t>Odvoz suti a vybouraných hmot na skládku nebo meziskládku se složením, na vzdálenost do 1 km</t>
  </si>
  <si>
    <t>-1612109318</t>
  </si>
  <si>
    <t>https://podminky.urs.cz/item/CS_URS_2024_01/997013501</t>
  </si>
  <si>
    <t>177</t>
  </si>
  <si>
    <t>997013509</t>
  </si>
  <si>
    <t>Odvoz suti a vybouraných hmot na skládku nebo meziskládku se složením, na vzdálenost Příplatek k ceně za každý další započatý 1 km přes 1 km</t>
  </si>
  <si>
    <t>-1606184269</t>
  </si>
  <si>
    <t>https://podminky.urs.cz/item/CS_URS_2024_01/997013509</t>
  </si>
  <si>
    <t>163,117*19 'Přepočtené koeficientem množství</t>
  </si>
  <si>
    <t>178</t>
  </si>
  <si>
    <t>997013871</t>
  </si>
  <si>
    <t>Poplatek za uložení stavebního odpadu na recyklační skládce (skládkovné) směsného stavebního a demoličního zatříděného do Katalogu odpadů pod kódem 17 09 04</t>
  </si>
  <si>
    <t>703719832</t>
  </si>
  <si>
    <t>https://podminky.urs.cz/item/CS_URS_2024_01/997013871</t>
  </si>
  <si>
    <t>998</t>
  </si>
  <si>
    <t>Přesun hmot</t>
  </si>
  <si>
    <t>179</t>
  </si>
  <si>
    <t>998011003</t>
  </si>
  <si>
    <t>Přesun hmot pro budovy občanské výstavby, bydlení, výrobu a služby s nosnou svislou konstrukcí zděnou z cihel, tvárnic nebo kamene vodorovná dopravní vzdálenost do 100 m základní pro budovy výšky přes 12 do 24 m</t>
  </si>
  <si>
    <t>1734393358</t>
  </si>
  <si>
    <t>https://podminky.urs.cz/item/CS_URS_2024_01/998011003</t>
  </si>
  <si>
    <t>PSV</t>
  </si>
  <si>
    <t>Práce a dodávky PSV</t>
  </si>
  <si>
    <t>711</t>
  </si>
  <si>
    <t>Izolace proti vodě, vlhkosti a plynům</t>
  </si>
  <si>
    <t>180</t>
  </si>
  <si>
    <t>711111001</t>
  </si>
  <si>
    <t>Provedení izolace proti zemní vlhkosti natěradly a tmely za studena na ploše vodorovné V nátěrem penetračním</t>
  </si>
  <si>
    <t>-511840076</t>
  </si>
  <si>
    <t>https://podminky.urs.cz/item/CS_URS_2024_01/711111001</t>
  </si>
  <si>
    <t>pzn.4</t>
  </si>
  <si>
    <t>pzn.45</t>
  </si>
  <si>
    <t>515</t>
  </si>
  <si>
    <t>181</t>
  </si>
  <si>
    <t>11163150</t>
  </si>
  <si>
    <t>lak penetrační asfaltový</t>
  </si>
  <si>
    <t>-1819471381</t>
  </si>
  <si>
    <t>519*0,0003</t>
  </si>
  <si>
    <t>182</t>
  </si>
  <si>
    <t>711112001</t>
  </si>
  <si>
    <t>Provedení izolace proti zemní vlhkosti natěradly a tmely za studena na ploše svislé S nátěrem penetračním</t>
  </si>
  <si>
    <t>-1064795942</t>
  </si>
  <si>
    <t>https://podminky.urs.cz/item/CS_URS_2024_01/711112001</t>
  </si>
  <si>
    <t>(2+2)*1*2</t>
  </si>
  <si>
    <t>5*0,8</t>
  </si>
  <si>
    <t>421*(1+1,5)/2</t>
  </si>
  <si>
    <t>183</t>
  </si>
  <si>
    <t>970039734</t>
  </si>
  <si>
    <t>571,25*0,00035</t>
  </si>
  <si>
    <t>184</t>
  </si>
  <si>
    <t>711141559</t>
  </si>
  <si>
    <t>Provedení izolace proti zemní vlhkosti pásy přitavením NAIP na ploše vodorovné V</t>
  </si>
  <si>
    <t>-601150431</t>
  </si>
  <si>
    <t>https://podminky.urs.cz/item/CS_URS_2024_01/711141559</t>
  </si>
  <si>
    <t>185</t>
  </si>
  <si>
    <t>62855001</t>
  </si>
  <si>
    <t>pás asfaltový natavitelný modifikovaný SBS s vložkou z polyesterové rohože a spalitelnou PE fólií nebo jemnozrnným minerálním posypem na horním povrchu tl 4,0mm</t>
  </si>
  <si>
    <t>-1253261750</t>
  </si>
  <si>
    <t>519*1,15</t>
  </si>
  <si>
    <t>186</t>
  </si>
  <si>
    <t>711142559</t>
  </si>
  <si>
    <t>Provedení izolace proti zemní vlhkosti pásy přitavením NAIP na ploše svislé S</t>
  </si>
  <si>
    <t>-605907402</t>
  </si>
  <si>
    <t>https://podminky.urs.cz/item/CS_URS_2024_01/711142559</t>
  </si>
  <si>
    <t>187</t>
  </si>
  <si>
    <t>371392046</t>
  </si>
  <si>
    <t>571,25*1,2</t>
  </si>
  <si>
    <t>188</t>
  </si>
  <si>
    <t>711161273</t>
  </si>
  <si>
    <t>Provedení izolace proti zemní vlhkosti nopovou fólií na ploše svislé S z nopové fólie</t>
  </si>
  <si>
    <t>1439410432</t>
  </si>
  <si>
    <t>https://podminky.urs.cz/item/CS_URS_2024_01/711161273</t>
  </si>
  <si>
    <t>189</t>
  </si>
  <si>
    <t>28323005</t>
  </si>
  <si>
    <t>fólie profilovaná (nopová) drenážní HDPE s výškou nopů 8mm</t>
  </si>
  <si>
    <t>1050431170</t>
  </si>
  <si>
    <t>37*1,22</t>
  </si>
  <si>
    <t>190</t>
  </si>
  <si>
    <t>998711103</t>
  </si>
  <si>
    <t>Přesun hmot pro izolace proti vodě, vlhkosti a plynům stanovený z hmotnosti přesunovaného materiálu vodorovná dopravní vzdálenost do 50 m základní v objektech výšky přes 12 do 60 m</t>
  </si>
  <si>
    <t>-2081922201</t>
  </si>
  <si>
    <t>https://podminky.urs.cz/item/CS_URS_2024_01/998711103</t>
  </si>
  <si>
    <t>712</t>
  </si>
  <si>
    <t>Povlakové krytiny</t>
  </si>
  <si>
    <t>191</t>
  </si>
  <si>
    <t>71200-001</t>
  </si>
  <si>
    <t>M+D hydroizolační a difuzní fólie (oboustranně kašírovaná polyethylénová fólie 3,2kg/m2) lepená do flexibil.lepida</t>
  </si>
  <si>
    <t>-1855013702</t>
  </si>
  <si>
    <t>(8+1+0,3+5,8*2+7+0,8+3,1+5,8*4+2,8*2+2,8*2)*0,3</t>
  </si>
  <si>
    <t>192</t>
  </si>
  <si>
    <t>71200-002</t>
  </si>
  <si>
    <t>Lepící stěrka na bázi cementu tl. 4mm (1,3kg/m2 suché malty a 1mm tl.) vč. výztužné tkaniny 162g/m2</t>
  </si>
  <si>
    <t>-481964630</t>
  </si>
  <si>
    <t>193</t>
  </si>
  <si>
    <t>712361803</t>
  </si>
  <si>
    <t>Odstranění povlakové krytiny střech plochých do 10° z fólií přilepenou v plné ploše</t>
  </si>
  <si>
    <t>-1598759514</t>
  </si>
  <si>
    <t>https://podminky.urs.cz/item/CS_URS_2024_01/712361803</t>
  </si>
  <si>
    <t>194</t>
  </si>
  <si>
    <t>998712103</t>
  </si>
  <si>
    <t>Přesun hmot pro povlakové krytiny stanovený z hmotnosti přesunovaného materiálu vodorovná dopravní vzdálenost do 50 m základní v objektech výšky přes 12 do 24 m</t>
  </si>
  <si>
    <t>-815752720</t>
  </si>
  <si>
    <t>https://podminky.urs.cz/item/CS_URS_2024_01/998712103</t>
  </si>
  <si>
    <t>713</t>
  </si>
  <si>
    <t>Izolace tepelné</t>
  </si>
  <si>
    <t>195</t>
  </si>
  <si>
    <t>713110833</t>
  </si>
  <si>
    <t>Odstranění tepelné izolace stropů nebo podhledů z rohoží, pásů, dílců, desek, bloků připevněných přibitím nebo nastřelením z vláknitých materiálů suchých, tloušťka izolace přes 100 mm</t>
  </si>
  <si>
    <t>426424522</t>
  </si>
  <si>
    <t>https://podminky.urs.cz/item/CS_URS_2024_01/713110833</t>
  </si>
  <si>
    <t>pzn 35</t>
  </si>
  <si>
    <t>1076,92</t>
  </si>
  <si>
    <t>196</t>
  </si>
  <si>
    <t>713111121</t>
  </si>
  <si>
    <t>Montáž tepelné izolace stropů rohožemi, pásy, dílci, deskami, bloky (izolační materiál ve specifikaci) rovných spodem s uchycením (drátem, páskou apod.)</t>
  </si>
  <si>
    <t>-1712637497</t>
  </si>
  <si>
    <t>https://podminky.urs.cz/item/CS_URS_2024_01/713111121</t>
  </si>
  <si>
    <t>pzn 17</t>
  </si>
  <si>
    <t>16,2*18,7*2</t>
  </si>
  <si>
    <t>5.np - mč.5.9B</t>
  </si>
  <si>
    <t>8,9</t>
  </si>
  <si>
    <t>1076,92*2</t>
  </si>
  <si>
    <t>197</t>
  </si>
  <si>
    <t>63152099</t>
  </si>
  <si>
    <t>pás tepelně izolační univerzální λ=0,032-0,033 tl 100mm</t>
  </si>
  <si>
    <t>-459252573</t>
  </si>
  <si>
    <t>8,9*1,05</t>
  </si>
  <si>
    <t>198</t>
  </si>
  <si>
    <t>63152102</t>
  </si>
  <si>
    <t>pás tepelně izolační univerzální λ=0,032-0,033 tl 140mm</t>
  </si>
  <si>
    <t>-1235133580</t>
  </si>
  <si>
    <t>16,2*18,7*1,05</t>
  </si>
  <si>
    <t>1076,92*1,05</t>
  </si>
  <si>
    <t>199</t>
  </si>
  <si>
    <t>63152106</t>
  </si>
  <si>
    <t>pás tepelně izolační univerzální λ=0,032-0,033 tl 180mm</t>
  </si>
  <si>
    <t>783854707</t>
  </si>
  <si>
    <t>200</t>
  </si>
  <si>
    <t>713111127</t>
  </si>
  <si>
    <t>Montáž tepelné izolace stropů rohožemi, pásy, dílci, deskami, bloky (izolační materiál ve specifikaci) rovných spodem lepením celoplošně</t>
  </si>
  <si>
    <t>741444578</t>
  </si>
  <si>
    <t>https://podminky.urs.cz/item/CS_URS_2024_01/713111127</t>
  </si>
  <si>
    <t>nad pzn 4</t>
  </si>
  <si>
    <t>201</t>
  </si>
  <si>
    <t>1363918579</t>
  </si>
  <si>
    <t>7,85*1,1</t>
  </si>
  <si>
    <t>27*1,1</t>
  </si>
  <si>
    <t>202</t>
  </si>
  <si>
    <t>63142044</t>
  </si>
  <si>
    <t>deska tepelně izolační minerální kontaktních fasád podélné vlákno λ=0,037-0,038 tl 120mm</t>
  </si>
  <si>
    <t>-585535451</t>
  </si>
  <si>
    <t>2*2/2*2*1,05</t>
  </si>
  <si>
    <t>203</t>
  </si>
  <si>
    <t>713121111</t>
  </si>
  <si>
    <t>Montáž tepelné izolace podlah rohožemi, pásy, deskami, dílci, bloky (izolační materiál ve specifikaci) kladenými volně jednovrstvá</t>
  </si>
  <si>
    <t>-98962132</t>
  </si>
  <si>
    <t>https://podminky.urs.cz/item/CS_URS_2024_01/713121111</t>
  </si>
  <si>
    <t>pzn.4 - vyplnění dutiny - 5vrstev po 200mm tl.</t>
  </si>
  <si>
    <t>1,8*1,8/2*5*2</t>
  </si>
  <si>
    <t>204</t>
  </si>
  <si>
    <t>63152108</t>
  </si>
  <si>
    <t>pás tepelně izolační univerzální λ=0,032-0,033 tl 200mm</t>
  </si>
  <si>
    <t>-682534756</t>
  </si>
  <si>
    <t>1,8*1,8/2*5*2*1,05</t>
  </si>
  <si>
    <t>205</t>
  </si>
  <si>
    <t>713131121</t>
  </si>
  <si>
    <t>Montáž tepelné izolace stěn rohožemi, pásy, deskami, dílci, bloky (izolační materiál ve specifikaci) přichycením úchytnými dráty a závlačkami</t>
  </si>
  <si>
    <t>-1443734648</t>
  </si>
  <si>
    <t>https://podminky.urs.cz/item/CS_URS_2024_01/713131121</t>
  </si>
  <si>
    <t>(18,7*1,5*2+15,5*1,5+7,72*2*3,14/2-1*0,9*3-1,5*1,2*2)*2</t>
  </si>
  <si>
    <t>206</t>
  </si>
  <si>
    <t>1169860969</t>
  </si>
  <si>
    <t>(18,7*1,5*2+15,5*1,5+7,72*2*3,14/2-1*0,9*3-1,5*1,2*2)*1,05</t>
  </si>
  <si>
    <t>207</t>
  </si>
  <si>
    <t>63152110</t>
  </si>
  <si>
    <t>pás tepelně izolační univerzální λ=0,032-0,033 tl 220mm</t>
  </si>
  <si>
    <t>461579149</t>
  </si>
  <si>
    <t>208</t>
  </si>
  <si>
    <t>713131141</t>
  </si>
  <si>
    <t>Montáž tepelné izolace stěn rohožemi, pásy, deskami, dílci, bloky (izolační materiál ve specifikaci) lepením celoplošně bez mechanického kotvení</t>
  </si>
  <si>
    <t>1351363613</t>
  </si>
  <si>
    <t>https://podminky.urs.cz/item/CS_URS_2024_01/713131141</t>
  </si>
  <si>
    <t>pzn.19 - pod terénem</t>
  </si>
  <si>
    <t>302,35*0,5</t>
  </si>
  <si>
    <t>209</t>
  </si>
  <si>
    <t>28376348</t>
  </si>
  <si>
    <t>deska perimetrická pro zateplení spodních staveb 200kPa λ=0,034</t>
  </si>
  <si>
    <t>-503336465</t>
  </si>
  <si>
    <t>5*0,8*0,02*1,05</t>
  </si>
  <si>
    <t>302,35*0,5*0,16*1,05</t>
  </si>
  <si>
    <t>210</t>
  </si>
  <si>
    <t>713141131</t>
  </si>
  <si>
    <t>Montáž tepelné izolace střech plochých rohožemi, pásy, deskami, dílci, bloky (izolační materiál ve specifikaci) přilepenými za studena jednovrstvá zplna</t>
  </si>
  <si>
    <t>1379777224</t>
  </si>
  <si>
    <t>https://podminky.urs.cz/item/CS_URS_2024_01/713141131</t>
  </si>
  <si>
    <t>28376142</t>
  </si>
  <si>
    <t>klín izolační spád do 5% EPS 150</t>
  </si>
  <si>
    <t>2023172864</t>
  </si>
  <si>
    <t>81,61*(0,04+0,06)/2*1,05</t>
  </si>
  <si>
    <t>998713103</t>
  </si>
  <si>
    <t>Přesun hmot pro izolace tepelné stanovený z hmotnosti přesunovaného materiálu vodorovná dopravní vzdálenost do 50 m s užitím mechanizace v objektech výšky přes 12 m do 24 m</t>
  </si>
  <si>
    <t>-470300144</t>
  </si>
  <si>
    <t>https://podminky.urs.cz/item/CS_URS_2024_01/998713103</t>
  </si>
  <si>
    <t>751</t>
  </si>
  <si>
    <t>Vzduchotechnika</t>
  </si>
  <si>
    <t>213</t>
  </si>
  <si>
    <t>751398822</t>
  </si>
  <si>
    <t>Demontáž ostatních zařízení větrací mřížky stěnové, průřezu přes 0,040 do 0,100 m2</t>
  </si>
  <si>
    <t>-515063604</t>
  </si>
  <si>
    <t>https://podminky.urs.cz/item/CS_URS_2024_01/751398822</t>
  </si>
  <si>
    <t>214</t>
  </si>
  <si>
    <t>751398825</t>
  </si>
  <si>
    <t>Demontáž ostatních zařízení větrací mřížky stěnové, průřezu přes 0,200 m2</t>
  </si>
  <si>
    <t>1396473040</t>
  </si>
  <si>
    <t>https://podminky.urs.cz/item/CS_URS_2024_01/751398825</t>
  </si>
  <si>
    <t>2+2+2+2</t>
  </si>
  <si>
    <t>762</t>
  </si>
  <si>
    <t>Konstrukce tesařské</t>
  </si>
  <si>
    <t>215</t>
  </si>
  <si>
    <t>762083111</t>
  </si>
  <si>
    <t>Impregnace řeziva máčením proti dřevokaznému hmyzu a houbám, třída ohrožení 1 a 2 (dřevo v interiéru)</t>
  </si>
  <si>
    <t>-1287231291</t>
  </si>
  <si>
    <t>https://podminky.urs.cz/item/CS_URS_2024_01/762083111</t>
  </si>
  <si>
    <t>76,5*0,024</t>
  </si>
  <si>
    <t>216</t>
  </si>
  <si>
    <t>762342214</t>
  </si>
  <si>
    <t>Montáž laťování střech jednoduchých sklonu do 60° při osové vzdálenosti latí přes 150 do 360 mm</t>
  </si>
  <si>
    <t>14685931</t>
  </si>
  <si>
    <t>https://podminky.urs.cz/item/CS_URS_2024_01/762342214</t>
  </si>
  <si>
    <t>střechy</t>
  </si>
  <si>
    <t>JV pohled řez 2</t>
  </si>
  <si>
    <t>8*1,5</t>
  </si>
  <si>
    <t>217</t>
  </si>
  <si>
    <t>762342511</t>
  </si>
  <si>
    <t>Montáž laťování montáž kontralatí na podklad bez tepelné izolace</t>
  </si>
  <si>
    <t>350364697</t>
  </si>
  <si>
    <t>https://podminky.urs.cz/item/CS_URS_2024_01/762342511</t>
  </si>
  <si>
    <t>střecha</t>
  </si>
  <si>
    <t>117*0,8+11*1,5</t>
  </si>
  <si>
    <t>nad podhledem 3.np</t>
  </si>
  <si>
    <t>119,94</t>
  </si>
  <si>
    <t>nad podhledem 4.np</t>
  </si>
  <si>
    <t>665,26</t>
  </si>
  <si>
    <t>218</t>
  </si>
  <si>
    <t>60514114</t>
  </si>
  <si>
    <t>řezivo jehličnaté lať impregnovaná dl 4 m</t>
  </si>
  <si>
    <t>1625909678</t>
  </si>
  <si>
    <t xml:space="preserve">laťování </t>
  </si>
  <si>
    <t>128,572*3,2*0,04*0,06*1,1</t>
  </si>
  <si>
    <t>kontralatě</t>
  </si>
  <si>
    <t>(117*0,8+11*1,5)*0,04*0,06*1,1</t>
  </si>
  <si>
    <t>119,94*0,04*0,06*1,1</t>
  </si>
  <si>
    <t>665,26*0,04*0,06*1,1</t>
  </si>
  <si>
    <t>219</t>
  </si>
  <si>
    <t>762342812</t>
  </si>
  <si>
    <t>Demontáž bednění a laťování laťování střech sklonu do 60° se všemi nadstřešními konstrukcemi, z latí průřezové plochy do 25 cm2 při osové vzdálenosti přes 0,22 do 0,50 m</t>
  </si>
  <si>
    <t>-73234933</t>
  </si>
  <si>
    <t>https://podminky.urs.cz/item/CS_URS_2024_01/762342812</t>
  </si>
  <si>
    <t>laťování</t>
  </si>
  <si>
    <t>220</t>
  </si>
  <si>
    <t>762342813</t>
  </si>
  <si>
    <t>Demontáž bednění a laťování laťování střech sklonu do 60° se všemi nadstřešními konstrukcemi, z latí průřezové plochy do 25 cm2 při osové vzdálenosti přes 0,50 m</t>
  </si>
  <si>
    <t>275515438</t>
  </si>
  <si>
    <t>https://podminky.urs.cz/item/CS_URS_2024_01/762342813</t>
  </si>
  <si>
    <t>128,572</t>
  </si>
  <si>
    <t>221</t>
  </si>
  <si>
    <t>762395000</t>
  </si>
  <si>
    <t>Spojovací prostředky krovů, bednění a laťování, nadstřešních konstrukcí svorníky, prkna, hřebíky, pásová ocel, vruty</t>
  </si>
  <si>
    <t>-49481310</t>
  </si>
  <si>
    <t>https://podminky.urs.cz/item/CS_URS_2024_01/762395000</t>
  </si>
  <si>
    <t>3,45</t>
  </si>
  <si>
    <t>222</t>
  </si>
  <si>
    <t>762841110</t>
  </si>
  <si>
    <t>Montáž podbíjení stropů a střech vodorovných z hrubých prken na sraz</t>
  </si>
  <si>
    <t>-593784475</t>
  </si>
  <si>
    <t>https://podminky.urs.cz/item/CS_URS_2024_01/762841110</t>
  </si>
  <si>
    <t>223</t>
  </si>
  <si>
    <t>60515111</t>
  </si>
  <si>
    <t>řezivo jehličnaté boční prkno 20-30mm</t>
  </si>
  <si>
    <t>1204219197</t>
  </si>
  <si>
    <t>76,5*0,024*1,1</t>
  </si>
  <si>
    <t>224</t>
  </si>
  <si>
    <t>762841811</t>
  </si>
  <si>
    <t>Demontáž podbíjení obkladů stropů a střech sklonu do 60° z hrubých prken tl. do 35 mm bez omítky</t>
  </si>
  <si>
    <t>-2129164044</t>
  </si>
  <si>
    <t>https://podminky.urs.cz/item/CS_URS_2024_01/762841811</t>
  </si>
  <si>
    <t>225</t>
  </si>
  <si>
    <t>762895000</t>
  </si>
  <si>
    <t>Spojovací prostředky záklopu stropů, stropnic, podbíjení hřebíky, svorníky</t>
  </si>
  <si>
    <t>-355631215</t>
  </si>
  <si>
    <t>https://podminky.urs.cz/item/CS_URS_2024_01/762895000</t>
  </si>
  <si>
    <t>226</t>
  </si>
  <si>
    <t>998762103</t>
  </si>
  <si>
    <t>Přesun hmot pro konstrukce tesařské stanovený z hmotnosti přesunovaného materiálu vodorovná dopravní vzdálenost do 50 m základní v objektech výšky přes 12 do 24 m</t>
  </si>
  <si>
    <t>-1531403511</t>
  </si>
  <si>
    <t>https://podminky.urs.cz/item/CS_URS_2024_01/998762103</t>
  </si>
  <si>
    <t>763</t>
  </si>
  <si>
    <t>Konstrukce suché výstavby</t>
  </si>
  <si>
    <t>227</t>
  </si>
  <si>
    <t>763111426</t>
  </si>
  <si>
    <t>Příčka ze sádrokartonových desek s nosnou konstrukcí z jednoduchých ocelových profilů UW, CW dvojitě opláštěná deskami protipožárními DF tl. 2 x 12,5 mm EI 90, příčka tl. 150 mm, profil 100, s izolací, Rw do 59 dB</t>
  </si>
  <si>
    <t>1023730338</t>
  </si>
  <si>
    <t>https://podminky.urs.cz/item/CS_URS_2024_01/763111426</t>
  </si>
  <si>
    <t>(3,3+0,6)*3,3-0,8*2</t>
  </si>
  <si>
    <t>228</t>
  </si>
  <si>
    <t>763111741</t>
  </si>
  <si>
    <t>Příčka ze sádrokartonových desek ostatní konstrukce a práce na příčkách ze sádrokartonových desek montáž parotěsné zábrany</t>
  </si>
  <si>
    <t>-1696085317</t>
  </si>
  <si>
    <t>https://podminky.urs.cz/item/CS_URS_2024_01/763111741</t>
  </si>
  <si>
    <t>18,7*1,5*2+15,5*1,5+7,72*2*3,14/2-1*0,9*3-1,5*1,2*2</t>
  </si>
  <si>
    <t>229</t>
  </si>
  <si>
    <t>28329282</t>
  </si>
  <si>
    <t>fólie PE vyztužená Al vrstvou pro parotěsnou vrstvu 170g/m2</t>
  </si>
  <si>
    <t>1895428621</t>
  </si>
  <si>
    <t>97,291*1,2</t>
  </si>
  <si>
    <t>230</t>
  </si>
  <si>
    <t>763131751</t>
  </si>
  <si>
    <t>Podhled ze sádrokartonových desek ostatní práce a konstrukce na podhledech ze sádrokartonových desek montáž parotěsné zábrany</t>
  </si>
  <si>
    <t>1715588029</t>
  </si>
  <si>
    <t>https://podminky.urs.cz/item/CS_URS_2024_01/763131751</t>
  </si>
  <si>
    <t>16,2*18,7</t>
  </si>
  <si>
    <t>257,48</t>
  </si>
  <si>
    <t>231</t>
  </si>
  <si>
    <t>1984282529</t>
  </si>
  <si>
    <t>613,32*1,2</t>
  </si>
  <si>
    <t>232</t>
  </si>
  <si>
    <t>763135102</t>
  </si>
  <si>
    <t>Montáž sádrokartonového podhledu kazetového demontovatelného, velikosti kazet 600x600 mm včetně zavěšené nosné konstrukce polozapuštěné</t>
  </si>
  <si>
    <t>-657130219</t>
  </si>
  <si>
    <t>https://podminky.urs.cz/item/CS_URS_2024_01/763135102</t>
  </si>
  <si>
    <t>pzn.14</t>
  </si>
  <si>
    <t>1.pp</t>
  </si>
  <si>
    <t>297,63</t>
  </si>
  <si>
    <t>1.np</t>
  </si>
  <si>
    <t>676,66</t>
  </si>
  <si>
    <t>2.np</t>
  </si>
  <si>
    <t>398,71</t>
  </si>
  <si>
    <t>3.np</t>
  </si>
  <si>
    <t>403,1</t>
  </si>
  <si>
    <t>4.np</t>
  </si>
  <si>
    <t>360,51</t>
  </si>
  <si>
    <t>233</t>
  </si>
  <si>
    <t>5903058x1</t>
  </si>
  <si>
    <t>podhled kazetový požárně odolný 600x600mm</t>
  </si>
  <si>
    <t>-84464143</t>
  </si>
  <si>
    <t>2136,61*1,1</t>
  </si>
  <si>
    <t>234</t>
  </si>
  <si>
    <t>763135811</t>
  </si>
  <si>
    <t>Demontáž podhledu sádrokartonového kazetového na zavěšeném na roštu viditelném</t>
  </si>
  <si>
    <t>736791984</t>
  </si>
  <si>
    <t>https://podminky.urs.cz/item/CS_URS_2024_01/763135811</t>
  </si>
  <si>
    <t>235</t>
  </si>
  <si>
    <t>763161763</t>
  </si>
  <si>
    <t>Podkroví ze sádrokartonových desek dvouvrstvá spodní konstrukce z ocelových profilů CD, UD na krokvových závěsech dvojitě opláštěná deskami protipožárními DF, tl. 2 x 12,5 mm, bez TI</t>
  </si>
  <si>
    <t>-2129398195</t>
  </si>
  <si>
    <t>https://podminky.urs.cz/item/CS_URS_2024_01/763161763</t>
  </si>
  <si>
    <t>oblouk - podhled</t>
  </si>
  <si>
    <t>stěny</t>
  </si>
  <si>
    <t>236</t>
  </si>
  <si>
    <t>76316-18R1</t>
  </si>
  <si>
    <t>Příplatek za obloukový podhledlou</t>
  </si>
  <si>
    <t>-1398494945</t>
  </si>
  <si>
    <t>237</t>
  </si>
  <si>
    <t>763171811</t>
  </si>
  <si>
    <t>Demontáž instalační techniky pro konstrukce ze sádrokartonových desek revizních klapek nebo dvířek pro příčky nebo předsazené stěny, velikost do 1,00 m2</t>
  </si>
  <si>
    <t>-2038489722</t>
  </si>
  <si>
    <t>https://podminky.urs.cz/item/CS_URS_2024_01/763171811</t>
  </si>
  <si>
    <t>pzn 40</t>
  </si>
  <si>
    <t>238</t>
  </si>
  <si>
    <t>7631919xx</t>
  </si>
  <si>
    <t>Demontáž parotěsné zábrany</t>
  </si>
  <si>
    <t>-1022207050</t>
  </si>
  <si>
    <t>239</t>
  </si>
  <si>
    <t>76339-901</t>
  </si>
  <si>
    <t>M+D protipožární kastlík pro vestavěná světla do podhledů</t>
  </si>
  <si>
    <t>1845251089</t>
  </si>
  <si>
    <t>240</t>
  </si>
  <si>
    <t>998763303</t>
  </si>
  <si>
    <t>Přesun hmot pro konstrukce montované z desek sádrokartonových, sádrovláknitých, cementovláknitých nebo cementových stanovený z hmotnosti přesunovaného materiálu vodorovná dopravní vzdálenost do 50 m základní v objektech výšky přes 12 do 24 m</t>
  </si>
  <si>
    <t>910368569</t>
  </si>
  <si>
    <t>https://podminky.urs.cz/item/CS_URS_2024_01/998763303</t>
  </si>
  <si>
    <t>764</t>
  </si>
  <si>
    <t>Konstrukce klempířské</t>
  </si>
  <si>
    <t>241</t>
  </si>
  <si>
    <t>764002812</t>
  </si>
  <si>
    <t>Demontáž klempířských konstrukcí okapového plechu do suti, v krytině skládané</t>
  </si>
  <si>
    <t>1933201660</t>
  </si>
  <si>
    <t>https://podminky.urs.cz/item/CS_URS_2024_01/764002812</t>
  </si>
  <si>
    <t>242</t>
  </si>
  <si>
    <t>764002841</t>
  </si>
  <si>
    <t>Demontáž klempířských konstrukcí oplechování horních ploch zdí a nadezdívek do suti</t>
  </si>
  <si>
    <t>1917570504</t>
  </si>
  <si>
    <t>https://podminky.urs.cz/item/CS_URS_2024_01/764002841</t>
  </si>
  <si>
    <t>56,46+54,79+7,2+3,4+5,2</t>
  </si>
  <si>
    <t>243</t>
  </si>
  <si>
    <t>764002851</t>
  </si>
  <si>
    <t>Demontáž klempířských konstrukcí oplechování parapetů do suti</t>
  </si>
  <si>
    <t>1574891312</t>
  </si>
  <si>
    <t>https://podminky.urs.cz/item/CS_URS_2024_01/764002851</t>
  </si>
  <si>
    <t>2,7*2+3*8+2,4*8+1,5*38+3,2*4+2,4*2+1,8*3+1,8*22+2,1+4,4+1,25*2+1,05*4</t>
  </si>
  <si>
    <t>2,675*6+0,6*7+1,2*5+0,9*6+1,35*4+0,45+3,17+2+8+1+8+1,95*2+2,3+2,35*2</t>
  </si>
  <si>
    <t>0,7*25+2,1*32+2,7+3+1,8*4+2,4*2+2,85*2+(0,58+2,29+0,58)*2</t>
  </si>
  <si>
    <t>244</t>
  </si>
  <si>
    <t>764004801</t>
  </si>
  <si>
    <t>Demontáž klempířských konstrukcí žlabu podokapního do suti</t>
  </si>
  <si>
    <t>1955833712</t>
  </si>
  <si>
    <t>https://podminky.urs.cz/item/CS_URS_2024_01/764004801</t>
  </si>
  <si>
    <t>357,04+45,52</t>
  </si>
  <si>
    <t>245</t>
  </si>
  <si>
    <t>764004861</t>
  </si>
  <si>
    <t>Demontáž klempířských konstrukcí svodu do suti</t>
  </si>
  <si>
    <t>1872486119</t>
  </si>
  <si>
    <t>https://podminky.urs.cz/item/CS_URS_2024_01/764004861</t>
  </si>
  <si>
    <t>253,26+25,13</t>
  </si>
  <si>
    <t>246</t>
  </si>
  <si>
    <t>764141371</t>
  </si>
  <si>
    <t>Krytina ze svitků nebo tabulí z titanzinkového lesklého válcovaného plechu s úpravou u okapů, prostupů a výčnělků desek železobetonových (vstupní stříška)</t>
  </si>
  <si>
    <t>1048576442</t>
  </si>
  <si>
    <t>https://podminky.urs.cz/item/CS_URS_2024_01/764141371</t>
  </si>
  <si>
    <t>K32 - parapet</t>
  </si>
  <si>
    <t>2,55*2</t>
  </si>
  <si>
    <t>247</t>
  </si>
  <si>
    <t>764244304</t>
  </si>
  <si>
    <t>Oplechování horních ploch zdí a nadezdívek (atik) z titanzinkového lesklého válcovaného plechu mechanicky kotvené rš 330 mm</t>
  </si>
  <si>
    <t>-428755981</t>
  </si>
  <si>
    <t>https://podminky.urs.cz/item/CS_URS_2024_01/764244304</t>
  </si>
  <si>
    <t>k38</t>
  </si>
  <si>
    <t>54,79</t>
  </si>
  <si>
    <t>248</t>
  </si>
  <si>
    <t>764244307</t>
  </si>
  <si>
    <t>Oplechování horních ploch zdí a nadezdívek (atik) z titanzinkového lesklého válcovaného plechu mechanicky kotvené rš 670 mm</t>
  </si>
  <si>
    <t>1504641608</t>
  </si>
  <si>
    <t>https://podminky.urs.cz/item/CS_URS_2024_01/764244307</t>
  </si>
  <si>
    <t>rš 620</t>
  </si>
  <si>
    <t>K37</t>
  </si>
  <si>
    <t>56,46</t>
  </si>
  <si>
    <t>rš 560</t>
  </si>
  <si>
    <t>K39</t>
  </si>
  <si>
    <t>7,2</t>
  </si>
  <si>
    <t>rš 610</t>
  </si>
  <si>
    <t>K43</t>
  </si>
  <si>
    <t>5,2</t>
  </si>
  <si>
    <t>249</t>
  </si>
  <si>
    <t>764244308</t>
  </si>
  <si>
    <t>Oplechování horních ploch zdí a nadezdívek (atik) z titanzinkového lesklého válcovaného plechu mechanicky kotvené rš 750 mm</t>
  </si>
  <si>
    <t>1638229541</t>
  </si>
  <si>
    <t>https://podminky.urs.cz/item/CS_URS_2024_01/764244308</t>
  </si>
  <si>
    <t>rš 690</t>
  </si>
  <si>
    <t>K40</t>
  </si>
  <si>
    <t>3,4</t>
  </si>
  <si>
    <t>250</t>
  </si>
  <si>
    <t>764246302</t>
  </si>
  <si>
    <t>Oplechování parapetů z titanzinkového lesklého válcovaného plechu rovných mechanicky kotvené, bez rohů rš 200 mm</t>
  </si>
  <si>
    <t>1083474470</t>
  </si>
  <si>
    <t>https://podminky.urs.cz/item/CS_URS_2024_01/764246302</t>
  </si>
  <si>
    <t>K10</t>
  </si>
  <si>
    <t>4,4</t>
  </si>
  <si>
    <t>251</t>
  </si>
  <si>
    <t>764246303</t>
  </si>
  <si>
    <t>Oplechování parapetů z titanzinkového lesklého válcovaného plechu rovných mechanicky kotvené, bez rohů rš 250 mm</t>
  </si>
  <si>
    <t>-36091737</t>
  </si>
  <si>
    <t>https://podminky.urs.cz/item/CS_URS_2024_01/764246303</t>
  </si>
  <si>
    <t>K06</t>
  </si>
  <si>
    <t>2,4*2</t>
  </si>
  <si>
    <t>K07</t>
  </si>
  <si>
    <t>1,8*3</t>
  </si>
  <si>
    <t>252</t>
  </si>
  <si>
    <t>764246304</t>
  </si>
  <si>
    <t>Oplechování parapetů z titanzinkového lesklého válcovaného plechu rovných mechanicky kotvené, bez rohů rš 330 mm</t>
  </si>
  <si>
    <t>1687038221</t>
  </si>
  <si>
    <t>https://podminky.urs.cz/item/CS_URS_2024_01/764246304</t>
  </si>
  <si>
    <t>rš 270</t>
  </si>
  <si>
    <t>K01</t>
  </si>
  <si>
    <t>2,7*2</t>
  </si>
  <si>
    <t>K02</t>
  </si>
  <si>
    <t>3*8</t>
  </si>
  <si>
    <t>K03</t>
  </si>
  <si>
    <t>2,4*8</t>
  </si>
  <si>
    <t>K04</t>
  </si>
  <si>
    <t>1,5*38</t>
  </si>
  <si>
    <t>K05</t>
  </si>
  <si>
    <t>3,2*4</t>
  </si>
  <si>
    <t>K08</t>
  </si>
  <si>
    <t>1,8*22</t>
  </si>
  <si>
    <t>K09</t>
  </si>
  <si>
    <t>2,1</t>
  </si>
  <si>
    <t>K11</t>
  </si>
  <si>
    <t>1,25*2</t>
  </si>
  <si>
    <t>K12</t>
  </si>
  <si>
    <t>1,05*4</t>
  </si>
  <si>
    <t>K13</t>
  </si>
  <si>
    <t>2,675*6</t>
  </si>
  <si>
    <t>K14</t>
  </si>
  <si>
    <t>0,6*7</t>
  </si>
  <si>
    <t>K15</t>
  </si>
  <si>
    <t>1,2*5</t>
  </si>
  <si>
    <t>K16</t>
  </si>
  <si>
    <t>0,9*6</t>
  </si>
  <si>
    <t>K17</t>
  </si>
  <si>
    <t>1,35*4</t>
  </si>
  <si>
    <t>K18</t>
  </si>
  <si>
    <t>0,45</t>
  </si>
  <si>
    <t>K19</t>
  </si>
  <si>
    <t>3,17</t>
  </si>
  <si>
    <t>K20</t>
  </si>
  <si>
    <t>2*8</t>
  </si>
  <si>
    <t>K21</t>
  </si>
  <si>
    <t>1*8</t>
  </si>
  <si>
    <t>K22</t>
  </si>
  <si>
    <t>1,95*2</t>
  </si>
  <si>
    <t>K23</t>
  </si>
  <si>
    <t>2,3</t>
  </si>
  <si>
    <t>K24</t>
  </si>
  <si>
    <t>2,35*2</t>
  </si>
  <si>
    <t>K25</t>
  </si>
  <si>
    <t>0,7*25</t>
  </si>
  <si>
    <t>K31</t>
  </si>
  <si>
    <t>2,85*2</t>
  </si>
  <si>
    <t>253</t>
  </si>
  <si>
    <t>764246306</t>
  </si>
  <si>
    <t>Oplechování parapetů z titanzinkového lesklého válcovaného plechu rovných mechanicky kotvené, bez rohů rš 500 mm</t>
  </si>
  <si>
    <t>73668190</t>
  </si>
  <si>
    <t>https://podminky.urs.cz/item/CS_URS_2024_01/764246306</t>
  </si>
  <si>
    <t>rš 430</t>
  </si>
  <si>
    <t>K26</t>
  </si>
  <si>
    <t>2,1*32</t>
  </si>
  <si>
    <t>K27</t>
  </si>
  <si>
    <t>2,7</t>
  </si>
  <si>
    <t>K28</t>
  </si>
  <si>
    <t>K29</t>
  </si>
  <si>
    <t>1,8*4</t>
  </si>
  <si>
    <t>rš460</t>
  </si>
  <si>
    <t>K30</t>
  </si>
  <si>
    <t>254</t>
  </si>
  <si>
    <t>764541305</t>
  </si>
  <si>
    <t>Žlab podokapní z titanzinkového lesklého válcovaného plechu včetně háků a čel půlkruhový rš 330 mm</t>
  </si>
  <si>
    <t>-52265909</t>
  </si>
  <si>
    <t>https://podminky.urs.cz/item/CS_URS_2024_01/764541305</t>
  </si>
  <si>
    <t>K33</t>
  </si>
  <si>
    <t>357,04</t>
  </si>
  <si>
    <t>K34</t>
  </si>
  <si>
    <t>45,52</t>
  </si>
  <si>
    <t>255</t>
  </si>
  <si>
    <t>764541325</t>
  </si>
  <si>
    <t>Žlab podokapní z titanzinkového lesklého válcovaného plechu včetně háků a čel roh nebo kout, žlabu půlkruhového rš 330 mm</t>
  </si>
  <si>
    <t>2058219238</t>
  </si>
  <si>
    <t>https://podminky.urs.cz/item/CS_URS_2024_01/764541325</t>
  </si>
  <si>
    <t>256</t>
  </si>
  <si>
    <t>76460-001</t>
  </si>
  <si>
    <t>K42 M+D ukončovací balkonový profil s okapničkou, extrudovaný hliník, práškové lakování vč. příslušenství (kotvící prvky, atd)</t>
  </si>
  <si>
    <t>809997786</t>
  </si>
  <si>
    <t>257</t>
  </si>
  <si>
    <t>998764103</t>
  </si>
  <si>
    <t>Přesun hmot pro konstrukce klempířské stanovený z hmotnosti přesunovaného materiálu vodorovná dopravní vzdálenost do 50 m základní v objektech výšky přes 12 do 24 m</t>
  </si>
  <si>
    <t>-1418196578</t>
  </si>
  <si>
    <t>https://podminky.urs.cz/item/CS_URS_2024_01/998764103</t>
  </si>
  <si>
    <t>765</t>
  </si>
  <si>
    <t>Krytina skládaná</t>
  </si>
  <si>
    <t>258</t>
  </si>
  <si>
    <t>765121011</t>
  </si>
  <si>
    <t>Montáž krytiny betonové sklonu do 30° drážkové na sucho, počet kusů do 7,5 ks/m2</t>
  </si>
  <si>
    <t>784450757</t>
  </si>
  <si>
    <t>https://podminky.urs.cz/item/CS_URS_2024_01/765121011</t>
  </si>
  <si>
    <t>259</t>
  </si>
  <si>
    <t>765121802</t>
  </si>
  <si>
    <t>Demontáž krytiny betonové na sucho, sklonu do 30° k dalšímu použití</t>
  </si>
  <si>
    <t>-2072843043</t>
  </si>
  <si>
    <t>https://podminky.urs.cz/item/CS_URS_2024_01/765121802</t>
  </si>
  <si>
    <t>260</t>
  </si>
  <si>
    <t>765125011</t>
  </si>
  <si>
    <t>Montáž střešních doplňků krytiny betonové speciálních tašek na sucho větracích, protisněhových, prosvětlovacích, hromosvodových, prostupových, nosných pro stoupací plošinu drážkových</t>
  </si>
  <si>
    <t>1461806793</t>
  </si>
  <si>
    <t>https://podminky.urs.cz/item/CS_URS_2024_01/765125011</t>
  </si>
  <si>
    <t>VK/01</t>
  </si>
  <si>
    <t>VK/02</t>
  </si>
  <si>
    <t>261</t>
  </si>
  <si>
    <t>596000x01</t>
  </si>
  <si>
    <t xml:space="preserve">VK/01  Ventilační komín s rotační hlavicé, stabilizovaný PP odolný proti UV záření, DN150</t>
  </si>
  <si>
    <t>855056185</t>
  </si>
  <si>
    <t>262</t>
  </si>
  <si>
    <t>596000x02</t>
  </si>
  <si>
    <t xml:space="preserve">VK/02  Odvětrání, vyrobený z ASA, PP odolný proti UV záření, pro bet. krytinu,  DN125</t>
  </si>
  <si>
    <t>820634162</t>
  </si>
  <si>
    <t>263</t>
  </si>
  <si>
    <t>765191021</t>
  </si>
  <si>
    <t>Montáž pojistné hydroizolační nebo parotěsné fólie kladené ve sklonu přes 20° s lepenými přesahy na krokve</t>
  </si>
  <si>
    <t>2035223214</t>
  </si>
  <si>
    <t>https://podminky.urs.cz/item/CS_URS_2024_01/765191021</t>
  </si>
  <si>
    <t>264</t>
  </si>
  <si>
    <t>2832903x1</t>
  </si>
  <si>
    <t>fólie kontaktní difuzně propustná pro doplňkovou hydroizolační vrstvu, třívrstvá mikroporézní PP 150g/m2 s integrovanou samolepící páskou</t>
  </si>
  <si>
    <t>58645011</t>
  </si>
  <si>
    <t>128,572*1,15</t>
  </si>
  <si>
    <t>147,858*1,1 'Přepočtené koeficientem množství</t>
  </si>
  <si>
    <t>265</t>
  </si>
  <si>
    <t>765191901</t>
  </si>
  <si>
    <t>Demontáž pojistné hydroizolační fólie kladené ve sklonu do 30°</t>
  </si>
  <si>
    <t>639253673</t>
  </si>
  <si>
    <t>https://podminky.urs.cz/item/CS_URS_2024_01/765191901</t>
  </si>
  <si>
    <t>266</t>
  </si>
  <si>
    <t>998765103</t>
  </si>
  <si>
    <t>Přesun hmot pro krytiny skládané stanovený z hmotnosti přesunovaného materiálu vodorovná dopravní vzdálenost do 50 m základní na objektech výšky přes 12 do 24 m</t>
  </si>
  <si>
    <t>-1115085548</t>
  </si>
  <si>
    <t>https://podminky.urs.cz/item/CS_URS_2024_01/998765103</t>
  </si>
  <si>
    <t>766</t>
  </si>
  <si>
    <t>Konstrukce truhlářské</t>
  </si>
  <si>
    <t>267</t>
  </si>
  <si>
    <t>766411821</t>
  </si>
  <si>
    <t>Demontáž obložení stěn palubkami</t>
  </si>
  <si>
    <t>-26693518</t>
  </si>
  <si>
    <t>https://podminky.urs.cz/item/CS_URS_2024_01/766411821</t>
  </si>
  <si>
    <t>JV fasáda</t>
  </si>
  <si>
    <t>268</t>
  </si>
  <si>
    <t>766411822</t>
  </si>
  <si>
    <t>Demontáž obložení stěn podkladových roštů</t>
  </si>
  <si>
    <t>1623430668</t>
  </si>
  <si>
    <t>https://podminky.urs.cz/item/CS_URS_2024_01/766411822</t>
  </si>
  <si>
    <t>269</t>
  </si>
  <si>
    <t>766660022</t>
  </si>
  <si>
    <t>Montáž dveřních křídel dřevěných nebo plastových otevíravých do ocelové zárubně protipožárních jednokřídlových, šířky přes 800 mm</t>
  </si>
  <si>
    <t>-1401143894</t>
  </si>
  <si>
    <t>https://podminky.urs.cz/item/CS_URS_2024_01/766660022</t>
  </si>
  <si>
    <t>vč. zámku, kliky a štítků a ostatních doplňků</t>
  </si>
  <si>
    <t>270</t>
  </si>
  <si>
    <t>611610x1</t>
  </si>
  <si>
    <t xml:space="preserve">dveře jednokřídlé laminátové plné 900x1970mm protipožární EW 30 DP3-C  900x1970mm klika/klika. rozeta-nerez, zámek s ciilindrickou vložkou v systému generálního klíče, 3x závěs křídla</t>
  </si>
  <si>
    <t>686965889</t>
  </si>
  <si>
    <t>271</t>
  </si>
  <si>
    <t>766694116</t>
  </si>
  <si>
    <t>Montáž ostatních truhlářských konstrukcí parapetních desek dřevěných nebo plastových šířky do 300 mm</t>
  </si>
  <si>
    <t>968006050</t>
  </si>
  <si>
    <t>https://podminky.urs.cz/item/CS_URS_2024_01/766694116</t>
  </si>
  <si>
    <t>272</t>
  </si>
  <si>
    <t>607941021</t>
  </si>
  <si>
    <t xml:space="preserve">parapet dřevotřískový vnitřní povrch laminátový </t>
  </si>
  <si>
    <t>-144165534</t>
  </si>
  <si>
    <t>273</t>
  </si>
  <si>
    <t>998766203</t>
  </si>
  <si>
    <t>Přesun hmot pro konstrukce truhlářské stanovený procentní sazbou (%) z ceny vodorovná dopravní vzdálenost do 50 m základní v objektech výšky přes 12 do 24 m</t>
  </si>
  <si>
    <t>%</t>
  </si>
  <si>
    <t>1987796121</t>
  </si>
  <si>
    <t>https://podminky.urs.cz/item/CS_URS_2024_01/998766203</t>
  </si>
  <si>
    <t>7669</t>
  </si>
  <si>
    <t>Venkovní výplně otvorů</t>
  </si>
  <si>
    <t>274</t>
  </si>
  <si>
    <t>DO01</t>
  </si>
  <si>
    <t>M+D dveře 1000x2200mm v plast rámu, vč. difuzních a parotěsných pásek, veškerých doplňků, kompletní provedení dle PD</t>
  </si>
  <si>
    <t>-541051719</t>
  </si>
  <si>
    <t>275</t>
  </si>
  <si>
    <t>DO02</t>
  </si>
  <si>
    <t>M+D dveře 2300x2400mm v Al rámu, izolační dvojsklo bezpečnostní, vč. difuzních a parotěsných pásek, veškerých doplňků, kompletní provedení dle PD</t>
  </si>
  <si>
    <t>942486819</t>
  </si>
  <si>
    <t>276</t>
  </si>
  <si>
    <t>DO03</t>
  </si>
  <si>
    <t>M+D dveře 2500x2400mm v Al rámu, izolační dvojsklo bezpečnostní, vč. difuzních a parotěsných pásek, veškerých doplňků, kompletní provedení dle PD</t>
  </si>
  <si>
    <t>-1470890460</t>
  </si>
  <si>
    <t>277</t>
  </si>
  <si>
    <t>DO04</t>
  </si>
  <si>
    <t>M+D dveře 1350x2400mm v Al rámu, izolační dvojsklo bezpečnostní, vč. difuzních a parotěsných pásek, veškerých doplňků, kompletní provedení dle PD</t>
  </si>
  <si>
    <t>1672631010</t>
  </si>
  <si>
    <t>278</t>
  </si>
  <si>
    <t>DO05</t>
  </si>
  <si>
    <t>M+D stěna 2980x3000mm v Al rámu, s dveřmi, izolační dvojsklo bezpečnostní, vč. difuzních a parotěsných pásek, veškerých doplňků, kompletní provedení dle PD</t>
  </si>
  <si>
    <t>1236562678</t>
  </si>
  <si>
    <t>279</t>
  </si>
  <si>
    <t>DO06</t>
  </si>
  <si>
    <t>M+D stěna 3000x2900mm v plast rámu, s dveřmi, izolační dvojsklo bezpečnostní, vč. difuzních a parotěsných pásek, veškerých doplňků, kompletní provedení dle PD</t>
  </si>
  <si>
    <t>916393245</t>
  </si>
  <si>
    <t>280</t>
  </si>
  <si>
    <t>DO07</t>
  </si>
  <si>
    <t>M+D dveře 1975x2400mm v plast rámu, vč. difuzních a parotěsných pásek, veškerých doplňků, kompletní provedení dle PD</t>
  </si>
  <si>
    <t>389361760</t>
  </si>
  <si>
    <t>281</t>
  </si>
  <si>
    <t>DO08</t>
  </si>
  <si>
    <t>M+D dveře 1050x2400mm v plast rámu, vč. difuzních a parotěsných pásek, veškerých doplňků, kompletní provedení dle PD</t>
  </si>
  <si>
    <t>-527627807</t>
  </si>
  <si>
    <t>282</t>
  </si>
  <si>
    <t>DO09</t>
  </si>
  <si>
    <t>M+D stěna 2980x2400mm v plast rámu, s dveřmi, izolační dvojsklo bezpečnostní, vč. difuzních a parotěsných pásek, veškerých doplňků, kompletní provedení dle PD</t>
  </si>
  <si>
    <t>421893570</t>
  </si>
  <si>
    <t>283</t>
  </si>
  <si>
    <t>DO10</t>
  </si>
  <si>
    <t>M+D dveře 1200x2400mm v plast rámu, vč. difuzních a parotěsných pásek, veškerých doplňků, kompletní provedení dle PD</t>
  </si>
  <si>
    <t>997474986</t>
  </si>
  <si>
    <t>284</t>
  </si>
  <si>
    <t>DO11</t>
  </si>
  <si>
    <t>M+D dveře 1750x2400mm v plast rámu, vč. difuzních a parotěsných pásek, veškerých doplňků, kompletní provedení dle PD</t>
  </si>
  <si>
    <t>1265093076</t>
  </si>
  <si>
    <t>285</t>
  </si>
  <si>
    <t>DO12</t>
  </si>
  <si>
    <t>M+D dveře 1790x2400mm v plast rámu, vč. difuzních a parotěsných pásek, veškerých doplňků, kompletní provedení dle PD</t>
  </si>
  <si>
    <t>-1869746150</t>
  </si>
  <si>
    <t>286</t>
  </si>
  <si>
    <t>DO13</t>
  </si>
  <si>
    <t>M+D stěna 2850x2400mm v plast rámu, s dveřmi, izolační dvojsklo bezpečnostní, vč. difuzních a parotěsných pásek, veškerých doplňků, kompletní provedení dle PD</t>
  </si>
  <si>
    <t>281916380</t>
  </si>
  <si>
    <t>287</t>
  </si>
  <si>
    <t>DO14</t>
  </si>
  <si>
    <t>M+D dveře 2000x2300mm v plast rámu, vč. difuzních a parotěsných pásek, veškerých doplňků, kompletní provedení dle PD</t>
  </si>
  <si>
    <t>-451372494</t>
  </si>
  <si>
    <t>288</t>
  </si>
  <si>
    <t>DO15</t>
  </si>
  <si>
    <t>-699805800</t>
  </si>
  <si>
    <t>289</t>
  </si>
  <si>
    <t>DO16</t>
  </si>
  <si>
    <t>M+D dveře 1500x2400mm v plast rámu, vč. difuzních a parotěsných pásek, veškerých doplňků, kompletní provedení dle PD</t>
  </si>
  <si>
    <t>702063669</t>
  </si>
  <si>
    <t>290</t>
  </si>
  <si>
    <t>DO17</t>
  </si>
  <si>
    <t>-1594392166</t>
  </si>
  <si>
    <t>291</t>
  </si>
  <si>
    <t>WO01</t>
  </si>
  <si>
    <t>M+D okno 2700x2000mm v plast rámu, izolační trojsklo, vč. difuzních a parotěsných pásek, veškerých doplňků, kompletní provedení dle PD</t>
  </si>
  <si>
    <t>-1604188236</t>
  </si>
  <si>
    <t>292</t>
  </si>
  <si>
    <t>WO02</t>
  </si>
  <si>
    <t>M+D okno 3000x2000mm v plast rámu, izolační trojsklo, vč. difuzních a parotěsných pásek, veškerých doplňků, kompletní provedení dle PD</t>
  </si>
  <si>
    <t>-39207302</t>
  </si>
  <si>
    <t>293</t>
  </si>
  <si>
    <t>WO03</t>
  </si>
  <si>
    <t>M+D okno 2400x1200mm v plast rámu, izolační trojsklo, vč. difuzních a parotěsných pásek, veškerých doplňků, kompletní provedení dle PD</t>
  </si>
  <si>
    <t>352285150</t>
  </si>
  <si>
    <t>294</t>
  </si>
  <si>
    <t>WO04</t>
  </si>
  <si>
    <t>M+D okno 3000x1200mm v plast rámu, izolační trojsklo, vč. difuzních a parotěsných pásek, veškerých doplňků, kompletní provedení dle PD</t>
  </si>
  <si>
    <t>-2109229986</t>
  </si>
  <si>
    <t>295</t>
  </si>
  <si>
    <t>WO05</t>
  </si>
  <si>
    <t>M+D okno 1500x1800mm v plast rámu, izolační trojsklo, vč. difuzních a parotěsných pásek, veškerých doplňků, kompletní provedení dle PD</t>
  </si>
  <si>
    <t>892859070</t>
  </si>
  <si>
    <t>296</t>
  </si>
  <si>
    <t>WO06</t>
  </si>
  <si>
    <t>M+D okno 3200x2000mm v plast rámu, izolační trojsklo, vč. difuzních a parotěsných pásek, veškerých doplňků, kompletní provedení dle PD</t>
  </si>
  <si>
    <t>981554817</t>
  </si>
  <si>
    <t>297</t>
  </si>
  <si>
    <t>WO07</t>
  </si>
  <si>
    <t>M+D okno 3200x1000mm v plast rámu, izolační trojsklo, vč. difuzních a parotěsných pásek, veškerých doplňků, kompletní provedení dle PD</t>
  </si>
  <si>
    <t>-294228856</t>
  </si>
  <si>
    <t>298</t>
  </si>
  <si>
    <t>WO08</t>
  </si>
  <si>
    <t>M+D okno 1500x1000mm v plast rámu, izolační trojsklo, vč. difuzních a parotěsných pásek, veškerých doplňků, kompletní provedení dle PD</t>
  </si>
  <si>
    <t>-492794561</t>
  </si>
  <si>
    <t>299</t>
  </si>
  <si>
    <t>WO09</t>
  </si>
  <si>
    <t>M+D okno 2400x1000mm v plast rámu, izolační trojsklo, vč. difuzních a parotěsných pásek, veškerých doplňků, kompletní provedení dle PD</t>
  </si>
  <si>
    <t>-686691370</t>
  </si>
  <si>
    <t>300</t>
  </si>
  <si>
    <t>WO10</t>
  </si>
  <si>
    <t>M+D okno 1800x900mm v plast rámu, izolační trojsklo, vč. difuzních a parotěsných pásek, veškerých doplňků, kompletní provedení dle PD</t>
  </si>
  <si>
    <t>-1835055350</t>
  </si>
  <si>
    <t>301</t>
  </si>
  <si>
    <t>WO11</t>
  </si>
  <si>
    <t>M+D okno 1800x1500mm v plast rámu, izolační trojsklo, vč. difuzních a parotěsných pásek, veškerých doplňků, kompletní provedení dle PD</t>
  </si>
  <si>
    <t>649170020</t>
  </si>
  <si>
    <t>302</t>
  </si>
  <si>
    <t>WO12</t>
  </si>
  <si>
    <t>M+D okno 2100x2700mm v plast rámu, izolační trojsklo, vč. difuzních a parotěsných pásek, veškerých doplňků, kompletní provedení dle PD</t>
  </si>
  <si>
    <t>-840542742</t>
  </si>
  <si>
    <t>303</t>
  </si>
  <si>
    <t>WO13</t>
  </si>
  <si>
    <t>M+D okno 4400x2700mm v plast rámu, izolační trojsklo, vč. difuzních a parotěsných pásek, veškerých doplňků, kompletní provedení dle PD</t>
  </si>
  <si>
    <t>472524964</t>
  </si>
  <si>
    <t>304</t>
  </si>
  <si>
    <t>WO14</t>
  </si>
  <si>
    <t>M+D okno 1250x2000mm v plast rámu, izolační trojsklo, vč. difuzních a parotěsných pásek, veškerých doplňků, kompletní provedení dle PD</t>
  </si>
  <si>
    <t>-1014611403</t>
  </si>
  <si>
    <t>305</t>
  </si>
  <si>
    <t>WO15</t>
  </si>
  <si>
    <t>M+D okno 2400x2000mm v plast rámu, izolační trojsklo, vč. difuzních a parotěsných pásek, veškerých doplňků, kompletní provedení dle PD</t>
  </si>
  <si>
    <t>-844421899</t>
  </si>
  <si>
    <t>306</t>
  </si>
  <si>
    <t>WO16</t>
  </si>
  <si>
    <t>M+D okno 1800x2000mm v plast rámu, izolační trojsklo, vč. difuzních a parotěsných pásek, veškerých doplňků, kompletní provedení dle PD</t>
  </si>
  <si>
    <t>-2139252498</t>
  </si>
  <si>
    <t>307</t>
  </si>
  <si>
    <t>WO17</t>
  </si>
  <si>
    <t>M+D okno 2675x2000mm v plast rámu, izolační trojsklo, vč. difuzních a parotěsných pásek, veškerých doplňků, kompletní provedení dle PD</t>
  </si>
  <si>
    <t>-1620664570</t>
  </si>
  <si>
    <t>308</t>
  </si>
  <si>
    <t>WO18</t>
  </si>
  <si>
    <t>M+D okno 600x2000mm v plast rámu, izolační trojsklo, vč. difuzních a parotěsných pásek, veškerých doplňků, kompletní provedení dle PD</t>
  </si>
  <si>
    <t>1214495870</t>
  </si>
  <si>
    <t>309</t>
  </si>
  <si>
    <t>WO19</t>
  </si>
  <si>
    <t>M+D okno 1200x2000mm v plast rámu, izolační trojsklo, vč. difuzních a parotěsných pásek, veškerých doplňků, kompletní provedení dle PD</t>
  </si>
  <si>
    <t>-1828177101</t>
  </si>
  <si>
    <t>310</t>
  </si>
  <si>
    <t>WO20</t>
  </si>
  <si>
    <t>988428191</t>
  </si>
  <si>
    <t>311</t>
  </si>
  <si>
    <t>WO21</t>
  </si>
  <si>
    <t>M+D okno 1500x600mm v plast rámu, izolační trojsklo, vč. difuzních a parotěsných pásek, veškerých doplňků, kompletní provedení dle PD</t>
  </si>
  <si>
    <t>-390702427</t>
  </si>
  <si>
    <t>312</t>
  </si>
  <si>
    <t>WO22</t>
  </si>
  <si>
    <t>M+D okno 600x600mm v plast rámu, izolační trojsklo, vč. difuzních a parotěsných pásek, veškerých doplňků, kompletní provedení dle PD</t>
  </si>
  <si>
    <t>-144284150</t>
  </si>
  <si>
    <t>313</t>
  </si>
  <si>
    <t>WO23</t>
  </si>
  <si>
    <t>M+D okno 1500x1500mm v plast rámu, izolační trojsklo, vč. difuzních a parotěsných pásek, veškerých doplňků, kompletní provedení dle PD</t>
  </si>
  <si>
    <t>-1419017393</t>
  </si>
  <si>
    <t>314</t>
  </si>
  <si>
    <t>WO24</t>
  </si>
  <si>
    <t>M+D okno 700x600mm v plast rámu, izolační trojsklo, vč. difuzních a parotěsných pásek, veškerých doplňků, kompletní provedení dle PD</t>
  </si>
  <si>
    <t>-1833731438</t>
  </si>
  <si>
    <t>315</t>
  </si>
  <si>
    <t>WO25</t>
  </si>
  <si>
    <t>M+D okno 900x1500mm v plast rámu, izolační trojsklo, vč. difuzních a parotěsných pásek, veškerých doplňků, kompletní provedení dle PD</t>
  </si>
  <si>
    <t>364319267</t>
  </si>
  <si>
    <t>316</t>
  </si>
  <si>
    <t>WO26</t>
  </si>
  <si>
    <t>M+D okno 1350x1500mm v plast rámu, izolační trojsklo, vč. difuzních a parotěsných pásek, veškerých doplňků, kompletní provedení dle PD</t>
  </si>
  <si>
    <t>1286940706</t>
  </si>
  <si>
    <t>317</t>
  </si>
  <si>
    <t>WO27</t>
  </si>
  <si>
    <t>902617452</t>
  </si>
  <si>
    <t>318</t>
  </si>
  <si>
    <t>WO28</t>
  </si>
  <si>
    <t>M+D okno 450x1500mm v plast rámu, izolační trojsklo, vč. difuzních a parotěsných pásek, veškerých doplňků, kompletní provedení dle PD</t>
  </si>
  <si>
    <t>354028177</t>
  </si>
  <si>
    <t>319</t>
  </si>
  <si>
    <t>WO29</t>
  </si>
  <si>
    <t>M+D okno 1200x1500mm v plast rámu, izolační trojsklo, vč. difuzních a parotěsných pásek, veškerých doplňků, kompletní provedení dle PD</t>
  </si>
  <si>
    <t>-144719142</t>
  </si>
  <si>
    <t>320</t>
  </si>
  <si>
    <t>WO30</t>
  </si>
  <si>
    <t>M+D okno 2400x1500mm v plast rámu, izolační trojsklo, vč. difuzních a parotěsných pásek, veškerých doplňků, kompletní provedení dle PD</t>
  </si>
  <si>
    <t>-1291440515</t>
  </si>
  <si>
    <t>321</t>
  </si>
  <si>
    <t>WO31</t>
  </si>
  <si>
    <t>M+D okno 1200x900mm v plast rámu, izolační trojsklo, vč. difuzních a parotěsných pásek, veškerých doplňků, kompletní provedení dle PD</t>
  </si>
  <si>
    <t>1081787372</t>
  </si>
  <si>
    <t>322</t>
  </si>
  <si>
    <t>WO32</t>
  </si>
  <si>
    <t>826665206</t>
  </si>
  <si>
    <t>323</t>
  </si>
  <si>
    <t>WO33</t>
  </si>
  <si>
    <t>M+D okno 1500+1350x1500mm v plast rámu, izolační trojsklo, vč. difuzních a parotěsných pásek, veškerých doplňků, kompletní provedení dle PD</t>
  </si>
  <si>
    <t>-25973034</t>
  </si>
  <si>
    <t>324</t>
  </si>
  <si>
    <t>WO34</t>
  </si>
  <si>
    <t>M+D okno 2000x1500mm v plast rámu, izolační trojsklo, vč. difuzních a parotěsných pásek, veškerých doplňků, kompletní provedení dle PD</t>
  </si>
  <si>
    <t>-234270731</t>
  </si>
  <si>
    <t>325</t>
  </si>
  <si>
    <t>WO35</t>
  </si>
  <si>
    <t>1267333766</t>
  </si>
  <si>
    <t>326</t>
  </si>
  <si>
    <t>WO36</t>
  </si>
  <si>
    <t>M+D okno 1000x800mm v plast rámu, izolační trojsklo, vč. difuzních a parotěsných pásek, veškerých doplňků, kompletní provedení dle PD</t>
  </si>
  <si>
    <t>270035881</t>
  </si>
  <si>
    <t>327</t>
  </si>
  <si>
    <t>WO37</t>
  </si>
  <si>
    <t>-499925712</t>
  </si>
  <si>
    <t>328</t>
  </si>
  <si>
    <t>WO38</t>
  </si>
  <si>
    <t>M+D okno 1000x2000mm v plast rámu, izolační trojsklo, vč. difuzních a parotěsných pásek, veškerých doplňků, kompletní provedení dle PD</t>
  </si>
  <si>
    <t>1740311348</t>
  </si>
  <si>
    <t>329</t>
  </si>
  <si>
    <t>WO39</t>
  </si>
  <si>
    <t>M+D okno 1950x2700mm v plast rámu, izolační trojsklo, vč. difuzních a parotěsných pásek, veškerých doplňků, kompletní provedení dle PD</t>
  </si>
  <si>
    <t>-51452752</t>
  </si>
  <si>
    <t>330</t>
  </si>
  <si>
    <t>WO40</t>
  </si>
  <si>
    <t>M+D okno 2300x600mm v plast rámu, izolační trojsklo, vč. difuzních a parotěsných pásek, veškerých doplňků, kompletní provedení dle PD</t>
  </si>
  <si>
    <t>-660651542</t>
  </si>
  <si>
    <t>331</t>
  </si>
  <si>
    <t>WO41</t>
  </si>
  <si>
    <t>M+D okno 3450x1500mm v plast rámu, izolační trojsklo, vč. difuzních a parotěsných pásek, veškerých doplňků, kompletní provedení dle PD</t>
  </si>
  <si>
    <t>243750634</t>
  </si>
  <si>
    <t>332</t>
  </si>
  <si>
    <t>WO42</t>
  </si>
  <si>
    <t>M+D okno 2100x1500mm v plast rámu, izolační trojsklo, vč. difuzních a parotěsných pásek, veškerých doplňků, kompletní provedení dle PD</t>
  </si>
  <si>
    <t>1397061912</t>
  </si>
  <si>
    <t>333</t>
  </si>
  <si>
    <t>WO43</t>
  </si>
  <si>
    <t>2110201421</t>
  </si>
  <si>
    <t>334</t>
  </si>
  <si>
    <t>WO44</t>
  </si>
  <si>
    <t>M+D okno 1000x2400mm v plast rámu, izolační trojsklo, vč. difuzních a parotěsných pásek, veškerých doplňků, kompletní provedení dle PD</t>
  </si>
  <si>
    <t>414298134</t>
  </si>
  <si>
    <t>335</t>
  </si>
  <si>
    <t>WO45</t>
  </si>
  <si>
    <t>1918495393</t>
  </si>
  <si>
    <t>336</t>
  </si>
  <si>
    <t>WO46</t>
  </si>
  <si>
    <t>M+D okno 1950x1300mm v plast rámu, izolační trojsklo, vč. difuzních a parotěsných pásek, veškerých doplňků, kompletní provedení dle PD</t>
  </si>
  <si>
    <t>-1051736293</t>
  </si>
  <si>
    <t>337</t>
  </si>
  <si>
    <t>WO47</t>
  </si>
  <si>
    <t>M+D okno 2350x1500mm v plast rámu, izolační trojsklo, vč. difuzních a parotěsných pásek, veškerých doplňků, kompletní provedení dle PD</t>
  </si>
  <si>
    <t>-310317639</t>
  </si>
  <si>
    <t>338</t>
  </si>
  <si>
    <t>WO48</t>
  </si>
  <si>
    <t>216557147</t>
  </si>
  <si>
    <t>339</t>
  </si>
  <si>
    <t>WO49</t>
  </si>
  <si>
    <t>M+D okno 1000x1700mm v plast rámu, izolační trojsklo, vč. difuzních a parotěsných pásek, veškerých doplňků, kompletní provedení dle PD</t>
  </si>
  <si>
    <t>652522256</t>
  </si>
  <si>
    <t>340</t>
  </si>
  <si>
    <t>WO50</t>
  </si>
  <si>
    <t>902085866</t>
  </si>
  <si>
    <t>341</t>
  </si>
  <si>
    <t>WO51</t>
  </si>
  <si>
    <t>M+D okno 1800x540mm v plast rámu, izolační trojsklo, vč. difuzních a parotěsných pásek, veškerých doplňků, kompletní provedení dle PD</t>
  </si>
  <si>
    <t>-910660480</t>
  </si>
  <si>
    <t>342</t>
  </si>
  <si>
    <t>WO52</t>
  </si>
  <si>
    <t>M+D okno 1100x1200mm v plast rámu, izolační trojsklo, vč. difuzních a parotěsných pásek, veškerých doplňků, kompletní provedení dle PD</t>
  </si>
  <si>
    <t>-1314180235</t>
  </si>
  <si>
    <t>767</t>
  </si>
  <si>
    <t>Konstrukce zámečnické</t>
  </si>
  <si>
    <t>343</t>
  </si>
  <si>
    <t>76700-001</t>
  </si>
  <si>
    <t>Z01 M+D zábradlí nerez, výplň mléčné sklo kalené, tvrzené, lepené, madlo dub masiv, vč. veškerých doplňků, kotvení (kotvy s přeušeným tepel. mostem) a povrchové úpravy, kompletní provedení dle PD</t>
  </si>
  <si>
    <t>1827390773</t>
  </si>
  <si>
    <t>1,095+7,8</t>
  </si>
  <si>
    <t>344</t>
  </si>
  <si>
    <t>76700-002</t>
  </si>
  <si>
    <t>Z02 M+D zábradlí nerez, výplň mléčné sklo kalené, tvrzené, lepené, madlo dub masiv, vč. veškerých doplňků, kotvení (kotvy s přeušeným tepel. mostem) a povrchové úpravy, kompletní provedení dle PD</t>
  </si>
  <si>
    <t>-1152185953</t>
  </si>
  <si>
    <t>1,805+4,75</t>
  </si>
  <si>
    <t>345</t>
  </si>
  <si>
    <t>76700-003</t>
  </si>
  <si>
    <t>Z03 M+D zábradlí nerez, výplň mléčné sklo kalené, tvrzené, lepené, madlo dub masiv, vč. veškerých doplňků, kotvení (kotvy s přeušeným tepel. mostem) a povrchové úpravy, kompletní provedení dle PD</t>
  </si>
  <si>
    <t>205979521</t>
  </si>
  <si>
    <t>1,425</t>
  </si>
  <si>
    <t>346</t>
  </si>
  <si>
    <t>76700-004</t>
  </si>
  <si>
    <t>Z04 M+D zábradlí nerez, výplň mléčné sklo kalené, tvrzené, lepené, madlo dub masiv, vč. veškerých doplňků, kotvení (kotvy s přeušeným tepel. mostem) a povrchové úpravy, kompletní provedení dle PD</t>
  </si>
  <si>
    <t>-2047940640</t>
  </si>
  <si>
    <t>(1,485+5,755+1,485)*6</t>
  </si>
  <si>
    <t>347</t>
  </si>
  <si>
    <t>76700-005</t>
  </si>
  <si>
    <t>Z05 M+D zábradlí nerez, výplň mléčné sklo kalené, tvrzené, lepené, madlo dub masiv, vč. veškerých doplňků, kotvení (kotvy s přeušeným tepel. mostem) a povrchové úpravy, kompletní provedení dle PD</t>
  </si>
  <si>
    <t>-218795740</t>
  </si>
  <si>
    <t>3,15*2</t>
  </si>
  <si>
    <t>348</t>
  </si>
  <si>
    <t>76700-006</t>
  </si>
  <si>
    <t>Z06 M+D zábradlí nerez, výplň mléčné sklo kalené, tvrzené, lepené, madlo dub masiv, vč. veškerých doplňků, kotvení (kotvy s přeušeným tepel. mostem) a povrchové úpravy, kompletní provedení dle PD</t>
  </si>
  <si>
    <t>2004284961</t>
  </si>
  <si>
    <t>(1,285+2,785+1,285)*4</t>
  </si>
  <si>
    <t>349</t>
  </si>
  <si>
    <t>76700-007</t>
  </si>
  <si>
    <t>Z07 M+D zábradlí nerez, výplň mléčné sklo kalené, tvrzené, lepené, madlo dub masiv, vč. veškerých doplňků, kotvení (kotvy s přeušeným tepel. mostem) a povrchové úpravy, kompletní provedení dle PD</t>
  </si>
  <si>
    <t>-712401227</t>
  </si>
  <si>
    <t>2*4</t>
  </si>
  <si>
    <t>350</t>
  </si>
  <si>
    <t>76700-008</t>
  </si>
  <si>
    <t>Z08 M+D profil rovnoramenný L 50x50x5mm (58m) , žár.pozink, +příčné tyče zalisované a přivařené, nosný pásek, vč. veškerých doplňků, kotvení (kotvy s přeušeným tepel. mostem) a povrchové úpravy, kompletní provedení dle PD</t>
  </si>
  <si>
    <t>1917639664</t>
  </si>
  <si>
    <t>351</t>
  </si>
  <si>
    <t>767161814</t>
  </si>
  <si>
    <t>Demontáž zábradlí do suti rovného nerozebíratelný spoj hmotnosti 1 m zábradlí přes 20 kg</t>
  </si>
  <si>
    <t>1043263468</t>
  </si>
  <si>
    <t>https://podminky.urs.cz/item/CS_URS_2024_01/767161814</t>
  </si>
  <si>
    <t>1,095+7,8+1,805+4,75+1,425+(1,485+5,755+1,485)*6+3,15*2+(1,285+2,785+1,285)*4</t>
  </si>
  <si>
    <t>352</t>
  </si>
  <si>
    <t>767996801</t>
  </si>
  <si>
    <t>Demontáž ostatních zámečnických konstrukcí rozebráním o hmotnosti jednotlivých dílů do 50 kg</t>
  </si>
  <si>
    <t>kg</t>
  </si>
  <si>
    <t>2035761021</t>
  </si>
  <si>
    <t>https://podminky.urs.cz/item/CS_URS_2024_01/767996801</t>
  </si>
  <si>
    <t>rošty ang.dvorků</t>
  </si>
  <si>
    <t>46*42</t>
  </si>
  <si>
    <t>11*24</t>
  </si>
  <si>
    <t>7671</t>
  </si>
  <si>
    <t>Venkovní žaluzie</t>
  </si>
  <si>
    <t>353</t>
  </si>
  <si>
    <t>VZ01</t>
  </si>
  <si>
    <t>M+D venkovní žaluzie pro okno 1500x1800mm, horizontální, purenitový podomítkový box, lamely žaluzií tvar "C", el.ovládání, vč. kotvení, veškerých doplňků , kompetní provedení dle PD</t>
  </si>
  <si>
    <t>303600463</t>
  </si>
  <si>
    <t>354</t>
  </si>
  <si>
    <t>VZ02</t>
  </si>
  <si>
    <t>M+D venkovní žaluzie pro okno 3200x2000mm, horizontální, purenitový podomítkový box, lamely žaluzií tvar "C", el.ovládání, vč. kotvení, veškerých doplňků , kompetní provedení dle PD</t>
  </si>
  <si>
    <t>-1137671435</t>
  </si>
  <si>
    <t>355</t>
  </si>
  <si>
    <t>VZ03</t>
  </si>
  <si>
    <t>M+D venkovní žaluzie pro okno 3200x1000mm, horizontální, purenitový podomítkový box, lamely žaluzií tvar "C", el.ovládání, vč. kotvení, veškerých doplňků , kompetní provedení dle PD</t>
  </si>
  <si>
    <t>1787127185</t>
  </si>
  <si>
    <t>356</t>
  </si>
  <si>
    <t>VZ04</t>
  </si>
  <si>
    <t>M+D venkovní žaluzie pro okno 1800x1500mm, horizontální, purenitový podomítkový box, lamely žaluzií tvar "C", el.ovládání, vč. kotvení, veškerých doplňků , kompetní provedení dle PD</t>
  </si>
  <si>
    <t>1093241804</t>
  </si>
  <si>
    <t>357</t>
  </si>
  <si>
    <t>VZ05</t>
  </si>
  <si>
    <t>M+D venkovní žaluzie pro okno 2100x2700mm, horizontální, purenitový podomítkový box, lamely žaluzií tvar "C", el.ovládání, vč. kotvení, veškerých doplňků , kompetní provedení dle PD</t>
  </si>
  <si>
    <t>-476735827</t>
  </si>
  <si>
    <t>358</t>
  </si>
  <si>
    <t>VZ06</t>
  </si>
  <si>
    <t>M+D venkovní žaluzie pro okno 4400x2700mm, horizontální, purenitový podomítkový box, lamely žaluzií tvar "C", el.ovládání, vč. kotvení, veškerých doplňků , kompetní provedení dle PD</t>
  </si>
  <si>
    <t>-896404717</t>
  </si>
  <si>
    <t>359</t>
  </si>
  <si>
    <t>VZ07</t>
  </si>
  <si>
    <t>M+D venkovní žaluzie pro okno 3000x2000mm, horizontální, purenitový podomítkový box, lamely žaluzií tvar "C", el.ovládání, vč. kotvení, veškerých doplňků , kompetní provedení dle PD</t>
  </si>
  <si>
    <t>-448065806</t>
  </si>
  <si>
    <t>360</t>
  </si>
  <si>
    <t>VZ08</t>
  </si>
  <si>
    <t>M+D venkovní žaluzie pro okno 1250x2000mm, horizontální, purenitový podomítkový box, lamely žaluzií tvar "C", el.ovládání, vč. kotvení, veškerých doplňků , kompetní provedení dle PD</t>
  </si>
  <si>
    <t>-889661307</t>
  </si>
  <si>
    <t>361</t>
  </si>
  <si>
    <t>VZ09</t>
  </si>
  <si>
    <t>M+D venkovní žaluzie pro okno 2450x2000mm, horizontální, purenitový podomítkový box, lamely žaluzií tvar "C", el.ovládání, vč. kotvení, veškerých doplňků , kompetní provedení dle PD</t>
  </si>
  <si>
    <t>1297270669</t>
  </si>
  <si>
    <t>362</t>
  </si>
  <si>
    <t>VZ10</t>
  </si>
  <si>
    <t>M+D venkovní žaluzie pro okno 1800x2000mm, horizontální, purenitový podomítkový box, lamely žaluzií tvar "C", el.ovládání, vč. kotvení, veškerých doplňků , kompetní provedení dle PD</t>
  </si>
  <si>
    <t>1883489922</t>
  </si>
  <si>
    <t>363</t>
  </si>
  <si>
    <t>VZ11</t>
  </si>
  <si>
    <t>M+D venkovní žaluzie pro okno 2675x2000mm, horizontální, purenitový podomítkový box, lamely žaluzií tvar "C", el.ovládání, vč. kotvení, veškerých doplňků , kompetní provedení dle PD</t>
  </si>
  <si>
    <t>1234196991</t>
  </si>
  <si>
    <t>364</t>
  </si>
  <si>
    <t>VZ12</t>
  </si>
  <si>
    <t>M+D venkovní žaluzie pro okno 600x2000mm, horizontální, purenitový podomítkový box, lamely žaluzií tvar "C", el.ovládání, vč. kotvení, veškerých doplňků , kompetní provedení dle PD</t>
  </si>
  <si>
    <t>-65777774</t>
  </si>
  <si>
    <t>365</t>
  </si>
  <si>
    <t>VZ13</t>
  </si>
  <si>
    <t>M+D venkovní žaluzie pro okno 1200x2000mm, horizontální, purenitový podomítkový box, lamely žaluzií tvar "C", el.ovládání, vč. kotvení, veškerých doplňků , kompetní provedení dle PD</t>
  </si>
  <si>
    <t>1817799725</t>
  </si>
  <si>
    <t>366</t>
  </si>
  <si>
    <t>VZ14</t>
  </si>
  <si>
    <t>M+D venkovní žaluzie pro okno 2700x2000mm, horizontální, purenitový podomítkový box, lamely žaluzií tvar "C", el.ovládání, vč. kotvení, veškerých doplňků , kompetní provedení dle PD</t>
  </si>
  <si>
    <t>-610788354</t>
  </si>
  <si>
    <t>367</t>
  </si>
  <si>
    <t>VZ15</t>
  </si>
  <si>
    <t>M+D venkovní žaluzie pro rohové okno 1660+1510x1500mm, horizontální, purenitový podomítkový box, lamely žaluzií tvar "C", el.ovládání, vč. kotvení, veškerých doplňků , kompetní provedení dle PD</t>
  </si>
  <si>
    <t>880642090</t>
  </si>
  <si>
    <t>368</t>
  </si>
  <si>
    <t>VZ16</t>
  </si>
  <si>
    <t>M+D venkovní žaluzie pro okno 2000x1500mm, horizontální, purenitový podomítkový box, lamely žaluzií tvar "C", el.ovládání, vč. kotvení, veškerých doplňků , kompetní provedení dle PD</t>
  </si>
  <si>
    <t>1874704072</t>
  </si>
  <si>
    <t>369</t>
  </si>
  <si>
    <t>VZ17</t>
  </si>
  <si>
    <t>M+D venkovní žaluzie pro okno 2400x1500mm, horizontální, purenitový podomítkový box, lamely žaluzií tvar "C", el.ovládání, vč. kotvení, veškerých doplňků , kompetní provedení dle PD</t>
  </si>
  <si>
    <t>902505905</t>
  </si>
  <si>
    <t>370</t>
  </si>
  <si>
    <t>VZ18</t>
  </si>
  <si>
    <t>M+D venkovní žaluzie pro okno 1500x1500mm, horizontální, purenitový podomítkový box, lamely žaluzií tvar "C", el.ovládání, vč. kotvení, veškerých doplňků , kompetní provedení dle PD</t>
  </si>
  <si>
    <t>-940283139</t>
  </si>
  <si>
    <t>371</t>
  </si>
  <si>
    <t>VZ19</t>
  </si>
  <si>
    <t>M+D venkovní žaluzie pro okno 580+2290+580x1500mm, horizontální, purenitový podomítkový box, lamely žaluzií tvar "C", el.ovládání, vč. kotvení, veškerých doplňků , kompetní provedení dle PD</t>
  </si>
  <si>
    <t>436347947</t>
  </si>
  <si>
    <t>372</t>
  </si>
  <si>
    <t>VZ20</t>
  </si>
  <si>
    <t>M+D venkovní žaluzie pro okno 2100x1500mm, horizontální, purenitový podomítkový box, lamely žaluzií tvar "C", el.ovládání, vč. kotvení, veškerých doplňků , kompetní provedení dle PD</t>
  </si>
  <si>
    <t>-1481181193</t>
  </si>
  <si>
    <t>373</t>
  </si>
  <si>
    <t>VZ21</t>
  </si>
  <si>
    <t>M+D venkovní žaluzie pro okno 900x1500mm, horizontální, purenitový podomítkový box, lamely žaluzií tvar "C", el.ovládání, vč. kotvení, veškerých doplňků , kompetní provedení dle PD</t>
  </si>
  <si>
    <t>-8241528</t>
  </si>
  <si>
    <t>374</t>
  </si>
  <si>
    <t>VZ22</t>
  </si>
  <si>
    <t>M+D venkovní žaluzie pro okno 1350x1500mm, horizontální, purenitový podomítkový box, lamely žaluzií tvar "C", el.ovládání, vč. kotvení, veškerých doplňků , kompetní provedení dle PD</t>
  </si>
  <si>
    <t>-1187799952</t>
  </si>
  <si>
    <t>375</t>
  </si>
  <si>
    <t>VZ23</t>
  </si>
  <si>
    <t>M+D venkovní žaluzie pro okno 1050x2000+900x2320+1050x2000mm, horizontální, purenitový podomítkový box, lamely žaluzií tvar "C", el.ovládání, vč. kotvení, veškerých doplňků , kompetní provedení dle PD</t>
  </si>
  <si>
    <t>-1495304539</t>
  </si>
  <si>
    <t>376</t>
  </si>
  <si>
    <t>VZ24</t>
  </si>
  <si>
    <t>M+D venkovní žaluzie pro okno 1750x2400mm, horizontální, purenitový podomítkový box, lamely žaluzií tvar "C", el.ovládání, vč. kotvení, veškerých doplňků , kompetní provedení dle PD</t>
  </si>
  <si>
    <t>233018433</t>
  </si>
  <si>
    <t>377</t>
  </si>
  <si>
    <t>VZ25</t>
  </si>
  <si>
    <t>M+D venkovní žaluzie pro okno 1790x2400mm, horizontální, purenitový podomítkový box, lamely žaluzií tvar "C", el.ovládání, vč. kotvení, veškerých doplňků , kompetní provedení dle PD</t>
  </si>
  <si>
    <t>-2085377542</t>
  </si>
  <si>
    <t>378</t>
  </si>
  <si>
    <t>VZ26</t>
  </si>
  <si>
    <t>M+D venkovní žaluzie pro okno 2000x2300mm, horizontální, purenitový podomítkový box, lamely žaluzií tvar "C", el.ovládání, vč. kotvení, veškerých doplňků , kompetní provedení dle PD</t>
  </si>
  <si>
    <t>-1630184619</t>
  </si>
  <si>
    <t>379</t>
  </si>
  <si>
    <t>VZ27</t>
  </si>
  <si>
    <t>M+D venkovní žaluzie pro okno 1500x2400mm, horizontální, purenitový podomítkový box, lamely žaluzií tvar "C", el.ovládání, vč. kotvení, veškerých doplňků , kompetní provedení dle PD</t>
  </si>
  <si>
    <t>1801064053</t>
  </si>
  <si>
    <t>380</t>
  </si>
  <si>
    <t>VZ28</t>
  </si>
  <si>
    <t>M+D venkovní žaluzie pro okno 2980x2400mm, horizontální, purenitový podomítkový box, lamely žaluzií tvar "C", el.ovládání, vč. kotvení, veškerých doplňků , kompetní provedení dle PD</t>
  </si>
  <si>
    <t>-257092806</t>
  </si>
  <si>
    <t>381</t>
  </si>
  <si>
    <t>VZ29</t>
  </si>
  <si>
    <t>M+D venkovní žaluzie pro okno 2850x2400mm, horizontální, purenitový podomítkový box, lamely žaluzií tvar "C", el.ovládání, vč. kotvení, veškerých doplňků , kompetní provedení dle PD</t>
  </si>
  <si>
    <t>-128123720</t>
  </si>
  <si>
    <t>771</t>
  </si>
  <si>
    <t>Podlahy z dlaždic</t>
  </si>
  <si>
    <t>382</t>
  </si>
  <si>
    <t>771111011</t>
  </si>
  <si>
    <t>Příprava podkladu před provedením dlažby vysátí podlah</t>
  </si>
  <si>
    <t>-364632295</t>
  </si>
  <si>
    <t>https://podminky.urs.cz/item/CS_URS_2024_01/771111011</t>
  </si>
  <si>
    <t>383</t>
  </si>
  <si>
    <t>771121011</t>
  </si>
  <si>
    <t>Příprava podkladu před provedením dlažby nátěr penetrační na podlahu</t>
  </si>
  <si>
    <t>-941819769</t>
  </si>
  <si>
    <t>https://podminky.urs.cz/item/CS_URS_2024_01/771121011</t>
  </si>
  <si>
    <t>384</t>
  </si>
  <si>
    <t>771474112</t>
  </si>
  <si>
    <t>Montáž soklů z dlaždic keramických lepených cementovým flexibilním lepidlem rovných, výšky přes 65 do 90 mm</t>
  </si>
  <si>
    <t>-300687556</t>
  </si>
  <si>
    <t>https://podminky.urs.cz/item/CS_URS_2024_01/771474112</t>
  </si>
  <si>
    <t>8+1+0,3</t>
  </si>
  <si>
    <t>5,8*2+7+0,8+3,1</t>
  </si>
  <si>
    <t>5,8*4+2,8*2</t>
  </si>
  <si>
    <t>2,8*2</t>
  </si>
  <si>
    <t>385</t>
  </si>
  <si>
    <t>59761184</t>
  </si>
  <si>
    <t>sokl keramický mrazuvzdorný povrch hladký/matný tl do 10mm výšky přes 65 do 90mm</t>
  </si>
  <si>
    <t>1999963138</t>
  </si>
  <si>
    <t>93,55*1,1</t>
  </si>
  <si>
    <t>386</t>
  </si>
  <si>
    <t>771574416</t>
  </si>
  <si>
    <t>Montáž podlah z dlaždic keramických lepených cementovým flexibilním lepidlem hladkých, tloušťky do 10 mm přes 9 do 12 ks/m2</t>
  </si>
  <si>
    <t>-882566526</t>
  </si>
  <si>
    <t>https://podminky.urs.cz/item/CS_URS_2024_01/771574416</t>
  </si>
  <si>
    <t>387</t>
  </si>
  <si>
    <t>59761160</t>
  </si>
  <si>
    <t>dlažba keramická slinutá mrazuvzdorná povrch hladký/matný tl do 10mm přes 9 do 12ks/m2</t>
  </si>
  <si>
    <t>750905600</t>
  </si>
  <si>
    <t>98,64*1,1</t>
  </si>
  <si>
    <t>388</t>
  </si>
  <si>
    <t>77159111x1</t>
  </si>
  <si>
    <t>Podlahy spárování PUR tmelem</t>
  </si>
  <si>
    <t>-1507907949</t>
  </si>
  <si>
    <t>389</t>
  </si>
  <si>
    <t>998771103</t>
  </si>
  <si>
    <t>Přesun hmot pro podlahy z dlaždic stanovený z hmotnosti přesunovaného materiálu vodorovná dopravní vzdálenost do 50 m základní v objektech výšky přes 12 do 24 m</t>
  </si>
  <si>
    <t>1469998104</t>
  </si>
  <si>
    <t>https://podminky.urs.cz/item/CS_URS_2024_01/998771103</t>
  </si>
  <si>
    <t>781</t>
  </si>
  <si>
    <t>Dokončovací práce - obklady</t>
  </si>
  <si>
    <t>390</t>
  </si>
  <si>
    <t>781121011</t>
  </si>
  <si>
    <t>Příprava podkladu před provedením obkladu nátěr penetrační na stěnu</t>
  </si>
  <si>
    <t>-1843285939</t>
  </si>
  <si>
    <t>https://podminky.urs.cz/item/CS_URS_2024_01/781121011</t>
  </si>
  <si>
    <t>391</t>
  </si>
  <si>
    <t>781475421</t>
  </si>
  <si>
    <t>Montáž keramických obkladů stěn lepených hydroizolačním polyuretanovým lepidlem včetně hydroizolační vrstvy hladkých přes 35 do 45 ks/m2</t>
  </si>
  <si>
    <t>-1339470934</t>
  </si>
  <si>
    <t>https://podminky.urs.cz/item/CS_URS_2024_01/781475421</t>
  </si>
  <si>
    <t>392</t>
  </si>
  <si>
    <t>59761706</t>
  </si>
  <si>
    <t>obklad keramický nemrazuvzdorný povrch hladký/lesklý tl do 10mm přes 35 do 45ks/m2</t>
  </si>
  <si>
    <t>1835915882</t>
  </si>
  <si>
    <t>3,36*1,1</t>
  </si>
  <si>
    <t>393</t>
  </si>
  <si>
    <t>998781103</t>
  </si>
  <si>
    <t>Přesun hmot pro obklady keramické stanovený z hmotnosti přesunovaného materiálu vodorovná dopravní vzdálenost do 50 m základní v objektech výšky přes 12 do 24 m</t>
  </si>
  <si>
    <t>222782392</t>
  </si>
  <si>
    <t>https://podminky.urs.cz/item/CS_URS_2024_01/998781103</t>
  </si>
  <si>
    <t>784</t>
  </si>
  <si>
    <t>Dokončovací práce - malby a tapety</t>
  </si>
  <si>
    <t>394</t>
  </si>
  <si>
    <t>784121001</t>
  </si>
  <si>
    <t>Oškrabání malby v místnostech výšky do 3,80 m</t>
  </si>
  <si>
    <t>729711976</t>
  </si>
  <si>
    <t>https://podminky.urs.cz/item/CS_URS_2024_01/784121001</t>
  </si>
  <si>
    <t>366,97*1</t>
  </si>
  <si>
    <t>pzn.15</t>
  </si>
  <si>
    <t>4*2,6-1,2*1,5</t>
  </si>
  <si>
    <t>395</t>
  </si>
  <si>
    <t>784181121</t>
  </si>
  <si>
    <t>Penetrace podkladu jednonásobná hloubková akrylátová bezbarvá v místnostech výšky do 3,80 m</t>
  </si>
  <si>
    <t>-1452454895</t>
  </si>
  <si>
    <t>https://podminky.urs.cz/item/CS_URS_2024_01/784181121</t>
  </si>
  <si>
    <t>nová omítka 5.np</t>
  </si>
  <si>
    <t>17,325</t>
  </si>
  <si>
    <t>SDK</t>
  </si>
  <si>
    <t>409,131+11,27*2</t>
  </si>
  <si>
    <t>396</t>
  </si>
  <si>
    <t>784211101</t>
  </si>
  <si>
    <t>Malby z malířských směsí oděruvzdorných za mokra dvojnásobné, bílé za mokra oděruvzdorné výborně v místnostech výšky do 3,80 m</t>
  </si>
  <si>
    <t>1524567470</t>
  </si>
  <si>
    <t>https://podminky.urs.cz/item/CS_URS_2024_01/784211101</t>
  </si>
  <si>
    <t>02 - Retenční nádrž</t>
  </si>
  <si>
    <t xml:space="preserve">    2 - Zakládání</t>
  </si>
  <si>
    <t xml:space="preserve">    4 - Vodorovné konstrukce</t>
  </si>
  <si>
    <t xml:space="preserve">    8 - Trubní vedení</t>
  </si>
  <si>
    <t xml:space="preserve">    894 - Šachty kanalizační </t>
  </si>
  <si>
    <t>-47099476</t>
  </si>
  <si>
    <t>-388289877</t>
  </si>
  <si>
    <t>131251103</t>
  </si>
  <si>
    <t>Hloubení nezapažených jam a zářezů strojně s urovnáním dna do předepsaného profilu a spádu v hornině třídy těžitelnosti I skupiny 3 přes 50 do 100 m3</t>
  </si>
  <si>
    <t>761994635</t>
  </si>
  <si>
    <t>https://podminky.urs.cz/item/CS_URS_2024_01/131251103</t>
  </si>
  <si>
    <t>132251101</t>
  </si>
  <si>
    <t>Hloubení nezapažených rýh šířky do 800 mm strojně s urovnáním dna do předepsaného profilu a spádu v hornině třídy těžitelnosti I skupiny 3 do 20 m3</t>
  </si>
  <si>
    <t>1823763905</t>
  </si>
  <si>
    <t>https://podminky.urs.cz/item/CS_URS_2024_01/132251101</t>
  </si>
  <si>
    <t>133251101</t>
  </si>
  <si>
    <t>Hloubení nezapažených šachet strojně v hornině třídy těžitelnosti I skupiny 3 do 20 m3</t>
  </si>
  <si>
    <t>-972992826</t>
  </si>
  <si>
    <t>https://podminky.urs.cz/item/CS_URS_2024_01/133251101</t>
  </si>
  <si>
    <t>2016626126</t>
  </si>
  <si>
    <t>výkopek</t>
  </si>
  <si>
    <t>54+10,2+4,8</t>
  </si>
  <si>
    <t>ponecháno pro zásypy</t>
  </si>
  <si>
    <t>-49,8</t>
  </si>
  <si>
    <t>-1975602534</t>
  </si>
  <si>
    <t>19,2*1,8</t>
  </si>
  <si>
    <t>-412793788</t>
  </si>
  <si>
    <t>49,8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</si>
  <si>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</si>
  <si>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</si>
  <si>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-7573284</t>
  </si>
  <si>
    <t>https://podminky.urs.cz/item/CS_URS_2024_01/175151101</t>
  </si>
  <si>
    <t>58337308</t>
  </si>
  <si>
    <t>štěrkopísek frakce 0/2</t>
  </si>
  <si>
    <t>-860941102</t>
  </si>
  <si>
    <t>0,96*2</t>
  </si>
  <si>
    <t>Zakládání</t>
  </si>
  <si>
    <t>2088833049</t>
  </si>
  <si>
    <t>213141111</t>
  </si>
  <si>
    <t>Zřízení vrstvy z geotextilie filtrační, separační, odvodňovací, ochranné, výztužné nebo protierozní v rovině nebo ve sklonu do 1:5, šířky do 3 m</t>
  </si>
  <si>
    <t>550356042</t>
  </si>
  <si>
    <t>https://podminky.urs.cz/item/CS_URS_2024_01/213141111</t>
  </si>
  <si>
    <t>obalení akumulačních boxů</t>
  </si>
  <si>
    <t>69311080</t>
  </si>
  <si>
    <t>geotextilie netkaná separační, ochranná, filtrační, drenážní PES 200g/m2</t>
  </si>
  <si>
    <t>-1517254234</t>
  </si>
  <si>
    <t>96*1,22</t>
  </si>
  <si>
    <t>271532212</t>
  </si>
  <si>
    <t>Podsyp pod základové konstrukce se zhutněním a urovnáním povrchu z kameniva hrubého, frakce 16 - 32 mm</t>
  </si>
  <si>
    <t>-1297671658</t>
  </si>
  <si>
    <t>https://podminky.urs.cz/item/CS_URS_2024_01/271532212</t>
  </si>
  <si>
    <t>0,68+2,6</t>
  </si>
  <si>
    <t>271572211</t>
  </si>
  <si>
    <t>Podsyp pod základové konstrukce se zhutněním a urovnáním povrchu ze štěrkopísku netříděného</t>
  </si>
  <si>
    <t>-1173130423</t>
  </si>
  <si>
    <t>https://podminky.urs.cz/item/CS_URS_2024_01/271572211</t>
  </si>
  <si>
    <t>4,5+17,4</t>
  </si>
  <si>
    <t>273321511</t>
  </si>
  <si>
    <t>Základy z betonu železového (bez výztuže) desky z betonu bez zvláštních nároků na prostředí tř. C 25/30</t>
  </si>
  <si>
    <t>1760947726</t>
  </si>
  <si>
    <t>https://podminky.urs.cz/item/CS_URS_2024_01/273321511</t>
  </si>
  <si>
    <t>273351121</t>
  </si>
  <si>
    <t>Bednění základů desek zřízení</t>
  </si>
  <si>
    <t>753190234</t>
  </si>
  <si>
    <t>https://podminky.urs.cz/item/CS_URS_2024_01/273351121</t>
  </si>
  <si>
    <t>7,2*0,15</t>
  </si>
  <si>
    <t>273351122</t>
  </si>
  <si>
    <t>Bednění základů desek odstranění</t>
  </si>
  <si>
    <t>650326022</t>
  </si>
  <si>
    <t>https://podminky.urs.cz/item/CS_URS_2024_01/273351122</t>
  </si>
  <si>
    <t>273361821</t>
  </si>
  <si>
    <t>Výztuž základů desek z betonářské oceli 10 505 (R) nebo BSt 500</t>
  </si>
  <si>
    <t>1138768160</t>
  </si>
  <si>
    <t>https://podminky.urs.cz/item/CS_URS_2024_01/273361821</t>
  </si>
  <si>
    <t>0,48*0,15</t>
  </si>
  <si>
    <t>Vodorovné konstrukce</t>
  </si>
  <si>
    <t>451572111</t>
  </si>
  <si>
    <t>Lože pod potrubí, stoky a drobné objekty v otevřeném výkopu z kameniva drobného těženého 0 až 4 mm</t>
  </si>
  <si>
    <t>-1020683697</t>
  </si>
  <si>
    <t>https://podminky.urs.cz/item/CS_URS_2024_01/451572111</t>
  </si>
  <si>
    <t>-924212713</t>
  </si>
  <si>
    <t>-1345954057</t>
  </si>
  <si>
    <t>-1971324132</t>
  </si>
  <si>
    <t>Trubní vedení</t>
  </si>
  <si>
    <t>80100-001</t>
  </si>
  <si>
    <t>M+D regulátor průtoku a havarijní přepad, vč. výtokového ventilu</t>
  </si>
  <si>
    <t>-418614166</t>
  </si>
  <si>
    <t>871260310</t>
  </si>
  <si>
    <t>Montáž kanalizačního potrubí z polypropylenu PP hladkého plnostěnného SN 10 DN 100</t>
  </si>
  <si>
    <t>447183672</t>
  </si>
  <si>
    <t>https://podminky.urs.cz/item/CS_URS_2024_01/871260310</t>
  </si>
  <si>
    <t>ležaté</t>
  </si>
  <si>
    <t>větrací</t>
  </si>
  <si>
    <t>5,4</t>
  </si>
  <si>
    <t>28617001</t>
  </si>
  <si>
    <t>trubka kanalizační PP plnostěnná třívrstvá DN 100x1000mm SN10</t>
  </si>
  <si>
    <t>996507407</t>
  </si>
  <si>
    <t>7,4*1,03</t>
  </si>
  <si>
    <t>871313121</t>
  </si>
  <si>
    <t>Montáž kanalizačního potrubí z tvrdého PVC-U hladkého plnostěnného tuhost SN 8 DN 160</t>
  </si>
  <si>
    <t>-5395550</t>
  </si>
  <si>
    <t>https://podminky.urs.cz/item/CS_URS_2024_01/871313121</t>
  </si>
  <si>
    <t>28611164</t>
  </si>
  <si>
    <t>trubka kanalizační PVC-U plnostěnná jednovrstvá DN 160x1000mm SN8</t>
  </si>
  <si>
    <t>1807286424</t>
  </si>
  <si>
    <t>6*1,03</t>
  </si>
  <si>
    <t>892351111</t>
  </si>
  <si>
    <t>Tlakové zkoušky vodou na potrubí DN 150 nebo 200</t>
  </si>
  <si>
    <t>2045952248</t>
  </si>
  <si>
    <t>https://podminky.urs.cz/item/CS_URS_2024_01/892351111</t>
  </si>
  <si>
    <t>897172123</t>
  </si>
  <si>
    <t>Akumulační boxy z polypropylenu PP pro retenci dešťových vod pod plochy zatížené nákladními automobily o celkovém akumulačním objemu přes 30 do 60 m3</t>
  </si>
  <si>
    <t>464757518</t>
  </si>
  <si>
    <t>https://podminky.urs.cz/item/CS_URS_2024_01/897172123</t>
  </si>
  <si>
    <t>2,4*1,2*0,52*6</t>
  </si>
  <si>
    <t>897173124</t>
  </si>
  <si>
    <t>Kontrolní šachta integrovaná do akumulačních boxů umístěných pod plochami zatíženými nákladními automobily, výšky přes 1 050 do 1 400 mm</t>
  </si>
  <si>
    <t>1525346490</t>
  </si>
  <si>
    <t>https://podminky.urs.cz/item/CS_URS_2024_01/897173124</t>
  </si>
  <si>
    <t>894</t>
  </si>
  <si>
    <t xml:space="preserve">Šachty kanalizační </t>
  </si>
  <si>
    <t>452112112</t>
  </si>
  <si>
    <t>Osazení betonových dílců prstenců nebo rámů pod poklopy a mříže, výšky do 100 mm</t>
  </si>
  <si>
    <t>-1293272940</t>
  </si>
  <si>
    <t>https://podminky.urs.cz/item/CS_URS_2024_01/452112112</t>
  </si>
  <si>
    <t>59224187</t>
  </si>
  <si>
    <t>prstenec šachtový vyrovnávací betonový 625x120x100mm</t>
  </si>
  <si>
    <t>1320494150</t>
  </si>
  <si>
    <t>59224185</t>
  </si>
  <si>
    <t>prstenec šachtový vyrovnávací betonový 625x120x60mm</t>
  </si>
  <si>
    <t>-2000189095</t>
  </si>
  <si>
    <t>894411311</t>
  </si>
  <si>
    <t>Osazení betonových nebo železobetonových dílců pro šachty skruží rovných</t>
  </si>
  <si>
    <t>1181118909</t>
  </si>
  <si>
    <t>https://podminky.urs.cz/item/CS_URS_2024_01/894411311</t>
  </si>
  <si>
    <t>PFB.1122103</t>
  </si>
  <si>
    <t>Skruž výšky 250 mm TBS-Q.1 100/25/12 PS</t>
  </si>
  <si>
    <t>397980387</t>
  </si>
  <si>
    <t>PFB.1122113</t>
  </si>
  <si>
    <t>Skruž výšky 500 mm TBS-Q.1 100/50/12 PS</t>
  </si>
  <si>
    <t>907496979</t>
  </si>
  <si>
    <t>894412411</t>
  </si>
  <si>
    <t>Osazení betonových nebo železobetonových dílců pro šachty skruží přechodových</t>
  </si>
  <si>
    <t>1867873944</t>
  </si>
  <si>
    <t>https://podminky.urs.cz/item/CS_URS_2024_01/894412411</t>
  </si>
  <si>
    <t>BTL.0006185.URS</t>
  </si>
  <si>
    <t>skruž betonová přechodová TBR-Q 625/600/120 SPK 62,5/100x60x12cm</t>
  </si>
  <si>
    <t>-1239410061</t>
  </si>
  <si>
    <t>894414111</t>
  </si>
  <si>
    <t>Osazení betonových nebo železobetonových dílců pro šachty skruží základových (dno)</t>
  </si>
  <si>
    <t>-2106801635</t>
  </si>
  <si>
    <t>https://podminky.urs.cz/item/CS_URS_2024_01/894414111</t>
  </si>
  <si>
    <t>PFB.1130001G</t>
  </si>
  <si>
    <t>Dno výšky 600 mm přímé - VÝROBA NA ZAKÁZKU TBZ-Q.1 100/60 V max 40</t>
  </si>
  <si>
    <t>-135201666</t>
  </si>
  <si>
    <t>899103112</t>
  </si>
  <si>
    <t>Osazení poklopů litinových, ocelových nebo železobetonových včetně rámů pro třídu zatížení B125, C250</t>
  </si>
  <si>
    <t>1835802695</t>
  </si>
  <si>
    <t>https://podminky.urs.cz/item/CS_URS_2024_01/899103112</t>
  </si>
  <si>
    <t>28661770</t>
  </si>
  <si>
    <t>poklop šachtový litinový, betonový rám DN 400 pro třídu zatížení B125</t>
  </si>
  <si>
    <t>1616341532</t>
  </si>
  <si>
    <t>997013211</t>
  </si>
  <si>
    <t>Vnitrostaveništní doprava suti a vybouraných hmot vodorovně do 50 m s naložením ručně pro budovy a haly výšky do 6 m</t>
  </si>
  <si>
    <t>179676691</t>
  </si>
  <si>
    <t>https://podminky.urs.cz/item/CS_URS_2024_01/997013211</t>
  </si>
  <si>
    <t>-1221824755</t>
  </si>
  <si>
    <t>195010722</t>
  </si>
  <si>
    <t>14,606*9 'Přepočtené koeficientem množství</t>
  </si>
  <si>
    <t>1727912838</t>
  </si>
  <si>
    <t>998276101</t>
  </si>
  <si>
    <t>Přesun hmot pro trubní vedení hloubené z trub z plastických hmot nebo sklolaminátových pro vodovody, kanalizace, teplovody, produktovody v otevřeném výkopu dopravní vzdálenost do 15 m</t>
  </si>
  <si>
    <t>-146061249</t>
  </si>
  <si>
    <t>https://podminky.urs.cz/item/CS_URS_2024_01/998276101</t>
  </si>
  <si>
    <t>71190-001</t>
  </si>
  <si>
    <t>M+D foliová izolace</t>
  </si>
  <si>
    <t>-1996132264</t>
  </si>
  <si>
    <t>998711101</t>
  </si>
  <si>
    <t>Přesun hmot pro izolace proti vodě, vlhkosti a plynům stanovený z hmotnosti přesunovaného materiálu vodorovná dopravní vzdálenost do 50 m základní v objektech výšky do 6 m</t>
  </si>
  <si>
    <t>-1336399638</t>
  </si>
  <si>
    <t>https://podminky.urs.cz/item/CS_URS_2024_01/998711101</t>
  </si>
  <si>
    <t>03 - ZTI</t>
  </si>
  <si>
    <t>D1 - ZTI</t>
  </si>
  <si>
    <t xml:space="preserve">    721 - Vnitřní kanalizace</t>
  </si>
  <si>
    <t xml:space="preserve">    722 - Vnitřní vodovod</t>
  </si>
  <si>
    <t>721</t>
  </si>
  <si>
    <t>Vnitřní kanalizace</t>
  </si>
  <si>
    <t>721176101R00</t>
  </si>
  <si>
    <t>Potrubí HT připojovací, D 32 x 1,8 mm</t>
  </si>
  <si>
    <t>RTS II / 2023</t>
  </si>
  <si>
    <t>998721103R00</t>
  </si>
  <si>
    <t>Přesun hmot pro vnitřní kanalizaci, výšky do 24 m</t>
  </si>
  <si>
    <t>722</t>
  </si>
  <si>
    <t>Vnitřní vodovod</t>
  </si>
  <si>
    <t>722130803R00</t>
  </si>
  <si>
    <t>Demontáž potrubí ocelových závitových, DN 50 mm</t>
  </si>
  <si>
    <t>722220865R00</t>
  </si>
  <si>
    <t>Demontáž armatur s dvěma závity G 2 1/2"</t>
  </si>
  <si>
    <t>722260813R00</t>
  </si>
  <si>
    <t>Demontáž vodoměrů závitových G 1"</t>
  </si>
  <si>
    <t>722290821R00</t>
  </si>
  <si>
    <t>Přesun vybouraných hmot - vodovody, H do 6 m</t>
  </si>
  <si>
    <t>722130516R00</t>
  </si>
  <si>
    <t>Potrubí závitové pozinkované v kanálech TV, svařovaných 11 343, DN 50 mm</t>
  </si>
  <si>
    <t>722265312R01</t>
  </si>
  <si>
    <t>Vodoměr domovní SV Enbra IBRF DN 20 x 190 mm, příprava M-Bus, Qn 2,5</t>
  </si>
  <si>
    <t>722265314R01</t>
  </si>
  <si>
    <t>Vodoměr domovní SV Enbra IBRF DN 25 x 260 mm, příprava M-Bus, Qn 3,5</t>
  </si>
  <si>
    <t>722238113R00</t>
  </si>
  <si>
    <t>Kohout vodovodní, kulový, 2x vnitřní závit, Slovarm KE-231, DN 25 mm</t>
  </si>
  <si>
    <t>722238117R00</t>
  </si>
  <si>
    <t>Kohout vodovodní, kulový, 2x vnitřní závit, Slovarm KE-231, DN 65 mm</t>
  </si>
  <si>
    <t>722290226R00</t>
  </si>
  <si>
    <t>Zkouška tlaku potrubí závitového DN 50 mm</t>
  </si>
  <si>
    <t>722290234R00</t>
  </si>
  <si>
    <t>Proplach a dezinfekce vodovodního potrubí DN 80 mm</t>
  </si>
  <si>
    <t>998722103R00</t>
  </si>
  <si>
    <t>Přesun hmot pro vnitřní vodovod, výšky do 24 m</t>
  </si>
  <si>
    <t>04 - Vytápění</t>
  </si>
  <si>
    <t>D1 - UT</t>
  </si>
  <si>
    <t xml:space="preserve">    732 - Strojovny</t>
  </si>
  <si>
    <t xml:space="preserve">    733 - Rozvod potrubí</t>
  </si>
  <si>
    <t xml:space="preserve">    734 - Armatury</t>
  </si>
  <si>
    <t xml:space="preserve">    735 - Otopná tělesa</t>
  </si>
  <si>
    <t xml:space="preserve">    90 - Hodinové zúčtovací sazby (HZS)</t>
  </si>
  <si>
    <t>UT</t>
  </si>
  <si>
    <t>732</t>
  </si>
  <si>
    <t>Strojovny</t>
  </si>
  <si>
    <t>732420811R00</t>
  </si>
  <si>
    <t>Demontáž čerpadel oběhových spirálních DN 25</t>
  </si>
  <si>
    <t>732420812R00</t>
  </si>
  <si>
    <t>Demontáž čerpadel oběhových spirálních DN 40</t>
  </si>
  <si>
    <t>732890802R00</t>
  </si>
  <si>
    <t>Přemístění vybouraných hmot - strojovny, H 6 -12 m</t>
  </si>
  <si>
    <t>732429111R00</t>
  </si>
  <si>
    <t>Montáž čerpadel oběhových spirálních, DN 25</t>
  </si>
  <si>
    <t>soubor</t>
  </si>
  <si>
    <t>4261097515</t>
  </si>
  <si>
    <t>Čerpadlo Wilo-Yonos Pico 15/1-4, PN 6</t>
  </si>
  <si>
    <t>4261097516</t>
  </si>
  <si>
    <t>Čerpadlo Wilo-Yonos Pico 15/1-6, PN 6</t>
  </si>
  <si>
    <t>998732102R00</t>
  </si>
  <si>
    <t>Přesun hmot pro strojovny, výšky do 12 m</t>
  </si>
  <si>
    <t>733</t>
  </si>
  <si>
    <t>Rozvod potrubí</t>
  </si>
  <si>
    <t>733110806R00</t>
  </si>
  <si>
    <t>Demontáž potrubí ocelového závitového do DN 15-32</t>
  </si>
  <si>
    <t>733110808R00</t>
  </si>
  <si>
    <t>Demontáž potrubí ocelového závitového do DN 32-50</t>
  </si>
  <si>
    <t>733890803R00</t>
  </si>
  <si>
    <t>Přemístění vybouraných hmot - potrubí, H 6 - 24 m</t>
  </si>
  <si>
    <t>733191923R00</t>
  </si>
  <si>
    <t>Navaření odbočky na potrubí,DN odbočky 15</t>
  </si>
  <si>
    <t>733191924R00</t>
  </si>
  <si>
    <t>Navaření odbočky na potrubí,DN odbočky 20</t>
  </si>
  <si>
    <t>733194916R00</t>
  </si>
  <si>
    <t>Oprava-navaření odbočky na potrubí,D odbočky 44,5</t>
  </si>
  <si>
    <t>733111103R00</t>
  </si>
  <si>
    <t>Potrubí závitové bezešvé běžné nízkotlaké DN 15</t>
  </si>
  <si>
    <t>733111104R00</t>
  </si>
  <si>
    <t>Potrubí závitové bezešvé běžné nízkotlaké DN 20</t>
  </si>
  <si>
    <t>733111105R00</t>
  </si>
  <si>
    <t>Potrubí závitové bezešvé běžné nízkotlaké DN 25</t>
  </si>
  <si>
    <t>230040024R00</t>
  </si>
  <si>
    <t>Zhotovení vnějšího závitu "G", DN 1/2"</t>
  </si>
  <si>
    <t>733113113R00</t>
  </si>
  <si>
    <t>Příplatek za zhotovení přípojky DN 15</t>
  </si>
  <si>
    <t>733190106R00</t>
  </si>
  <si>
    <t>Tlaková zkouška potrubí DN 32</t>
  </si>
  <si>
    <t>998733103R00</t>
  </si>
  <si>
    <t>Přesun hmot pro rozvody potrubí, výšky do 24 m</t>
  </si>
  <si>
    <t>734</t>
  </si>
  <si>
    <t>Armatury</t>
  </si>
  <si>
    <t>734200821R00</t>
  </si>
  <si>
    <t>Demontáž armatur se 2závity do G 1/2</t>
  </si>
  <si>
    <t>734200823R00</t>
  </si>
  <si>
    <t>Demontáž armatur se 2závity do G 6/4</t>
  </si>
  <si>
    <t>734200824R00</t>
  </si>
  <si>
    <t>Demontáž armatur se 2závity do G 2</t>
  </si>
  <si>
    <t>734200833R00</t>
  </si>
  <si>
    <t>Demontáž armatur se 3závity do G 6/4</t>
  </si>
  <si>
    <t>734890803R00</t>
  </si>
  <si>
    <t>Přemístění demontovaných hmot - armatur, H 6- 24 m</t>
  </si>
  <si>
    <t>734223122R00</t>
  </si>
  <si>
    <t>Ventil termostatický, přímý, IVAR.VD DN 15</t>
  </si>
  <si>
    <t>734263132R00</t>
  </si>
  <si>
    <t>Šroubení regulační, přímé, IVAR.DD 301 DN 15</t>
  </si>
  <si>
    <t>734235122R00</t>
  </si>
  <si>
    <t>Kohout kulový,2xvnitřní záv. GIACOMINI R250D DN 20</t>
  </si>
  <si>
    <t>734235123R00</t>
  </si>
  <si>
    <t>Kohout kulový,2xvnitřní záv. GIACOMINI R250D DN 25</t>
  </si>
  <si>
    <t>734235125R00</t>
  </si>
  <si>
    <t>Kohout kulový,2xvnitřní záv. GIACOMINI R250D DN 40</t>
  </si>
  <si>
    <t>734293222R00</t>
  </si>
  <si>
    <t>Filtr, vnitřní-vnitřní z. IVAR FIV.08412 DN 20</t>
  </si>
  <si>
    <t>734293223R00</t>
  </si>
  <si>
    <t>Filtr, vnitřní-vnitřní z. IVAR FIV.08412 DN 25</t>
  </si>
  <si>
    <t>734293225R00</t>
  </si>
  <si>
    <t>Filtr, vnitřní-vnitřní z. IVAR FIV.08412 DN 40</t>
  </si>
  <si>
    <t>734293312R00</t>
  </si>
  <si>
    <t>Kohout kulový vypouštěcí, IVAR.EURO M DN 15</t>
  </si>
  <si>
    <t>734209114R00</t>
  </si>
  <si>
    <t>Montáž armatur závitových,se 2závity, G 3/4</t>
  </si>
  <si>
    <t>5513801030</t>
  </si>
  <si>
    <t>Ventil přepouštěcí přímý 2x vnější závit G3/4</t>
  </si>
  <si>
    <t>734419131R00</t>
  </si>
  <si>
    <t>Montáž kompaktního měřiče tepla závitového 1/2"</t>
  </si>
  <si>
    <t>38822150</t>
  </si>
  <si>
    <t>Měřič tepla kompakt PolluCom E Qn 0,6 1/2" standard</t>
  </si>
  <si>
    <t>38822151</t>
  </si>
  <si>
    <t xml:space="preserve">Měřič tepla kompakt PolluCom E Qn 1,5  1/2"standard</t>
  </si>
  <si>
    <t>734419133R00</t>
  </si>
  <si>
    <t>Montáž kompaktního měřiče tepla závitového 1"</t>
  </si>
  <si>
    <t>38822088.A</t>
  </si>
  <si>
    <t>Měřič tepla kompakt PolluCom M H Qn 6 V 1"</t>
  </si>
  <si>
    <t>38822099.A</t>
  </si>
  <si>
    <t>Modul M - Bus variabilní protokol (PolluCom M)</t>
  </si>
  <si>
    <t>734261224R00</t>
  </si>
  <si>
    <t>Šroubení Ve 4300 přímé, G 3/4</t>
  </si>
  <si>
    <t>734261225R00</t>
  </si>
  <si>
    <t>Šroubení Ve 4300 přímé, G 1</t>
  </si>
  <si>
    <t>734261226R00</t>
  </si>
  <si>
    <t>Šroubení Ve 4300 přímé, G 5/4</t>
  </si>
  <si>
    <t>734221672R00</t>
  </si>
  <si>
    <t>Hlavice ovládání ventilů termostatická</t>
  </si>
  <si>
    <t>998734103R00</t>
  </si>
  <si>
    <t>Přesun hmot pro armatury, výšky do 24 m</t>
  </si>
  <si>
    <t>735</t>
  </si>
  <si>
    <t>Otopná tělesa</t>
  </si>
  <si>
    <t>735151821R00</t>
  </si>
  <si>
    <t>Demontáž otopných těles panelových dvouřadých, délky do 1500 mm</t>
  </si>
  <si>
    <t>735890803R00</t>
  </si>
  <si>
    <t>Přemístění demont. hmot - otop. těles, H 12 - 24 m</t>
  </si>
  <si>
    <t>735156667R00</t>
  </si>
  <si>
    <t>Otopné těleso panelové Radik Klasik 22, v. 600 mm, dl. 1200 mm</t>
  </si>
  <si>
    <t>735156668R00</t>
  </si>
  <si>
    <t>Otopné těleso panelové Radik Klasik 22, v. 600 mm, dl. 1400 mm</t>
  </si>
  <si>
    <t>735156669R00</t>
  </si>
  <si>
    <t>Otopné těleso panelové Radik Klasik 22, v. 600 mm, dl. 1600 mm</t>
  </si>
  <si>
    <t>735156670R00</t>
  </si>
  <si>
    <t>Otopné těleso panelové Radik Klasik 22, v. 600 mm, dl. 1800 mm</t>
  </si>
  <si>
    <t>735494811R00</t>
  </si>
  <si>
    <t>Vypuštění vody z otopných těles</t>
  </si>
  <si>
    <t>735191910R00</t>
  </si>
  <si>
    <t>Napuštění vody do otopného systému - bez kotle</t>
  </si>
  <si>
    <t>735191903R00</t>
  </si>
  <si>
    <t>Propláchnutí otopných těles ocel., nebo Al</t>
  </si>
  <si>
    <t>735000912R00</t>
  </si>
  <si>
    <t>Oprava-vyregulování ventilů s termost.ovládáním</t>
  </si>
  <si>
    <t>735191905R00</t>
  </si>
  <si>
    <t>Oprava - odvzdušnění otopných těles</t>
  </si>
  <si>
    <t>735191901R00</t>
  </si>
  <si>
    <t>Vyzkoušení otopných těles ocelových tlakem</t>
  </si>
  <si>
    <t>998735103R00</t>
  </si>
  <si>
    <t>Přesun hmot pro otopná tělesa, výšky do 24 m</t>
  </si>
  <si>
    <t>Hodinové zúčtovací sazby (HZS)</t>
  </si>
  <si>
    <t xml:space="preserve">904      R02</t>
  </si>
  <si>
    <t>Topná zkouška</t>
  </si>
  <si>
    <t>h</t>
  </si>
  <si>
    <t xml:space="preserve">905      R00</t>
  </si>
  <si>
    <t>Změna nastavení topných křivek</t>
  </si>
  <si>
    <t xml:space="preserve">905      R00.1</t>
  </si>
  <si>
    <t>Změna nastavení oběhových čerpadel</t>
  </si>
  <si>
    <t>05 - MaR</t>
  </si>
  <si>
    <t>D1 - MaR</t>
  </si>
  <si>
    <t xml:space="preserve">    97 - Prorážení otvorů a ostatní bourací práce</t>
  </si>
  <si>
    <t xml:space="preserve">    M21 - Elektromontáže</t>
  </si>
  <si>
    <t xml:space="preserve">    M22 - Montáže sdělovací a zabezpečovací techniky</t>
  </si>
  <si>
    <t xml:space="preserve">    M65 - Elektroinstalace</t>
  </si>
  <si>
    <t xml:space="preserve">    S - Přesuny sutí</t>
  </si>
  <si>
    <t xml:space="preserve">909      R00</t>
  </si>
  <si>
    <t>Demontáž stávající elektroinstalace</t>
  </si>
  <si>
    <t xml:space="preserve">909      R00.1</t>
  </si>
  <si>
    <t>Zpracování montážní dokumentace</t>
  </si>
  <si>
    <t xml:space="preserve">904      R01</t>
  </si>
  <si>
    <t>Komplexní vyzkoušení</t>
  </si>
  <si>
    <t xml:space="preserve">905      R01</t>
  </si>
  <si>
    <t>Revize elektroinstalace</t>
  </si>
  <si>
    <t xml:space="preserve">905      R02</t>
  </si>
  <si>
    <t>Uprava stavajiciho rozvadece</t>
  </si>
  <si>
    <t xml:space="preserve">909      R00.2</t>
  </si>
  <si>
    <t>Dokumentace skutečného provedení</t>
  </si>
  <si>
    <t xml:space="preserve">909      R00.3</t>
  </si>
  <si>
    <t>Zaškolení obsluhy</t>
  </si>
  <si>
    <t xml:space="preserve">909      R00.4</t>
  </si>
  <si>
    <t>Zmapování místní síťové infrastruktury</t>
  </si>
  <si>
    <t>Prorážení otvorů a ostatní bourací práce</t>
  </si>
  <si>
    <t>971033121R00</t>
  </si>
  <si>
    <t>Vrtání otvorů, zeď cihelná, do 3 cm, hl. do 15 cm</t>
  </si>
  <si>
    <t>971033122R00</t>
  </si>
  <si>
    <t>Vrtání otvorů, zeď cihelná, do 3 cm, hl. do 30 cm</t>
  </si>
  <si>
    <t>971033123R00</t>
  </si>
  <si>
    <t>Vrtání otvorů, zeď cihelná, do 3 cm, hl. do 45 cm</t>
  </si>
  <si>
    <t>979092111R00</t>
  </si>
  <si>
    <t>Vyklizení ulehlé suti z pl.do 15 m2/ hl. 2 m-ručně</t>
  </si>
  <si>
    <t>M21</t>
  </si>
  <si>
    <t>Elektromontáže</t>
  </si>
  <si>
    <t>210120561R00</t>
  </si>
  <si>
    <t>Jistič jednopólový do 25 A se zapojením</t>
  </si>
  <si>
    <t>210810006R00</t>
  </si>
  <si>
    <t>Kabel CYKY-m 750 V 3 x 2,5 mm2 volně uložený</t>
  </si>
  <si>
    <t>34111038</t>
  </si>
  <si>
    <t>Kabel silový s Cu jádrem 750 V CYKY 3 C x 2,5 mm2</t>
  </si>
  <si>
    <t>210010025R00</t>
  </si>
  <si>
    <t>Trubka ohebná z PVC volně, vnější průměr 20 mm</t>
  </si>
  <si>
    <t>345710551</t>
  </si>
  <si>
    <t>Trubka elektroinstalační ohebná SPIROFLEX SF 20</t>
  </si>
  <si>
    <t>210010313R00</t>
  </si>
  <si>
    <t>Krabice odbočná KO, bez zapojení-čtvercová</t>
  </si>
  <si>
    <t>345715367</t>
  </si>
  <si>
    <t>Krabice odbočná KO 125/1L</t>
  </si>
  <si>
    <t>210010535R00</t>
  </si>
  <si>
    <t>Zapojení vodiče do wago svorky</t>
  </si>
  <si>
    <t>34561425</t>
  </si>
  <si>
    <t>Spojovací krabicová svorka 3 vodičová</t>
  </si>
  <si>
    <t>M22</t>
  </si>
  <si>
    <t>Montáže sdělovací a zabezpečovací techniky</t>
  </si>
  <si>
    <t>38911001</t>
  </si>
  <si>
    <t>DDC regulátor, 30 I/O, wb, ethernet, RS 232, RS485</t>
  </si>
  <si>
    <t>38911002</t>
  </si>
  <si>
    <t>Operátorský panel s kapacitním dotykovým displejem 7“</t>
  </si>
  <si>
    <t>38911003</t>
  </si>
  <si>
    <t>Převodník RS232/M-Bus, 60 zařízení</t>
  </si>
  <si>
    <t>38911004</t>
  </si>
  <si>
    <t>Zdroj napájecí 230/24 V</t>
  </si>
  <si>
    <t>222613114R00</t>
  </si>
  <si>
    <t>Montáž elektroměru 3/f nepřímého, s komunikací M-Bus/Modbus/IP</t>
  </si>
  <si>
    <t>38911011</t>
  </si>
  <si>
    <t>Elektroměr 3f, 0,25-50 A, přímé měření, M-BUS</t>
  </si>
  <si>
    <t>38911012</t>
  </si>
  <si>
    <t>Elektroměr 3f, 0,25-100 A, přímé měření, M-BUS</t>
  </si>
  <si>
    <t>34121044</t>
  </si>
  <si>
    <t>Kabel sdělovací s Cu jádrem SYKFY 2 x 2 x 0,50 mm</t>
  </si>
  <si>
    <t>220280511R00</t>
  </si>
  <si>
    <t>Kabel SYKFY 5 x 2 x 0,5 uložený do žlabu</t>
  </si>
  <si>
    <t>222280102R00</t>
  </si>
  <si>
    <t>JYSTY do 2x2x0.8 mm pod omítkou do drážky</t>
  </si>
  <si>
    <t>341350212</t>
  </si>
  <si>
    <t>Kabel sdělovací stíněný J-Y(st)Y2x2x0,8 šedá</t>
  </si>
  <si>
    <t>222281501R00</t>
  </si>
  <si>
    <t>JYTY 1 mm-CYKY do 2,5 mm, 2-5 žil, vyváz.ve žlabu</t>
  </si>
  <si>
    <t>34121550</t>
  </si>
  <si>
    <t>Kabel sdělovací s Cu jádrem JYTY 2 x 1 mm</t>
  </si>
  <si>
    <t>34121554</t>
  </si>
  <si>
    <t>Kabel sdělovací s Cu jádrem JYTY 4 x 1 mm</t>
  </si>
  <si>
    <t>222280214R00</t>
  </si>
  <si>
    <t>Kabel UTP/FTP kat.5e v trubkách</t>
  </si>
  <si>
    <t>371201301</t>
  </si>
  <si>
    <t>Kabel UTP pro RJ45 (drát) - 1m - metráž</t>
  </si>
  <si>
    <t>220264141R00</t>
  </si>
  <si>
    <t>Kabelový žlab drátěný DZ 60x60 mm</t>
  </si>
  <si>
    <t>5531300031</t>
  </si>
  <si>
    <t>Žlab kabelový drátěný DZ 60x60 BF l = 3 m</t>
  </si>
  <si>
    <t>222611231R00</t>
  </si>
  <si>
    <t>Zapojení napájení a ovládání motorů, čerpadel, ventilátorů, 1f, exter. ovládání, poruch, do 1 kW</t>
  </si>
  <si>
    <t>222611211R00</t>
  </si>
  <si>
    <t>Montáž servopohonu 230/ 24 V, 0-10 V/ 4-20 mA, včetně zapojení</t>
  </si>
  <si>
    <t>222613121R00</t>
  </si>
  <si>
    <t>Montáž zapojení měřiče tepla/chladu s komunikací M-Bus/Modbus/IP</t>
  </si>
  <si>
    <t>222613131R00</t>
  </si>
  <si>
    <t>Montáž zapojení vodoměru s komunikací Imp/M-Bus/Modbus/IP</t>
  </si>
  <si>
    <t>222611221R00</t>
  </si>
  <si>
    <t>Montáž zapojení signalizace poruchy, ovládání, apod.</t>
  </si>
  <si>
    <t>222611251R00</t>
  </si>
  <si>
    <t>Montáž zapojení zařízení třetích stran</t>
  </si>
  <si>
    <t>hod</t>
  </si>
  <si>
    <t>222612231R00</t>
  </si>
  <si>
    <t>Adresace pro měřiče tepla, elektroměry apod.</t>
  </si>
  <si>
    <t>222612222R00</t>
  </si>
  <si>
    <t>Parametrizace datového přenosu</t>
  </si>
  <si>
    <t>222612111R00</t>
  </si>
  <si>
    <t>Vizualizace pro grafický displej</t>
  </si>
  <si>
    <t>DB</t>
  </si>
  <si>
    <t>222612113R00</t>
  </si>
  <si>
    <t>Definování řídícího systému (PLC, DDC)</t>
  </si>
  <si>
    <t>222612121R00</t>
  </si>
  <si>
    <t>Kompletní kotrola zapojení HW</t>
  </si>
  <si>
    <t>222612131R00</t>
  </si>
  <si>
    <t>Programování měřiče spotřeb - generace DB do PLC/DDC</t>
  </si>
  <si>
    <t>222619111R00</t>
  </si>
  <si>
    <t>Koordinace činností souvisejících s MaR</t>
  </si>
  <si>
    <t>220261662R00</t>
  </si>
  <si>
    <t>Zhotovení drážky ve zdi cihlovém</t>
  </si>
  <si>
    <t>220261664R00</t>
  </si>
  <si>
    <t>Hrubá výplň drážky</t>
  </si>
  <si>
    <t>220261665R00</t>
  </si>
  <si>
    <t>Začištění drážky, konečná úprava</t>
  </si>
  <si>
    <t>M65</t>
  </si>
  <si>
    <t>Elektroinstalace</t>
  </si>
  <si>
    <t>650031121R00</t>
  </si>
  <si>
    <t>Osazení rozvodnice na zeď, pl. do 0,2 m2</t>
  </si>
  <si>
    <t>357161601</t>
  </si>
  <si>
    <t>Rozvodnice plastová RZG-N-1S8</t>
  </si>
  <si>
    <t>357161602</t>
  </si>
  <si>
    <t>Rozvodnice plastová RZG-N-1S14</t>
  </si>
  <si>
    <t>650031123R00</t>
  </si>
  <si>
    <t>Osazení rozvodnice na zeď, pl. do 0,4 m2</t>
  </si>
  <si>
    <t>357116400</t>
  </si>
  <si>
    <t>Rozvaděč MaR, komplet dodávka a vystrojení dle PD</t>
  </si>
  <si>
    <t>650139191R00</t>
  </si>
  <si>
    <t>Označení kabelu štítkem</t>
  </si>
  <si>
    <t>650141111R00</t>
  </si>
  <si>
    <t>Ukončení vodiče v rozvaděči + zapojení do 2,5 mm2</t>
  </si>
  <si>
    <t>S</t>
  </si>
  <si>
    <t>Přesuny sutí</t>
  </si>
  <si>
    <t>979095311R00</t>
  </si>
  <si>
    <t>Naložení a složení vybouraných hmot/konstrukcí</t>
  </si>
  <si>
    <t>979095312R00</t>
  </si>
  <si>
    <t>Naložení a složení suti</t>
  </si>
  <si>
    <t>979081111R00</t>
  </si>
  <si>
    <t>Odvoz suti a vybour. hmot na skládku do 1 km</t>
  </si>
  <si>
    <t>979990105R00</t>
  </si>
  <si>
    <t>Poplatek za uložení suti - cihelné výrobky, skupina odpadu 170102</t>
  </si>
  <si>
    <t>979081121R00</t>
  </si>
  <si>
    <t>Příplatek k odvozu za každý další 1 km</t>
  </si>
  <si>
    <t>06 - Silnoproud</t>
  </si>
  <si>
    <t>101 - DOPLNĚNÍ ROZVADĚČŮ VČETNĚ DOPRAVY, MONTÁŽE A ZAPOJENÍ</t>
  </si>
  <si>
    <t>102 - SPÍNAČE VČETNĚ DOPRAVY, MONTÁŽE A ZAPOJENÍ</t>
  </si>
  <si>
    <t>103 - ZÁSUVKY VČETNĚ DOPRAVY, MONTÁŽE A ZAPOJENÍ</t>
  </si>
  <si>
    <t>104 - RÁMEČKY VČETNĚ DOPRAVY, MONTÁŽE</t>
  </si>
  <si>
    <t>105 - SVÍTIDLA VČETNĚ ZDROJŮ, DOPRAVY, MONTÁŽE A ZAPOJENÍ A RECYKLACE SVÍTIDEL</t>
  </si>
  <si>
    <t>106 - SVÍTIDLA VČETNĚ ZDROJŮ, DOPRAVY, MONTÁŽE A ZAPOJENÍ A RECYKLACE SVÍTIDEL</t>
  </si>
  <si>
    <t>107 - INSTALAČNÍ MATERIÁL, PŘÍSTROJE, ZAŘÍZENÍ, VČETNĚ DOPRAVY, MONTÁŽE, ZAPOJENÍ A ULOŽENÍ</t>
  </si>
  <si>
    <t>108 - KABELY VČETNĚ DOPRAVY, MONTÁŽE, ULOŽENÍ A ZAPOJENÍ</t>
  </si>
  <si>
    <t>109 - BLESKOSVOD VČETNĚ DOPRAVY, MONTÁŽE A ZAPOJENÍ</t>
  </si>
  <si>
    <t>110 - UZEMNĚNÍ VČETNĚ DOPRAVY, MONTÁŽE A ZAPOJENÍ</t>
  </si>
  <si>
    <t>111 - DEMONTÁŽE VČETNĚ EKOLOGICKÉ LIKVIDACE</t>
  </si>
  <si>
    <t>112 - ZPĚTNÉ MONTÁŽE A ZAPOJENÍ</t>
  </si>
  <si>
    <t>113 - OSTATNÍ VČETNĚ DOPRAVY, MONTÁŽE A ZAPOJENÍ</t>
  </si>
  <si>
    <t>DOPLNĚNÍ ROZVADĚČŮ VČETNĚ DOPRAVY, MONTÁŽE A ZAPOJENÍ</t>
  </si>
  <si>
    <t>RMaR1 - PODRUŽNÝ ROZVADĚČ V 5.NP - DOPLNĚNÍ jistič C/3-16A, 10 kA</t>
  </si>
  <si>
    <t>ks</t>
  </si>
  <si>
    <t>vlastní</t>
  </si>
  <si>
    <t>741320165</t>
  </si>
  <si>
    <t>montáž jističů třípólových nn do 25 A ve skříni se zapojením vodičů</t>
  </si>
  <si>
    <t>URS</t>
  </si>
  <si>
    <t>RMaR3 - PODRUŽNÝ ROZVADĚČ V 1.PP - DOPLNĚNÍ jistič C/3-16A, 10 kA</t>
  </si>
  <si>
    <t>RC2, RD3, RC4 - PODRUŽNÝ ROZVADĚČ OBJEKTU - DOPLNĚNÍ jistič B/1-6A, 10 kA</t>
  </si>
  <si>
    <t>741320105</t>
  </si>
  <si>
    <t>montáž jističů jednopólových nn do 25 A ve skříni se zapojením vodičů</t>
  </si>
  <si>
    <t>R.. - PODRUŽNÝ ROZVADĚČ OBJEKTU - DOPLNĚNÍ proudový chránič s nadproudovou ochranou C/1-10A, 10 kA</t>
  </si>
  <si>
    <t>741321003</t>
  </si>
  <si>
    <t>montáž proudových chráničů dvoupólových nn do 25 A ve skříni se zapojením vodičů</t>
  </si>
  <si>
    <t>úprava rozvaděčů pro umístění jističů, proudový chránič s nadproudovou ochranou, větrné automatiky, opakovačů</t>
  </si>
  <si>
    <t>SPÍNAČE VČETNĚ DOPRAVY, MONTÁŽE A ZAPOJENÍ</t>
  </si>
  <si>
    <t>spínač, řaz.1, 250V, 10A, IP20, bílý, zapuštěný (přístroj, kryt)</t>
  </si>
  <si>
    <t>741310101</t>
  </si>
  <si>
    <t>montáž spínač (polo)zapuštěný bezšroubové připojení 1-jednopólový se zapojením vodičů</t>
  </si>
  <si>
    <t>spínač, řaz.1/0, 250V, 10A, IP20, bílý, zapuštěný (přístroj, kryt)</t>
  </si>
  <si>
    <t>741310112</t>
  </si>
  <si>
    <t>montáž ovladač (polo)zapuštěný bezšroubové připojení 1/0-tlačítkový zapínací se zapojením vodičů</t>
  </si>
  <si>
    <t>spínač, řaz.1/0, 250V, 10A, IP20, bílý, zapuštěný (přístroj, kryt s popisovým polem)</t>
  </si>
  <si>
    <t>kryt spínače kolébkového</t>
  </si>
  <si>
    <t>montáž krytu spínače</t>
  </si>
  <si>
    <t>spínač žaluziový, 250V, 10A, IP20, bílý, zapuštěný (přístroj, kryt)</t>
  </si>
  <si>
    <t>741310221</t>
  </si>
  <si>
    <t>montáž spínač (polo)zapuštěný šroubové připojení řazení 2-pro žaluzie se zapojením vodičů</t>
  </si>
  <si>
    <t>spínač, řaz.1, 250V, 10A, IP44, bílý, zapuštěný (přístroj s krytem)</t>
  </si>
  <si>
    <t>741310251</t>
  </si>
  <si>
    <t>montáž spínač (polo)zapuštěný šroubové připojení 1-jednopólových prostředí venkovní/mokré se zapojením vodičů</t>
  </si>
  <si>
    <t>spínač, řaz.1, 250V, 10A, IP44, bílý, na povrch, kompletní přístroj</t>
  </si>
  <si>
    <t>741310001</t>
  </si>
  <si>
    <t>montáž spínač nástěnný 1-jednopólový prostředí normální se zapojením vodičů</t>
  </si>
  <si>
    <t>ZÁSUVKY VČETNĚ DOPRAVY, MONTÁŽE A ZAPOJENÍ</t>
  </si>
  <si>
    <t>zásuvka dvojnásobná 250V, 16A, IP40, s natočenou dutinkou, bílá, zapuštěná (kompletní přístroj)</t>
  </si>
  <si>
    <t>741313004</t>
  </si>
  <si>
    <t>montáž zásuvka (polo)zapuštěná bezšroubové připojení 2x(2P+PE) dvojnásobná šikmá se zapojením vodičů</t>
  </si>
  <si>
    <t>RÁMEČKY VČETNĚ DOPRAVY, MONTÁŽE</t>
  </si>
  <si>
    <t>rámeček jednonásobný, bílý</t>
  </si>
  <si>
    <t>rámeček dvojnásobný, vodorovný, bílý</t>
  </si>
  <si>
    <t>SVÍTIDLA VČETNĚ ZDROJŮ, DOPRAVY, MONTÁŽE A ZAPOJENÍ A RECYKLACE SVÍTIDEL</t>
  </si>
  <si>
    <t>A1 - přisazené LED svítidlo SLIM, 2745lm, 840, EVG, 18,4W, IP66</t>
  </si>
  <si>
    <t>A2 - přisazené LED svítidlo SLIM, 5760lm, 840, EVG, 43,2W, IP66</t>
  </si>
  <si>
    <t>A3 - přisazené LED svítidlo SLIM, 3780lm, 840, EVG, 26,4W, IP66</t>
  </si>
  <si>
    <t>A4 - přisazené LED svítidlo SLIM, 2763lm, 840, EVG, 18,2W, IP66</t>
  </si>
  <si>
    <t>A5 - přisazené LED svítidlo SLIM, 4725lm, 840, EVG, 33W, IP66</t>
  </si>
  <si>
    <t>A6 - přisazené LED svítidlo SLIM, 7785lm, 840, EVG, 59,5W, IP66</t>
  </si>
  <si>
    <t>B1 - přisazené LED svítidlo, 5751lm*, 840, EVG, 43W, SlimPrisma, IP20</t>
  </si>
  <si>
    <t>C1 - přisazené LED svítidlo, 3625lm*, 840, EVG, 29,5W, SlimPrisma, IP20</t>
  </si>
  <si>
    <t>C2 - přisazené LED svítidlo, 4293lm*, 840, EVG, 36W, SlimPrisma, IP20</t>
  </si>
  <si>
    <t>C3 - přisazené LED svítidlo, 3625lm*, 840, EVG, 29,5W, SlimPrisma, IP20</t>
  </si>
  <si>
    <t>D1 - vestavný LED panel, 3400lm, 840, EVG, EVG, 28W, UGR19, 595x595x10, IP40</t>
  </si>
  <si>
    <t>D1P - přisazený LED panel, 3400lm, 840, EVG, EVG, 28W, UGR19, 595x595x10, IP40</t>
  </si>
  <si>
    <t>D1S - vestavný LED panel, 3400lm, 840, EVG, EVG, 28W, UGR19, 595x595x10, IP40, Elektronický DALI stmívatelný předřadník</t>
  </si>
  <si>
    <t>D2 - vestavný LED panel, 4100lm, 840, EVG, EVG, 35W, UGR19, 595x595x10, IP40</t>
  </si>
  <si>
    <t>D2P - přisazený LED panel, 4100lm, 840, EVG, EVG, 35W, UGR19, 595x595x10, IP40</t>
  </si>
  <si>
    <t>E1 - nástěnné LED svítidlo s tahovým vypínačem, 2279lm, EVG, 20,2W, 3000K, IP20</t>
  </si>
  <si>
    <t>F1 - vestavný LED panel IP65, 3400lm, 840, EVG, EVG, 28W, UGR19, 595x595x14</t>
  </si>
  <si>
    <t>G1 - závěsné LED, 6060lm / 1389lm, 840, EVG, 52W, microprisma, IP20</t>
  </si>
  <si>
    <t>G2 - závěsné LED, 5140lm / 1174lm, 840, EVG, 43W, microprisma, IP20</t>
  </si>
  <si>
    <t>H1 - vestavný LED downlight, 2850lm, 840, EVG, EVG, 30W, IP44</t>
  </si>
  <si>
    <t>I1 - vestavné IP40 LED M600, 4500lm*, 840, EVG, 33W, Microprisma+PC</t>
  </si>
  <si>
    <t>J1.3K - nástěnné LED svítidlo se spínačem 600, 1190lm, 3000K, 840, EVG, 10W, IP44</t>
  </si>
  <si>
    <t>J1.4K - nástěnné LED svítidlo se spínačem 600, 1250lm, 4000K, 840, EVG, 10W, IP44</t>
  </si>
  <si>
    <t>K1.3K - přisazená/nástěnná LED čočka 200, 2000lm, 3000K, 840, EVG, 19W, IP65</t>
  </si>
  <si>
    <t>K1.4K - přisazená/nástěnná LED čočka 200, 2000lm, 4000K, 840, EVG, 19W, IP65</t>
  </si>
  <si>
    <t>K2.1K - přisazená/nástěnná LED čočka 350, 3600lm, 3000K, 840, EVG, 35W, IP65</t>
  </si>
  <si>
    <t>K2.4K - přisazená/nástěnná LED čočka 350, 3600lm, 4000K, 840, EVG, 35W, IP65</t>
  </si>
  <si>
    <t>K3.4K - přisazená/nástěnná LED čočka 260, 2700lm, 4000K, 840, EVG, 26W, IP65</t>
  </si>
  <si>
    <t>L1 - přisazené LED, L1410, 2828lm*, 840, EVG, 28,1W, MP aligned, IP20</t>
  </si>
  <si>
    <t>M1 - vestavný LED downlight UGR, 1254lm, 840, EVG, 12W, reflektor 60, IP20</t>
  </si>
  <si>
    <t>recyklace svítidel</t>
  </si>
  <si>
    <t>montáž svítidla</t>
  </si>
  <si>
    <t>DALI podtlačítková řídící jednotka, 32 adres, včetně montáže a zapojení</t>
  </si>
  <si>
    <t>DALI REPEATER na DIN lištu, 64 adres, 4 moduly, včetně montáže a zapojení</t>
  </si>
  <si>
    <t>N1 - přisazené nouzové LED svítidlo, CORRIDOR, 450m, 6W, IP20, D140mm, svítící přii výpadku 3h</t>
  </si>
  <si>
    <t>N2 - přisazené nouzové LED svítidlo, ANNTIPANIC, 450m, 6W, IP20, D140mm, svítící přii výpadku 3h</t>
  </si>
  <si>
    <t>N3 - vestavné nouzové LED svítidlo, ANNTIPANIC, 450m, 6W, IP20, D140mm, svítící přii výpadku 3h</t>
  </si>
  <si>
    <t>N4 - vestavné nouzové LED svítidlo, CORRIDOR, 450m, 6W, IP20, D140mm, svítící přii výpadku 3h</t>
  </si>
  <si>
    <t>N5 - vestavné nouzové LED svítidlo, ANNTIPANIC, 270m, 3,7W, IP65, D170mm, svítící přii výpadku 3h</t>
  </si>
  <si>
    <t>NP1 - přisazený/nástěnný LED Piktogram, 1W, 3H, AT, M, IP20</t>
  </si>
  <si>
    <t>NP2 - nástěnný LED Piktogram, 2W, 3H, AT, M, IP65</t>
  </si>
  <si>
    <t>montáž nouzového svítidla</t>
  </si>
  <si>
    <t>INSTALAČNÍ MATERIÁL, PŘÍSTROJE, ZAŘÍZENÍ, VČETNĚ DOPRAVY, MONTÁŽE, ZAPOJENÍ A ULOŽENÍ</t>
  </si>
  <si>
    <t>34571457</t>
  </si>
  <si>
    <t>krabice univerzální s víčkem s bezšroubovými svorkami, zapuštěná, ø 68mm, hl. 70mm</t>
  </si>
  <si>
    <t>741112001</t>
  </si>
  <si>
    <t>montáž krabice zapuštěná plastová kruhová</t>
  </si>
  <si>
    <t>krabice přístrojová, hluboká, zapuštěná, ø 68mm, hl. 45mm</t>
  </si>
  <si>
    <t>741112061</t>
  </si>
  <si>
    <t>montáž krabice přístrojová zapuštěná plastová kruhová</t>
  </si>
  <si>
    <t>34571451</t>
  </si>
  <si>
    <t>krabice přístrojová, hluboká, zapuštěná, ø 68mm, hl. 70mm</t>
  </si>
  <si>
    <t>34571464</t>
  </si>
  <si>
    <t>krabice přístrojová zapuštěná, ø 68mm, hl. 45mm</t>
  </si>
  <si>
    <t>741112062</t>
  </si>
  <si>
    <t>montáž krabice přístrojová zapuštěná plastová kruhová pro sádrokartonové příčky</t>
  </si>
  <si>
    <t>34571465</t>
  </si>
  <si>
    <t>krabice přístrojová zapuštěná, l = 50 - 200mm, včetně víka, s bezšroubovými svorkami</t>
  </si>
  <si>
    <t>741112066</t>
  </si>
  <si>
    <t>montáž krabice přístrojová zapuštěná plastová kruhová do zateplení</t>
  </si>
  <si>
    <t>krabice univerzální zapuštěná, 210/170/146 (v/š/hl), včetně rovného víka a těsnění (KT - topné kabely)</t>
  </si>
  <si>
    <t>741112003</t>
  </si>
  <si>
    <t>montáž krabice zapuštěná plastová čtyřhranná</t>
  </si>
  <si>
    <t>montážní deska do zateplení, rozměr: 238/238/200 (v/š/hl)</t>
  </si>
  <si>
    <t>montáž montážní desky do zateplení</t>
  </si>
  <si>
    <t>montážní deska do zateplení, rozměr: 119/119/204 (v/š/hl)</t>
  </si>
  <si>
    <t>krabice odbočná s víčkem s bezšroubovými svorkami, plastová, 88/88/40 (v/š/hl), IP54, na povrch</t>
  </si>
  <si>
    <t>741112021</t>
  </si>
  <si>
    <t>montáž krabice nástěnná plastová čtyřhranná do 100x100 mm</t>
  </si>
  <si>
    <t>krabice bezhalogenová odbočná s víčkem s bezšroubovými svorkami, plastová, 81/81/54 (v/š/hl), IP66, na povrch</t>
  </si>
  <si>
    <t>žlab drátěný 60/50 žárový zinek, včetně konzol a montážních dílů</t>
  </si>
  <si>
    <t>741910412</t>
  </si>
  <si>
    <t>montáž žlab kovový šířky do 100 mm bez víka</t>
  </si>
  <si>
    <t>stropní kabelová příchytka požární, kovová</t>
  </si>
  <si>
    <t>uložení kabelu Cu závěsného žíla 3x1,5 až 2,5 mm2 na příchytky (např. CYKYz)</t>
  </si>
  <si>
    <t>chránička DN32 UV stabilní</t>
  </si>
  <si>
    <t>741110053</t>
  </si>
  <si>
    <t>montáž trubka plastová ohebná D přes 35 mm uložená volně</t>
  </si>
  <si>
    <t>nosný materiál do 5kg</t>
  </si>
  <si>
    <t>nosný materiál do 10kg</t>
  </si>
  <si>
    <t>KABELY VČETNĚ DOPRAVY, MONTÁŽE, ULOŽENÍ A ZAPOJENÍ</t>
  </si>
  <si>
    <t>34111094</t>
  </si>
  <si>
    <t>kabel CYKY-J 5x2,5mm</t>
  </si>
  <si>
    <t>741122231</t>
  </si>
  <si>
    <t>montáž kabel Cu plný kulatý žíla 5x1,5 až 2,5 mm2 uložený volně (např. CYKY)</t>
  </si>
  <si>
    <t>34111036</t>
  </si>
  <si>
    <t>kabel CYKY-J 3x2,5mm</t>
  </si>
  <si>
    <t>741122016</t>
  </si>
  <si>
    <t>montáž kabel Cu bez ukončení uložený pod omítku plný kulatý 3x2,5 až 6 mm2 (např. CYKY)</t>
  </si>
  <si>
    <t>34111090</t>
  </si>
  <si>
    <t>kabel CYKY-J 5x1,5mm</t>
  </si>
  <si>
    <t>741122031</t>
  </si>
  <si>
    <t>montáž kabel Cu bez ukončení uložený pod omítku plný kulatý 5x1,5 až 2,5 mm2 (např. CYKY)</t>
  </si>
  <si>
    <t>34111030</t>
  </si>
  <si>
    <t>kabel CYKY-J 3x1,5mm</t>
  </si>
  <si>
    <t>741122211</t>
  </si>
  <si>
    <t>montáž kabel Cu plný kulatý žíla 3x1,5 až 6 mm2 uložený volně (např. CYKY)</t>
  </si>
  <si>
    <t>34111030.1</t>
  </si>
  <si>
    <t>kabel CYKY-O 3x1,5mm</t>
  </si>
  <si>
    <t>741122015</t>
  </si>
  <si>
    <t>montáž kabel Cu bez ukončení uložený pod omítku plný kulatý 3x1,5 mm2 (např. CYKY)</t>
  </si>
  <si>
    <t>34111005</t>
  </si>
  <si>
    <t>kabel CYKY-O 2x1,5mm</t>
  </si>
  <si>
    <t>741122201</t>
  </si>
  <si>
    <t>montáž kabel Cu plný kulatý žíla 2x1,5 až 6 mm2 uložený volně (např. CYKY)</t>
  </si>
  <si>
    <t>34111162</t>
  </si>
  <si>
    <t>kabel CXKH-R-J 5x1,5mm, B2ca s1 d1 a1</t>
  </si>
  <si>
    <t>34111123</t>
  </si>
  <si>
    <t>kabel CXKH-R-J 3x1,5mm, B2ca s1 d1 a1</t>
  </si>
  <si>
    <t>34111116</t>
  </si>
  <si>
    <t>kabel CXKH-R-O 2x1,5mm, B2ca s1 d1 a1</t>
  </si>
  <si>
    <t>34141027</t>
  </si>
  <si>
    <t>vodič pro pospojování CY 6mm</t>
  </si>
  <si>
    <t>741120201</t>
  </si>
  <si>
    <t>montáž vodič Cu izolovaný plný a laněný s PVC pláštěm žíla 1,5-16 mm2 volně (např. CY, CHAH-V)</t>
  </si>
  <si>
    <t>34121263</t>
  </si>
  <si>
    <t>kabel datový UTP Cat.6</t>
  </si>
  <si>
    <t>742124002</t>
  </si>
  <si>
    <t>montáž kabelů datových FTP, UTP, STP pro vnitřní rozvody do trubky</t>
  </si>
  <si>
    <t>kabel koaxiální</t>
  </si>
  <si>
    <t>742124002.1</t>
  </si>
  <si>
    <t>nontáž kabelů sdělovacích pro vnitřní rozvody do 15 žil</t>
  </si>
  <si>
    <t>34121268</t>
  </si>
  <si>
    <t>kabel datový bezhalogenový třída reakce na oheň B2cas1d1a1 jádro Cu plné (U/UTP) kategorie 6</t>
  </si>
  <si>
    <t>742124003</t>
  </si>
  <si>
    <t>montáž kabelů datových FTP, UTP, STP pro vnitřní rozvody pevně</t>
  </si>
  <si>
    <t>BLESKOSVOD VČETNĚ DOPRAVY, MONTÁŽE A ZAPOJENÍ</t>
  </si>
  <si>
    <t>"SK" - svorka křížová Fe/Zn</t>
  </si>
  <si>
    <t>741420022</t>
  </si>
  <si>
    <t>montáž svorka hromosvodná se 3 a více šrouby</t>
  </si>
  <si>
    <t>"SS" - svorka spojovací Fe/Zn</t>
  </si>
  <si>
    <t>741420021</t>
  </si>
  <si>
    <t>montáž svorka hromosvodná se 2 šrouby</t>
  </si>
  <si>
    <t>"SZb" - svorka zkušební Fe/Zn</t>
  </si>
  <si>
    <t>"OŠ" - označovací štítek plastový, stabilní proti UV záření</t>
  </si>
  <si>
    <t>741420083</t>
  </si>
  <si>
    <t>montáž vedení hromosvodné-štítek k označení svodu</t>
  </si>
  <si>
    <t>"OÚ" - ochranný úhelník</t>
  </si>
  <si>
    <t>741420051</t>
  </si>
  <si>
    <t>montáž vedení hromosvodné-úhelník nebo trubka s držáky do zdiva</t>
  </si>
  <si>
    <t>"ST" - svorka na okapové svody, Fe/Zn</t>
  </si>
  <si>
    <t>"SU" - svorka univerzální, Fe/Zn</t>
  </si>
  <si>
    <t>"PV 1" - podpěra vedení do stěny, plastová</t>
  </si>
  <si>
    <t>"PV 2" - podpěra vedení pod tašky Fe/Zn</t>
  </si>
  <si>
    <t>"PV 3" - podpěra vedení pod hřebenáče Fe/Zn</t>
  </si>
  <si>
    <t>"PV 4" - podpěra vedení na ploché střechy plastová, stabilní proti UV záření, včetně gumové podložky</t>
  </si>
  <si>
    <t>"IT-v" - izolační tyč pro vodiče, l=68cm, FeZn/GFK</t>
  </si>
  <si>
    <t>741430005</t>
  </si>
  <si>
    <t>montáž tyč jímací délky do 3 m na podstavec</t>
  </si>
  <si>
    <t>"IT-j" - izolační tyč pro jímací tyč, l=68cm, FeZn/GFK</t>
  </si>
  <si>
    <t>"JT1" jímací tyč l=1,0m, FeZn</t>
  </si>
  <si>
    <t>"JT3" jímací tyč l=3,0m, FeZn</t>
  </si>
  <si>
    <t>držák jímací tyče na stěnu, FeZn</t>
  </si>
  <si>
    <t>741420103</t>
  </si>
  <si>
    <t>montáž držáků oddáleného vedení na trubku</t>
  </si>
  <si>
    <t>drát AlMgSi ø 8mm</t>
  </si>
  <si>
    <t>741420011</t>
  </si>
  <si>
    <t>montáž drát nebo lano hromosvodné svodové D do 10 mm bez podpěry</t>
  </si>
  <si>
    <t>úprava bleskosvodné instalace dle vyhovujících norem</t>
  </si>
  <si>
    <t>UZEMNĚNÍ VČETNĚ DOPRAVY, MONTÁŽE A ZAPOJENÍ</t>
  </si>
  <si>
    <t>35442143</t>
  </si>
  <si>
    <t>zemnící pásek FeZn 30/4 mm</t>
  </si>
  <si>
    <t>741410021</t>
  </si>
  <si>
    <t>montáž vodič uzemňovací pásek průřezu do 120 mm2 v městské zástavbě v zemi</t>
  </si>
  <si>
    <t>35441073</t>
  </si>
  <si>
    <t>drát FeZn ø 10mm</t>
  </si>
  <si>
    <t>741410041</t>
  </si>
  <si>
    <t>montáž vodič uzemňovací drát nebo lano D do 10 mm v městské zástavbě</t>
  </si>
  <si>
    <t>svar oboustranný 10cm na pásek FeZn 30/4mm včetně antikorozní ochrany</t>
  </si>
  <si>
    <t>hloubení nezapažených rýh šířky do 800mm ručně, pro zemnící pásek (0,10m x 0,35m x 300,0m)</t>
  </si>
  <si>
    <t>DEMONTÁŽE VČETNĚ EKOLOGICKÉ LIKVIDACE</t>
  </si>
  <si>
    <t>741313823</t>
  </si>
  <si>
    <t>demontáž spínačů nástěnných venkovních do 10 A bezšroubových se zachováním funkčnosti do 2 svorek</t>
  </si>
  <si>
    <t>demontáž pohybového senzoru nástěnného do 10 A se zachováním funkčnosti</t>
  </si>
  <si>
    <t>demontáž krytu spínače děleného</t>
  </si>
  <si>
    <t>741371811</t>
  </si>
  <si>
    <t>demontáž osvětlovacího modulového systému bodového vestavného bez zachování funkčnosti</t>
  </si>
  <si>
    <t>741371821</t>
  </si>
  <si>
    <t>demontáž osvětlovacího modulového systému zářivkového dl do 1100 mm bez zachování funkčnosti</t>
  </si>
  <si>
    <t>741371823</t>
  </si>
  <si>
    <t>demontáž osvětlovacího modulového systému zářivkového dl přes 1100 mm bez zachování funkčnosti</t>
  </si>
  <si>
    <t>741372801</t>
  </si>
  <si>
    <t>demontáž svítidla průmyslového výbojkového přisazeného 1 zdroj bez zachování funkčnosti</t>
  </si>
  <si>
    <t>741371841</t>
  </si>
  <si>
    <t>demontáž svítidla interiérového se standardní paticí nebo int. zdrojem LED přisazeného stropního do 0,09 m2 bez zachování funkčnosti</t>
  </si>
  <si>
    <t>741371844</t>
  </si>
  <si>
    <t>demontáž svítidla interiérového se standardní paticí nebo int. zdrojem LED přisazeného nástěnného do 0,09 m2 bez zachování funkčnosti</t>
  </si>
  <si>
    <t>741371841.1</t>
  </si>
  <si>
    <t>demontáž nouzového svítidla interiérového se standardní paticí nebo int. zdrojem LED přisazeného stropního do 0,09 m2 bez zachování funkčnosti</t>
  </si>
  <si>
    <t>741371844.1</t>
  </si>
  <si>
    <t>demontáž nouzového svítidla interiérového se standardní paticí nebo int. zdrojem LED přisazeného nástěnného do 0,09 m2 bez zachování funkčnosti</t>
  </si>
  <si>
    <t>741120831</t>
  </si>
  <si>
    <t>demontáž vodič Cu izolovaný plný a laněný s PVC pláštěm žíla 1,5-70 mm2 volně ke svítidlům ve společných prostorech v objektu bez zachování funkčnosti</t>
  </si>
  <si>
    <t>ekologické likvidace elektroinstalace v objektu jako celek</t>
  </si>
  <si>
    <t>demontáž stávajícího bleskosvodné soustavy bez zachování funkčnosti</t>
  </si>
  <si>
    <t>ekologická likvidace bleskosvodné soustavy jako celek</t>
  </si>
  <si>
    <t>741123855</t>
  </si>
  <si>
    <t>demontáž kabel Cu topný volné délky uložený na konstrukci z dešťových žlabů a z dešťových svodů se zachováním funkčnosti</t>
  </si>
  <si>
    <t>demontáž krabic KT pro přepojení topných kabel bez zachování funkčnosti, včetně odpojení kabelů</t>
  </si>
  <si>
    <t>742230803</t>
  </si>
  <si>
    <t>demontáž venkovní kamery se zachováním funkčnosti</t>
  </si>
  <si>
    <t>742310802</t>
  </si>
  <si>
    <t>demontáž komunikačního tabla k domácímu telefonu</t>
  </si>
  <si>
    <t>ZPĚTNÉ MONTÁŽE A ZAPOJENÍ</t>
  </si>
  <si>
    <t>741124603</t>
  </si>
  <si>
    <t>montáž kabel Cu topný volné délky uložený na konstrukci do nových dešťových žlabů a nových dešťových svodů</t>
  </si>
  <si>
    <t>zpětná montáž / přeložení stávající čidla pohybu včetně úpravy kabeláže</t>
  </si>
  <si>
    <t>zpětná montáž / přeložení stávající venkovní kamery včetně úpravy kabeláže</t>
  </si>
  <si>
    <t>OSTATNÍ VČETNĚ DOPRAVY, MONTÁŽE A ZAPOJENÍ</t>
  </si>
  <si>
    <t>kabelový vývod pro technologie, ukončení a zapojení</t>
  </si>
  <si>
    <t>štítky na krabice, zásuvky a spínače</t>
  </si>
  <si>
    <t>zářezová spojka pro nastavení kabelu pro zvonkové tablo</t>
  </si>
  <si>
    <t>zvonkové tablo včetně krabice do zateplení, dle typu dodávky dodavatele, včetně montáže a zapojení</t>
  </si>
  <si>
    <t>krimpovací spojka BNC</t>
  </si>
  <si>
    <t>seřízení kamery</t>
  </si>
  <si>
    <t>větrné čidlo na fasádu, včetně montáže a zapojení</t>
  </si>
  <si>
    <t>větrná automatika, na DIN lištu, 230V, včetně montáže a zapojení</t>
  </si>
  <si>
    <t>řídící jednotka pro ovládání el. žaluzií, 230V/ 50 Hz, jištění: 3,15 A (na vstupu Lf) nevyměnitelná, ovládací napětí na vstupech (T1, T2, C1, C2): 230 V, jmenovitý příkon: 3,1 VA, max. příkon spínané indukční zátěže: 750 VA, včetně montáže a zapojení</t>
  </si>
  <si>
    <t>požární prostupy dle počtu kabelů</t>
  </si>
  <si>
    <t>398</t>
  </si>
  <si>
    <t>kabelové odpojení stávající požární klapky</t>
  </si>
  <si>
    <t>400</t>
  </si>
  <si>
    <t>kabelové připojení nové požární klapky</t>
  </si>
  <si>
    <t>402</t>
  </si>
  <si>
    <t>vrtání otvorů do ø 10cm</t>
  </si>
  <si>
    <t>404</t>
  </si>
  <si>
    <t>zhotovení otvorů do sdk na protažení kabeláže, včetně zapravení do původního stavu</t>
  </si>
  <si>
    <t>406</t>
  </si>
  <si>
    <t>977332112</t>
  </si>
  <si>
    <t>zhotovení drážky v cihle pro vodiče, rozměr 50x50mm</t>
  </si>
  <si>
    <t>408</t>
  </si>
  <si>
    <t>977332111</t>
  </si>
  <si>
    <t>zhotovení drážky v cihle pro vodiče, rozměr 30x30mm</t>
  </si>
  <si>
    <t>410</t>
  </si>
  <si>
    <t>zapravení rýh vápenocementovou omítkou, ve stěnách, šířka rýhy do 150mm, jádrová</t>
  </si>
  <si>
    <t>412</t>
  </si>
  <si>
    <t>zapravení rýh vápenocementovou omítkou, ve stěnách, šířka rýhy do 300mm, štuková</t>
  </si>
  <si>
    <t>414</t>
  </si>
  <si>
    <t>pomocný instalační materiál</t>
  </si>
  <si>
    <t>416</t>
  </si>
  <si>
    <t>koordinace ostatních profesí během stavby</t>
  </si>
  <si>
    <t>418</t>
  </si>
  <si>
    <t>revize elektroinstalace</t>
  </si>
  <si>
    <t>420</t>
  </si>
  <si>
    <t>revize bleskosvodu</t>
  </si>
  <si>
    <t>422</t>
  </si>
  <si>
    <t xml:space="preserve">Mimostav. doprava </t>
  </si>
  <si>
    <t>-264895189</t>
  </si>
  <si>
    <t>PPV obor 001-025</t>
  </si>
  <si>
    <t>2141734329</t>
  </si>
  <si>
    <t>07 - FVE</t>
  </si>
  <si>
    <t>M - Práce a dodávky M</t>
  </si>
  <si>
    <t xml:space="preserve">    21-M.4 - Kabeláž</t>
  </si>
  <si>
    <t xml:space="preserve">    22-M - Montáže technologických zařízení pro dopravní stavby</t>
  </si>
  <si>
    <t xml:space="preserve">    58-M - Revize vyhrazených technických zařízení</t>
  </si>
  <si>
    <t xml:space="preserve">    HZS - Hodinové zúčtovací sazby</t>
  </si>
  <si>
    <t>751 - Kabelové žlaby</t>
  </si>
  <si>
    <t>N00 - Hlavní technologické instalace</t>
  </si>
  <si>
    <t xml:space="preserve">    21-M - Elektromontáže</t>
  </si>
  <si>
    <t xml:space="preserve">    N01 - Spotřební materiál</t>
  </si>
  <si>
    <t>VRN - Vedlejší rozpočtové náklady</t>
  </si>
  <si>
    <t xml:space="preserve">    VRN1 - Průzkumné, geodetické a projektové práce</t>
  </si>
  <si>
    <t xml:space="preserve">    VRN4 - Inženýrská činnost</t>
  </si>
  <si>
    <t>Práce a dodávky M</t>
  </si>
  <si>
    <t>21-M.4</t>
  </si>
  <si>
    <t>Kabeláž</t>
  </si>
  <si>
    <t>210800051.1</t>
  </si>
  <si>
    <t>Montáž měděných vodičů CYY, CMA, CY, CYA, HO5V, HO7V 2,5 mm2 pod omítku ve stropě, nebo ve žlabech (požární trasy)</t>
  </si>
  <si>
    <t>965809526</t>
  </si>
  <si>
    <t>341095150v</t>
  </si>
  <si>
    <t>kabel silový s Cu jádrem, oválný 1-CXKH-V 3x1,5 mm2</t>
  </si>
  <si>
    <t>1103765622</t>
  </si>
  <si>
    <t>210800528</t>
  </si>
  <si>
    <t>Montáž měděných vodičů CY, HO5V, HO7V, NYY, YY 10 mm2 uložených pevně</t>
  </si>
  <si>
    <t>2098681366</t>
  </si>
  <si>
    <t>341111000</t>
  </si>
  <si>
    <t>kabel silový s Cu jádrem CYKY 5x10 mm2</t>
  </si>
  <si>
    <t>-243789063</t>
  </si>
  <si>
    <t>210812063</t>
  </si>
  <si>
    <t>Montáž kabelů SOLAR XLS 1x6</t>
  </si>
  <si>
    <t>-1121210029</t>
  </si>
  <si>
    <t>341261710.2</t>
  </si>
  <si>
    <t>kabel SOLAR XLS 1x6</t>
  </si>
  <si>
    <t>823192505</t>
  </si>
  <si>
    <t>210812063.1</t>
  </si>
  <si>
    <t>Montáž kabel Cu plný kulatý do 1 kV 5x4 až 6 mm2 uložený pevně nebo v liště (CYKY)</t>
  </si>
  <si>
    <t>2033028126</t>
  </si>
  <si>
    <t>34111100.PKB</t>
  </si>
  <si>
    <t>CYKY-J 5x6</t>
  </si>
  <si>
    <t>866441218</t>
  </si>
  <si>
    <t>210812065</t>
  </si>
  <si>
    <t>Montáž kabel Cu plný kulatý do 1 kV 5x10 až 16 mm2 uložený pevně nebo v liště (CYKY)</t>
  </si>
  <si>
    <t>-1225859511</t>
  </si>
  <si>
    <t>34111100.2</t>
  </si>
  <si>
    <t>CYKY-J 5x16</t>
  </si>
  <si>
    <t>608011706</t>
  </si>
  <si>
    <t>PR033</t>
  </si>
  <si>
    <t>Montáž tlačítka TOTAL STOP</t>
  </si>
  <si>
    <t>-1302363061</t>
  </si>
  <si>
    <t>Tlačítko TOTAL STOP nástěnné, 230V, IP44, spínací kontakt</t>
  </si>
  <si>
    <t>-366037619</t>
  </si>
  <si>
    <t>210100153</t>
  </si>
  <si>
    <t>Ukončení kabelů smršťovací záklopkou nebo páskou se zapojením bez letování žíly do 5x50 mm2</t>
  </si>
  <si>
    <t>1862750365</t>
  </si>
  <si>
    <t>210902015</t>
  </si>
  <si>
    <t>Montáž kabelu 1-CXKH-R-J 5x50 do 1 kV plného žíly 5x50 mm2 bez ukončení uloženého pevně (vč.všech prací na uložení a materiálu a zapravení po uložení kabelu)</t>
  </si>
  <si>
    <t>-758723557</t>
  </si>
  <si>
    <t>34113080</t>
  </si>
  <si>
    <t xml:space="preserve">kabel silový 1-CXKH-R-J 5x50izolace PVC plášť PVC 0,6/1kV  5x50mm2</t>
  </si>
  <si>
    <t>-1850512372</t>
  </si>
  <si>
    <t>210100013</t>
  </si>
  <si>
    <t>Ukončení vodičů v rozváděči nebo na přístroji včetně zapojení průřezu žíly do 4 mm2</t>
  </si>
  <si>
    <t>702465726</t>
  </si>
  <si>
    <t>Montáž kabel Cu bez ukončení uložený pod omítku plný kulatý 3x2,5 až 6 mm2 (CYKY)</t>
  </si>
  <si>
    <t>-1947457863</t>
  </si>
  <si>
    <t>kabel silový s Cu jádrem 1kV 3x2,5mm2</t>
  </si>
  <si>
    <t>-1790223972</t>
  </si>
  <si>
    <t>kabel instalační jádro Cu plné izolace PVC plášť PVC 450/750V (CYKY) 5x1,5mm2</t>
  </si>
  <si>
    <t>953460356</t>
  </si>
  <si>
    <t>kabel silový s Cu jádrem 1kV 5x2,5mm2</t>
  </si>
  <si>
    <t>-423710250</t>
  </si>
  <si>
    <t>34111098</t>
  </si>
  <si>
    <t>kabel instalační jádro Cu plné izolace PVC plášť PVC 450/750V (CYKY-O) 4x4mm2</t>
  </si>
  <si>
    <t>-1257908386</t>
  </si>
  <si>
    <t>34111100.1</t>
  </si>
  <si>
    <t>kabel ovladací JYTY 10x1</t>
  </si>
  <si>
    <t>-1208060953</t>
  </si>
  <si>
    <t>22-M</t>
  </si>
  <si>
    <t>Montáže technologických zařízení pro dopravní stavby</t>
  </si>
  <si>
    <t>210800004</t>
  </si>
  <si>
    <t>Montáž měděných vodičů CYY 6 mm2</t>
  </si>
  <si>
    <t>-1502256425</t>
  </si>
  <si>
    <t>341421570</t>
  </si>
  <si>
    <t>vodič silový s Cu jádrem CYA H07 V-K 6 mm2</t>
  </si>
  <si>
    <t>1037296692</t>
  </si>
  <si>
    <t>210800006</t>
  </si>
  <si>
    <t>Montáž měděných vodičů CYY 16 mm2</t>
  </si>
  <si>
    <t>-1068764018</t>
  </si>
  <si>
    <t>341413590</t>
  </si>
  <si>
    <t>vodič silový s Cu jádrem CYA H07 V-K 16 mm2</t>
  </si>
  <si>
    <t>788294159</t>
  </si>
  <si>
    <t>220110641</t>
  </si>
  <si>
    <t>Závěrečné práce ve skříni/rozvaděči</t>
  </si>
  <si>
    <t>159974956</t>
  </si>
  <si>
    <t>58-M</t>
  </si>
  <si>
    <t>Revize vyhrazených technických zařízení</t>
  </si>
  <si>
    <t>210280001</t>
  </si>
  <si>
    <t>Revize, vypínán zařízení, dozor správce</t>
  </si>
  <si>
    <t>457101611</t>
  </si>
  <si>
    <t>210280002</t>
  </si>
  <si>
    <t>Výchozí revize</t>
  </si>
  <si>
    <t>kpl</t>
  </si>
  <si>
    <t>-144472289</t>
  </si>
  <si>
    <t>210280003</t>
  </si>
  <si>
    <t>Zkoušky a prohlídky el rozvodů a zařízení celková prohlídka pro objem mtž prací do 1 000 000 Kč</t>
  </si>
  <si>
    <t>1271037673</t>
  </si>
  <si>
    <t>210280010</t>
  </si>
  <si>
    <t>Příplatek k celkové prohlídce za dalších i započatých 500 000 Kč přes 1 000 000 Kč</t>
  </si>
  <si>
    <t>-612388303</t>
  </si>
  <si>
    <t>R-099</t>
  </si>
  <si>
    <t>Revizní zpráva</t>
  </si>
  <si>
    <t>573495395</t>
  </si>
  <si>
    <t>HZS</t>
  </si>
  <si>
    <t>Hodinové zúčtovací sazby</t>
  </si>
  <si>
    <t>090001000</t>
  </si>
  <si>
    <t>Ostatní náklady - nepředvídatelné práce na stávajícíh objektech</t>
  </si>
  <si>
    <t>1024</t>
  </si>
  <si>
    <t>-1102627680</t>
  </si>
  <si>
    <t>Hod.sazba2</t>
  </si>
  <si>
    <t>Pomocné zednické práce</t>
  </si>
  <si>
    <t>512</t>
  </si>
  <si>
    <t>-1358932003</t>
  </si>
  <si>
    <t>Hod.sazba3</t>
  </si>
  <si>
    <t>Pomocné nekvalifikované práce</t>
  </si>
  <si>
    <t>-773075291</t>
  </si>
  <si>
    <t>Hod.sazba5</t>
  </si>
  <si>
    <t>Zabezpečení pracoviště</t>
  </si>
  <si>
    <t>1423591063</t>
  </si>
  <si>
    <t>Hod.sazba6</t>
  </si>
  <si>
    <t>Koordinace postupu prací s ost. profesemi</t>
  </si>
  <si>
    <t>1881770155</t>
  </si>
  <si>
    <t>HZS2221</t>
  </si>
  <si>
    <t>Hodinová zúčtovací sazba elektrikář</t>
  </si>
  <si>
    <t>-1712036247</t>
  </si>
  <si>
    <t>HZS4211</t>
  </si>
  <si>
    <t>Hodinová zúčtovací sazba revizní technik</t>
  </si>
  <si>
    <t>-1283200990</t>
  </si>
  <si>
    <t>PR044</t>
  </si>
  <si>
    <t>Montážní plošina, vč. dopravy na stavbu</t>
  </si>
  <si>
    <t>-721919719</t>
  </si>
  <si>
    <t>Kabelové žlaby</t>
  </si>
  <si>
    <t>210020310.1</t>
  </si>
  <si>
    <t>Vytvoření prostupů pro kabely, vč. následního utěsnění, popř. požárních ucpávek</t>
  </si>
  <si>
    <t>-1771980914</t>
  </si>
  <si>
    <t>v_06</t>
  </si>
  <si>
    <t>Požární ucpávky prostupů</t>
  </si>
  <si>
    <t>2137040359</t>
  </si>
  <si>
    <t>231701530</t>
  </si>
  <si>
    <t xml:space="preserve">pěna montážní protipožární polyuretanová  jednosložková 750 ml, požární odolnost více než 360 minut</t>
  </si>
  <si>
    <t>-1627121703</t>
  </si>
  <si>
    <t>210020310.1.1</t>
  </si>
  <si>
    <t>Montáž žlabů kovových, požárních, šířky do 600 mm, vč. víka</t>
  </si>
  <si>
    <t>1261205382</t>
  </si>
  <si>
    <t>345754940.1</t>
  </si>
  <si>
    <t xml:space="preserve">Kabelový požární žla žlab, plný,  s integ. spojkou 200x100, vč. lomových a rozbočovacích dílů, materiálu pro zavěšení, s víkem</t>
  </si>
  <si>
    <t>220679454</t>
  </si>
  <si>
    <t>742190003</t>
  </si>
  <si>
    <t>Vyvazování kabeláže ve žlabech</t>
  </si>
  <si>
    <t>-17558198</t>
  </si>
  <si>
    <t>N00</t>
  </si>
  <si>
    <t>Hlavní technologické instalace</t>
  </si>
  <si>
    <t>21-M</t>
  </si>
  <si>
    <t>210191509</t>
  </si>
  <si>
    <t>Montáž skříní a rozvaděčů, oceloplechových do 400A</t>
  </si>
  <si>
    <t>537042134</t>
  </si>
  <si>
    <t>R-21-M-0022</t>
  </si>
  <si>
    <t>Rozvaděč RFVE</t>
  </si>
  <si>
    <t>-1233501224</t>
  </si>
  <si>
    <t>R-21-M-0022.2</t>
  </si>
  <si>
    <t>Rozvaděč FVDC1.0</t>
  </si>
  <si>
    <t>-1718415084</t>
  </si>
  <si>
    <t>R-21-M-0022.3</t>
  </si>
  <si>
    <t>Rozvaděč FVDC1.1</t>
  </si>
  <si>
    <t>4975329</t>
  </si>
  <si>
    <t>R-21-M-0022.4</t>
  </si>
  <si>
    <t>Rozvaděč FVDC2.0</t>
  </si>
  <si>
    <t>-655391087</t>
  </si>
  <si>
    <t>R-21-M-0022.5</t>
  </si>
  <si>
    <t>Rozvaděč FVDC2.1</t>
  </si>
  <si>
    <t>-1927063528</t>
  </si>
  <si>
    <t>R-21-M-0022.6</t>
  </si>
  <si>
    <t>Rozvaděč FVDC3.0</t>
  </si>
  <si>
    <t>-1405757523</t>
  </si>
  <si>
    <t>R-21-M-0022.7</t>
  </si>
  <si>
    <t>Rozvaděč FVDC3.1</t>
  </si>
  <si>
    <t>1519618263</t>
  </si>
  <si>
    <t>R-21-M-0022.8</t>
  </si>
  <si>
    <t>skříň měření USM (dle standardů distributora)</t>
  </si>
  <si>
    <t>-782875892</t>
  </si>
  <si>
    <t>R-21-M-0024</t>
  </si>
  <si>
    <t>Úprava a přezbrojení stávajícího rozvaděče NN, vč. výzbroje. Viz schéma</t>
  </si>
  <si>
    <t>-1354118396</t>
  </si>
  <si>
    <t>341261710.2.1</t>
  </si>
  <si>
    <t xml:space="preserve">Kabely FTP cat.6 outdoor  8žil, materiál+montáž+ukončení</t>
  </si>
  <si>
    <t>-943130273</t>
  </si>
  <si>
    <t>341651312612</t>
  </si>
  <si>
    <t>Optické propojení střídačů, materiál + práce, vč. zapojení a zprovoznění (viz schéma) (trasy budou vedeny stávajcími energokanály na kabelových lávkách)</t>
  </si>
  <si>
    <t>755195636</t>
  </si>
  <si>
    <t>N01</t>
  </si>
  <si>
    <t>Spotřební materiál</t>
  </si>
  <si>
    <t>R_000001</t>
  </si>
  <si>
    <t>Montáž FV panelu na konstrukci, vč. upevnění a zapojení</t>
  </si>
  <si>
    <t>2019063215</t>
  </si>
  <si>
    <t>R_000002</t>
  </si>
  <si>
    <t>FV panel, 455W, monokrystal, účinnost min. 20%, černý rám</t>
  </si>
  <si>
    <t>1720840412</t>
  </si>
  <si>
    <t>R_000003</t>
  </si>
  <si>
    <t>Montáž ocelové konstrukce pod FV panely na plochou střechu - se zátěží</t>
  </si>
  <si>
    <t>-1820621650</t>
  </si>
  <si>
    <t>R_000004</t>
  </si>
  <si>
    <t>Ocelová konstrukce pod FV panely s kotvením</t>
  </si>
  <si>
    <t>-953719738</t>
  </si>
  <si>
    <t>R_000005</t>
  </si>
  <si>
    <t>Osazení střídače do 100 kg, vč. zapojen, zprovoznění a uzemnění</t>
  </si>
  <si>
    <t>658406336</t>
  </si>
  <si>
    <t>R_000006</t>
  </si>
  <si>
    <t>Solární měnič s aktivním chlazením, třífázový, vst.výkon 5-15kW, Třída krytí IP65, připojení WIFI,LAN,RS485,smartmeter</t>
  </si>
  <si>
    <t>-1553996989</t>
  </si>
  <si>
    <t>R_000006.2</t>
  </si>
  <si>
    <t>Solární měnič s aktivním chlazením, třífázový, vst.výkon 10-30kW, Třída krytí IP65, připojení WIFI,LAN,RS485,smartmeter</t>
  </si>
  <si>
    <t>672542357</t>
  </si>
  <si>
    <t>R_000252</t>
  </si>
  <si>
    <t>Montáž odpojovačů</t>
  </si>
  <si>
    <t>-132483310</t>
  </si>
  <si>
    <t>R_00225</t>
  </si>
  <si>
    <t>Odpojovač FV panelů</t>
  </si>
  <si>
    <t>-1942796076</t>
  </si>
  <si>
    <t>R_000265</t>
  </si>
  <si>
    <t>Řídící jednotka odpojovačů</t>
  </si>
  <si>
    <t>-770222778</t>
  </si>
  <si>
    <t>R5162</t>
  </si>
  <si>
    <t>Osazení DATAHUB, vč. zapojen, zprovoznění</t>
  </si>
  <si>
    <t>-923982968</t>
  </si>
  <si>
    <t>R6126</t>
  </si>
  <si>
    <t>Central DATAHUB (řízení a monitoring střídačů)</t>
  </si>
  <si>
    <t>1021437512</t>
  </si>
  <si>
    <t>N1</t>
  </si>
  <si>
    <t>Podružný materiál (koncovky, svorky, spojky, sádra, koncovky, hřebíky, vruty, hmoždiny, atd.)</t>
  </si>
  <si>
    <t>-639586246</t>
  </si>
  <si>
    <t>R_000277</t>
  </si>
  <si>
    <t>Ostatní elektromontážní práce, vč. materiálu</t>
  </si>
  <si>
    <t>387638330</t>
  </si>
  <si>
    <t>VRN</t>
  </si>
  <si>
    <t>VRN1</t>
  </si>
  <si>
    <t>Průzkumné, geodetické a projektové práce</t>
  </si>
  <si>
    <t>013203000</t>
  </si>
  <si>
    <t>Konstrukční dokumentace technologichých zařízení</t>
  </si>
  <si>
    <t>1658887846</t>
  </si>
  <si>
    <t>013254000</t>
  </si>
  <si>
    <t>Realizační dokumentace</t>
  </si>
  <si>
    <t>1615244359</t>
  </si>
  <si>
    <t>013254001</t>
  </si>
  <si>
    <t>Dokumentace skutečného provedení stavby</t>
  </si>
  <si>
    <t>2063219090</t>
  </si>
  <si>
    <t>VRN4</t>
  </si>
  <si>
    <t>Inženýrská činnost</t>
  </si>
  <si>
    <t>043002000</t>
  </si>
  <si>
    <t>Zkoušky a ostatní měření</t>
  </si>
  <si>
    <t>1153821972</t>
  </si>
  <si>
    <t>045002000</t>
  </si>
  <si>
    <t>Kompletační a koordinační činnost</t>
  </si>
  <si>
    <t>-1454641981</t>
  </si>
  <si>
    <t>049002000</t>
  </si>
  <si>
    <t>Ostatní inženýrská činnost</t>
  </si>
  <si>
    <t>394459167</t>
  </si>
  <si>
    <t>08 - VZT+CHL</t>
  </si>
  <si>
    <t>Díl: - Zařízení 1 - větrání kuchyně</t>
  </si>
  <si>
    <t>D1 - Zařízení 2 větrání jídelny</t>
  </si>
  <si>
    <t>D2 - Zařízení 3 - větrání prádelny</t>
  </si>
  <si>
    <t>D3 - Zařízení 4 - větrání jídelny</t>
  </si>
  <si>
    <t>D4 - Výměna protidešťových žaluziií na stávajícím VZT</t>
  </si>
  <si>
    <t>D5 - Chlazení serveru</t>
  </si>
  <si>
    <t>D6 - Chlazení serveru - rezerva</t>
  </si>
  <si>
    <t>D7 - Demontáž stávajících VZT jednotek</t>
  </si>
  <si>
    <t>D8 - Ostatní</t>
  </si>
  <si>
    <t>Díl:</t>
  </si>
  <si>
    <t>Zařízení 1 - větrání kuchyně</t>
  </si>
  <si>
    <t>Popis VZT jednotky - centrální vzduchotechnická jednotka - v hygienickém provedení - 6 000 m3/h / 6 000 m3/h - přívodní a odvodní ventilátor řízený na konstatní tlak - vnitřní provedení, - provedení pravé / lavé ověřit na stavbe před instalací VZT jednotky - MAR jednotky je součásti vzt jednotky ( ostatní komponenty pro řízení viz. samostatní profesi MAR ) - jednotka dodávaná v dílech bez zasilikovaní ( předvším rekuperátor ) - jednotka splňuje ecodesign Erp 2018 - těsnost skrině -400Pa:Třída L1(M), +700Pa: Třída L1(M) dle EN1886 - tepelný prostup Třída T2(M) dle EN 1886 - Faktor teplných mostů: Třída TB2(M) dle EN 1886 -Mechanická pevnost: Třída D1 (M) dle EN 1886 - Odolnost proti korozi Třída C4 dle EN ISO 12944-2:2018 - Provozní tlak: 0 -2000 Pa</t>
  </si>
  <si>
    <t>P</t>
  </si>
  <si>
    <t xml:space="preserve">Poznámka k položce:_x000d_
Přívod: - pružná manžeta  - regulačná klapka ON/OFF se servopohonem s havarijní funkcí  - kapsový filtr - ePM1 60% (F7)   ( filtr ze skelných vláken )  - rotační výměník zpětného získavaní tepla / účinnosť suchá 81,5% /  - ventilátor s EC motorem  6 000m3/h s externým tlakem 400 Pa, frekvenčně řízený  (ventilátor řízený na konstatní tlak)  - vodní ohřívač  (90/70°C), teplota za ohřívačem +22°C, ( zima )  ( směšovací uzel vč. čerpadla v dodávke UT ), protimrazová ochrana _x000d_
Odvod: - pružná manžeta - kapsový filtr ePM10 60%  (M5) ( filtr ze skelných vláken ) - rotační výměnník zpětného získavaní tepla / účinnosť suchá 81,5% /  - ventilátor s EC motorem  6 000 m3/h s externým tlakem 400 Pa, frekvenčně řízený  (ventilátor řízený na konstatní tlak )  - regulační klapka ON(OFF se servopohonem s havarijní funkcí - pružná manžeta    Poznámky: - vč. protimrazové ochrany rekuperátoru - vč.protimrazové ochrany ohřívače - vč. nosného rámu  - vč. možnosti BMS komunikace s velínem  - vč. možnosti komunikace s kouřovým potrubním hlásičem  - vč. možnosti komunikace s požarními klapkami, prípadě uzavření klapky vypnutí zařízení, komunikaci a monitrovaní pož. klapek viz. samostatní projekt MaR )  - podrobné materiálovo technické vybavení VZT jednotky viz. technickou zprávu VZT</t>
  </si>
  <si>
    <t>Montáž VZT jednotky</t>
  </si>
  <si>
    <t>Jádrový tlumič hluku o rozměrech Š x V x D = 1000 x 500 x 2000 mm, přívod vzduchu</t>
  </si>
  <si>
    <t>Montáž tlumiče hluku</t>
  </si>
  <si>
    <t>Filtrační modul do VZT potrubí - odlučovač tuku Š x V x D = 880 x 880 x 520 mm</t>
  </si>
  <si>
    <t>Montáž filtračního modulu</t>
  </si>
  <si>
    <t>Trouba do délky hrany 251-750mm, třída těsnosti C</t>
  </si>
  <si>
    <t>Tvarovka do délky hrany 251-750mm, třída těstnosti C</t>
  </si>
  <si>
    <t>Trouba do délky hrany 751-1250mm, třída těstnosti C</t>
  </si>
  <si>
    <t>Tvarovka do délky hrany 1251-1750mm, třída těstnosti C</t>
  </si>
  <si>
    <t>Montáž čtyřhranného potrubí</t>
  </si>
  <si>
    <t>Tepelná izoláce z kamenné vlny tl.40mm s Al fólií (součinitel tepelné vodivosti při 10°C 0.035 W/mK, třída reakce na oheň A1,střední objemová hmotnost 60kg/m2 ) pro čtyřhranné potrubí, desky</t>
  </si>
  <si>
    <t>Montáž tepelné izolace - deskami na trny</t>
  </si>
  <si>
    <t>Vibroakustické podložky tl. 12,5 mm</t>
  </si>
  <si>
    <t>Závěsový, spojovací a těsnící materiál</t>
  </si>
  <si>
    <t>Zaregulování a přednání díla - protokol o zaregulování - návody k instalovaným zařízením</t>
  </si>
  <si>
    <t>Dopravné</t>
  </si>
  <si>
    <t>Přeložka stávajícich síti ( předpoklad kolizi, které nebylo možné zjistit v rámci obhlídky z důvodu provozu daného objektu )</t>
  </si>
  <si>
    <t>Čištění a desinfekce VZT zařízení</t>
  </si>
  <si>
    <t>Inženýrska koordinační činnost</t>
  </si>
  <si>
    <t>Komplexní zkoušky, uvedení do provozu</t>
  </si>
  <si>
    <t>Dílenská dokumentace</t>
  </si>
  <si>
    <t>Štítky pro označení zařízení, plastové tabulky</t>
  </si>
  <si>
    <t>Zařízení 2 větrání jídelny</t>
  </si>
  <si>
    <t>Popis VZT jednotky - centrální vzduchotechnická jednotka - 6 000 m3/h / 6 000 m3/h - přívodní a odvodní ventilátor řízený na konstatní tlak - vnitřní provedení, - provedení pravé / lavé ověřit na stavbe před instalací VZT jednotky - MAR jednotky je součásti vzt jednotky ( ostatní komponenty pro řízení viz. samostatní profesi MAR ) - jednotka dodávaná v dílech bez zasilikovaní ( předvším rekuperátor ) - jednotka splňuje ecodesign Erp 2018 - těsnost skrině -400Pa:Třída L1(M), +700Pa: Třída L1(M) dle EN1886 - tepelný prostup Třída T2(M) dle EN 1886 - Faktor teplných mostů: Třída TB2(M) dle EN 1886 -Mechanická pevnost: Třída D1 (M) dle EN 1886 - Odolnost proti korozi Třída C4 dle EN ISO 12944-2:2018 - Provozní tlak: 0 -2000 Pa</t>
  </si>
  <si>
    <t>Jádrový tlumič hluku o rozměrech Š x V x D = 1250 x 800 x 2000 mm, přívod vzduchu</t>
  </si>
  <si>
    <t>Jádrový tlumič hluku o rozměrech Š x V x D = 1600 x 500 x 2000 mm, přívod vzduchu</t>
  </si>
  <si>
    <t>Protidešťová žaluzie s ochranou proti ptactvu - Š x V x D =1600 x 500 x 120 mm</t>
  </si>
  <si>
    <t>Montáž žaluzie protidešťové pl. do 0,27 m2</t>
  </si>
  <si>
    <t>Trouba do délky hrany 751-1250mm, třída těsnosti C</t>
  </si>
  <si>
    <t>Tvarovka do délky hrany 751-1250mm, třída těstnosti C</t>
  </si>
  <si>
    <t>Trouba do délky hrany 1251-1750mm, třída těstnosti C</t>
  </si>
  <si>
    <t>Zařízení 3 - větrání prádelny</t>
  </si>
  <si>
    <t>Popis VZT jednotky - centrální vzduchotechnická jednotka - 8 000 m3/h / 8 000 m3/h - přívodní a odvodní ventilátor řízený na konstatní tlak - vnitřní provedení, - provedení pravé / lavé ověřit na stavbe před instalací VZT jednotky - MAR jednotky je součásti vzt jednotky ( ostatní komponenty pro řízení viz. samostatní profesi MAR ) - jednotka dodávaná v dílech bez zasilikovaní ( předvším rekuperátor ) - jednotka splňuje ecodesign Erp 2018 - těsnost skrině -400Pa:Třída L1(M), +700Pa: Třída L1(M) dle EN1886 - tepelný prostup Třída T2(M) dle EN 1886 - Faktor teplných mostů: Třída TB2(M) dle EN 1886 -Mechanická pevnost: Třída D1 (M) dle EN 1886 - Odolnost proti korozi Třída C4 dle EN ISO 12944-2:2018 - Provozní tlak: 0 -2000 Pa</t>
  </si>
  <si>
    <t xml:space="preserve">Poznámka k položce:_x000d_
Přívod: - pružná manžeta  - regulačná klapka ON/OFF se servopohonem s havarijní funkcí  - kapsový filtr - ePM1 60% (F7)   ( filtr ze skelných vláken )  - rotační výměník zpětného získavaní tepla / účinnosť suchá 81,5% /  - ventilátor s EC motorem  8 000m3/h s externým tlakem 400 Pa, frekvenčně řízený  (ventilátor řízený na konstatní tlak)  - vodní ohřívač  (90/70°C), teplota za ohřívačem +22°C, ( zima )  ( směšovací uzel vč. čerpadla v dodávke UT ), protimrazová ochrana _x000d_
Odvod: - pružná manžeta - kapsový filtr ePM10 60%  (M5) ( filtr ze skelných vláken ) - rotační výměnník zpětného získavaní tepla / účinnosť suchá 81,5% /  - ventilátor s EC motorem  8 000 m3/h s externým tlakem 400 Pa, frekvenčně řízený  (ventilátor řízený na konstatní tlak )  - regulační klapka ON(OFF se servopohonem s havarijní funkcí - pružná manžeta    Poznámky: - vč. protimrazové ochrany rekuperátoru - vč.protimrazové ochrany ohřívače - vč. nosného rámu  - vč. možnosti BMS komunikace s velínem  - vč. možnosti komunikace s kouřovým potrubním hlásičem  - vč. možnosti komunikace s požarními klapkami, prípadě uzavření klapky vypnutí zařízení, komunikaci a monitrovaní pož. klapek viz. samostatní projekt MaR )  - podrobné materiálovo technické vybavení VZT jednotky viz. technickou zprávu VZT</t>
  </si>
  <si>
    <t>Jádroýv tlumič hluku o rozměrech Š x V x D = 1000 x 500 x 2000 mm, přívod vzduchu</t>
  </si>
  <si>
    <t>Jádrový tlumič hluku o rozměrech Š x V x D = 1600 x 600 x 2000 mm, přívod vzduchu</t>
  </si>
  <si>
    <t>Regulátor konstantního průtoku, 400 x 300 mm, rozsah 50 - 1000 Pa , ruční nastavení průtoku, z pozinkovaného ocelového plechu, průtok 3000m3/h, přípojovací hrdlo opatřeno pryžovým těsněním, těsnost pláště třídy C</t>
  </si>
  <si>
    <t>Montáž regulátoru konstantního průtoku</t>
  </si>
  <si>
    <t>Protidešťová žaluzie s ochranou proti ptactvu - Š x V x D =1400 x 1120 x 120 mm</t>
  </si>
  <si>
    <t>Trouba do délky hrany 1251-1750mm, třída těsnosti C</t>
  </si>
  <si>
    <t>Zařízení 4 - větrání jídelny</t>
  </si>
  <si>
    <t>Popis VZT jednotky - centrální vzduchotechnická jednotka - 4 400 m3/h / 4 400 m3/h - přívodní a odvodní ventilátor řízený na konstatní tlak - vnitřní provedení, - provedení pravé / lavé ověřit na stavbe před instalací VZT jednotky - MAR jednotky je součásti vzt jednotky ( ostatní komponenty pro řízení viz. samostatní profesi MAR ) - jednotka dodávaná v dílech bez zasilikovaní ( předvším rekuperátor ) - jednotka splňuje ecodesign Erp 2018 - těsnost skrině -400Pa:Třída L1(M), +700Pa: Třída L1(M) dle EN1886 - tepelný prostup Třída T2(M) dle EN 1886 - Faktor teplných mostů: Třída TB2(M) dle EN 1886 -Mechanická pevnost: Třída D1 (M) dle EN 1886 - Odolnost proti korozi Třída C4 dle EN ISO 12944-2:2018 - Provozní tlak: 0 -2000 Pa</t>
  </si>
  <si>
    <t xml:space="preserve">Poznámka k položce:_x000d_
Přívod: - pružná manžeta  - regulačná klapka ON/OFF se servopohonem s havarijní funkcí  - kapsový filtr - ePM1 60% (F7)   ( filtr ze skelných vláken )  - rotační výměník zpětného získavaní tepla / účinnosť suchá 82,0% /  - ventilátor s EC motorem  8 000m3/h s externým tlakem 400 Pa, frekvenčně řízený  (ventilátor řízený na konstatní tlak)  - vodní ohřívač  (90/70°C), teplota za ohřívačem +22°C, ( zima )  ( směšovací uzel vč. čerpadla v dodávke UT ), protimrazová ochrana _x000d_
Odvod: - pružná manžeta - kapsový filtr ePM10 60%  (M5) ( filtr ze skelných vláken ) - rotační výměnník zpětného získavaní tepla / účinnosť suchá 82,0% /  - ventilátor s EC motorem  8 000 m3/h s externým tlakem 400 Pa, frekvenčně řízený  (ventilátor řízený na konstatní tlak )  - regulační klapka ON(OFF se servopohonem s havarijní funkcí - pružná manžeta    Poznámky: - vč. protimrazové ochrany rekuperátoru - vč.protimrazové ochrany ohřívače - vč. nosného rámu  - vč. možnosti BMS komunikace s velínem  - vč. možnosti komunikace s kouřovým potrubním hlásičem  - vč. možnosti komunikace s požarními klapkami, prípadě uzavření klapky vypnutí zařízení, komunikaci a monitrovaní pož. klapek viz. samostatní projekt MaR )  - podrobné materiálovo technické vybavení VZT jednotky viz. technickou zprávu VZT</t>
  </si>
  <si>
    <t>Regulátor konstantního průtoku, 300 x 200 mm, rozsah 50 - 1000 Pa , ruční nastavení průtoku, z pozinkovaného ocelového plechu, průtok 1000m3/h, přípojovací hrdlo opatřeno pryžovým těsněním, těsnost pláště třídy C</t>
  </si>
  <si>
    <t>Regulátor konstantního průtoku, 400 x 400 mm, rozsah 50 - 1000 Pa , ruční nastavení průtoku, z pozinkovaného ocelového plechu, průtok 3000m3/h, přípojovací hrdlo opatřeno pryžovým těsněním, těsnost pláště třídy C</t>
  </si>
  <si>
    <t>Regulátor konstantního průtoku, 500 x 300 mm, rozsah 50 - 1000 Pa , ruční nastavení průtoku, z pozinkovaného ocelového plechu, průtok 3000m3/h, přípojovací hrdlo opatřeno pryžovým těsněním, těsnost pláště třídy C</t>
  </si>
  <si>
    <t>Přívodní výustka 400 x 150 mm, dvouřadá,materiál: hlinikové profily, barva lamel bílá, povrchová úprava elox.hliník, s regulací R1, upínací rámeček, lamely horizontální</t>
  </si>
  <si>
    <t>Montáž výustky</t>
  </si>
  <si>
    <t>Odtahová výustka 400 x 150 mm, dvouřadá,materiál: hlinikové profily, barva lamel bílá, povrchová úprava elox.hliník, s regulací R1, upínací rámeček, lamely horizontální</t>
  </si>
  <si>
    <t>Pol1</t>
  </si>
  <si>
    <t>Plenum box s horozontálním připojením DN 150, D x Š x V = 400 x 150 x 270 mm</t>
  </si>
  <si>
    <t>Pol2</t>
  </si>
  <si>
    <t>Montáž boxu</t>
  </si>
  <si>
    <t>Pol3</t>
  </si>
  <si>
    <t>Ohebná hadice ALUflex, DN 150</t>
  </si>
  <si>
    <t>Montáž potrubí</t>
  </si>
  <si>
    <t>D4</t>
  </si>
  <si>
    <t>Výměna protidešťových žaluziií na stávajícím VZT</t>
  </si>
  <si>
    <t>Protidešťová žaluzie s ochranou proti ptactvu - Š x V x D =500 x 400 x 120 mm</t>
  </si>
  <si>
    <t>Montáž žaluzie protidešťové</t>
  </si>
  <si>
    <t>Trouba plech PZ do délky hrany 251-750mm, třída těsnosti C</t>
  </si>
  <si>
    <t>Montáž potrubí plechového</t>
  </si>
  <si>
    <t>Montáž tepelné izolace</t>
  </si>
  <si>
    <t>Protidešťová žaluzie s ochranou proti ptactvu - Š x V x D =800 x 400 x 120 mm</t>
  </si>
  <si>
    <t>Požarní izolace s požarní odolností EI 45 S pro čtyřhranný potrubí ( systém protipožární ochrany vzt potrubí, dodržení veškerých pravidel dle požadavků výrobce, ( potrubí, izolace, kotvení izolace, závěsy řešení prostupu stěnou )</t>
  </si>
  <si>
    <t>Protidešťová žaluzie s ochranou proti ptactvu - Š x V x D =1000 x 400 x 120 mm</t>
  </si>
  <si>
    <t>Protidešťová žaluzie s ochranou proti ptactvu - Š x V x D =200 x 200 x 120 mm</t>
  </si>
  <si>
    <t>Trouba do délky hrany 51-250mm, třída těsnosti C</t>
  </si>
  <si>
    <t>Protidešťová žaluzie s ochranou proti ptactvu - DN 150 mm</t>
  </si>
  <si>
    <t>Trouba DN 150 mm, třída těsnosti C</t>
  </si>
  <si>
    <t>Protidešťová žaluzie s ochranou proti ptactvu - DN 200 mm</t>
  </si>
  <si>
    <t>Trouba DN 200 mm, třída těsnosti C</t>
  </si>
  <si>
    <t>D5</t>
  </si>
  <si>
    <t>Chlazení serveru</t>
  </si>
  <si>
    <t>Split venkovní jednotka Rozměry HxVxŠ 401x734x954mm Hmotnost 49kg Chladivo R32 hladina akus. výkonu 63 dBA napětí 230V frekvence 50 Provozní rozsah chlazeni -10°C, vytápění -15°C Chl. výkon 7,0 kW, top. výkon 7,0 kW el. příkon 2,0 kW</t>
  </si>
  <si>
    <t>Montáž</t>
  </si>
  <si>
    <t>Nástěnná jednotka Rozměry HxVxŠ 292x299x998mm Hmotnost 15kg Chladivo R32 hladina akus. tlaku 58 dBA napětí 230V frekvence 50 Provozní rozsah chlazeni -10°C, vytápění -15°C Chl. výkon 6,0 kW, top. výkon 7,0 kW</t>
  </si>
  <si>
    <t>kabelová dálkové ovládání Rozmšry HxVxŠ 19x120x120mm</t>
  </si>
  <si>
    <t>8m kabel pro ovládání</t>
  </si>
  <si>
    <t>redukce S21 pro Stylish IDU</t>
  </si>
  <si>
    <t>adaptér rohraní pro DIII-net</t>
  </si>
  <si>
    <t>Dimenze Cu potrubí včetně izolace, montážních a kotvících prvků, d6,4mm - 1/4"</t>
  </si>
  <si>
    <t>Dimenze Cu potrubí včetně izolace, montážních a kotvících prvků, d9,5mm - 3/8"</t>
  </si>
  <si>
    <t>Tepelná izolace tl. 25mm s Al folií proti UV záření</t>
  </si>
  <si>
    <t>Pájka L-AG25Sn pr.2mm, obalovaná</t>
  </si>
  <si>
    <t>Chladivo R32</t>
  </si>
  <si>
    <t>Nátěr chl. potrubí barvou odolnou proti UV zářením</t>
  </si>
  <si>
    <t>Zprovoznění chladivového okruhu - vyvakouování, tlaková zkouška, protokol o tlakové zkoušce, natlakování chladivem</t>
  </si>
  <si>
    <t>Závěsový, montážní, spojovací a těsnící materiál. Potrubí bude uloženo na závěsy. Použité hmoždinky budou natloukací do betonu. Nosný systém bude na hmoždinky vynesen pomocí závitových tyčí. Nosníky závěsového systému budou použity i pro uložení venkovní jednotky na betonovnou přídlažbu.</t>
  </si>
  <si>
    <t>D6</t>
  </si>
  <si>
    <t>Chlazení serveru - rezerva</t>
  </si>
  <si>
    <t>424</t>
  </si>
  <si>
    <t>426</t>
  </si>
  <si>
    <t>428</t>
  </si>
  <si>
    <t>430</t>
  </si>
  <si>
    <t>432</t>
  </si>
  <si>
    <t>434</t>
  </si>
  <si>
    <t>436</t>
  </si>
  <si>
    <t>438</t>
  </si>
  <si>
    <t>440</t>
  </si>
  <si>
    <t>442</t>
  </si>
  <si>
    <t>444</t>
  </si>
  <si>
    <t>446</t>
  </si>
  <si>
    <t>448</t>
  </si>
  <si>
    <t>450</t>
  </si>
  <si>
    <t>D7</t>
  </si>
  <si>
    <t>Demontáž stávajících VZT jednotek</t>
  </si>
  <si>
    <t>452</t>
  </si>
  <si>
    <t>Demontáž stávajícho VZT potrubí</t>
  </si>
  <si>
    <t>454</t>
  </si>
  <si>
    <t>Odvoz</t>
  </si>
  <si>
    <t>456</t>
  </si>
  <si>
    <t>Ekologická likvidace</t>
  </si>
  <si>
    <t>458</t>
  </si>
  <si>
    <t>D8</t>
  </si>
  <si>
    <t>Ostatní</t>
  </si>
  <si>
    <t>Nátěr podlahy (dvosložková vodou ředitelná barva na podlahy) (č.m. 0.38 - 1.PP)</t>
  </si>
  <si>
    <t>460</t>
  </si>
  <si>
    <t>Nátěr podlahy (dvosložková vodou ředitelná barva na podlahy) (č.m. 5.02 - 5.NP)</t>
  </si>
  <si>
    <t>462</t>
  </si>
  <si>
    <t>90 - Vedlejší rozpočtové náklady</t>
  </si>
  <si>
    <t xml:space="preserve">    VRN3 - Zařízení staveniště</t>
  </si>
  <si>
    <t xml:space="preserve">    VRN9 - Ostatní náklady</t>
  </si>
  <si>
    <t>11100-1001</t>
  </si>
  <si>
    <t>Vytýčení stávajících inženýrských sítí</t>
  </si>
  <si>
    <t>Kč</t>
  </si>
  <si>
    <t>-2039940937</t>
  </si>
  <si>
    <t>11100-1002</t>
  </si>
  <si>
    <t>Ověřovací geodetické průzkumy dle podmínek poskytovatele dotace</t>
  </si>
  <si>
    <t>soub</t>
  </si>
  <si>
    <t>-2003493429</t>
  </si>
  <si>
    <t>11100-1003</t>
  </si>
  <si>
    <t>Projektové práce - aktualizace PBŘ po obnažení stávajícícíh kcí po bouracích pracech vč. projednání a aktualizace stanoviska HZS</t>
  </si>
  <si>
    <t>-1573871177</t>
  </si>
  <si>
    <t>11100-1004</t>
  </si>
  <si>
    <t>Projektové práce - statické zhodnocení reálného stavu kcí po bouracích pracech</t>
  </si>
  <si>
    <t>-120111456</t>
  </si>
  <si>
    <t>11100-1005</t>
  </si>
  <si>
    <t>Projektové práce - hydrogeologická zkouška pro vsakovací vrt</t>
  </si>
  <si>
    <t>-973104252</t>
  </si>
  <si>
    <t>11100-1006</t>
  </si>
  <si>
    <t>Realizační dílenská dokumentace pro nové podhledy v interieru zohledňující reálné zjištění po bouracích pracech</t>
  </si>
  <si>
    <t>410144064</t>
  </si>
  <si>
    <t>11100-1007</t>
  </si>
  <si>
    <t>Provedení veškerých měření a zkoušek, revizních zpráv apod. dle platné legislativy a dle SoD – zpráva o plnění zásady DNSH, a další dle požadavků</t>
  </si>
  <si>
    <t>-120145512</t>
  </si>
  <si>
    <t>VRN3</t>
  </si>
  <si>
    <t>Zařízení staveniště</t>
  </si>
  <si>
    <t>11200-001</t>
  </si>
  <si>
    <t>1480073785</t>
  </si>
  <si>
    <t>11200-002</t>
  </si>
  <si>
    <t>Dočasné plochy</t>
  </si>
  <si>
    <t>1927913177</t>
  </si>
  <si>
    <t>20*20</t>
  </si>
  <si>
    <t>11200-003</t>
  </si>
  <si>
    <t>Oplocení</t>
  </si>
  <si>
    <t>363983124</t>
  </si>
  <si>
    <t>11300-001</t>
  </si>
  <si>
    <t>Náklady na technika BOZP na stavbě</t>
  </si>
  <si>
    <t>-1880888482</t>
  </si>
  <si>
    <t>VRN9</t>
  </si>
  <si>
    <t>Ostatní náklady</t>
  </si>
  <si>
    <t>9001-01</t>
  </si>
  <si>
    <t>Pojištění dodavatele a pojištění díla</t>
  </si>
  <si>
    <t>-138335218</t>
  </si>
  <si>
    <t>9001-02</t>
  </si>
  <si>
    <t>Bankovní záruky</t>
  </si>
  <si>
    <t>-1395346957</t>
  </si>
  <si>
    <t>9001-03</t>
  </si>
  <si>
    <t>Publicita - krajský billboard 2500x1750mm v souladu s grafickým manuálem (vč. nosné kons.a zajištění proti větru) https://www.kr-vysocina.cz/odkaz-na-investora-quot-stavime-pro-vas-quot/ms-124074/p1=124074 –</t>
  </si>
  <si>
    <t>-1061518887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</si>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</sst>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2" fillId="0" borderId="0" applyNumberFormat="0" applyFill="0" applyBorder="0" applyAlignment="0" applyProtection="0"/>
  </cellStyleXfs>
  <cellXfs count="38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15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167" fontId="23" fillId="2" borderId="23" xfId="0" applyNumberFormat="1" applyFont="1" applyFill="1" applyBorder="1" applyAlignment="1" applyProtection="1">
      <alignment vertical="center"/>
      <protection locked="0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4" fillId="2" borderId="20" xfId="0" applyFont="1" applyFill="1" applyBorder="1" applyAlignment="1" applyProtection="1">
      <alignment horizontal="left" vertical="center"/>
      <protection locked="0"/>
    </xf>
    <xf numFmtId="0" fontId="24" fillId="0" borderId="21" xfId="0" applyFont="1" applyBorder="1" applyAlignment="1" applyProtection="1">
      <alignment horizontal="center" vertical="center"/>
    </xf>
    <xf numFmtId="166" fontId="24" fillId="0" borderId="21" xfId="0" applyNumberFormat="1" applyFont="1" applyBorder="1" applyAlignment="1" applyProtection="1">
      <alignment vertical="center"/>
    </xf>
    <xf numFmtId="166" fontId="24" fillId="0" borderId="22" xfId="0" applyNumberFormat="1" applyFont="1" applyBorder="1" applyAlignment="1" applyProtection="1">
      <alignment vertical="center"/>
    </xf>
    <xf numFmtId="0" fontId="40" fillId="0" borderId="0" xfId="0" applyFont="1" applyAlignment="1" applyProtection="1">
      <alignment vertical="center" wrapText="1"/>
    </xf>
    <xf numFmtId="0" fontId="0" fillId="0" borderId="0" xfId="0" applyAlignment="1">
      <alignment vertical="top"/>
    </xf>
    <xf numFmtId="0" fontId="41" fillId="0" borderId="24" xfId="0" applyFont="1" applyBorder="1" applyAlignment="1">
      <alignment vertical="center" wrapText="1"/>
    </xf>
    <xf numFmtId="0" fontId="41" fillId="0" borderId="25" xfId="0" applyFont="1" applyBorder="1" applyAlignment="1">
      <alignment vertical="center" wrapText="1"/>
    </xf>
    <xf numFmtId="0" fontId="41" fillId="0" borderId="26" xfId="0" applyFont="1" applyBorder="1" applyAlignment="1">
      <alignment vertical="center" wrapText="1"/>
    </xf>
    <xf numFmtId="0" fontId="41" fillId="0" borderId="27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1" fillId="0" borderId="27" xfId="0" applyFont="1" applyBorder="1" applyAlignment="1">
      <alignment vertical="center" wrapText="1"/>
    </xf>
    <xf numFmtId="0" fontId="43" fillId="0" borderId="29" xfId="0" applyFont="1" applyBorder="1" applyAlignment="1">
      <alignment horizontal="left" wrapText="1"/>
    </xf>
    <xf numFmtId="0" fontId="41" fillId="0" borderId="28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27" xfId="0" applyFont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vertical="center"/>
    </xf>
    <xf numFmtId="49" fontId="44" fillId="0" borderId="1" xfId="0" applyNumberFormat="1" applyFont="1" applyBorder="1" applyAlignment="1">
      <alignment horizontal="left" vertical="center" wrapText="1"/>
    </xf>
    <xf numFmtId="49" fontId="44" fillId="0" borderId="1" xfId="0" applyNumberFormat="1" applyFont="1" applyBorder="1" applyAlignment="1">
      <alignment vertical="center" wrapText="1"/>
    </xf>
    <xf numFmtId="0" fontId="41" fillId="0" borderId="30" xfId="0" applyFont="1" applyBorder="1" applyAlignment="1">
      <alignment vertical="center" wrapText="1"/>
    </xf>
    <xf numFmtId="0" fontId="46" fillId="0" borderId="29" xfId="0" applyFont="1" applyBorder="1" applyAlignment="1">
      <alignment vertical="center" wrapText="1"/>
    </xf>
    <xf numFmtId="0" fontId="41" fillId="0" borderId="31" xfId="0" applyFont="1" applyBorder="1" applyAlignment="1">
      <alignment vertical="center" wrapText="1"/>
    </xf>
    <xf numFmtId="0" fontId="41" fillId="0" borderId="1" xfId="0" applyFont="1" applyBorder="1" applyAlignment="1">
      <alignment vertical="top"/>
    </xf>
    <xf numFmtId="0" fontId="41" fillId="0" borderId="0" xfId="0" applyFont="1" applyAlignment="1">
      <alignment vertical="top"/>
    </xf>
    <xf numFmtId="0" fontId="41" fillId="0" borderId="24" xfId="0" applyFont="1" applyBorder="1" applyAlignment="1">
      <alignment horizontal="left" vertical="center"/>
    </xf>
    <xf numFmtId="0" fontId="41" fillId="0" borderId="25" xfId="0" applyFont="1" applyBorder="1" applyAlignment="1">
      <alignment horizontal="left" vertical="center"/>
    </xf>
    <xf numFmtId="0" fontId="41" fillId="0" borderId="26" xfId="0" applyFont="1" applyBorder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1" fillId="0" borderId="28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29" xfId="0" applyFont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5" fillId="0" borderId="27" xfId="0" applyFont="1" applyBorder="1" applyAlignment="1">
      <alignment horizontal="left" vertical="center"/>
    </xf>
    <xf numFmtId="0" fontId="44" fillId="0" borderId="1" xfId="0" applyFont="1" applyFill="1" applyBorder="1" applyAlignment="1">
      <alignment horizontal="left" vertical="center"/>
    </xf>
    <xf numFmtId="0" fontId="44" fillId="0" borderId="1" xfId="0" applyFont="1" applyFill="1" applyBorder="1" applyAlignment="1">
      <alignment horizontal="center" vertical="center"/>
    </xf>
    <xf numFmtId="0" fontId="41" fillId="0" borderId="30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left" vertical="center" wrapText="1"/>
    </xf>
    <xf numFmtId="0" fontId="41" fillId="0" borderId="25" xfId="0" applyFont="1" applyBorder="1" applyAlignment="1">
      <alignment horizontal="left" vertical="center" wrapText="1"/>
    </xf>
    <xf numFmtId="0" fontId="41" fillId="0" borderId="26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/>
    </xf>
    <xf numFmtId="0" fontId="45" fillId="0" borderId="28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/>
    </xf>
    <xf numFmtId="0" fontId="45" fillId="0" borderId="30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vertical="center" wrapText="1"/>
    </xf>
    <xf numFmtId="0" fontId="45" fillId="0" borderId="3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center" vertical="top"/>
    </xf>
    <xf numFmtId="0" fontId="45" fillId="0" borderId="30" xfId="0" applyFont="1" applyBorder="1" applyAlignment="1">
      <alignment horizontal="left" vertical="center"/>
    </xf>
    <xf numFmtId="0" fontId="45" fillId="0" borderId="3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7" fillId="0" borderId="0" xfId="0" applyFont="1" applyAlignment="1">
      <alignment vertical="center"/>
    </xf>
    <xf numFmtId="0" fontId="43" fillId="0" borderId="1" xfId="0" applyFont="1" applyBorder="1" applyAlignment="1">
      <alignment vertical="center"/>
    </xf>
    <xf numFmtId="0" fontId="47" fillId="0" borderId="29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4" fillId="0" borderId="1" xfId="0" applyFont="1" applyBorder="1" applyAlignment="1">
      <alignment vertical="top"/>
    </xf>
    <xf numFmtId="49" fontId="44" fillId="0" borderId="1" xfId="0" applyNumberFormat="1" applyFont="1" applyBorder="1" applyAlignment="1">
      <alignment horizontal="left" vertical="center"/>
    </xf>
    <xf numFmtId="0" fontId="50" fillId="0" borderId="27" xfId="0" applyFont="1" applyBorder="1" applyAlignment="1" applyProtection="1">
      <alignment horizontal="left" vertical="center"/>
    </xf>
    <xf numFmtId="0" fontId="51" fillId="0" borderId="1" xfId="0" applyFont="1" applyBorder="1" applyAlignment="1" applyProtection="1">
      <alignment vertical="top"/>
    </xf>
    <xf numFmtId="0" fontId="51" fillId="0" borderId="1" xfId="0" applyFont="1" applyBorder="1" applyAlignment="1" applyProtection="1">
      <alignment horizontal="left" vertical="center"/>
    </xf>
    <xf numFmtId="0" fontId="51" fillId="0" borderId="1" xfId="0" applyFont="1" applyBorder="1" applyAlignment="1" applyProtection="1">
      <alignment horizontal="center" vertical="center"/>
    </xf>
    <xf numFmtId="49" fontId="51" fillId="0" borderId="1" xfId="0" applyNumberFormat="1" applyFont="1" applyBorder="1" applyAlignment="1" applyProtection="1">
      <alignment horizontal="left" vertical="center"/>
    </xf>
    <xf numFmtId="0" fontId="50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3" fillId="0" borderId="29" xfId="0" applyFont="1" applyBorder="1" applyAlignment="1">
      <alignment horizontal="left"/>
    </xf>
    <xf numFmtId="0" fontId="47" fillId="0" borderId="29" xfId="0" applyFont="1" applyBorder="1" applyAlignment="1"/>
    <xf numFmtId="0" fontId="41" fillId="0" borderId="27" xfId="0" applyFont="1" applyBorder="1" applyAlignment="1">
      <alignment vertical="top"/>
    </xf>
    <xf numFmtId="0" fontId="41" fillId="0" borderId="28" xfId="0" applyFont="1" applyBorder="1" applyAlignment="1">
      <alignment vertical="top"/>
    </xf>
    <xf numFmtId="0" fontId="41" fillId="0" borderId="30" xfId="0" applyFont="1" applyBorder="1" applyAlignment="1">
      <alignment vertical="top"/>
    </xf>
    <xf numFmtId="0" fontId="41" fillId="0" borderId="29" xfId="0" applyFont="1" applyBorder="1" applyAlignment="1">
      <alignment vertical="top"/>
    </xf>
    <xf numFmtId="0" fontId="41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styles" Target="styles.xml" /><Relationship Id="rId13" Type="http://schemas.openxmlformats.org/officeDocument/2006/relationships/theme" Target="theme/theme1.xml" /><Relationship Id="rId14" Type="http://schemas.openxmlformats.org/officeDocument/2006/relationships/calcChain" Target="calcChain.xml" /><Relationship Id="rId15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32251255" TargetMode="External" /><Relationship Id="rId2" Type="http://schemas.openxmlformats.org/officeDocument/2006/relationships/hyperlink" Target="https://podminky.urs.cz/item/CS_URS_2024_01/139001101" TargetMode="External" /><Relationship Id="rId3" Type="http://schemas.openxmlformats.org/officeDocument/2006/relationships/hyperlink" Target="https://podminky.urs.cz/item/CS_URS_2024_01/151101101" TargetMode="External" /><Relationship Id="rId4" Type="http://schemas.openxmlformats.org/officeDocument/2006/relationships/hyperlink" Target="https://podminky.urs.cz/item/CS_URS_2024_01/151101102" TargetMode="External" /><Relationship Id="rId5" Type="http://schemas.openxmlformats.org/officeDocument/2006/relationships/hyperlink" Target="https://podminky.urs.cz/item/CS_URS_2024_01/162251102" TargetMode="External" /><Relationship Id="rId6" Type="http://schemas.openxmlformats.org/officeDocument/2006/relationships/hyperlink" Target="https://podminky.urs.cz/item/CS_URS_2024_01/162751117" TargetMode="External" /><Relationship Id="rId7" Type="http://schemas.openxmlformats.org/officeDocument/2006/relationships/hyperlink" Target="https://podminky.urs.cz/item/CS_URS_2024_01/167151111" TargetMode="External" /><Relationship Id="rId8" Type="http://schemas.openxmlformats.org/officeDocument/2006/relationships/hyperlink" Target="https://podminky.urs.cz/item/CS_URS_2024_01/171201231" TargetMode="External" /><Relationship Id="rId9" Type="http://schemas.openxmlformats.org/officeDocument/2006/relationships/hyperlink" Target="https://podminky.urs.cz/item/CS_URS_2024_01/171251201" TargetMode="External" /><Relationship Id="rId10" Type="http://schemas.openxmlformats.org/officeDocument/2006/relationships/hyperlink" Target="https://podminky.urs.cz/item/CS_URS_2024_01/174151101" TargetMode="External" /><Relationship Id="rId11" Type="http://schemas.openxmlformats.org/officeDocument/2006/relationships/hyperlink" Target="https://podminky.urs.cz/item/CS_URS_2024_01/141721215" TargetMode="External" /><Relationship Id="rId12" Type="http://schemas.openxmlformats.org/officeDocument/2006/relationships/hyperlink" Target="https://podminky.urs.cz/item/CS_URS_2024_01/460632113" TargetMode="External" /><Relationship Id="rId13" Type="http://schemas.openxmlformats.org/officeDocument/2006/relationships/hyperlink" Target="https://podminky.urs.cz/item/CS_URS_2024_01/460632213" TargetMode="External" /><Relationship Id="rId14" Type="http://schemas.openxmlformats.org/officeDocument/2006/relationships/hyperlink" Target="https://podminky.urs.cz/item/CS_URS_2024_01/121112003" TargetMode="External" /><Relationship Id="rId15" Type="http://schemas.openxmlformats.org/officeDocument/2006/relationships/hyperlink" Target="https://podminky.urs.cz/item/CS_URS_2024_01/162211311" TargetMode="External" /><Relationship Id="rId16" Type="http://schemas.openxmlformats.org/officeDocument/2006/relationships/hyperlink" Target="https://podminky.urs.cz/item/CS_URS_2024_01/162211319" TargetMode="External" /><Relationship Id="rId17" Type="http://schemas.openxmlformats.org/officeDocument/2006/relationships/hyperlink" Target="https://podminky.urs.cz/item/CS_URS_2024_01/167111101" TargetMode="External" /><Relationship Id="rId18" Type="http://schemas.openxmlformats.org/officeDocument/2006/relationships/hyperlink" Target="https://podminky.urs.cz/item/CS_URS_2024_01/171251201" TargetMode="External" /><Relationship Id="rId19" Type="http://schemas.openxmlformats.org/officeDocument/2006/relationships/hyperlink" Target="https://podminky.urs.cz/item/CS_URS_2024_01/181311103" TargetMode="External" /><Relationship Id="rId20" Type="http://schemas.openxmlformats.org/officeDocument/2006/relationships/hyperlink" Target="https://podminky.urs.cz/item/CS_URS_2024_01/113204111" TargetMode="External" /><Relationship Id="rId21" Type="http://schemas.openxmlformats.org/officeDocument/2006/relationships/hyperlink" Target="https://podminky.urs.cz/item/CS_URS_2024_01/916331112" TargetMode="External" /><Relationship Id="rId22" Type="http://schemas.openxmlformats.org/officeDocument/2006/relationships/hyperlink" Target="https://podminky.urs.cz/item/CS_URS_2024_01/916991121" TargetMode="External" /><Relationship Id="rId23" Type="http://schemas.openxmlformats.org/officeDocument/2006/relationships/hyperlink" Target="https://podminky.urs.cz/item/CS_URS_2024_01/121112003" TargetMode="External" /><Relationship Id="rId24" Type="http://schemas.openxmlformats.org/officeDocument/2006/relationships/hyperlink" Target="https://podminky.urs.cz/item/CS_URS_2024_01/162211311" TargetMode="External" /><Relationship Id="rId25" Type="http://schemas.openxmlformats.org/officeDocument/2006/relationships/hyperlink" Target="https://podminky.urs.cz/item/CS_URS_2024_01/162211319" TargetMode="External" /><Relationship Id="rId26" Type="http://schemas.openxmlformats.org/officeDocument/2006/relationships/hyperlink" Target="https://podminky.urs.cz/item/CS_URS_2024_01/167111101" TargetMode="External" /><Relationship Id="rId27" Type="http://schemas.openxmlformats.org/officeDocument/2006/relationships/hyperlink" Target="https://podminky.urs.cz/item/CS_URS_2024_01/171251201" TargetMode="External" /><Relationship Id="rId28" Type="http://schemas.openxmlformats.org/officeDocument/2006/relationships/hyperlink" Target="https://podminky.urs.cz/item/CS_URS_2024_01/181311103" TargetMode="External" /><Relationship Id="rId29" Type="http://schemas.openxmlformats.org/officeDocument/2006/relationships/hyperlink" Target="https://podminky.urs.cz/item/CS_URS_2024_01/211561111" TargetMode="External" /><Relationship Id="rId30" Type="http://schemas.openxmlformats.org/officeDocument/2006/relationships/hyperlink" Target="https://podminky.urs.cz/item/CS_URS_2024_01/211971110" TargetMode="External" /><Relationship Id="rId31" Type="http://schemas.openxmlformats.org/officeDocument/2006/relationships/hyperlink" Target="https://podminky.urs.cz/item/CS_URS_2024_01/212312111" TargetMode="External" /><Relationship Id="rId32" Type="http://schemas.openxmlformats.org/officeDocument/2006/relationships/hyperlink" Target="https://podminky.urs.cz/item/CS_URS_2024_01/212572121" TargetMode="External" /><Relationship Id="rId33" Type="http://schemas.openxmlformats.org/officeDocument/2006/relationships/hyperlink" Target="https://podminky.urs.cz/item/CS_URS_2024_01/212755216" TargetMode="External" /><Relationship Id="rId34" Type="http://schemas.openxmlformats.org/officeDocument/2006/relationships/hyperlink" Target="https://podminky.urs.cz/item/CS_URS_2024_01/894812111" TargetMode="External" /><Relationship Id="rId35" Type="http://schemas.openxmlformats.org/officeDocument/2006/relationships/hyperlink" Target="https://podminky.urs.cz/item/CS_URS_2024_01/894812131" TargetMode="External" /><Relationship Id="rId36" Type="http://schemas.openxmlformats.org/officeDocument/2006/relationships/hyperlink" Target="https://podminky.urs.cz/item/CS_URS_2024_01/894812133" TargetMode="External" /><Relationship Id="rId37" Type="http://schemas.openxmlformats.org/officeDocument/2006/relationships/hyperlink" Target="https://podminky.urs.cz/item/CS_URS_2024_01/894812134" TargetMode="External" /><Relationship Id="rId38" Type="http://schemas.openxmlformats.org/officeDocument/2006/relationships/hyperlink" Target="https://podminky.urs.cz/item/CS_URS_2024_01/894812149" TargetMode="External" /><Relationship Id="rId39" Type="http://schemas.openxmlformats.org/officeDocument/2006/relationships/hyperlink" Target="https://podminky.urs.cz/item/CS_URS_2024_01/894812160" TargetMode="External" /><Relationship Id="rId40" Type="http://schemas.openxmlformats.org/officeDocument/2006/relationships/hyperlink" Target="https://podminky.urs.cz/item/CS_URS_2024_01/894812163" TargetMode="External" /><Relationship Id="rId41" Type="http://schemas.openxmlformats.org/officeDocument/2006/relationships/hyperlink" Target="https://podminky.urs.cz/item/CS_URS_2024_01/131251100" TargetMode="External" /><Relationship Id="rId42" Type="http://schemas.openxmlformats.org/officeDocument/2006/relationships/hyperlink" Target="https://podminky.urs.cz/item/CS_URS_2024_01/174151101" TargetMode="External" /><Relationship Id="rId43" Type="http://schemas.openxmlformats.org/officeDocument/2006/relationships/hyperlink" Target="https://podminky.urs.cz/item/CS_URS_2024_01/226111213" TargetMode="External" /><Relationship Id="rId44" Type="http://schemas.openxmlformats.org/officeDocument/2006/relationships/hyperlink" Target="https://podminky.urs.cz/item/CS_URS_2024_01/162751117" TargetMode="External" /><Relationship Id="rId45" Type="http://schemas.openxmlformats.org/officeDocument/2006/relationships/hyperlink" Target="https://podminky.urs.cz/item/CS_URS_2024_01/171201231" TargetMode="External" /><Relationship Id="rId46" Type="http://schemas.openxmlformats.org/officeDocument/2006/relationships/hyperlink" Target="https://podminky.urs.cz/item/CS_URS_2024_01/311235151" TargetMode="External" /><Relationship Id="rId47" Type="http://schemas.openxmlformats.org/officeDocument/2006/relationships/hyperlink" Target="https://podminky.urs.cz/item/CS_URS_2024_01/317941121" TargetMode="External" /><Relationship Id="rId48" Type="http://schemas.openxmlformats.org/officeDocument/2006/relationships/hyperlink" Target="https://podminky.urs.cz/item/CS_URS_2024_01/342272245" TargetMode="External" /><Relationship Id="rId49" Type="http://schemas.openxmlformats.org/officeDocument/2006/relationships/hyperlink" Target="https://podminky.urs.cz/item/CS_URS_2024_01/342291121" TargetMode="External" /><Relationship Id="rId50" Type="http://schemas.openxmlformats.org/officeDocument/2006/relationships/hyperlink" Target="https://podminky.urs.cz/item/CS_URS_2024_01/113106121" TargetMode="External" /><Relationship Id="rId51" Type="http://schemas.openxmlformats.org/officeDocument/2006/relationships/hyperlink" Target="https://podminky.urs.cz/item/CS_URS_2024_01/113107162" TargetMode="External" /><Relationship Id="rId52" Type="http://schemas.openxmlformats.org/officeDocument/2006/relationships/hyperlink" Target="https://podminky.urs.cz/item/CS_URS_2024_01/113202111" TargetMode="External" /><Relationship Id="rId53" Type="http://schemas.openxmlformats.org/officeDocument/2006/relationships/hyperlink" Target="https://podminky.urs.cz/item/CS_URS_2024_01/564851011" TargetMode="External" /><Relationship Id="rId54" Type="http://schemas.openxmlformats.org/officeDocument/2006/relationships/hyperlink" Target="https://podminky.urs.cz/item/CS_URS_2024_01/596811120" TargetMode="External" /><Relationship Id="rId55" Type="http://schemas.openxmlformats.org/officeDocument/2006/relationships/hyperlink" Target="https://podminky.urs.cz/item/CS_URS_2024_01/916131213" TargetMode="External" /><Relationship Id="rId56" Type="http://schemas.openxmlformats.org/officeDocument/2006/relationships/hyperlink" Target="https://podminky.urs.cz/item/CS_URS_2024_01/916991121" TargetMode="External" /><Relationship Id="rId57" Type="http://schemas.openxmlformats.org/officeDocument/2006/relationships/hyperlink" Target="https://podminky.urs.cz/item/CS_URS_2024_01/637111113" TargetMode="External" /><Relationship Id="rId58" Type="http://schemas.openxmlformats.org/officeDocument/2006/relationships/hyperlink" Target="https://podminky.urs.cz/item/CS_URS_2024_01/637211124" TargetMode="External" /><Relationship Id="rId59" Type="http://schemas.openxmlformats.org/officeDocument/2006/relationships/hyperlink" Target="https://podminky.urs.cz/item/CS_URS_2024_01/637311131" TargetMode="External" /><Relationship Id="rId60" Type="http://schemas.openxmlformats.org/officeDocument/2006/relationships/hyperlink" Target="https://podminky.urs.cz/item/CS_URS_2024_01/612142001" TargetMode="External" /><Relationship Id="rId61" Type="http://schemas.openxmlformats.org/officeDocument/2006/relationships/hyperlink" Target="https://podminky.urs.cz/item/CS_URS_2024_01/612321141" TargetMode="External" /><Relationship Id="rId62" Type="http://schemas.openxmlformats.org/officeDocument/2006/relationships/hyperlink" Target="https://podminky.urs.cz/item/CS_URS_2024_01/619995001" TargetMode="External" /><Relationship Id="rId63" Type="http://schemas.openxmlformats.org/officeDocument/2006/relationships/hyperlink" Target="https://podminky.urs.cz/item/CS_URS_2024_01/612325302" TargetMode="External" /><Relationship Id="rId64" Type="http://schemas.openxmlformats.org/officeDocument/2006/relationships/hyperlink" Target="https://podminky.urs.cz/item/CS_URS_2024_01/612131121" TargetMode="External" /><Relationship Id="rId65" Type="http://schemas.openxmlformats.org/officeDocument/2006/relationships/hyperlink" Target="https://podminky.urs.cz/item/CS_URS_2024_01/622143003" TargetMode="External" /><Relationship Id="rId66" Type="http://schemas.openxmlformats.org/officeDocument/2006/relationships/hyperlink" Target="https://podminky.urs.cz/item/CS_URS_2024_01/621131111" TargetMode="External" /><Relationship Id="rId67" Type="http://schemas.openxmlformats.org/officeDocument/2006/relationships/hyperlink" Target="https://podminky.urs.cz/item/CS_URS_2024_01/621151031" TargetMode="External" /><Relationship Id="rId68" Type="http://schemas.openxmlformats.org/officeDocument/2006/relationships/hyperlink" Target="https://podminky.urs.cz/item/CS_URS_2024_01/621221001" TargetMode="External" /><Relationship Id="rId69" Type="http://schemas.openxmlformats.org/officeDocument/2006/relationships/hyperlink" Target="https://podminky.urs.cz/item/CS_URS_2024_01/621221011" TargetMode="External" /><Relationship Id="rId70" Type="http://schemas.openxmlformats.org/officeDocument/2006/relationships/hyperlink" Target="https://podminky.urs.cz/item/CS_URS_2024_01/621221021" TargetMode="External" /><Relationship Id="rId71" Type="http://schemas.openxmlformats.org/officeDocument/2006/relationships/hyperlink" Target="https://podminky.urs.cz/item/CS_URS_2024_01/621221061" TargetMode="External" /><Relationship Id="rId72" Type="http://schemas.openxmlformats.org/officeDocument/2006/relationships/hyperlink" Target="https://podminky.urs.cz/item/CS_URS_2024_01/621531022" TargetMode="External" /><Relationship Id="rId73" Type="http://schemas.openxmlformats.org/officeDocument/2006/relationships/hyperlink" Target="https://podminky.urs.cz/item/CS_URS_2024_01/622131111" TargetMode="External" /><Relationship Id="rId74" Type="http://schemas.openxmlformats.org/officeDocument/2006/relationships/hyperlink" Target="https://podminky.urs.cz/item/CS_URS_2024_01/623131111" TargetMode="External" /><Relationship Id="rId75" Type="http://schemas.openxmlformats.org/officeDocument/2006/relationships/hyperlink" Target="https://podminky.urs.cz/item/CS_URS_2024_01/622142001" TargetMode="External" /><Relationship Id="rId76" Type="http://schemas.openxmlformats.org/officeDocument/2006/relationships/hyperlink" Target="https://podminky.urs.cz/item/CS_URS_2024_01/623142001" TargetMode="External" /><Relationship Id="rId77" Type="http://schemas.openxmlformats.org/officeDocument/2006/relationships/hyperlink" Target="https://podminky.urs.cz/item/CS_URS_2024_01/622143003" TargetMode="External" /><Relationship Id="rId78" Type="http://schemas.openxmlformats.org/officeDocument/2006/relationships/hyperlink" Target="https://podminky.urs.cz/item/CS_URS_2024_01/622143004" TargetMode="External" /><Relationship Id="rId79" Type="http://schemas.openxmlformats.org/officeDocument/2006/relationships/hyperlink" Target="https://podminky.urs.cz/item/CS_URS_2024_01/622151031" TargetMode="External" /><Relationship Id="rId80" Type="http://schemas.openxmlformats.org/officeDocument/2006/relationships/hyperlink" Target="https://podminky.urs.cz/item/CS_URS_2024_01/623151031" TargetMode="External" /><Relationship Id="rId81" Type="http://schemas.openxmlformats.org/officeDocument/2006/relationships/hyperlink" Target="https://podminky.urs.cz/item/CS_URS_2024_01/622211011" TargetMode="External" /><Relationship Id="rId82" Type="http://schemas.openxmlformats.org/officeDocument/2006/relationships/hyperlink" Target="https://podminky.urs.cz/item/CS_URS_2024_01/622211031" TargetMode="External" /><Relationship Id="rId83" Type="http://schemas.openxmlformats.org/officeDocument/2006/relationships/hyperlink" Target="https://podminky.urs.cz/item/CS_URS_2024_01/622221011" TargetMode="External" /><Relationship Id="rId84" Type="http://schemas.openxmlformats.org/officeDocument/2006/relationships/hyperlink" Target="https://podminky.urs.cz/item/CS_URS_2024_01/622221031" TargetMode="External" /><Relationship Id="rId85" Type="http://schemas.openxmlformats.org/officeDocument/2006/relationships/hyperlink" Target="https://podminky.urs.cz/item/CS_URS_2024_01/622221231" TargetMode="External" /><Relationship Id="rId86" Type="http://schemas.openxmlformats.org/officeDocument/2006/relationships/hyperlink" Target="https://podminky.urs.cz/item/CS_URS_2024_01/622222001" TargetMode="External" /><Relationship Id="rId87" Type="http://schemas.openxmlformats.org/officeDocument/2006/relationships/hyperlink" Target="https://podminky.urs.cz/item/CS_URS_2024_01/622222001" TargetMode="External" /><Relationship Id="rId88" Type="http://schemas.openxmlformats.org/officeDocument/2006/relationships/hyperlink" Target="https://podminky.urs.cz/item/CS_URS_2024_01/622252001" TargetMode="External" /><Relationship Id="rId89" Type="http://schemas.openxmlformats.org/officeDocument/2006/relationships/hyperlink" Target="https://podminky.urs.cz/item/CS_URS_2024_01/622252002" TargetMode="External" /><Relationship Id="rId90" Type="http://schemas.openxmlformats.org/officeDocument/2006/relationships/hyperlink" Target="https://podminky.urs.cz/item/CS_URS_2024_01/622321121" TargetMode="External" /><Relationship Id="rId91" Type="http://schemas.openxmlformats.org/officeDocument/2006/relationships/hyperlink" Target="https://podminky.urs.cz/item/CS_URS_2024_01/623321121" TargetMode="External" /><Relationship Id="rId92" Type="http://schemas.openxmlformats.org/officeDocument/2006/relationships/hyperlink" Target="https://podminky.urs.cz/item/CS_URS_2024_01/622531022" TargetMode="External" /><Relationship Id="rId93" Type="http://schemas.openxmlformats.org/officeDocument/2006/relationships/hyperlink" Target="https://podminky.urs.cz/item/CS_URS_2024_01/623531022" TargetMode="External" /><Relationship Id="rId94" Type="http://schemas.openxmlformats.org/officeDocument/2006/relationships/hyperlink" Target="https://podminky.urs.cz/item/CS_URS_2024_01/629991011" TargetMode="External" /><Relationship Id="rId95" Type="http://schemas.openxmlformats.org/officeDocument/2006/relationships/hyperlink" Target="https://podminky.urs.cz/item/CS_URS_2024_01/629995101" TargetMode="External" /><Relationship Id="rId96" Type="http://schemas.openxmlformats.org/officeDocument/2006/relationships/hyperlink" Target="https://podminky.urs.cz/item/CS_URS_2024_01/631311116" TargetMode="External" /><Relationship Id="rId97" Type="http://schemas.openxmlformats.org/officeDocument/2006/relationships/hyperlink" Target="https://podminky.urs.cz/item/CS_URS_2024_01/631319171" TargetMode="External" /><Relationship Id="rId98" Type="http://schemas.openxmlformats.org/officeDocument/2006/relationships/hyperlink" Target="https://podminky.urs.cz/item/CS_URS_2024_01/631362021" TargetMode="External" /><Relationship Id="rId99" Type="http://schemas.openxmlformats.org/officeDocument/2006/relationships/hyperlink" Target="https://podminky.urs.cz/item/CS_URS_2024_01/632451416" TargetMode="External" /><Relationship Id="rId100" Type="http://schemas.openxmlformats.org/officeDocument/2006/relationships/hyperlink" Target="https://podminky.urs.cz/item/CS_URS_2024_01/642945111" TargetMode="External" /><Relationship Id="rId101" Type="http://schemas.openxmlformats.org/officeDocument/2006/relationships/hyperlink" Target="https://podminky.urs.cz/item/CS_URS_2024_01/941311112" TargetMode="External" /><Relationship Id="rId102" Type="http://schemas.openxmlformats.org/officeDocument/2006/relationships/hyperlink" Target="https://podminky.urs.cz/item/CS_URS_2024_01/941311212" TargetMode="External" /><Relationship Id="rId103" Type="http://schemas.openxmlformats.org/officeDocument/2006/relationships/hyperlink" Target="https://podminky.urs.cz/item/CS_URS_2024_01/941311812" TargetMode="External" /><Relationship Id="rId104" Type="http://schemas.openxmlformats.org/officeDocument/2006/relationships/hyperlink" Target="https://podminky.urs.cz/item/CS_URS_2024_01/944511111" TargetMode="External" /><Relationship Id="rId105" Type="http://schemas.openxmlformats.org/officeDocument/2006/relationships/hyperlink" Target="https://podminky.urs.cz/item/CS_URS_2024_01/944511211" TargetMode="External" /><Relationship Id="rId106" Type="http://schemas.openxmlformats.org/officeDocument/2006/relationships/hyperlink" Target="https://podminky.urs.cz/item/CS_URS_2024_01/944511811" TargetMode="External" /><Relationship Id="rId107" Type="http://schemas.openxmlformats.org/officeDocument/2006/relationships/hyperlink" Target="https://podminky.urs.cz/item/CS_URS_2024_01/949101111" TargetMode="External" /><Relationship Id="rId108" Type="http://schemas.openxmlformats.org/officeDocument/2006/relationships/hyperlink" Target="https://podminky.urs.cz/item/CS_URS_2024_01/952901111" TargetMode="External" /><Relationship Id="rId109" Type="http://schemas.openxmlformats.org/officeDocument/2006/relationships/hyperlink" Target="https://podminky.urs.cz/item/CS_URS_2024_01/953943111" TargetMode="External" /><Relationship Id="rId110" Type="http://schemas.openxmlformats.org/officeDocument/2006/relationships/hyperlink" Target="https://podminky.urs.cz/item/CS_URS_2024_01/953961113" TargetMode="External" /><Relationship Id="rId111" Type="http://schemas.openxmlformats.org/officeDocument/2006/relationships/hyperlink" Target="https://podminky.urs.cz/item/CS_URS_2024_01/965043421" TargetMode="External" /><Relationship Id="rId112" Type="http://schemas.openxmlformats.org/officeDocument/2006/relationships/hyperlink" Target="https://podminky.urs.cz/item/CS_URS_2024_01/965081213" TargetMode="External" /><Relationship Id="rId113" Type="http://schemas.openxmlformats.org/officeDocument/2006/relationships/hyperlink" Target="https://podminky.urs.cz/item/CS_URS_2024_01/965081611" TargetMode="External" /><Relationship Id="rId114" Type="http://schemas.openxmlformats.org/officeDocument/2006/relationships/hyperlink" Target="https://podminky.urs.cz/item/CS_URS_2024_01/966008211" TargetMode="External" /><Relationship Id="rId115" Type="http://schemas.openxmlformats.org/officeDocument/2006/relationships/hyperlink" Target="https://podminky.urs.cz/item/CS_URS_2024_01/966080101" TargetMode="External" /><Relationship Id="rId116" Type="http://schemas.openxmlformats.org/officeDocument/2006/relationships/hyperlink" Target="https://podminky.urs.cz/item/CS_URS_2024_01/968062374" TargetMode="External" /><Relationship Id="rId117" Type="http://schemas.openxmlformats.org/officeDocument/2006/relationships/hyperlink" Target="https://podminky.urs.cz/item/CS_URS_2024_01/968062375" TargetMode="External" /><Relationship Id="rId118" Type="http://schemas.openxmlformats.org/officeDocument/2006/relationships/hyperlink" Target="https://podminky.urs.cz/item/CS_URS_2024_01/968062376" TargetMode="External" /><Relationship Id="rId119" Type="http://schemas.openxmlformats.org/officeDocument/2006/relationships/hyperlink" Target="https://podminky.urs.cz/item/CS_URS_2024_01/968062377" TargetMode="External" /><Relationship Id="rId120" Type="http://schemas.openxmlformats.org/officeDocument/2006/relationships/hyperlink" Target="https://podminky.urs.cz/item/CS_URS_2024_01/968062747" TargetMode="External" /><Relationship Id="rId121" Type="http://schemas.openxmlformats.org/officeDocument/2006/relationships/hyperlink" Target="https://podminky.urs.cz/item/CS_URS_2024_01/968072455" TargetMode="External" /><Relationship Id="rId122" Type="http://schemas.openxmlformats.org/officeDocument/2006/relationships/hyperlink" Target="https://podminky.urs.cz/item/CS_URS_2024_01/968072456" TargetMode="External" /><Relationship Id="rId123" Type="http://schemas.openxmlformats.org/officeDocument/2006/relationships/hyperlink" Target="https://podminky.urs.cz/item/CS_URS_2024_01/971033431" TargetMode="External" /><Relationship Id="rId124" Type="http://schemas.openxmlformats.org/officeDocument/2006/relationships/hyperlink" Target="https://podminky.urs.cz/item/CS_URS_2024_01/974031664" TargetMode="External" /><Relationship Id="rId125" Type="http://schemas.openxmlformats.org/officeDocument/2006/relationships/hyperlink" Target="https://podminky.urs.cz/item/CS_URS_2024_01/978015391" TargetMode="External" /><Relationship Id="rId126" Type="http://schemas.openxmlformats.org/officeDocument/2006/relationships/hyperlink" Target="https://podminky.urs.cz/item/CS_URS_2024_01/978059311" TargetMode="External" /><Relationship Id="rId127" Type="http://schemas.openxmlformats.org/officeDocument/2006/relationships/hyperlink" Target="https://podminky.urs.cz/item/CS_URS_2024_01/985321111" TargetMode="External" /><Relationship Id="rId128" Type="http://schemas.openxmlformats.org/officeDocument/2006/relationships/hyperlink" Target="https://podminky.urs.cz/item/CS_URS_2024_01/997013117" TargetMode="External" /><Relationship Id="rId129" Type="http://schemas.openxmlformats.org/officeDocument/2006/relationships/hyperlink" Target="https://podminky.urs.cz/item/CS_URS_2024_01/997013501" TargetMode="External" /><Relationship Id="rId130" Type="http://schemas.openxmlformats.org/officeDocument/2006/relationships/hyperlink" Target="https://podminky.urs.cz/item/CS_URS_2024_01/997013509" TargetMode="External" /><Relationship Id="rId131" Type="http://schemas.openxmlformats.org/officeDocument/2006/relationships/hyperlink" Target="https://podminky.urs.cz/item/CS_URS_2024_01/997013871" TargetMode="External" /><Relationship Id="rId132" Type="http://schemas.openxmlformats.org/officeDocument/2006/relationships/hyperlink" Target="https://podminky.urs.cz/item/CS_URS_2024_01/998011003" TargetMode="External" /><Relationship Id="rId133" Type="http://schemas.openxmlformats.org/officeDocument/2006/relationships/hyperlink" Target="https://podminky.urs.cz/item/CS_URS_2024_01/711111001" TargetMode="External" /><Relationship Id="rId134" Type="http://schemas.openxmlformats.org/officeDocument/2006/relationships/hyperlink" Target="https://podminky.urs.cz/item/CS_URS_2024_01/711112001" TargetMode="External" /><Relationship Id="rId135" Type="http://schemas.openxmlformats.org/officeDocument/2006/relationships/hyperlink" Target="https://podminky.urs.cz/item/CS_URS_2024_01/711141559" TargetMode="External" /><Relationship Id="rId136" Type="http://schemas.openxmlformats.org/officeDocument/2006/relationships/hyperlink" Target="https://podminky.urs.cz/item/CS_URS_2024_01/711142559" TargetMode="External" /><Relationship Id="rId137" Type="http://schemas.openxmlformats.org/officeDocument/2006/relationships/hyperlink" Target="https://podminky.urs.cz/item/CS_URS_2024_01/711161273" TargetMode="External" /><Relationship Id="rId138" Type="http://schemas.openxmlformats.org/officeDocument/2006/relationships/hyperlink" Target="https://podminky.urs.cz/item/CS_URS_2024_01/998711103" TargetMode="External" /><Relationship Id="rId139" Type="http://schemas.openxmlformats.org/officeDocument/2006/relationships/hyperlink" Target="https://podminky.urs.cz/item/CS_URS_2024_01/712361803" TargetMode="External" /><Relationship Id="rId140" Type="http://schemas.openxmlformats.org/officeDocument/2006/relationships/hyperlink" Target="https://podminky.urs.cz/item/CS_URS_2024_01/998712103" TargetMode="External" /><Relationship Id="rId141" Type="http://schemas.openxmlformats.org/officeDocument/2006/relationships/hyperlink" Target="https://podminky.urs.cz/item/CS_URS_2024_01/713110833" TargetMode="External" /><Relationship Id="rId142" Type="http://schemas.openxmlformats.org/officeDocument/2006/relationships/hyperlink" Target="https://podminky.urs.cz/item/CS_URS_2024_01/713111121" TargetMode="External" /><Relationship Id="rId143" Type="http://schemas.openxmlformats.org/officeDocument/2006/relationships/hyperlink" Target="https://podminky.urs.cz/item/CS_URS_2024_01/713111127" TargetMode="External" /><Relationship Id="rId144" Type="http://schemas.openxmlformats.org/officeDocument/2006/relationships/hyperlink" Target="https://podminky.urs.cz/item/CS_URS_2024_01/713121111" TargetMode="External" /><Relationship Id="rId145" Type="http://schemas.openxmlformats.org/officeDocument/2006/relationships/hyperlink" Target="https://podminky.urs.cz/item/CS_URS_2024_01/713131121" TargetMode="External" /><Relationship Id="rId146" Type="http://schemas.openxmlformats.org/officeDocument/2006/relationships/hyperlink" Target="https://podminky.urs.cz/item/CS_URS_2024_01/713131141" TargetMode="External" /><Relationship Id="rId147" Type="http://schemas.openxmlformats.org/officeDocument/2006/relationships/hyperlink" Target="https://podminky.urs.cz/item/CS_URS_2024_01/713141131" TargetMode="External" /><Relationship Id="rId148" Type="http://schemas.openxmlformats.org/officeDocument/2006/relationships/hyperlink" Target="https://podminky.urs.cz/item/CS_URS_2024_01/998713103" TargetMode="External" /><Relationship Id="rId149" Type="http://schemas.openxmlformats.org/officeDocument/2006/relationships/hyperlink" Target="https://podminky.urs.cz/item/CS_URS_2024_01/751398822" TargetMode="External" /><Relationship Id="rId150" Type="http://schemas.openxmlformats.org/officeDocument/2006/relationships/hyperlink" Target="https://podminky.urs.cz/item/CS_URS_2024_01/751398825" TargetMode="External" /><Relationship Id="rId151" Type="http://schemas.openxmlformats.org/officeDocument/2006/relationships/hyperlink" Target="https://podminky.urs.cz/item/CS_URS_2024_01/762083111" TargetMode="External" /><Relationship Id="rId152" Type="http://schemas.openxmlformats.org/officeDocument/2006/relationships/hyperlink" Target="https://podminky.urs.cz/item/CS_URS_2024_01/762342214" TargetMode="External" /><Relationship Id="rId153" Type="http://schemas.openxmlformats.org/officeDocument/2006/relationships/hyperlink" Target="https://podminky.urs.cz/item/CS_URS_2024_01/762342511" TargetMode="External" /><Relationship Id="rId154" Type="http://schemas.openxmlformats.org/officeDocument/2006/relationships/hyperlink" Target="https://podminky.urs.cz/item/CS_URS_2024_01/762342812" TargetMode="External" /><Relationship Id="rId155" Type="http://schemas.openxmlformats.org/officeDocument/2006/relationships/hyperlink" Target="https://podminky.urs.cz/item/CS_URS_2024_01/762342813" TargetMode="External" /><Relationship Id="rId156" Type="http://schemas.openxmlformats.org/officeDocument/2006/relationships/hyperlink" Target="https://podminky.urs.cz/item/CS_URS_2024_01/762395000" TargetMode="External" /><Relationship Id="rId157" Type="http://schemas.openxmlformats.org/officeDocument/2006/relationships/hyperlink" Target="https://podminky.urs.cz/item/CS_URS_2024_01/762841110" TargetMode="External" /><Relationship Id="rId158" Type="http://schemas.openxmlformats.org/officeDocument/2006/relationships/hyperlink" Target="https://podminky.urs.cz/item/CS_URS_2024_01/762841811" TargetMode="External" /><Relationship Id="rId159" Type="http://schemas.openxmlformats.org/officeDocument/2006/relationships/hyperlink" Target="https://podminky.urs.cz/item/CS_URS_2024_01/762895000" TargetMode="External" /><Relationship Id="rId160" Type="http://schemas.openxmlformats.org/officeDocument/2006/relationships/hyperlink" Target="https://podminky.urs.cz/item/CS_URS_2024_01/998762103" TargetMode="External" /><Relationship Id="rId161" Type="http://schemas.openxmlformats.org/officeDocument/2006/relationships/hyperlink" Target="https://podminky.urs.cz/item/CS_URS_2024_01/763111426" TargetMode="External" /><Relationship Id="rId162" Type="http://schemas.openxmlformats.org/officeDocument/2006/relationships/hyperlink" Target="https://podminky.urs.cz/item/CS_URS_2024_01/763111741" TargetMode="External" /><Relationship Id="rId163" Type="http://schemas.openxmlformats.org/officeDocument/2006/relationships/hyperlink" Target="https://podminky.urs.cz/item/CS_URS_2024_01/763131751" TargetMode="External" /><Relationship Id="rId164" Type="http://schemas.openxmlformats.org/officeDocument/2006/relationships/hyperlink" Target="https://podminky.urs.cz/item/CS_URS_2024_01/763135102" TargetMode="External" /><Relationship Id="rId165" Type="http://schemas.openxmlformats.org/officeDocument/2006/relationships/hyperlink" Target="https://podminky.urs.cz/item/CS_URS_2024_01/763135811" TargetMode="External" /><Relationship Id="rId166" Type="http://schemas.openxmlformats.org/officeDocument/2006/relationships/hyperlink" Target="https://podminky.urs.cz/item/CS_URS_2024_01/763161763" TargetMode="External" /><Relationship Id="rId167" Type="http://schemas.openxmlformats.org/officeDocument/2006/relationships/hyperlink" Target="https://podminky.urs.cz/item/CS_URS_2024_01/763171811" TargetMode="External" /><Relationship Id="rId168" Type="http://schemas.openxmlformats.org/officeDocument/2006/relationships/hyperlink" Target="https://podminky.urs.cz/item/CS_URS_2024_01/998763303" TargetMode="External" /><Relationship Id="rId169" Type="http://schemas.openxmlformats.org/officeDocument/2006/relationships/hyperlink" Target="https://podminky.urs.cz/item/CS_URS_2024_01/764002812" TargetMode="External" /><Relationship Id="rId170" Type="http://schemas.openxmlformats.org/officeDocument/2006/relationships/hyperlink" Target="https://podminky.urs.cz/item/CS_URS_2024_01/764002841" TargetMode="External" /><Relationship Id="rId171" Type="http://schemas.openxmlformats.org/officeDocument/2006/relationships/hyperlink" Target="https://podminky.urs.cz/item/CS_URS_2024_01/764002851" TargetMode="External" /><Relationship Id="rId172" Type="http://schemas.openxmlformats.org/officeDocument/2006/relationships/hyperlink" Target="https://podminky.urs.cz/item/CS_URS_2024_01/764004801" TargetMode="External" /><Relationship Id="rId173" Type="http://schemas.openxmlformats.org/officeDocument/2006/relationships/hyperlink" Target="https://podminky.urs.cz/item/CS_URS_2024_01/764004861" TargetMode="External" /><Relationship Id="rId174" Type="http://schemas.openxmlformats.org/officeDocument/2006/relationships/hyperlink" Target="https://podminky.urs.cz/item/CS_URS_2024_01/764141371" TargetMode="External" /><Relationship Id="rId175" Type="http://schemas.openxmlformats.org/officeDocument/2006/relationships/hyperlink" Target="https://podminky.urs.cz/item/CS_URS_2024_01/764244304" TargetMode="External" /><Relationship Id="rId176" Type="http://schemas.openxmlformats.org/officeDocument/2006/relationships/hyperlink" Target="https://podminky.urs.cz/item/CS_URS_2024_01/764244307" TargetMode="External" /><Relationship Id="rId177" Type="http://schemas.openxmlformats.org/officeDocument/2006/relationships/hyperlink" Target="https://podminky.urs.cz/item/CS_URS_2024_01/764244308" TargetMode="External" /><Relationship Id="rId178" Type="http://schemas.openxmlformats.org/officeDocument/2006/relationships/hyperlink" Target="https://podminky.urs.cz/item/CS_URS_2024_01/764246302" TargetMode="External" /><Relationship Id="rId179" Type="http://schemas.openxmlformats.org/officeDocument/2006/relationships/hyperlink" Target="https://podminky.urs.cz/item/CS_URS_2024_01/764246303" TargetMode="External" /><Relationship Id="rId180" Type="http://schemas.openxmlformats.org/officeDocument/2006/relationships/hyperlink" Target="https://podminky.urs.cz/item/CS_URS_2024_01/764246304" TargetMode="External" /><Relationship Id="rId181" Type="http://schemas.openxmlformats.org/officeDocument/2006/relationships/hyperlink" Target="https://podminky.urs.cz/item/CS_URS_2024_01/764246306" TargetMode="External" /><Relationship Id="rId182" Type="http://schemas.openxmlformats.org/officeDocument/2006/relationships/hyperlink" Target="https://podminky.urs.cz/item/CS_URS_2024_01/764541305" TargetMode="External" /><Relationship Id="rId183" Type="http://schemas.openxmlformats.org/officeDocument/2006/relationships/hyperlink" Target="https://podminky.urs.cz/item/CS_URS_2024_01/764541325" TargetMode="External" /><Relationship Id="rId184" Type="http://schemas.openxmlformats.org/officeDocument/2006/relationships/hyperlink" Target="https://podminky.urs.cz/item/CS_URS_2024_01/998764103" TargetMode="External" /><Relationship Id="rId185" Type="http://schemas.openxmlformats.org/officeDocument/2006/relationships/hyperlink" Target="https://podminky.urs.cz/item/CS_URS_2024_01/765121011" TargetMode="External" /><Relationship Id="rId186" Type="http://schemas.openxmlformats.org/officeDocument/2006/relationships/hyperlink" Target="https://podminky.urs.cz/item/CS_URS_2024_01/765121802" TargetMode="External" /><Relationship Id="rId187" Type="http://schemas.openxmlformats.org/officeDocument/2006/relationships/hyperlink" Target="https://podminky.urs.cz/item/CS_URS_2024_01/765125011" TargetMode="External" /><Relationship Id="rId188" Type="http://schemas.openxmlformats.org/officeDocument/2006/relationships/hyperlink" Target="https://podminky.urs.cz/item/CS_URS_2024_01/765191021" TargetMode="External" /><Relationship Id="rId189" Type="http://schemas.openxmlformats.org/officeDocument/2006/relationships/hyperlink" Target="https://podminky.urs.cz/item/CS_URS_2024_01/765191901" TargetMode="External" /><Relationship Id="rId190" Type="http://schemas.openxmlformats.org/officeDocument/2006/relationships/hyperlink" Target="https://podminky.urs.cz/item/CS_URS_2024_01/998765103" TargetMode="External" /><Relationship Id="rId191" Type="http://schemas.openxmlformats.org/officeDocument/2006/relationships/hyperlink" Target="https://podminky.urs.cz/item/CS_URS_2024_01/766411821" TargetMode="External" /><Relationship Id="rId192" Type="http://schemas.openxmlformats.org/officeDocument/2006/relationships/hyperlink" Target="https://podminky.urs.cz/item/CS_URS_2024_01/766411822" TargetMode="External" /><Relationship Id="rId193" Type="http://schemas.openxmlformats.org/officeDocument/2006/relationships/hyperlink" Target="https://podminky.urs.cz/item/CS_URS_2024_01/766660022" TargetMode="External" /><Relationship Id="rId194" Type="http://schemas.openxmlformats.org/officeDocument/2006/relationships/hyperlink" Target="https://podminky.urs.cz/item/CS_URS_2024_01/766694116" TargetMode="External" /><Relationship Id="rId195" Type="http://schemas.openxmlformats.org/officeDocument/2006/relationships/hyperlink" Target="https://podminky.urs.cz/item/CS_URS_2024_01/998766203" TargetMode="External" /><Relationship Id="rId196" Type="http://schemas.openxmlformats.org/officeDocument/2006/relationships/hyperlink" Target="https://podminky.urs.cz/item/CS_URS_2024_01/767161814" TargetMode="External" /><Relationship Id="rId197" Type="http://schemas.openxmlformats.org/officeDocument/2006/relationships/hyperlink" Target="https://podminky.urs.cz/item/CS_URS_2024_01/767996801" TargetMode="External" /><Relationship Id="rId198" Type="http://schemas.openxmlformats.org/officeDocument/2006/relationships/hyperlink" Target="https://podminky.urs.cz/item/CS_URS_2024_01/771111011" TargetMode="External" /><Relationship Id="rId199" Type="http://schemas.openxmlformats.org/officeDocument/2006/relationships/hyperlink" Target="https://podminky.urs.cz/item/CS_URS_2024_01/771121011" TargetMode="External" /><Relationship Id="rId200" Type="http://schemas.openxmlformats.org/officeDocument/2006/relationships/hyperlink" Target="https://podminky.urs.cz/item/CS_URS_2024_01/771474112" TargetMode="External" /><Relationship Id="rId201" Type="http://schemas.openxmlformats.org/officeDocument/2006/relationships/hyperlink" Target="https://podminky.urs.cz/item/CS_URS_2024_01/771574416" TargetMode="External" /><Relationship Id="rId202" Type="http://schemas.openxmlformats.org/officeDocument/2006/relationships/hyperlink" Target="https://podminky.urs.cz/item/CS_URS_2024_01/998771103" TargetMode="External" /><Relationship Id="rId203" Type="http://schemas.openxmlformats.org/officeDocument/2006/relationships/hyperlink" Target="https://podminky.urs.cz/item/CS_URS_2024_01/781121011" TargetMode="External" /><Relationship Id="rId204" Type="http://schemas.openxmlformats.org/officeDocument/2006/relationships/hyperlink" Target="https://podminky.urs.cz/item/CS_URS_2024_01/781475421" TargetMode="External" /><Relationship Id="rId205" Type="http://schemas.openxmlformats.org/officeDocument/2006/relationships/hyperlink" Target="https://podminky.urs.cz/item/CS_URS_2024_01/998781103" TargetMode="External" /><Relationship Id="rId206" Type="http://schemas.openxmlformats.org/officeDocument/2006/relationships/hyperlink" Target="https://podminky.urs.cz/item/CS_URS_2024_01/784121001" TargetMode="External" /><Relationship Id="rId207" Type="http://schemas.openxmlformats.org/officeDocument/2006/relationships/hyperlink" Target="https://podminky.urs.cz/item/CS_URS_2024_01/784181121" TargetMode="External" /><Relationship Id="rId208" Type="http://schemas.openxmlformats.org/officeDocument/2006/relationships/hyperlink" Target="https://podminky.urs.cz/item/CS_URS_2024_01/784211101" TargetMode="External" /><Relationship Id="rId209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3106121" TargetMode="External" /><Relationship Id="rId2" Type="http://schemas.openxmlformats.org/officeDocument/2006/relationships/hyperlink" Target="https://podminky.urs.cz/item/CS_URS_2024_01/113107162" TargetMode="External" /><Relationship Id="rId3" Type="http://schemas.openxmlformats.org/officeDocument/2006/relationships/hyperlink" Target="https://podminky.urs.cz/item/CS_URS_2024_01/131251103" TargetMode="External" /><Relationship Id="rId4" Type="http://schemas.openxmlformats.org/officeDocument/2006/relationships/hyperlink" Target="https://podminky.urs.cz/item/CS_URS_2024_01/132251101" TargetMode="External" /><Relationship Id="rId5" Type="http://schemas.openxmlformats.org/officeDocument/2006/relationships/hyperlink" Target="https://podminky.urs.cz/item/CS_URS_2024_01/133251101" TargetMode="External" /><Relationship Id="rId6" Type="http://schemas.openxmlformats.org/officeDocument/2006/relationships/hyperlink" Target="https://podminky.urs.cz/item/CS_URS_2024_01/162751117" TargetMode="External" /><Relationship Id="rId7" Type="http://schemas.openxmlformats.org/officeDocument/2006/relationships/hyperlink" Target="https://podminky.urs.cz/item/CS_URS_2024_01/171201231" TargetMode="External" /><Relationship Id="rId8" Type="http://schemas.openxmlformats.org/officeDocument/2006/relationships/hyperlink" Target="https://podminky.urs.cz/item/CS_URS_2024_01/174151101" TargetMode="External" /><Relationship Id="rId9" Type="http://schemas.openxmlformats.org/officeDocument/2006/relationships/hyperlink" Target="https://podminky.urs.cz/item/CS_URS_2024_01/175151101" TargetMode="External" /><Relationship Id="rId10" Type="http://schemas.openxmlformats.org/officeDocument/2006/relationships/hyperlink" Target="https://podminky.urs.cz/item/CS_URS_2024_01/212755216" TargetMode="External" /><Relationship Id="rId11" Type="http://schemas.openxmlformats.org/officeDocument/2006/relationships/hyperlink" Target="https://podminky.urs.cz/item/CS_URS_2024_01/213141111" TargetMode="External" /><Relationship Id="rId12" Type="http://schemas.openxmlformats.org/officeDocument/2006/relationships/hyperlink" Target="https://podminky.urs.cz/item/CS_URS_2024_01/271532212" TargetMode="External" /><Relationship Id="rId13" Type="http://schemas.openxmlformats.org/officeDocument/2006/relationships/hyperlink" Target="https://podminky.urs.cz/item/CS_URS_2024_01/271572211" TargetMode="External" /><Relationship Id="rId14" Type="http://schemas.openxmlformats.org/officeDocument/2006/relationships/hyperlink" Target="https://podminky.urs.cz/item/CS_URS_2024_01/273321511" TargetMode="External" /><Relationship Id="rId15" Type="http://schemas.openxmlformats.org/officeDocument/2006/relationships/hyperlink" Target="https://podminky.urs.cz/item/CS_URS_2024_01/273351121" TargetMode="External" /><Relationship Id="rId16" Type="http://schemas.openxmlformats.org/officeDocument/2006/relationships/hyperlink" Target="https://podminky.urs.cz/item/CS_URS_2024_01/273351122" TargetMode="External" /><Relationship Id="rId17" Type="http://schemas.openxmlformats.org/officeDocument/2006/relationships/hyperlink" Target="https://podminky.urs.cz/item/CS_URS_2024_01/273361821" TargetMode="External" /><Relationship Id="rId18" Type="http://schemas.openxmlformats.org/officeDocument/2006/relationships/hyperlink" Target="https://podminky.urs.cz/item/CS_URS_2024_01/451572111" TargetMode="External" /><Relationship Id="rId19" Type="http://schemas.openxmlformats.org/officeDocument/2006/relationships/hyperlink" Target="https://podminky.urs.cz/item/CS_URS_2024_01/564851011" TargetMode="External" /><Relationship Id="rId20" Type="http://schemas.openxmlformats.org/officeDocument/2006/relationships/hyperlink" Target="https://podminky.urs.cz/item/CS_URS_2024_01/596811120" TargetMode="External" /><Relationship Id="rId21" Type="http://schemas.openxmlformats.org/officeDocument/2006/relationships/hyperlink" Target="https://podminky.urs.cz/item/CS_URS_2024_01/871260310" TargetMode="External" /><Relationship Id="rId22" Type="http://schemas.openxmlformats.org/officeDocument/2006/relationships/hyperlink" Target="https://podminky.urs.cz/item/CS_URS_2024_01/871313121" TargetMode="External" /><Relationship Id="rId23" Type="http://schemas.openxmlformats.org/officeDocument/2006/relationships/hyperlink" Target="https://podminky.urs.cz/item/CS_URS_2024_01/892351111" TargetMode="External" /><Relationship Id="rId24" Type="http://schemas.openxmlformats.org/officeDocument/2006/relationships/hyperlink" Target="https://podminky.urs.cz/item/CS_URS_2024_01/897172123" TargetMode="External" /><Relationship Id="rId25" Type="http://schemas.openxmlformats.org/officeDocument/2006/relationships/hyperlink" Target="https://podminky.urs.cz/item/CS_URS_2024_01/897173124" TargetMode="External" /><Relationship Id="rId26" Type="http://schemas.openxmlformats.org/officeDocument/2006/relationships/hyperlink" Target="https://podminky.urs.cz/item/CS_URS_2024_01/452112112" TargetMode="External" /><Relationship Id="rId27" Type="http://schemas.openxmlformats.org/officeDocument/2006/relationships/hyperlink" Target="https://podminky.urs.cz/item/CS_URS_2024_01/894411311" TargetMode="External" /><Relationship Id="rId28" Type="http://schemas.openxmlformats.org/officeDocument/2006/relationships/hyperlink" Target="https://podminky.urs.cz/item/CS_URS_2024_01/894412411" TargetMode="External" /><Relationship Id="rId29" Type="http://schemas.openxmlformats.org/officeDocument/2006/relationships/hyperlink" Target="https://podminky.urs.cz/item/CS_URS_2024_01/894414111" TargetMode="External" /><Relationship Id="rId30" Type="http://schemas.openxmlformats.org/officeDocument/2006/relationships/hyperlink" Target="https://podminky.urs.cz/item/CS_URS_2024_01/899103112" TargetMode="External" /><Relationship Id="rId31" Type="http://schemas.openxmlformats.org/officeDocument/2006/relationships/hyperlink" Target="https://podminky.urs.cz/item/CS_URS_2024_01/997013211" TargetMode="External" /><Relationship Id="rId32" Type="http://schemas.openxmlformats.org/officeDocument/2006/relationships/hyperlink" Target="https://podminky.urs.cz/item/CS_URS_2024_01/997013501" TargetMode="External" /><Relationship Id="rId33" Type="http://schemas.openxmlformats.org/officeDocument/2006/relationships/hyperlink" Target="https://podminky.urs.cz/item/CS_URS_2024_01/997013509" TargetMode="External" /><Relationship Id="rId34" Type="http://schemas.openxmlformats.org/officeDocument/2006/relationships/hyperlink" Target="https://podminky.urs.cz/item/CS_URS_2024_01/997013871" TargetMode="External" /><Relationship Id="rId35" Type="http://schemas.openxmlformats.org/officeDocument/2006/relationships/hyperlink" Target="https://podminky.urs.cz/item/CS_URS_2024_01/998276101" TargetMode="External" /><Relationship Id="rId36" Type="http://schemas.openxmlformats.org/officeDocument/2006/relationships/hyperlink" Target="https://podminky.urs.cz/item/CS_URS_2024_01/998711101" TargetMode="External" /><Relationship Id="rId37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9" t="s">
        <v>0</v>
      </c>
      <c r="AZ1" s="19" t="s">
        <v>1</v>
      </c>
      <c r="BA1" s="19" t="s">
        <v>2</v>
      </c>
      <c r="BB1" s="19" t="s">
        <v>3</v>
      </c>
      <c r="BT1" s="19" t="s">
        <v>4</v>
      </c>
      <c r="BU1" s="19" t="s">
        <v>4</v>
      </c>
      <c r="BV1" s="19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20" t="s">
        <v>6</v>
      </c>
      <c r="BT2" s="20" t="s">
        <v>7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6</v>
      </c>
      <c r="BT3" s="20" t="s">
        <v>8</v>
      </c>
    </row>
    <row r="4" s="1" customFormat="1" ht="24.96" customHeight="1">
      <c r="B4" s="24"/>
      <c r="C4" s="25"/>
      <c r="D4" s="26" t="s">
        <v>9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3"/>
      <c r="AS4" s="27" t="s">
        <v>10</v>
      </c>
      <c r="BE4" s="28" t="s">
        <v>11</v>
      </c>
      <c r="BS4" s="20" t="s">
        <v>12</v>
      </c>
    </row>
    <row r="5" s="1" customFormat="1" ht="12" customHeight="1">
      <c r="B5" s="24"/>
      <c r="C5" s="25"/>
      <c r="D5" s="29" t="s">
        <v>13</v>
      </c>
      <c r="E5" s="25"/>
      <c r="F5" s="25"/>
      <c r="G5" s="25"/>
      <c r="H5" s="25"/>
      <c r="I5" s="25"/>
      <c r="J5" s="25"/>
      <c r="K5" s="30" t="s">
        <v>14</v>
      </c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3"/>
      <c r="BE5" s="31" t="s">
        <v>15</v>
      </c>
      <c r="BS5" s="20" t="s">
        <v>6</v>
      </c>
    </row>
    <row r="6" s="1" customFormat="1" ht="36.96" customHeight="1">
      <c r="B6" s="24"/>
      <c r="C6" s="25"/>
      <c r="D6" s="32" t="s">
        <v>16</v>
      </c>
      <c r="E6" s="25"/>
      <c r="F6" s="25"/>
      <c r="G6" s="25"/>
      <c r="H6" s="25"/>
      <c r="I6" s="25"/>
      <c r="J6" s="25"/>
      <c r="K6" s="33" t="s">
        <v>17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3"/>
      <c r="BE6" s="34"/>
      <c r="BS6" s="20" t="s">
        <v>6</v>
      </c>
    </row>
    <row r="7" s="1" customFormat="1" ht="12" customHeight="1">
      <c r="B7" s="24"/>
      <c r="C7" s="25"/>
      <c r="D7" s="35" t="s">
        <v>18</v>
      </c>
      <c r="E7" s="25"/>
      <c r="F7" s="25"/>
      <c r="G7" s="25"/>
      <c r="H7" s="25"/>
      <c r="I7" s="25"/>
      <c r="J7" s="25"/>
      <c r="K7" s="30" t="s">
        <v>19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5" t="s">
        <v>20</v>
      </c>
      <c r="AL7" s="25"/>
      <c r="AM7" s="25"/>
      <c r="AN7" s="30" t="s">
        <v>19</v>
      </c>
      <c r="AO7" s="25"/>
      <c r="AP7" s="25"/>
      <c r="AQ7" s="25"/>
      <c r="AR7" s="23"/>
      <c r="BE7" s="34"/>
      <c r="BS7" s="20" t="s">
        <v>6</v>
      </c>
    </row>
    <row r="8" s="1" customFormat="1" ht="12" customHeight="1">
      <c r="B8" s="24"/>
      <c r="C8" s="25"/>
      <c r="D8" s="35" t="s">
        <v>21</v>
      </c>
      <c r="E8" s="25"/>
      <c r="F8" s="25"/>
      <c r="G8" s="25"/>
      <c r="H8" s="25"/>
      <c r="I8" s="25"/>
      <c r="J8" s="25"/>
      <c r="K8" s="30" t="s">
        <v>22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5" t="s">
        <v>23</v>
      </c>
      <c r="AL8" s="25"/>
      <c r="AM8" s="25"/>
      <c r="AN8" s="36" t="s">
        <v>24</v>
      </c>
      <c r="AO8" s="25"/>
      <c r="AP8" s="25"/>
      <c r="AQ8" s="25"/>
      <c r="AR8" s="23"/>
      <c r="BE8" s="34"/>
      <c r="BS8" s="20" t="s">
        <v>6</v>
      </c>
    </row>
    <row r="9" s="1" customFormat="1" ht="14.4" customHeight="1"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3"/>
      <c r="BE9" s="34"/>
      <c r="BS9" s="20" t="s">
        <v>6</v>
      </c>
    </row>
    <row r="10" s="1" customFormat="1" ht="12" customHeight="1">
      <c r="B10" s="24"/>
      <c r="C10" s="25"/>
      <c r="D10" s="35" t="s">
        <v>25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5" t="s">
        <v>26</v>
      </c>
      <c r="AL10" s="25"/>
      <c r="AM10" s="25"/>
      <c r="AN10" s="30" t="s">
        <v>19</v>
      </c>
      <c r="AO10" s="25"/>
      <c r="AP10" s="25"/>
      <c r="AQ10" s="25"/>
      <c r="AR10" s="23"/>
      <c r="BE10" s="34"/>
      <c r="BS10" s="20" t="s">
        <v>6</v>
      </c>
    </row>
    <row r="11" s="1" customFormat="1" ht="18.48" customHeight="1">
      <c r="B11" s="24"/>
      <c r="C11" s="25"/>
      <c r="D11" s="25"/>
      <c r="E11" s="30" t="s">
        <v>22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5" t="s">
        <v>27</v>
      </c>
      <c r="AL11" s="25"/>
      <c r="AM11" s="25"/>
      <c r="AN11" s="30" t="s">
        <v>19</v>
      </c>
      <c r="AO11" s="25"/>
      <c r="AP11" s="25"/>
      <c r="AQ11" s="25"/>
      <c r="AR11" s="23"/>
      <c r="BE11" s="34"/>
      <c r="BS11" s="20" t="s">
        <v>6</v>
      </c>
    </row>
    <row r="12" s="1" customFormat="1" ht="6.96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3"/>
      <c r="BE12" s="34"/>
      <c r="BS12" s="20" t="s">
        <v>6</v>
      </c>
    </row>
    <row r="13" s="1" customFormat="1" ht="12" customHeight="1">
      <c r="B13" s="24"/>
      <c r="C13" s="25"/>
      <c r="D13" s="35" t="s">
        <v>28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5" t="s">
        <v>26</v>
      </c>
      <c r="AL13" s="25"/>
      <c r="AM13" s="25"/>
      <c r="AN13" s="37" t="s">
        <v>29</v>
      </c>
      <c r="AO13" s="25"/>
      <c r="AP13" s="25"/>
      <c r="AQ13" s="25"/>
      <c r="AR13" s="23"/>
      <c r="BE13" s="34"/>
      <c r="BS13" s="20" t="s">
        <v>6</v>
      </c>
    </row>
    <row r="14">
      <c r="B14" s="24"/>
      <c r="C14" s="25"/>
      <c r="D14" s="25"/>
      <c r="E14" s="37" t="s">
        <v>29</v>
      </c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5" t="s">
        <v>27</v>
      </c>
      <c r="AL14" s="25"/>
      <c r="AM14" s="25"/>
      <c r="AN14" s="37" t="s">
        <v>29</v>
      </c>
      <c r="AO14" s="25"/>
      <c r="AP14" s="25"/>
      <c r="AQ14" s="25"/>
      <c r="AR14" s="23"/>
      <c r="BE14" s="34"/>
      <c r="BS14" s="20" t="s">
        <v>6</v>
      </c>
    </row>
    <row r="15" s="1" customFormat="1" ht="6.96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3"/>
      <c r="BE15" s="34"/>
      <c r="BS15" s="20" t="s">
        <v>4</v>
      </c>
    </row>
    <row r="16" s="1" customFormat="1" ht="12" customHeight="1">
      <c r="B16" s="24"/>
      <c r="C16" s="25"/>
      <c r="D16" s="35" t="s">
        <v>30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5" t="s">
        <v>26</v>
      </c>
      <c r="AL16" s="25"/>
      <c r="AM16" s="25"/>
      <c r="AN16" s="30" t="s">
        <v>19</v>
      </c>
      <c r="AO16" s="25"/>
      <c r="AP16" s="25"/>
      <c r="AQ16" s="25"/>
      <c r="AR16" s="23"/>
      <c r="BE16" s="34"/>
      <c r="BS16" s="20" t="s">
        <v>4</v>
      </c>
    </row>
    <row r="17" s="1" customFormat="1" ht="18.48" customHeight="1">
      <c r="B17" s="24"/>
      <c r="C17" s="25"/>
      <c r="D17" s="25"/>
      <c r="E17" s="30" t="s">
        <v>22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5" t="s">
        <v>27</v>
      </c>
      <c r="AL17" s="25"/>
      <c r="AM17" s="25"/>
      <c r="AN17" s="30" t="s">
        <v>19</v>
      </c>
      <c r="AO17" s="25"/>
      <c r="AP17" s="25"/>
      <c r="AQ17" s="25"/>
      <c r="AR17" s="23"/>
      <c r="BE17" s="34"/>
      <c r="BS17" s="20" t="s">
        <v>31</v>
      </c>
    </row>
    <row r="18" s="1" customFormat="1" ht="6.96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3"/>
      <c r="BE18" s="34"/>
      <c r="BS18" s="20" t="s">
        <v>6</v>
      </c>
    </row>
    <row r="19" s="1" customFormat="1" ht="12" customHeight="1">
      <c r="B19" s="24"/>
      <c r="C19" s="25"/>
      <c r="D19" s="35" t="s">
        <v>32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35" t="s">
        <v>26</v>
      </c>
      <c r="AL19" s="25"/>
      <c r="AM19" s="25"/>
      <c r="AN19" s="30" t="s">
        <v>19</v>
      </c>
      <c r="AO19" s="25"/>
      <c r="AP19" s="25"/>
      <c r="AQ19" s="25"/>
      <c r="AR19" s="23"/>
      <c r="BE19" s="34"/>
      <c r="BS19" s="20" t="s">
        <v>6</v>
      </c>
    </row>
    <row r="20" s="1" customFormat="1" ht="18.48" customHeight="1">
      <c r="B20" s="24"/>
      <c r="C20" s="25"/>
      <c r="D20" s="25"/>
      <c r="E20" s="30" t="s">
        <v>22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35" t="s">
        <v>27</v>
      </c>
      <c r="AL20" s="25"/>
      <c r="AM20" s="25"/>
      <c r="AN20" s="30" t="s">
        <v>19</v>
      </c>
      <c r="AO20" s="25"/>
      <c r="AP20" s="25"/>
      <c r="AQ20" s="25"/>
      <c r="AR20" s="23"/>
      <c r="BE20" s="34"/>
      <c r="BS20" s="20" t="s">
        <v>4</v>
      </c>
    </row>
    <row r="21" s="1" customFormat="1" ht="6.96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3"/>
      <c r="BE21" s="34"/>
    </row>
    <row r="22" s="1" customFormat="1" ht="12" customHeight="1">
      <c r="B22" s="24"/>
      <c r="C22" s="25"/>
      <c r="D22" s="35" t="s">
        <v>33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3"/>
      <c r="BE22" s="34"/>
    </row>
    <row r="23" s="1" customFormat="1" ht="47.25" customHeight="1">
      <c r="B23" s="24"/>
      <c r="C23" s="25"/>
      <c r="D23" s="25"/>
      <c r="E23" s="39" t="s">
        <v>34</v>
      </c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25"/>
      <c r="AP23" s="25"/>
      <c r="AQ23" s="25"/>
      <c r="AR23" s="23"/>
      <c r="BE23" s="34"/>
    </row>
    <row r="24" s="1" customFormat="1" ht="6.96" customHeight="1"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3"/>
      <c r="BE24" s="34"/>
    </row>
    <row r="25" s="1" customFormat="1" ht="6.96" customHeight="1">
      <c r="B25" s="24"/>
      <c r="C25" s="25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25"/>
      <c r="AQ25" s="25"/>
      <c r="AR25" s="23"/>
      <c r="BE25" s="34"/>
    </row>
    <row r="26" s="2" customFormat="1" ht="25.92" customHeight="1">
      <c r="A26" s="41"/>
      <c r="B26" s="42"/>
      <c r="C26" s="43"/>
      <c r="D26" s="44" t="s">
        <v>35</v>
      </c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6">
        <f>ROUND(AG54,2)</f>
        <v>0</v>
      </c>
      <c r="AL26" s="45"/>
      <c r="AM26" s="45"/>
      <c r="AN26" s="45"/>
      <c r="AO26" s="45"/>
      <c r="AP26" s="43"/>
      <c r="AQ26" s="43"/>
      <c r="AR26" s="47"/>
      <c r="BE26" s="34"/>
    </row>
    <row r="27" s="2" customFormat="1" ht="6.96" customHeight="1">
      <c r="A27" s="41"/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7"/>
      <c r="BE27" s="34"/>
    </row>
    <row r="28" s="2" customFormat="1">
      <c r="A28" s="41"/>
      <c r="B28" s="42"/>
      <c r="C28" s="43"/>
      <c r="D28" s="43"/>
      <c r="E28" s="43"/>
      <c r="F28" s="43"/>
      <c r="G28" s="43"/>
      <c r="H28" s="43"/>
      <c r="I28" s="43"/>
      <c r="J28" s="43"/>
      <c r="K28" s="43"/>
      <c r="L28" s="48" t="s">
        <v>36</v>
      </c>
      <c r="M28" s="48"/>
      <c r="N28" s="48"/>
      <c r="O28" s="48"/>
      <c r="P28" s="48"/>
      <c r="Q28" s="43"/>
      <c r="R28" s="43"/>
      <c r="S28" s="43"/>
      <c r="T28" s="43"/>
      <c r="U28" s="43"/>
      <c r="V28" s="43"/>
      <c r="W28" s="48" t="s">
        <v>37</v>
      </c>
      <c r="X28" s="48"/>
      <c r="Y28" s="48"/>
      <c r="Z28" s="48"/>
      <c r="AA28" s="48"/>
      <c r="AB28" s="48"/>
      <c r="AC28" s="48"/>
      <c r="AD28" s="48"/>
      <c r="AE28" s="48"/>
      <c r="AF28" s="43"/>
      <c r="AG28" s="43"/>
      <c r="AH28" s="43"/>
      <c r="AI28" s="43"/>
      <c r="AJ28" s="43"/>
      <c r="AK28" s="48" t="s">
        <v>38</v>
      </c>
      <c r="AL28" s="48"/>
      <c r="AM28" s="48"/>
      <c r="AN28" s="48"/>
      <c r="AO28" s="48"/>
      <c r="AP28" s="43"/>
      <c r="AQ28" s="43"/>
      <c r="AR28" s="47"/>
      <c r="BE28" s="34"/>
    </row>
    <row r="29" s="3" customFormat="1" ht="14.4" customHeight="1">
      <c r="A29" s="3"/>
      <c r="B29" s="49"/>
      <c r="C29" s="50"/>
      <c r="D29" s="35" t="s">
        <v>39</v>
      </c>
      <c r="E29" s="50"/>
      <c r="F29" s="35" t="s">
        <v>40</v>
      </c>
      <c r="G29" s="50"/>
      <c r="H29" s="50"/>
      <c r="I29" s="50"/>
      <c r="J29" s="50"/>
      <c r="K29" s="50"/>
      <c r="L29" s="51">
        <v>0.20999999999999999</v>
      </c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2">
        <f>ROUND(AZ54, 2)</f>
        <v>0</v>
      </c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2">
        <f>ROUND(AV54, 2)</f>
        <v>0</v>
      </c>
      <c r="AL29" s="50"/>
      <c r="AM29" s="50"/>
      <c r="AN29" s="50"/>
      <c r="AO29" s="50"/>
      <c r="AP29" s="50"/>
      <c r="AQ29" s="50"/>
      <c r="AR29" s="53"/>
      <c r="BE29" s="54"/>
    </row>
    <row r="30" s="3" customFormat="1" ht="14.4" customHeight="1">
      <c r="A30" s="3"/>
      <c r="B30" s="49"/>
      <c r="C30" s="50"/>
      <c r="D30" s="50"/>
      <c r="E30" s="50"/>
      <c r="F30" s="35" t="s">
        <v>41</v>
      </c>
      <c r="G30" s="50"/>
      <c r="H30" s="50"/>
      <c r="I30" s="50"/>
      <c r="J30" s="50"/>
      <c r="K30" s="50"/>
      <c r="L30" s="51">
        <v>0.12</v>
      </c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2">
        <f>ROUND(BA54, 2)</f>
        <v>0</v>
      </c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2">
        <f>ROUND(AW54, 2)</f>
        <v>0</v>
      </c>
      <c r="AL30" s="50"/>
      <c r="AM30" s="50"/>
      <c r="AN30" s="50"/>
      <c r="AO30" s="50"/>
      <c r="AP30" s="50"/>
      <c r="AQ30" s="50"/>
      <c r="AR30" s="53"/>
      <c r="BE30" s="54"/>
    </row>
    <row r="31" hidden="1" s="3" customFormat="1" ht="14.4" customHeight="1">
      <c r="A31" s="3"/>
      <c r="B31" s="49"/>
      <c r="C31" s="50"/>
      <c r="D31" s="50"/>
      <c r="E31" s="50"/>
      <c r="F31" s="35" t="s">
        <v>42</v>
      </c>
      <c r="G31" s="50"/>
      <c r="H31" s="50"/>
      <c r="I31" s="50"/>
      <c r="J31" s="50"/>
      <c r="K31" s="50"/>
      <c r="L31" s="51">
        <v>0.20999999999999999</v>
      </c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2">
        <f>ROUND(BB54, 2)</f>
        <v>0</v>
      </c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2">
        <v>0</v>
      </c>
      <c r="AL31" s="50"/>
      <c r="AM31" s="50"/>
      <c r="AN31" s="50"/>
      <c r="AO31" s="50"/>
      <c r="AP31" s="50"/>
      <c r="AQ31" s="50"/>
      <c r="AR31" s="53"/>
      <c r="BE31" s="54"/>
    </row>
    <row r="32" hidden="1" s="3" customFormat="1" ht="14.4" customHeight="1">
      <c r="A32" s="3"/>
      <c r="B32" s="49"/>
      <c r="C32" s="50"/>
      <c r="D32" s="50"/>
      <c r="E32" s="50"/>
      <c r="F32" s="35" t="s">
        <v>43</v>
      </c>
      <c r="G32" s="50"/>
      <c r="H32" s="50"/>
      <c r="I32" s="50"/>
      <c r="J32" s="50"/>
      <c r="K32" s="50"/>
      <c r="L32" s="51">
        <v>0.12</v>
      </c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2">
        <f>ROUND(BC54, 2)</f>
        <v>0</v>
      </c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2">
        <v>0</v>
      </c>
      <c r="AL32" s="50"/>
      <c r="AM32" s="50"/>
      <c r="AN32" s="50"/>
      <c r="AO32" s="50"/>
      <c r="AP32" s="50"/>
      <c r="AQ32" s="50"/>
      <c r="AR32" s="53"/>
      <c r="BE32" s="54"/>
    </row>
    <row r="33" hidden="1" s="3" customFormat="1" ht="14.4" customHeight="1">
      <c r="A33" s="3"/>
      <c r="B33" s="49"/>
      <c r="C33" s="50"/>
      <c r="D33" s="50"/>
      <c r="E33" s="50"/>
      <c r="F33" s="35" t="s">
        <v>44</v>
      </c>
      <c r="G33" s="50"/>
      <c r="H33" s="50"/>
      <c r="I33" s="50"/>
      <c r="J33" s="50"/>
      <c r="K33" s="50"/>
      <c r="L33" s="51">
        <v>0</v>
      </c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2">
        <f>ROUND(BD54, 2)</f>
        <v>0</v>
      </c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2">
        <v>0</v>
      </c>
      <c r="AL33" s="50"/>
      <c r="AM33" s="50"/>
      <c r="AN33" s="50"/>
      <c r="AO33" s="50"/>
      <c r="AP33" s="50"/>
      <c r="AQ33" s="50"/>
      <c r="AR33" s="53"/>
      <c r="BE33" s="3"/>
    </row>
    <row r="34" s="2" customFormat="1" ht="6.96" customHeight="1">
      <c r="A34" s="41"/>
      <c r="B34" s="42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7"/>
      <c r="BE34" s="41"/>
    </row>
    <row r="35" s="2" customFormat="1" ht="25.92" customHeight="1">
      <c r="A35" s="41"/>
      <c r="B35" s="42"/>
      <c r="C35" s="55"/>
      <c r="D35" s="56" t="s">
        <v>45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8" t="s">
        <v>46</v>
      </c>
      <c r="U35" s="57"/>
      <c r="V35" s="57"/>
      <c r="W35" s="57"/>
      <c r="X35" s="59" t="s">
        <v>47</v>
      </c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60">
        <f>SUM(AK26:AK33)</f>
        <v>0</v>
      </c>
      <c r="AL35" s="57"/>
      <c r="AM35" s="57"/>
      <c r="AN35" s="57"/>
      <c r="AO35" s="61"/>
      <c r="AP35" s="55"/>
      <c r="AQ35" s="55"/>
      <c r="AR35" s="47"/>
      <c r="BE35" s="41"/>
    </row>
    <row r="36" s="2" customFormat="1" ht="6.96" customHeight="1">
      <c r="A36" s="41"/>
      <c r="B36" s="42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7"/>
      <c r="BE36" s="41"/>
    </row>
    <row r="37" s="2" customFormat="1" ht="6.96" customHeight="1">
      <c r="A37" s="41"/>
      <c r="B37" s="62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47"/>
      <c r="BE37" s="41"/>
    </row>
    <row r="41" s="2" customFormat="1" ht="6.96" customHeight="1">
      <c r="A41" s="41"/>
      <c r="B41" s="64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47"/>
      <c r="BE41" s="41"/>
    </row>
    <row r="42" s="2" customFormat="1" ht="24.96" customHeight="1">
      <c r="A42" s="41"/>
      <c r="B42" s="42"/>
      <c r="C42" s="26" t="s">
        <v>48</v>
      </c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7"/>
      <c r="BE42" s="41"/>
    </row>
    <row r="43" s="2" customFormat="1" ht="6.96" customHeight="1">
      <c r="A43" s="41"/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7"/>
      <c r="BE43" s="41"/>
    </row>
    <row r="44" s="4" customFormat="1" ht="12" customHeight="1">
      <c r="A44" s="4"/>
      <c r="B44" s="66"/>
      <c r="C44" s="35" t="s">
        <v>13</v>
      </c>
      <c r="D44" s="67"/>
      <c r="E44" s="67"/>
      <c r="F44" s="67"/>
      <c r="G44" s="67"/>
      <c r="H44" s="67"/>
      <c r="I44" s="67"/>
      <c r="J44" s="67"/>
      <c r="K44" s="67"/>
      <c r="L44" s="67" t="str">
        <f>K5</f>
        <v>EnergyBenefit0111</v>
      </c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8"/>
      <c r="BE44" s="4"/>
    </row>
    <row r="45" s="5" customFormat="1" ht="36.96" customHeight="1">
      <c r="A45" s="5"/>
      <c r="B45" s="69"/>
      <c r="C45" s="70" t="s">
        <v>16</v>
      </c>
      <c r="D45" s="71"/>
      <c r="E45" s="71"/>
      <c r="F45" s="71"/>
      <c r="G45" s="71"/>
      <c r="H45" s="71"/>
      <c r="I45" s="71"/>
      <c r="J45" s="71"/>
      <c r="K45" s="71"/>
      <c r="L45" s="72" t="str">
        <f>K6</f>
        <v>Domov pro seniory Náměšť nad Oslavou - úspory energií-revize 1</v>
      </c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3"/>
      <c r="BE45" s="5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7"/>
      <c r="BE46" s="41"/>
    </row>
    <row r="47" s="2" customFormat="1" ht="12" customHeight="1">
      <c r="A47" s="41"/>
      <c r="B47" s="42"/>
      <c r="C47" s="35" t="s">
        <v>21</v>
      </c>
      <c r="D47" s="43"/>
      <c r="E47" s="43"/>
      <c r="F47" s="43"/>
      <c r="G47" s="43"/>
      <c r="H47" s="43"/>
      <c r="I47" s="43"/>
      <c r="J47" s="43"/>
      <c r="K47" s="43"/>
      <c r="L47" s="74" t="str">
        <f>IF(K8="","",K8)</f>
        <v xml:space="preserve"> </v>
      </c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35" t="s">
        <v>23</v>
      </c>
      <c r="AJ47" s="43"/>
      <c r="AK47" s="43"/>
      <c r="AL47" s="43"/>
      <c r="AM47" s="75" t="str">
        <f>IF(AN8= "","",AN8)</f>
        <v>29. 4. 2024</v>
      </c>
      <c r="AN47" s="75"/>
      <c r="AO47" s="43"/>
      <c r="AP47" s="43"/>
      <c r="AQ47" s="43"/>
      <c r="AR47" s="47"/>
      <c r="B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7"/>
      <c r="BE48" s="41"/>
    </row>
    <row r="49" s="2" customFormat="1" ht="15.15" customHeight="1">
      <c r="A49" s="41"/>
      <c r="B49" s="42"/>
      <c r="C49" s="35" t="s">
        <v>25</v>
      </c>
      <c r="D49" s="43"/>
      <c r="E49" s="43"/>
      <c r="F49" s="43"/>
      <c r="G49" s="43"/>
      <c r="H49" s="43"/>
      <c r="I49" s="43"/>
      <c r="J49" s="43"/>
      <c r="K49" s="43"/>
      <c r="L49" s="67" t="str">
        <f>IF(E11= "","",E11)</f>
        <v xml:space="preserve"> </v>
      </c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35" t="s">
        <v>30</v>
      </c>
      <c r="AJ49" s="43"/>
      <c r="AK49" s="43"/>
      <c r="AL49" s="43"/>
      <c r="AM49" s="76" t="str">
        <f>IF(E17="","",E17)</f>
        <v xml:space="preserve"> </v>
      </c>
      <c r="AN49" s="67"/>
      <c r="AO49" s="67"/>
      <c r="AP49" s="67"/>
      <c r="AQ49" s="43"/>
      <c r="AR49" s="47"/>
      <c r="AS49" s="77" t="s">
        <v>49</v>
      </c>
      <c r="AT49" s="78"/>
      <c r="AU49" s="79"/>
      <c r="AV49" s="79"/>
      <c r="AW49" s="79"/>
      <c r="AX49" s="79"/>
      <c r="AY49" s="79"/>
      <c r="AZ49" s="79"/>
      <c r="BA49" s="79"/>
      <c r="BB49" s="79"/>
      <c r="BC49" s="79"/>
      <c r="BD49" s="80"/>
      <c r="BE49" s="41"/>
    </row>
    <row r="50" s="2" customFormat="1" ht="15.15" customHeight="1">
      <c r="A50" s="41"/>
      <c r="B50" s="42"/>
      <c r="C50" s="35" t="s">
        <v>28</v>
      </c>
      <c r="D50" s="43"/>
      <c r="E50" s="43"/>
      <c r="F50" s="43"/>
      <c r="G50" s="43"/>
      <c r="H50" s="43"/>
      <c r="I50" s="43"/>
      <c r="J50" s="43"/>
      <c r="K50" s="43"/>
      <c r="L50" s="67" t="str">
        <f>IF(E14= "Vyplň údaj","",E14)</f>
        <v/>
      </c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35" t="s">
        <v>32</v>
      </c>
      <c r="AJ50" s="43"/>
      <c r="AK50" s="43"/>
      <c r="AL50" s="43"/>
      <c r="AM50" s="76" t="str">
        <f>IF(E20="","",E20)</f>
        <v xml:space="preserve"> </v>
      </c>
      <c r="AN50" s="67"/>
      <c r="AO50" s="67"/>
      <c r="AP50" s="67"/>
      <c r="AQ50" s="43"/>
      <c r="AR50" s="47"/>
      <c r="AS50" s="81"/>
      <c r="AT50" s="82"/>
      <c r="AU50" s="83"/>
      <c r="AV50" s="83"/>
      <c r="AW50" s="83"/>
      <c r="AX50" s="83"/>
      <c r="AY50" s="83"/>
      <c r="AZ50" s="83"/>
      <c r="BA50" s="83"/>
      <c r="BB50" s="83"/>
      <c r="BC50" s="83"/>
      <c r="BD50" s="84"/>
      <c r="BE50" s="41"/>
    </row>
    <row r="51" s="2" customFormat="1" ht="10.8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7"/>
      <c r="AS51" s="85"/>
      <c r="AT51" s="86"/>
      <c r="AU51" s="87"/>
      <c r="AV51" s="87"/>
      <c r="AW51" s="87"/>
      <c r="AX51" s="87"/>
      <c r="AY51" s="87"/>
      <c r="AZ51" s="87"/>
      <c r="BA51" s="87"/>
      <c r="BB51" s="87"/>
      <c r="BC51" s="87"/>
      <c r="BD51" s="88"/>
      <c r="BE51" s="41"/>
    </row>
    <row r="52" s="2" customFormat="1" ht="29.28" customHeight="1">
      <c r="A52" s="41"/>
      <c r="B52" s="42"/>
      <c r="C52" s="89" t="s">
        <v>50</v>
      </c>
      <c r="D52" s="90"/>
      <c r="E52" s="90"/>
      <c r="F52" s="90"/>
      <c r="G52" s="90"/>
      <c r="H52" s="91"/>
      <c r="I52" s="92" t="s">
        <v>51</v>
      </c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3" t="s">
        <v>52</v>
      </c>
      <c r="AH52" s="90"/>
      <c r="AI52" s="90"/>
      <c r="AJ52" s="90"/>
      <c r="AK52" s="90"/>
      <c r="AL52" s="90"/>
      <c r="AM52" s="90"/>
      <c r="AN52" s="92" t="s">
        <v>53</v>
      </c>
      <c r="AO52" s="90"/>
      <c r="AP52" s="90"/>
      <c r="AQ52" s="94" t="s">
        <v>54</v>
      </c>
      <c r="AR52" s="47"/>
      <c r="AS52" s="95" t="s">
        <v>55</v>
      </c>
      <c r="AT52" s="96" t="s">
        <v>56</v>
      </c>
      <c r="AU52" s="96" t="s">
        <v>57</v>
      </c>
      <c r="AV52" s="96" t="s">
        <v>58</v>
      </c>
      <c r="AW52" s="96" t="s">
        <v>59</v>
      </c>
      <c r="AX52" s="96" t="s">
        <v>60</v>
      </c>
      <c r="AY52" s="96" t="s">
        <v>61</v>
      </c>
      <c r="AZ52" s="96" t="s">
        <v>62</v>
      </c>
      <c r="BA52" s="96" t="s">
        <v>63</v>
      </c>
      <c r="BB52" s="96" t="s">
        <v>64</v>
      </c>
      <c r="BC52" s="96" t="s">
        <v>65</v>
      </c>
      <c r="BD52" s="97" t="s">
        <v>66</v>
      </c>
      <c r="BE52" s="41"/>
    </row>
    <row r="53" s="2" customFormat="1" ht="10.8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7"/>
      <c r="AS53" s="98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100"/>
      <c r="BE53" s="41"/>
    </row>
    <row r="54" s="6" customFormat="1" ht="32.4" customHeight="1">
      <c r="A54" s="6"/>
      <c r="B54" s="101"/>
      <c r="C54" s="102" t="s">
        <v>67</v>
      </c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4">
        <f>ROUND(SUM(AG55:AG63),2)</f>
        <v>0</v>
      </c>
      <c r="AH54" s="104"/>
      <c r="AI54" s="104"/>
      <c r="AJ54" s="104"/>
      <c r="AK54" s="104"/>
      <c r="AL54" s="104"/>
      <c r="AM54" s="104"/>
      <c r="AN54" s="105">
        <f>SUM(AG54,AT54)</f>
        <v>0</v>
      </c>
      <c r="AO54" s="105"/>
      <c r="AP54" s="105"/>
      <c r="AQ54" s="106" t="s">
        <v>19</v>
      </c>
      <c r="AR54" s="107"/>
      <c r="AS54" s="108">
        <f>ROUND(SUM(AS55:AS63),2)</f>
        <v>0</v>
      </c>
      <c r="AT54" s="109">
        <f>ROUND(SUM(AV54:AW54),2)</f>
        <v>0</v>
      </c>
      <c r="AU54" s="110">
        <f>ROUND(SUM(AU55:AU63),5)</f>
        <v>0</v>
      </c>
      <c r="AV54" s="109">
        <f>ROUND(AZ54*L29,2)</f>
        <v>0</v>
      </c>
      <c r="AW54" s="109">
        <f>ROUND(BA54*L30,2)</f>
        <v>0</v>
      </c>
      <c r="AX54" s="109">
        <f>ROUND(BB54*L29,2)</f>
        <v>0</v>
      </c>
      <c r="AY54" s="109">
        <f>ROUND(BC54*L30,2)</f>
        <v>0</v>
      </c>
      <c r="AZ54" s="109">
        <f>ROUND(SUM(AZ55:AZ63),2)</f>
        <v>0</v>
      </c>
      <c r="BA54" s="109">
        <f>ROUND(SUM(BA55:BA63),2)</f>
        <v>0</v>
      </c>
      <c r="BB54" s="109">
        <f>ROUND(SUM(BB55:BB63),2)</f>
        <v>0</v>
      </c>
      <c r="BC54" s="109">
        <f>ROUND(SUM(BC55:BC63),2)</f>
        <v>0</v>
      </c>
      <c r="BD54" s="111">
        <f>ROUND(SUM(BD55:BD63),2)</f>
        <v>0</v>
      </c>
      <c r="BE54" s="6"/>
      <c r="BS54" s="112" t="s">
        <v>68</v>
      </c>
      <c r="BT54" s="112" t="s">
        <v>69</v>
      </c>
      <c r="BU54" s="113" t="s">
        <v>70</v>
      </c>
      <c r="BV54" s="112" t="s">
        <v>71</v>
      </c>
      <c r="BW54" s="112" t="s">
        <v>5</v>
      </c>
      <c r="BX54" s="112" t="s">
        <v>72</v>
      </c>
      <c r="CL54" s="112" t="s">
        <v>19</v>
      </c>
    </row>
    <row r="55" s="7" customFormat="1" ht="16.5" customHeight="1">
      <c r="A55" s="114" t="s">
        <v>73</v>
      </c>
      <c r="B55" s="115"/>
      <c r="C55" s="116"/>
      <c r="D55" s="117" t="s">
        <v>74</v>
      </c>
      <c r="E55" s="117"/>
      <c r="F55" s="117"/>
      <c r="G55" s="117"/>
      <c r="H55" s="117"/>
      <c r="I55" s="118"/>
      <c r="J55" s="117" t="s">
        <v>75</v>
      </c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7"/>
      <c r="AB55" s="117"/>
      <c r="AC55" s="117"/>
      <c r="AD55" s="117"/>
      <c r="AE55" s="117"/>
      <c r="AF55" s="117"/>
      <c r="AG55" s="119">
        <f>'01 - Stavební část'!J30</f>
        <v>0</v>
      </c>
      <c r="AH55" s="118"/>
      <c r="AI55" s="118"/>
      <c r="AJ55" s="118"/>
      <c r="AK55" s="118"/>
      <c r="AL55" s="118"/>
      <c r="AM55" s="118"/>
      <c r="AN55" s="119">
        <f>SUM(AG55,AT55)</f>
        <v>0</v>
      </c>
      <c r="AO55" s="118"/>
      <c r="AP55" s="118"/>
      <c r="AQ55" s="120" t="s">
        <v>76</v>
      </c>
      <c r="AR55" s="121"/>
      <c r="AS55" s="122">
        <v>0</v>
      </c>
      <c r="AT55" s="123">
        <f>ROUND(SUM(AV55:AW55),2)</f>
        <v>0</v>
      </c>
      <c r="AU55" s="124">
        <f>'01 - Stavební část'!P112</f>
        <v>0</v>
      </c>
      <c r="AV55" s="123">
        <f>'01 - Stavební část'!J33</f>
        <v>0</v>
      </c>
      <c r="AW55" s="123">
        <f>'01 - Stavební část'!J34</f>
        <v>0</v>
      </c>
      <c r="AX55" s="123">
        <f>'01 - Stavební část'!J35</f>
        <v>0</v>
      </c>
      <c r="AY55" s="123">
        <f>'01 - Stavební část'!J36</f>
        <v>0</v>
      </c>
      <c r="AZ55" s="123">
        <f>'01 - Stavební část'!F33</f>
        <v>0</v>
      </c>
      <c r="BA55" s="123">
        <f>'01 - Stavební část'!F34</f>
        <v>0</v>
      </c>
      <c r="BB55" s="123">
        <f>'01 - Stavební část'!F35</f>
        <v>0</v>
      </c>
      <c r="BC55" s="123">
        <f>'01 - Stavební část'!F36</f>
        <v>0</v>
      </c>
      <c r="BD55" s="125">
        <f>'01 - Stavební část'!F37</f>
        <v>0</v>
      </c>
      <c r="BE55" s="7"/>
      <c r="BT55" s="126" t="s">
        <v>77</v>
      </c>
      <c r="BV55" s="126" t="s">
        <v>71</v>
      </c>
      <c r="BW55" s="126" t="s">
        <v>78</v>
      </c>
      <c r="BX55" s="126" t="s">
        <v>5</v>
      </c>
      <c r="CL55" s="126" t="s">
        <v>19</v>
      </c>
      <c r="CM55" s="126" t="s">
        <v>79</v>
      </c>
    </row>
    <row r="56" s="7" customFormat="1" ht="16.5" customHeight="1">
      <c r="A56" s="114" t="s">
        <v>73</v>
      </c>
      <c r="B56" s="115"/>
      <c r="C56" s="116"/>
      <c r="D56" s="117" t="s">
        <v>80</v>
      </c>
      <c r="E56" s="117"/>
      <c r="F56" s="117"/>
      <c r="G56" s="117"/>
      <c r="H56" s="117"/>
      <c r="I56" s="118"/>
      <c r="J56" s="117" t="s">
        <v>81</v>
      </c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7"/>
      <c r="Z56" s="117"/>
      <c r="AA56" s="117"/>
      <c r="AB56" s="117"/>
      <c r="AC56" s="117"/>
      <c r="AD56" s="117"/>
      <c r="AE56" s="117"/>
      <c r="AF56" s="117"/>
      <c r="AG56" s="119">
        <f>'02 - Retenční nádrž'!J30</f>
        <v>0</v>
      </c>
      <c r="AH56" s="118"/>
      <c r="AI56" s="118"/>
      <c r="AJ56" s="118"/>
      <c r="AK56" s="118"/>
      <c r="AL56" s="118"/>
      <c r="AM56" s="118"/>
      <c r="AN56" s="119">
        <f>SUM(AG56,AT56)</f>
        <v>0</v>
      </c>
      <c r="AO56" s="118"/>
      <c r="AP56" s="118"/>
      <c r="AQ56" s="120" t="s">
        <v>76</v>
      </c>
      <c r="AR56" s="121"/>
      <c r="AS56" s="122">
        <v>0</v>
      </c>
      <c r="AT56" s="123">
        <f>ROUND(SUM(AV56:AW56),2)</f>
        <v>0</v>
      </c>
      <c r="AU56" s="124">
        <f>'02 - Retenční nádrž'!P90</f>
        <v>0</v>
      </c>
      <c r="AV56" s="123">
        <f>'02 - Retenční nádrž'!J33</f>
        <v>0</v>
      </c>
      <c r="AW56" s="123">
        <f>'02 - Retenční nádrž'!J34</f>
        <v>0</v>
      </c>
      <c r="AX56" s="123">
        <f>'02 - Retenční nádrž'!J35</f>
        <v>0</v>
      </c>
      <c r="AY56" s="123">
        <f>'02 - Retenční nádrž'!J36</f>
        <v>0</v>
      </c>
      <c r="AZ56" s="123">
        <f>'02 - Retenční nádrž'!F33</f>
        <v>0</v>
      </c>
      <c r="BA56" s="123">
        <f>'02 - Retenční nádrž'!F34</f>
        <v>0</v>
      </c>
      <c r="BB56" s="123">
        <f>'02 - Retenční nádrž'!F35</f>
        <v>0</v>
      </c>
      <c r="BC56" s="123">
        <f>'02 - Retenční nádrž'!F36</f>
        <v>0</v>
      </c>
      <c r="BD56" s="125">
        <f>'02 - Retenční nádrž'!F37</f>
        <v>0</v>
      </c>
      <c r="BE56" s="7"/>
      <c r="BT56" s="126" t="s">
        <v>77</v>
      </c>
      <c r="BV56" s="126" t="s">
        <v>71</v>
      </c>
      <c r="BW56" s="126" t="s">
        <v>82</v>
      </c>
      <c r="BX56" s="126" t="s">
        <v>5</v>
      </c>
      <c r="CL56" s="126" t="s">
        <v>19</v>
      </c>
      <c r="CM56" s="126" t="s">
        <v>79</v>
      </c>
    </row>
    <row r="57" s="7" customFormat="1" ht="16.5" customHeight="1">
      <c r="A57" s="114" t="s">
        <v>73</v>
      </c>
      <c r="B57" s="115"/>
      <c r="C57" s="116"/>
      <c r="D57" s="117" t="s">
        <v>83</v>
      </c>
      <c r="E57" s="117"/>
      <c r="F57" s="117"/>
      <c r="G57" s="117"/>
      <c r="H57" s="117"/>
      <c r="I57" s="118"/>
      <c r="J57" s="117" t="s">
        <v>84</v>
      </c>
      <c r="K57" s="117"/>
      <c r="L57" s="117"/>
      <c r="M57" s="117"/>
      <c r="N57" s="117"/>
      <c r="O57" s="117"/>
      <c r="P57" s="117"/>
      <c r="Q57" s="117"/>
      <c r="R57" s="117"/>
      <c r="S57" s="117"/>
      <c r="T57" s="117"/>
      <c r="U57" s="117"/>
      <c r="V57" s="117"/>
      <c r="W57" s="117"/>
      <c r="X57" s="117"/>
      <c r="Y57" s="117"/>
      <c r="Z57" s="117"/>
      <c r="AA57" s="117"/>
      <c r="AB57" s="117"/>
      <c r="AC57" s="117"/>
      <c r="AD57" s="117"/>
      <c r="AE57" s="117"/>
      <c r="AF57" s="117"/>
      <c r="AG57" s="119">
        <f>'03 - ZTI'!J30</f>
        <v>0</v>
      </c>
      <c r="AH57" s="118"/>
      <c r="AI57" s="118"/>
      <c r="AJ57" s="118"/>
      <c r="AK57" s="118"/>
      <c r="AL57" s="118"/>
      <c r="AM57" s="118"/>
      <c r="AN57" s="119">
        <f>SUM(AG57,AT57)</f>
        <v>0</v>
      </c>
      <c r="AO57" s="118"/>
      <c r="AP57" s="118"/>
      <c r="AQ57" s="120" t="s">
        <v>76</v>
      </c>
      <c r="AR57" s="121"/>
      <c r="AS57" s="122">
        <v>0</v>
      </c>
      <c r="AT57" s="123">
        <f>ROUND(SUM(AV57:AW57),2)</f>
        <v>0</v>
      </c>
      <c r="AU57" s="124">
        <f>'03 - ZTI'!P82</f>
        <v>0</v>
      </c>
      <c r="AV57" s="123">
        <f>'03 - ZTI'!J33</f>
        <v>0</v>
      </c>
      <c r="AW57" s="123">
        <f>'03 - ZTI'!J34</f>
        <v>0</v>
      </c>
      <c r="AX57" s="123">
        <f>'03 - ZTI'!J35</f>
        <v>0</v>
      </c>
      <c r="AY57" s="123">
        <f>'03 - ZTI'!J36</f>
        <v>0</v>
      </c>
      <c r="AZ57" s="123">
        <f>'03 - ZTI'!F33</f>
        <v>0</v>
      </c>
      <c r="BA57" s="123">
        <f>'03 - ZTI'!F34</f>
        <v>0</v>
      </c>
      <c r="BB57" s="123">
        <f>'03 - ZTI'!F35</f>
        <v>0</v>
      </c>
      <c r="BC57" s="123">
        <f>'03 - ZTI'!F36</f>
        <v>0</v>
      </c>
      <c r="BD57" s="125">
        <f>'03 - ZTI'!F37</f>
        <v>0</v>
      </c>
      <c r="BE57" s="7"/>
      <c r="BT57" s="126" t="s">
        <v>77</v>
      </c>
      <c r="BV57" s="126" t="s">
        <v>71</v>
      </c>
      <c r="BW57" s="126" t="s">
        <v>85</v>
      </c>
      <c r="BX57" s="126" t="s">
        <v>5</v>
      </c>
      <c r="CL57" s="126" t="s">
        <v>19</v>
      </c>
      <c r="CM57" s="126" t="s">
        <v>79</v>
      </c>
    </row>
    <row r="58" s="7" customFormat="1" ht="16.5" customHeight="1">
      <c r="A58" s="114" t="s">
        <v>73</v>
      </c>
      <c r="B58" s="115"/>
      <c r="C58" s="116"/>
      <c r="D58" s="117" t="s">
        <v>86</v>
      </c>
      <c r="E58" s="117"/>
      <c r="F58" s="117"/>
      <c r="G58" s="117"/>
      <c r="H58" s="117"/>
      <c r="I58" s="118"/>
      <c r="J58" s="117" t="s">
        <v>87</v>
      </c>
      <c r="K58" s="117"/>
      <c r="L58" s="117"/>
      <c r="M58" s="117"/>
      <c r="N58" s="117"/>
      <c r="O58" s="117"/>
      <c r="P58" s="117"/>
      <c r="Q58" s="117"/>
      <c r="R58" s="117"/>
      <c r="S58" s="117"/>
      <c r="T58" s="117"/>
      <c r="U58" s="117"/>
      <c r="V58" s="117"/>
      <c r="W58" s="117"/>
      <c r="X58" s="117"/>
      <c r="Y58" s="117"/>
      <c r="Z58" s="117"/>
      <c r="AA58" s="117"/>
      <c r="AB58" s="117"/>
      <c r="AC58" s="117"/>
      <c r="AD58" s="117"/>
      <c r="AE58" s="117"/>
      <c r="AF58" s="117"/>
      <c r="AG58" s="119">
        <f>'04 - Vytápění'!J30</f>
        <v>0</v>
      </c>
      <c r="AH58" s="118"/>
      <c r="AI58" s="118"/>
      <c r="AJ58" s="118"/>
      <c r="AK58" s="118"/>
      <c r="AL58" s="118"/>
      <c r="AM58" s="118"/>
      <c r="AN58" s="119">
        <f>SUM(AG58,AT58)</f>
        <v>0</v>
      </c>
      <c r="AO58" s="118"/>
      <c r="AP58" s="118"/>
      <c r="AQ58" s="120" t="s">
        <v>76</v>
      </c>
      <c r="AR58" s="121"/>
      <c r="AS58" s="122">
        <v>0</v>
      </c>
      <c r="AT58" s="123">
        <f>ROUND(SUM(AV58:AW58),2)</f>
        <v>0</v>
      </c>
      <c r="AU58" s="124">
        <f>'04 - Vytápění'!P85</f>
        <v>0</v>
      </c>
      <c r="AV58" s="123">
        <f>'04 - Vytápění'!J33</f>
        <v>0</v>
      </c>
      <c r="AW58" s="123">
        <f>'04 - Vytápění'!J34</f>
        <v>0</v>
      </c>
      <c r="AX58" s="123">
        <f>'04 - Vytápění'!J35</f>
        <v>0</v>
      </c>
      <c r="AY58" s="123">
        <f>'04 - Vytápění'!J36</f>
        <v>0</v>
      </c>
      <c r="AZ58" s="123">
        <f>'04 - Vytápění'!F33</f>
        <v>0</v>
      </c>
      <c r="BA58" s="123">
        <f>'04 - Vytápění'!F34</f>
        <v>0</v>
      </c>
      <c r="BB58" s="123">
        <f>'04 - Vytápění'!F35</f>
        <v>0</v>
      </c>
      <c r="BC58" s="123">
        <f>'04 - Vytápění'!F36</f>
        <v>0</v>
      </c>
      <c r="BD58" s="125">
        <f>'04 - Vytápění'!F37</f>
        <v>0</v>
      </c>
      <c r="BE58" s="7"/>
      <c r="BT58" s="126" t="s">
        <v>77</v>
      </c>
      <c r="BV58" s="126" t="s">
        <v>71</v>
      </c>
      <c r="BW58" s="126" t="s">
        <v>88</v>
      </c>
      <c r="BX58" s="126" t="s">
        <v>5</v>
      </c>
      <c r="CL58" s="126" t="s">
        <v>19</v>
      </c>
      <c r="CM58" s="126" t="s">
        <v>79</v>
      </c>
    </row>
    <row r="59" s="7" customFormat="1" ht="16.5" customHeight="1">
      <c r="A59" s="114" t="s">
        <v>73</v>
      </c>
      <c r="B59" s="115"/>
      <c r="C59" s="116"/>
      <c r="D59" s="117" t="s">
        <v>89</v>
      </c>
      <c r="E59" s="117"/>
      <c r="F59" s="117"/>
      <c r="G59" s="117"/>
      <c r="H59" s="117"/>
      <c r="I59" s="118"/>
      <c r="J59" s="117" t="s">
        <v>90</v>
      </c>
      <c r="K59" s="117"/>
      <c r="L59" s="117"/>
      <c r="M59" s="117"/>
      <c r="N59" s="117"/>
      <c r="O59" s="117"/>
      <c r="P59" s="117"/>
      <c r="Q59" s="117"/>
      <c r="R59" s="117"/>
      <c r="S59" s="117"/>
      <c r="T59" s="117"/>
      <c r="U59" s="117"/>
      <c r="V59" s="117"/>
      <c r="W59" s="117"/>
      <c r="X59" s="117"/>
      <c r="Y59" s="117"/>
      <c r="Z59" s="117"/>
      <c r="AA59" s="117"/>
      <c r="AB59" s="117"/>
      <c r="AC59" s="117"/>
      <c r="AD59" s="117"/>
      <c r="AE59" s="117"/>
      <c r="AF59" s="117"/>
      <c r="AG59" s="119">
        <f>'05 - MaR'!J30</f>
        <v>0</v>
      </c>
      <c r="AH59" s="118"/>
      <c r="AI59" s="118"/>
      <c r="AJ59" s="118"/>
      <c r="AK59" s="118"/>
      <c r="AL59" s="118"/>
      <c r="AM59" s="118"/>
      <c r="AN59" s="119">
        <f>SUM(AG59,AT59)</f>
        <v>0</v>
      </c>
      <c r="AO59" s="118"/>
      <c r="AP59" s="118"/>
      <c r="AQ59" s="120" t="s">
        <v>76</v>
      </c>
      <c r="AR59" s="121"/>
      <c r="AS59" s="122">
        <v>0</v>
      </c>
      <c r="AT59" s="123">
        <f>ROUND(SUM(AV59:AW59),2)</f>
        <v>0</v>
      </c>
      <c r="AU59" s="124">
        <f>'05 - MaR'!P86</f>
        <v>0</v>
      </c>
      <c r="AV59" s="123">
        <f>'05 - MaR'!J33</f>
        <v>0</v>
      </c>
      <c r="AW59" s="123">
        <f>'05 - MaR'!J34</f>
        <v>0</v>
      </c>
      <c r="AX59" s="123">
        <f>'05 - MaR'!J35</f>
        <v>0</v>
      </c>
      <c r="AY59" s="123">
        <f>'05 - MaR'!J36</f>
        <v>0</v>
      </c>
      <c r="AZ59" s="123">
        <f>'05 - MaR'!F33</f>
        <v>0</v>
      </c>
      <c r="BA59" s="123">
        <f>'05 - MaR'!F34</f>
        <v>0</v>
      </c>
      <c r="BB59" s="123">
        <f>'05 - MaR'!F35</f>
        <v>0</v>
      </c>
      <c r="BC59" s="123">
        <f>'05 - MaR'!F36</f>
        <v>0</v>
      </c>
      <c r="BD59" s="125">
        <f>'05 - MaR'!F37</f>
        <v>0</v>
      </c>
      <c r="BE59" s="7"/>
      <c r="BT59" s="126" t="s">
        <v>77</v>
      </c>
      <c r="BV59" s="126" t="s">
        <v>71</v>
      </c>
      <c r="BW59" s="126" t="s">
        <v>91</v>
      </c>
      <c r="BX59" s="126" t="s">
        <v>5</v>
      </c>
      <c r="CL59" s="126" t="s">
        <v>19</v>
      </c>
      <c r="CM59" s="126" t="s">
        <v>79</v>
      </c>
    </row>
    <row r="60" s="7" customFormat="1" ht="16.5" customHeight="1">
      <c r="A60" s="114" t="s">
        <v>73</v>
      </c>
      <c r="B60" s="115"/>
      <c r="C60" s="116"/>
      <c r="D60" s="117" t="s">
        <v>92</v>
      </c>
      <c r="E60" s="117"/>
      <c r="F60" s="117"/>
      <c r="G60" s="117"/>
      <c r="H60" s="117"/>
      <c r="I60" s="118"/>
      <c r="J60" s="117" t="s">
        <v>93</v>
      </c>
      <c r="K60" s="117"/>
      <c r="L60" s="117"/>
      <c r="M60" s="117"/>
      <c r="N60" s="117"/>
      <c r="O60" s="117"/>
      <c r="P60" s="117"/>
      <c r="Q60" s="117"/>
      <c r="R60" s="117"/>
      <c r="S60" s="117"/>
      <c r="T60" s="117"/>
      <c r="U60" s="117"/>
      <c r="V60" s="117"/>
      <c r="W60" s="117"/>
      <c r="X60" s="117"/>
      <c r="Y60" s="117"/>
      <c r="Z60" s="117"/>
      <c r="AA60" s="117"/>
      <c r="AB60" s="117"/>
      <c r="AC60" s="117"/>
      <c r="AD60" s="117"/>
      <c r="AE60" s="117"/>
      <c r="AF60" s="117"/>
      <c r="AG60" s="119">
        <f>'06 - Silnoproud'!J30</f>
        <v>0</v>
      </c>
      <c r="AH60" s="118"/>
      <c r="AI60" s="118"/>
      <c r="AJ60" s="118"/>
      <c r="AK60" s="118"/>
      <c r="AL60" s="118"/>
      <c r="AM60" s="118"/>
      <c r="AN60" s="119">
        <f>SUM(AG60,AT60)</f>
        <v>0</v>
      </c>
      <c r="AO60" s="118"/>
      <c r="AP60" s="118"/>
      <c r="AQ60" s="120" t="s">
        <v>76</v>
      </c>
      <c r="AR60" s="121"/>
      <c r="AS60" s="122">
        <v>0</v>
      </c>
      <c r="AT60" s="123">
        <f>ROUND(SUM(AV60:AW60),2)</f>
        <v>0</v>
      </c>
      <c r="AU60" s="124">
        <f>'06 - Silnoproud'!P92</f>
        <v>0</v>
      </c>
      <c r="AV60" s="123">
        <f>'06 - Silnoproud'!J33</f>
        <v>0</v>
      </c>
      <c r="AW60" s="123">
        <f>'06 - Silnoproud'!J34</f>
        <v>0</v>
      </c>
      <c r="AX60" s="123">
        <f>'06 - Silnoproud'!J35</f>
        <v>0</v>
      </c>
      <c r="AY60" s="123">
        <f>'06 - Silnoproud'!J36</f>
        <v>0</v>
      </c>
      <c r="AZ60" s="123">
        <f>'06 - Silnoproud'!F33</f>
        <v>0</v>
      </c>
      <c r="BA60" s="123">
        <f>'06 - Silnoproud'!F34</f>
        <v>0</v>
      </c>
      <c r="BB60" s="123">
        <f>'06 - Silnoproud'!F35</f>
        <v>0</v>
      </c>
      <c r="BC60" s="123">
        <f>'06 - Silnoproud'!F36</f>
        <v>0</v>
      </c>
      <c r="BD60" s="125">
        <f>'06 - Silnoproud'!F37</f>
        <v>0</v>
      </c>
      <c r="BE60" s="7"/>
      <c r="BT60" s="126" t="s">
        <v>77</v>
      </c>
      <c r="BV60" s="126" t="s">
        <v>71</v>
      </c>
      <c r="BW60" s="126" t="s">
        <v>94</v>
      </c>
      <c r="BX60" s="126" t="s">
        <v>5</v>
      </c>
      <c r="CL60" s="126" t="s">
        <v>19</v>
      </c>
      <c r="CM60" s="126" t="s">
        <v>79</v>
      </c>
    </row>
    <row r="61" s="7" customFormat="1" ht="16.5" customHeight="1">
      <c r="A61" s="114" t="s">
        <v>73</v>
      </c>
      <c r="B61" s="115"/>
      <c r="C61" s="116"/>
      <c r="D61" s="117" t="s">
        <v>95</v>
      </c>
      <c r="E61" s="117"/>
      <c r="F61" s="117"/>
      <c r="G61" s="117"/>
      <c r="H61" s="117"/>
      <c r="I61" s="118"/>
      <c r="J61" s="117" t="s">
        <v>96</v>
      </c>
      <c r="K61" s="117"/>
      <c r="L61" s="117"/>
      <c r="M61" s="117"/>
      <c r="N61" s="117"/>
      <c r="O61" s="117"/>
      <c r="P61" s="117"/>
      <c r="Q61" s="117"/>
      <c r="R61" s="117"/>
      <c r="S61" s="117"/>
      <c r="T61" s="117"/>
      <c r="U61" s="117"/>
      <c r="V61" s="117"/>
      <c r="W61" s="117"/>
      <c r="X61" s="117"/>
      <c r="Y61" s="117"/>
      <c r="Z61" s="117"/>
      <c r="AA61" s="117"/>
      <c r="AB61" s="117"/>
      <c r="AC61" s="117"/>
      <c r="AD61" s="117"/>
      <c r="AE61" s="117"/>
      <c r="AF61" s="117"/>
      <c r="AG61" s="119">
        <f>'07 - FVE'!J30</f>
        <v>0</v>
      </c>
      <c r="AH61" s="118"/>
      <c r="AI61" s="118"/>
      <c r="AJ61" s="118"/>
      <c r="AK61" s="118"/>
      <c r="AL61" s="118"/>
      <c r="AM61" s="118"/>
      <c r="AN61" s="119">
        <f>SUM(AG61,AT61)</f>
        <v>0</v>
      </c>
      <c r="AO61" s="118"/>
      <c r="AP61" s="118"/>
      <c r="AQ61" s="120" t="s">
        <v>76</v>
      </c>
      <c r="AR61" s="121"/>
      <c r="AS61" s="122">
        <v>0</v>
      </c>
      <c r="AT61" s="123">
        <f>ROUND(SUM(AV61:AW61),2)</f>
        <v>0</v>
      </c>
      <c r="AU61" s="124">
        <f>'07 - FVE'!P91</f>
        <v>0</v>
      </c>
      <c r="AV61" s="123">
        <f>'07 - FVE'!J33</f>
        <v>0</v>
      </c>
      <c r="AW61" s="123">
        <f>'07 - FVE'!J34</f>
        <v>0</v>
      </c>
      <c r="AX61" s="123">
        <f>'07 - FVE'!J35</f>
        <v>0</v>
      </c>
      <c r="AY61" s="123">
        <f>'07 - FVE'!J36</f>
        <v>0</v>
      </c>
      <c r="AZ61" s="123">
        <f>'07 - FVE'!F33</f>
        <v>0</v>
      </c>
      <c r="BA61" s="123">
        <f>'07 - FVE'!F34</f>
        <v>0</v>
      </c>
      <c r="BB61" s="123">
        <f>'07 - FVE'!F35</f>
        <v>0</v>
      </c>
      <c r="BC61" s="123">
        <f>'07 - FVE'!F36</f>
        <v>0</v>
      </c>
      <c r="BD61" s="125">
        <f>'07 - FVE'!F37</f>
        <v>0</v>
      </c>
      <c r="BE61" s="7"/>
      <c r="BT61" s="126" t="s">
        <v>77</v>
      </c>
      <c r="BV61" s="126" t="s">
        <v>71</v>
      </c>
      <c r="BW61" s="126" t="s">
        <v>97</v>
      </c>
      <c r="BX61" s="126" t="s">
        <v>5</v>
      </c>
      <c r="CL61" s="126" t="s">
        <v>19</v>
      </c>
      <c r="CM61" s="126" t="s">
        <v>79</v>
      </c>
    </row>
    <row r="62" s="7" customFormat="1" ht="16.5" customHeight="1">
      <c r="A62" s="114" t="s">
        <v>73</v>
      </c>
      <c r="B62" s="115"/>
      <c r="C62" s="116"/>
      <c r="D62" s="117" t="s">
        <v>98</v>
      </c>
      <c r="E62" s="117"/>
      <c r="F62" s="117"/>
      <c r="G62" s="117"/>
      <c r="H62" s="117"/>
      <c r="I62" s="118"/>
      <c r="J62" s="117" t="s">
        <v>99</v>
      </c>
      <c r="K62" s="117"/>
      <c r="L62" s="117"/>
      <c r="M62" s="117"/>
      <c r="N62" s="117"/>
      <c r="O62" s="117"/>
      <c r="P62" s="117"/>
      <c r="Q62" s="117"/>
      <c r="R62" s="117"/>
      <c r="S62" s="117"/>
      <c r="T62" s="117"/>
      <c r="U62" s="117"/>
      <c r="V62" s="117"/>
      <c r="W62" s="117"/>
      <c r="X62" s="117"/>
      <c r="Y62" s="117"/>
      <c r="Z62" s="117"/>
      <c r="AA62" s="117"/>
      <c r="AB62" s="117"/>
      <c r="AC62" s="117"/>
      <c r="AD62" s="117"/>
      <c r="AE62" s="117"/>
      <c r="AF62" s="117"/>
      <c r="AG62" s="119">
        <f>'08 - VZT+CHL'!J30</f>
        <v>0</v>
      </c>
      <c r="AH62" s="118"/>
      <c r="AI62" s="118"/>
      <c r="AJ62" s="118"/>
      <c r="AK62" s="118"/>
      <c r="AL62" s="118"/>
      <c r="AM62" s="118"/>
      <c r="AN62" s="119">
        <f>SUM(AG62,AT62)</f>
        <v>0</v>
      </c>
      <c r="AO62" s="118"/>
      <c r="AP62" s="118"/>
      <c r="AQ62" s="120" t="s">
        <v>76</v>
      </c>
      <c r="AR62" s="121"/>
      <c r="AS62" s="122">
        <v>0</v>
      </c>
      <c r="AT62" s="123">
        <f>ROUND(SUM(AV62:AW62),2)</f>
        <v>0</v>
      </c>
      <c r="AU62" s="124">
        <f>'08 - VZT+CHL'!P88</f>
        <v>0</v>
      </c>
      <c r="AV62" s="123">
        <f>'08 - VZT+CHL'!J33</f>
        <v>0</v>
      </c>
      <c r="AW62" s="123">
        <f>'08 - VZT+CHL'!J34</f>
        <v>0</v>
      </c>
      <c r="AX62" s="123">
        <f>'08 - VZT+CHL'!J35</f>
        <v>0</v>
      </c>
      <c r="AY62" s="123">
        <f>'08 - VZT+CHL'!J36</f>
        <v>0</v>
      </c>
      <c r="AZ62" s="123">
        <f>'08 - VZT+CHL'!F33</f>
        <v>0</v>
      </c>
      <c r="BA62" s="123">
        <f>'08 - VZT+CHL'!F34</f>
        <v>0</v>
      </c>
      <c r="BB62" s="123">
        <f>'08 - VZT+CHL'!F35</f>
        <v>0</v>
      </c>
      <c r="BC62" s="123">
        <f>'08 - VZT+CHL'!F36</f>
        <v>0</v>
      </c>
      <c r="BD62" s="125">
        <f>'08 - VZT+CHL'!F37</f>
        <v>0</v>
      </c>
      <c r="BE62" s="7"/>
      <c r="BT62" s="126" t="s">
        <v>77</v>
      </c>
      <c r="BV62" s="126" t="s">
        <v>71</v>
      </c>
      <c r="BW62" s="126" t="s">
        <v>100</v>
      </c>
      <c r="BX62" s="126" t="s">
        <v>5</v>
      </c>
      <c r="CL62" s="126" t="s">
        <v>19</v>
      </c>
      <c r="CM62" s="126" t="s">
        <v>79</v>
      </c>
    </row>
    <row r="63" s="7" customFormat="1" ht="16.5" customHeight="1">
      <c r="A63" s="114" t="s">
        <v>73</v>
      </c>
      <c r="B63" s="115"/>
      <c r="C63" s="116"/>
      <c r="D63" s="117" t="s">
        <v>101</v>
      </c>
      <c r="E63" s="117"/>
      <c r="F63" s="117"/>
      <c r="G63" s="117"/>
      <c r="H63" s="117"/>
      <c r="I63" s="118"/>
      <c r="J63" s="117" t="s">
        <v>102</v>
      </c>
      <c r="K63" s="117"/>
      <c r="L63" s="117"/>
      <c r="M63" s="117"/>
      <c r="N63" s="117"/>
      <c r="O63" s="117"/>
      <c r="P63" s="117"/>
      <c r="Q63" s="117"/>
      <c r="R63" s="117"/>
      <c r="S63" s="117"/>
      <c r="T63" s="117"/>
      <c r="U63" s="117"/>
      <c r="V63" s="117"/>
      <c r="W63" s="117"/>
      <c r="X63" s="117"/>
      <c r="Y63" s="117"/>
      <c r="Z63" s="117"/>
      <c r="AA63" s="117"/>
      <c r="AB63" s="117"/>
      <c r="AC63" s="117"/>
      <c r="AD63" s="117"/>
      <c r="AE63" s="117"/>
      <c r="AF63" s="117"/>
      <c r="AG63" s="119">
        <f>'90 - Vedlejší rozpočtové ...'!J30</f>
        <v>0</v>
      </c>
      <c r="AH63" s="118"/>
      <c r="AI63" s="118"/>
      <c r="AJ63" s="118"/>
      <c r="AK63" s="118"/>
      <c r="AL63" s="118"/>
      <c r="AM63" s="118"/>
      <c r="AN63" s="119">
        <f>SUM(AG63,AT63)</f>
        <v>0</v>
      </c>
      <c r="AO63" s="118"/>
      <c r="AP63" s="118"/>
      <c r="AQ63" s="120" t="s">
        <v>76</v>
      </c>
      <c r="AR63" s="121"/>
      <c r="AS63" s="127">
        <v>0</v>
      </c>
      <c r="AT63" s="128">
        <f>ROUND(SUM(AV63:AW63),2)</f>
        <v>0</v>
      </c>
      <c r="AU63" s="129">
        <f>'90 - Vedlejší rozpočtové ...'!P84</f>
        <v>0</v>
      </c>
      <c r="AV63" s="128">
        <f>'90 - Vedlejší rozpočtové ...'!J33</f>
        <v>0</v>
      </c>
      <c r="AW63" s="128">
        <f>'90 - Vedlejší rozpočtové ...'!J34</f>
        <v>0</v>
      </c>
      <c r="AX63" s="128">
        <f>'90 - Vedlejší rozpočtové ...'!J35</f>
        <v>0</v>
      </c>
      <c r="AY63" s="128">
        <f>'90 - Vedlejší rozpočtové ...'!J36</f>
        <v>0</v>
      </c>
      <c r="AZ63" s="128">
        <f>'90 - Vedlejší rozpočtové ...'!F33</f>
        <v>0</v>
      </c>
      <c r="BA63" s="128">
        <f>'90 - Vedlejší rozpočtové ...'!F34</f>
        <v>0</v>
      </c>
      <c r="BB63" s="128">
        <f>'90 - Vedlejší rozpočtové ...'!F35</f>
        <v>0</v>
      </c>
      <c r="BC63" s="128">
        <f>'90 - Vedlejší rozpočtové ...'!F36</f>
        <v>0</v>
      </c>
      <c r="BD63" s="130">
        <f>'90 - Vedlejší rozpočtové ...'!F37</f>
        <v>0</v>
      </c>
      <c r="BE63" s="7"/>
      <c r="BT63" s="126" t="s">
        <v>77</v>
      </c>
      <c r="BV63" s="126" t="s">
        <v>71</v>
      </c>
      <c r="BW63" s="126" t="s">
        <v>103</v>
      </c>
      <c r="BX63" s="126" t="s">
        <v>5</v>
      </c>
      <c r="CL63" s="126" t="s">
        <v>19</v>
      </c>
      <c r="CM63" s="126" t="s">
        <v>79</v>
      </c>
    </row>
    <row r="64" s="2" customFormat="1" ht="30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3"/>
      <c r="AI64" s="43"/>
      <c r="AJ64" s="43"/>
      <c r="AK64" s="43"/>
      <c r="AL64" s="43"/>
      <c r="AM64" s="43"/>
      <c r="AN64" s="43"/>
      <c r="AO64" s="43"/>
      <c r="AP64" s="43"/>
      <c r="AQ64" s="43"/>
      <c r="AR64" s="47"/>
      <c r="AS64" s="41"/>
      <c r="AT64" s="41"/>
      <c r="AU64" s="41"/>
      <c r="AV64" s="41"/>
      <c r="AW64" s="41"/>
      <c r="AX64" s="41"/>
      <c r="AY64" s="41"/>
      <c r="AZ64" s="41"/>
      <c r="BA64" s="41"/>
      <c r="BB64" s="41"/>
      <c r="BC64" s="41"/>
      <c r="BD64" s="41"/>
      <c r="BE64" s="41"/>
    </row>
    <row r="65" s="2" customFormat="1" ht="6.96" customHeight="1">
      <c r="A65" s="41"/>
      <c r="B65" s="62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47"/>
      <c r="AS65" s="41"/>
      <c r="AT65" s="41"/>
      <c r="AU65" s="41"/>
      <c r="AV65" s="41"/>
      <c r="AW65" s="41"/>
      <c r="AX65" s="41"/>
      <c r="AY65" s="41"/>
      <c r="AZ65" s="41"/>
      <c r="BA65" s="41"/>
      <c r="BB65" s="41"/>
      <c r="BC65" s="41"/>
      <c r="BD65" s="41"/>
      <c r="BE65" s="41"/>
    </row>
  </sheetData>
  <sheetProtection sheet="1" formatColumns="0" formatRows="0" objects="1" scenarios="1" spinCount="100000" saltValue="EYpjNoGVTjsh1XNxrLcYr1Hsawva5JFcfkislJ+NYRP3R0eBvQNLKy+wnzZJX0YPsd0h8eGCXa2URIXTzyHSvA==" hashValue="yJ/NLefJ0ow4qsi+bjCH+wWGewZ8jRR3/3KbfgQtTSWeICtQZm2ZHtgZh9BdDw6mdfeqIkYt70ixXUR09aP5dQ==" algorithmName="SHA-512" password="CC35"/>
  <mergeCells count="74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AN60:AP60"/>
    <mergeCell ref="AG60:AM60"/>
    <mergeCell ref="D60:H60"/>
    <mergeCell ref="J60:AF60"/>
    <mergeCell ref="AN61:AP61"/>
    <mergeCell ref="AG61:AM61"/>
    <mergeCell ref="D61:H61"/>
    <mergeCell ref="J61:AF61"/>
    <mergeCell ref="AN62:AP62"/>
    <mergeCell ref="AG62:AM62"/>
    <mergeCell ref="D62:H62"/>
    <mergeCell ref="J62:AF62"/>
    <mergeCell ref="AN63:AP63"/>
    <mergeCell ref="AG63:AM63"/>
    <mergeCell ref="D63:H63"/>
    <mergeCell ref="J63:AF63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01 - Stavební část'!C2" display="/"/>
    <hyperlink ref="A56" location="'02 - Retenční nádrž'!C2" display="/"/>
    <hyperlink ref="A57" location="'03 - ZTI'!C2" display="/"/>
    <hyperlink ref="A58" location="'04 - Vytápění'!C2" display="/"/>
    <hyperlink ref="A59" location="'05 - MaR'!C2" display="/"/>
    <hyperlink ref="A60" location="'06 - Silnoproud'!C2" display="/"/>
    <hyperlink ref="A61" location="'07 - FVE'!C2" display="/"/>
    <hyperlink ref="A62" location="'08 - VZT+CHL'!C2" display="/"/>
    <hyperlink ref="A63" location="'90 - Vedlejší rozpočtové 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78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79</v>
      </c>
    </row>
    <row r="4" s="1" customFormat="1" ht="24.96" customHeight="1">
      <c r="B4" s="23"/>
      <c r="D4" s="133" t="s">
        <v>104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Domov pro seniory Náměšť nad Oslavou - úspory energií-revize 1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105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106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29. 4. 2024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tr">
        <f>IF('Rekapitulace stavby'!AN10="","",'Rekapitulace stavby'!AN10)</f>
        <v/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tr">
        <f>IF('Rekapitulace stavby'!E11="","",'Rekapitulace stavby'!E11)</f>
        <v xml:space="preserve"> </v>
      </c>
      <c r="F15" s="41"/>
      <c r="G15" s="41"/>
      <c r="H15" s="41"/>
      <c r="I15" s="135" t="s">
        <v>27</v>
      </c>
      <c r="J15" s="139" t="str">
        <f>IF('Rekapitulace stavby'!AN11="","",'Rekapitulace stavby'!AN11)</f>
        <v/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28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27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30</v>
      </c>
      <c r="E20" s="41"/>
      <c r="F20" s="41"/>
      <c r="G20" s="41"/>
      <c r="H20" s="41"/>
      <c r="I20" s="135" t="s">
        <v>26</v>
      </c>
      <c r="J20" s="139" t="str">
        <f>IF('Rekapitulace stavby'!AN16="","",'Rekapitulace stavby'!AN16)</f>
        <v/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tr">
        <f>IF('Rekapitulace stavby'!E17="","",'Rekapitulace stavby'!E17)</f>
        <v xml:space="preserve"> </v>
      </c>
      <c r="F21" s="41"/>
      <c r="G21" s="41"/>
      <c r="H21" s="41"/>
      <c r="I21" s="135" t="s">
        <v>27</v>
      </c>
      <c r="J21" s="139" t="str">
        <f>IF('Rekapitulace stavby'!AN17="","",'Rekapitulace stavby'!AN17)</f>
        <v/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32</v>
      </c>
      <c r="E23" s="41"/>
      <c r="F23" s="41"/>
      <c r="G23" s="41"/>
      <c r="H23" s="41"/>
      <c r="I23" s="135" t="s">
        <v>26</v>
      </c>
      <c r="J23" s="139" t="str">
        <f>IF('Rekapitulace stavby'!AN19="","",'Rekapitulace stavby'!AN19)</f>
        <v/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tr">
        <f>IF('Rekapitulace stavby'!E20="","",'Rekapitulace stavby'!E20)</f>
        <v xml:space="preserve"> </v>
      </c>
      <c r="F24" s="41"/>
      <c r="G24" s="41"/>
      <c r="H24" s="41"/>
      <c r="I24" s="135" t="s">
        <v>27</v>
      </c>
      <c r="J24" s="139" t="str">
        <f>IF('Rekapitulace stavby'!AN20="","",'Rekapitulace stavby'!AN20)</f>
        <v/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33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35</v>
      </c>
      <c r="E30" s="41"/>
      <c r="F30" s="41"/>
      <c r="G30" s="41"/>
      <c r="H30" s="41"/>
      <c r="I30" s="41"/>
      <c r="J30" s="147">
        <f>ROUND(J112,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37</v>
      </c>
      <c r="G32" s="41"/>
      <c r="H32" s="41"/>
      <c r="I32" s="148" t="s">
        <v>36</v>
      </c>
      <c r="J32" s="148" t="s">
        <v>38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39</v>
      </c>
      <c r="E33" s="135" t="s">
        <v>40</v>
      </c>
      <c r="F33" s="150">
        <f>ROUND((SUM(BE112:BE1901)),  2)</f>
        <v>0</v>
      </c>
      <c r="G33" s="41"/>
      <c r="H33" s="41"/>
      <c r="I33" s="151">
        <v>0.20999999999999999</v>
      </c>
      <c r="J33" s="150">
        <f>ROUND(((SUM(BE112:BE1901))*I33),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41</v>
      </c>
      <c r="F34" s="150">
        <f>ROUND((SUM(BF112:BF1901)),  2)</f>
        <v>0</v>
      </c>
      <c r="G34" s="41"/>
      <c r="H34" s="41"/>
      <c r="I34" s="151">
        <v>0.12</v>
      </c>
      <c r="J34" s="150">
        <f>ROUND(((SUM(BF112:BF1901))*I34),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42</v>
      </c>
      <c r="F35" s="150">
        <f>ROUND((SUM(BG112:BG1901)),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43</v>
      </c>
      <c r="F36" s="150">
        <f>ROUND((SUM(BH112:BH1901)),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44</v>
      </c>
      <c r="F37" s="150">
        <f>ROUND((SUM(BI112:BI1901)),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45</v>
      </c>
      <c r="E39" s="154"/>
      <c r="F39" s="154"/>
      <c r="G39" s="155" t="s">
        <v>46</v>
      </c>
      <c r="H39" s="156" t="s">
        <v>47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107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Domov pro seniory Náměšť nad Oslavou - úspory energií-revize 1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105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01 - Stavební část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29. 4. 2024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 xml:space="preserve"> </v>
      </c>
      <c r="G54" s="43"/>
      <c r="H54" s="43"/>
      <c r="I54" s="35" t="s">
        <v>30</v>
      </c>
      <c r="J54" s="39" t="str">
        <f>E21</f>
        <v xml:space="preserve"> 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28</v>
      </c>
      <c r="D55" s="43"/>
      <c r="E55" s="43"/>
      <c r="F55" s="30" t="str">
        <f>IF(E18="","",E18)</f>
        <v>Vyplň údaj</v>
      </c>
      <c r="G55" s="43"/>
      <c r="H55" s="43"/>
      <c r="I55" s="35" t="s">
        <v>32</v>
      </c>
      <c r="J55" s="39" t="str">
        <f>E24</f>
        <v xml:space="preserve"> 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108</v>
      </c>
      <c r="D57" s="165"/>
      <c r="E57" s="165"/>
      <c r="F57" s="165"/>
      <c r="G57" s="165"/>
      <c r="H57" s="165"/>
      <c r="I57" s="165"/>
      <c r="J57" s="166" t="s">
        <v>109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67</v>
      </c>
      <c r="D59" s="43"/>
      <c r="E59" s="43"/>
      <c r="F59" s="43"/>
      <c r="G59" s="43"/>
      <c r="H59" s="43"/>
      <c r="I59" s="43"/>
      <c r="J59" s="105">
        <f>J112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110</v>
      </c>
    </row>
    <row r="60" s="9" customFormat="1" ht="24.96" customHeight="1">
      <c r="A60" s="9"/>
      <c r="B60" s="168"/>
      <c r="C60" s="169"/>
      <c r="D60" s="170" t="s">
        <v>111</v>
      </c>
      <c r="E60" s="171"/>
      <c r="F60" s="171"/>
      <c r="G60" s="171"/>
      <c r="H60" s="171"/>
      <c r="I60" s="171"/>
      <c r="J60" s="172">
        <f>J113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112</v>
      </c>
      <c r="E61" s="177"/>
      <c r="F61" s="177"/>
      <c r="G61" s="177"/>
      <c r="H61" s="177"/>
      <c r="I61" s="177"/>
      <c r="J61" s="178">
        <f>J114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113</v>
      </c>
      <c r="E62" s="177"/>
      <c r="F62" s="177"/>
      <c r="G62" s="177"/>
      <c r="H62" s="177"/>
      <c r="I62" s="177"/>
      <c r="J62" s="178">
        <f>J165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114</v>
      </c>
      <c r="E63" s="177"/>
      <c r="F63" s="177"/>
      <c r="G63" s="177"/>
      <c r="H63" s="177"/>
      <c r="I63" s="177"/>
      <c r="J63" s="178">
        <f>J176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115</v>
      </c>
      <c r="E64" s="177"/>
      <c r="F64" s="177"/>
      <c r="G64" s="177"/>
      <c r="H64" s="177"/>
      <c r="I64" s="177"/>
      <c r="J64" s="178">
        <f>J214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4"/>
      <c r="C65" s="175"/>
      <c r="D65" s="176" t="s">
        <v>116</v>
      </c>
      <c r="E65" s="177"/>
      <c r="F65" s="177"/>
      <c r="G65" s="177"/>
      <c r="H65" s="177"/>
      <c r="I65" s="177"/>
      <c r="J65" s="178">
        <f>J241</f>
        <v>0</v>
      </c>
      <c r="K65" s="175"/>
      <c r="L65" s="17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4"/>
      <c r="C66" s="175"/>
      <c r="D66" s="176" t="s">
        <v>117</v>
      </c>
      <c r="E66" s="177"/>
      <c r="F66" s="177"/>
      <c r="G66" s="177"/>
      <c r="H66" s="177"/>
      <c r="I66" s="177"/>
      <c r="J66" s="178">
        <f>J276</f>
        <v>0</v>
      </c>
      <c r="K66" s="175"/>
      <c r="L66" s="17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4"/>
      <c r="C67" s="175"/>
      <c r="D67" s="176" t="s">
        <v>118</v>
      </c>
      <c r="E67" s="177"/>
      <c r="F67" s="177"/>
      <c r="G67" s="177"/>
      <c r="H67" s="177"/>
      <c r="I67" s="177"/>
      <c r="J67" s="178">
        <f>J297</f>
        <v>0</v>
      </c>
      <c r="K67" s="175"/>
      <c r="L67" s="17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4"/>
      <c r="C68" s="175"/>
      <c r="D68" s="176" t="s">
        <v>119</v>
      </c>
      <c r="E68" s="177"/>
      <c r="F68" s="177"/>
      <c r="G68" s="177"/>
      <c r="H68" s="177"/>
      <c r="I68" s="177"/>
      <c r="J68" s="178">
        <f>J320</f>
        <v>0</v>
      </c>
      <c r="K68" s="175"/>
      <c r="L68" s="17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4"/>
      <c r="C69" s="175"/>
      <c r="D69" s="176" t="s">
        <v>120</v>
      </c>
      <c r="E69" s="177"/>
      <c r="F69" s="177"/>
      <c r="G69" s="177"/>
      <c r="H69" s="177"/>
      <c r="I69" s="177"/>
      <c r="J69" s="178">
        <f>J350</f>
        <v>0</v>
      </c>
      <c r="K69" s="175"/>
      <c r="L69" s="17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4"/>
      <c r="C70" s="175"/>
      <c r="D70" s="176" t="s">
        <v>121</v>
      </c>
      <c r="E70" s="177"/>
      <c r="F70" s="177"/>
      <c r="G70" s="177"/>
      <c r="H70" s="177"/>
      <c r="I70" s="177"/>
      <c r="J70" s="178">
        <f>J361</f>
        <v>0</v>
      </c>
      <c r="K70" s="175"/>
      <c r="L70" s="179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4"/>
      <c r="C71" s="175"/>
      <c r="D71" s="176" t="s">
        <v>122</v>
      </c>
      <c r="E71" s="177"/>
      <c r="F71" s="177"/>
      <c r="G71" s="177"/>
      <c r="H71" s="177"/>
      <c r="I71" s="177"/>
      <c r="J71" s="178">
        <f>J431</f>
        <v>0</v>
      </c>
      <c r="K71" s="175"/>
      <c r="L71" s="179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4"/>
      <c r="C72" s="175"/>
      <c r="D72" s="176" t="s">
        <v>123</v>
      </c>
      <c r="E72" s="177"/>
      <c r="F72" s="177"/>
      <c r="G72" s="177"/>
      <c r="H72" s="177"/>
      <c r="I72" s="177"/>
      <c r="J72" s="178">
        <f>J896</f>
        <v>0</v>
      </c>
      <c r="K72" s="175"/>
      <c r="L72" s="179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4"/>
      <c r="C73" s="175"/>
      <c r="D73" s="176" t="s">
        <v>124</v>
      </c>
      <c r="E73" s="177"/>
      <c r="F73" s="177"/>
      <c r="G73" s="177"/>
      <c r="H73" s="177"/>
      <c r="I73" s="177"/>
      <c r="J73" s="178">
        <f>J923</f>
        <v>0</v>
      </c>
      <c r="K73" s="175"/>
      <c r="L73" s="179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4"/>
      <c r="C74" s="175"/>
      <c r="D74" s="176" t="s">
        <v>125</v>
      </c>
      <c r="E74" s="177"/>
      <c r="F74" s="177"/>
      <c r="G74" s="177"/>
      <c r="H74" s="177"/>
      <c r="I74" s="177"/>
      <c r="J74" s="178">
        <f>J929</f>
        <v>0</v>
      </c>
      <c r="K74" s="175"/>
      <c r="L74" s="179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74"/>
      <c r="C75" s="175"/>
      <c r="D75" s="176" t="s">
        <v>126</v>
      </c>
      <c r="E75" s="177"/>
      <c r="F75" s="177"/>
      <c r="G75" s="177"/>
      <c r="H75" s="177"/>
      <c r="I75" s="177"/>
      <c r="J75" s="178">
        <f>J1132</f>
        <v>0</v>
      </c>
      <c r="K75" s="175"/>
      <c r="L75" s="179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74"/>
      <c r="C76" s="175"/>
      <c r="D76" s="176" t="s">
        <v>127</v>
      </c>
      <c r="E76" s="177"/>
      <c r="F76" s="177"/>
      <c r="G76" s="177"/>
      <c r="H76" s="177"/>
      <c r="I76" s="177"/>
      <c r="J76" s="178">
        <f>J1142</f>
        <v>0</v>
      </c>
      <c r="K76" s="175"/>
      <c r="L76" s="179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9" customFormat="1" ht="24.96" customHeight="1">
      <c r="A77" s="9"/>
      <c r="B77" s="168"/>
      <c r="C77" s="169"/>
      <c r="D77" s="170" t="s">
        <v>128</v>
      </c>
      <c r="E77" s="171"/>
      <c r="F77" s="171"/>
      <c r="G77" s="171"/>
      <c r="H77" s="171"/>
      <c r="I77" s="171"/>
      <c r="J77" s="172">
        <f>J1145</f>
        <v>0</v>
      </c>
      <c r="K77" s="169"/>
      <c r="L77" s="173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</row>
    <row r="78" s="10" customFormat="1" ht="19.92" customHeight="1">
      <c r="A78" s="10"/>
      <c r="B78" s="174"/>
      <c r="C78" s="175"/>
      <c r="D78" s="176" t="s">
        <v>129</v>
      </c>
      <c r="E78" s="177"/>
      <c r="F78" s="177"/>
      <c r="G78" s="177"/>
      <c r="H78" s="177"/>
      <c r="I78" s="177"/>
      <c r="J78" s="178">
        <f>J1146</f>
        <v>0</v>
      </c>
      <c r="K78" s="175"/>
      <c r="L78" s="179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74"/>
      <c r="C79" s="175"/>
      <c r="D79" s="176" t="s">
        <v>130</v>
      </c>
      <c r="E79" s="177"/>
      <c r="F79" s="177"/>
      <c r="G79" s="177"/>
      <c r="H79" s="177"/>
      <c r="I79" s="177"/>
      <c r="J79" s="178">
        <f>J1214</f>
        <v>0</v>
      </c>
      <c r="K79" s="175"/>
      <c r="L79" s="179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74"/>
      <c r="C80" s="175"/>
      <c r="D80" s="176" t="s">
        <v>131</v>
      </c>
      <c r="E80" s="177"/>
      <c r="F80" s="177"/>
      <c r="G80" s="177"/>
      <c r="H80" s="177"/>
      <c r="I80" s="177"/>
      <c r="J80" s="178">
        <f>J1232</f>
        <v>0</v>
      </c>
      <c r="K80" s="175"/>
      <c r="L80" s="179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74"/>
      <c r="C81" s="175"/>
      <c r="D81" s="176" t="s">
        <v>132</v>
      </c>
      <c r="E81" s="177"/>
      <c r="F81" s="177"/>
      <c r="G81" s="177"/>
      <c r="H81" s="177"/>
      <c r="I81" s="177"/>
      <c r="J81" s="178">
        <f>J1320</f>
        <v>0</v>
      </c>
      <c r="K81" s="175"/>
      <c r="L81" s="179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74"/>
      <c r="C82" s="175"/>
      <c r="D82" s="176" t="s">
        <v>133</v>
      </c>
      <c r="E82" s="177"/>
      <c r="F82" s="177"/>
      <c r="G82" s="177"/>
      <c r="H82" s="177"/>
      <c r="I82" s="177"/>
      <c r="J82" s="178">
        <f>J1332</f>
        <v>0</v>
      </c>
      <c r="K82" s="175"/>
      <c r="L82" s="179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74"/>
      <c r="C83" s="175"/>
      <c r="D83" s="176" t="s">
        <v>134</v>
      </c>
      <c r="E83" s="177"/>
      <c r="F83" s="177"/>
      <c r="G83" s="177"/>
      <c r="H83" s="177"/>
      <c r="I83" s="177"/>
      <c r="J83" s="178">
        <f>J1418</f>
        <v>0</v>
      </c>
      <c r="K83" s="175"/>
      <c r="L83" s="179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9.92" customHeight="1">
      <c r="A84" s="10"/>
      <c r="B84" s="174"/>
      <c r="C84" s="175"/>
      <c r="D84" s="176" t="s">
        <v>135</v>
      </c>
      <c r="E84" s="177"/>
      <c r="F84" s="177"/>
      <c r="G84" s="177"/>
      <c r="H84" s="177"/>
      <c r="I84" s="177"/>
      <c r="J84" s="178">
        <f>J1499</f>
        <v>0</v>
      </c>
      <c r="K84" s="175"/>
      <c r="L84" s="179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9.92" customHeight="1">
      <c r="A85" s="10"/>
      <c r="B85" s="174"/>
      <c r="C85" s="175"/>
      <c r="D85" s="176" t="s">
        <v>136</v>
      </c>
      <c r="E85" s="177"/>
      <c r="F85" s="177"/>
      <c r="G85" s="177"/>
      <c r="H85" s="177"/>
      <c r="I85" s="177"/>
      <c r="J85" s="178">
        <f>J1632</f>
        <v>0</v>
      </c>
      <c r="K85" s="175"/>
      <c r="L85" s="179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10" customFormat="1" ht="19.92" customHeight="1">
      <c r="A86" s="10"/>
      <c r="B86" s="174"/>
      <c r="C86" s="175"/>
      <c r="D86" s="176" t="s">
        <v>137</v>
      </c>
      <c r="E86" s="177"/>
      <c r="F86" s="177"/>
      <c r="G86" s="177"/>
      <c r="H86" s="177"/>
      <c r="I86" s="177"/>
      <c r="J86" s="178">
        <f>J1666</f>
        <v>0</v>
      </c>
      <c r="K86" s="175"/>
      <c r="L86" s="179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="10" customFormat="1" ht="19.92" customHeight="1">
      <c r="A87" s="10"/>
      <c r="B87" s="174"/>
      <c r="C87" s="175"/>
      <c r="D87" s="176" t="s">
        <v>138</v>
      </c>
      <c r="E87" s="177"/>
      <c r="F87" s="177"/>
      <c r="G87" s="177"/>
      <c r="H87" s="177"/>
      <c r="I87" s="177"/>
      <c r="J87" s="178">
        <f>J1687</f>
        <v>0</v>
      </c>
      <c r="K87" s="175"/>
      <c r="L87" s="179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</row>
    <row r="88" s="10" customFormat="1" ht="19.92" customHeight="1">
      <c r="A88" s="10"/>
      <c r="B88" s="174"/>
      <c r="C88" s="175"/>
      <c r="D88" s="176" t="s">
        <v>139</v>
      </c>
      <c r="E88" s="177"/>
      <c r="F88" s="177"/>
      <c r="G88" s="177"/>
      <c r="H88" s="177"/>
      <c r="I88" s="177"/>
      <c r="J88" s="178">
        <f>J1757</f>
        <v>0</v>
      </c>
      <c r="K88" s="175"/>
      <c r="L88" s="179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</row>
    <row r="89" s="10" customFormat="1" ht="19.92" customHeight="1">
      <c r="A89" s="10"/>
      <c r="B89" s="174"/>
      <c r="C89" s="175"/>
      <c r="D89" s="176" t="s">
        <v>140</v>
      </c>
      <c r="E89" s="177"/>
      <c r="F89" s="177"/>
      <c r="G89" s="177"/>
      <c r="H89" s="177"/>
      <c r="I89" s="177"/>
      <c r="J89" s="178">
        <f>J1783</f>
        <v>0</v>
      </c>
      <c r="K89" s="175"/>
      <c r="L89" s="179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</row>
    <row r="90" s="10" customFormat="1" ht="19.92" customHeight="1">
      <c r="A90" s="10"/>
      <c r="B90" s="174"/>
      <c r="C90" s="175"/>
      <c r="D90" s="176" t="s">
        <v>141</v>
      </c>
      <c r="E90" s="177"/>
      <c r="F90" s="177"/>
      <c r="G90" s="177"/>
      <c r="H90" s="177"/>
      <c r="I90" s="177"/>
      <c r="J90" s="178">
        <f>J1813</f>
        <v>0</v>
      </c>
      <c r="K90" s="175"/>
      <c r="L90" s="179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</row>
    <row r="91" s="10" customFormat="1" ht="19.92" customHeight="1">
      <c r="A91" s="10"/>
      <c r="B91" s="174"/>
      <c r="C91" s="175"/>
      <c r="D91" s="176" t="s">
        <v>142</v>
      </c>
      <c r="E91" s="177"/>
      <c r="F91" s="177"/>
      <c r="G91" s="177"/>
      <c r="H91" s="177"/>
      <c r="I91" s="177"/>
      <c r="J91" s="178">
        <f>J1866</f>
        <v>0</v>
      </c>
      <c r="K91" s="175"/>
      <c r="L91" s="179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</row>
    <row r="92" s="10" customFormat="1" ht="19.92" customHeight="1">
      <c r="A92" s="10"/>
      <c r="B92" s="174"/>
      <c r="C92" s="175"/>
      <c r="D92" s="176" t="s">
        <v>143</v>
      </c>
      <c r="E92" s="177"/>
      <c r="F92" s="177"/>
      <c r="G92" s="177"/>
      <c r="H92" s="177"/>
      <c r="I92" s="177"/>
      <c r="J92" s="178">
        <f>J1877</f>
        <v>0</v>
      </c>
      <c r="K92" s="175"/>
      <c r="L92" s="179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</row>
    <row r="93" s="2" customFormat="1" ht="21.84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137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6.96" customHeight="1">
      <c r="A94" s="41"/>
      <c r="B94" s="62"/>
      <c r="C94" s="63"/>
      <c r="D94" s="63"/>
      <c r="E94" s="63"/>
      <c r="F94" s="63"/>
      <c r="G94" s="63"/>
      <c r="H94" s="63"/>
      <c r="I94" s="63"/>
      <c r="J94" s="63"/>
      <c r="K94" s="63"/>
      <c r="L94" s="137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8" s="2" customFormat="1" ht="6.96" customHeight="1">
      <c r="A98" s="41"/>
      <c r="B98" s="64"/>
      <c r="C98" s="65"/>
      <c r="D98" s="65"/>
      <c r="E98" s="65"/>
      <c r="F98" s="65"/>
      <c r="G98" s="65"/>
      <c r="H98" s="65"/>
      <c r="I98" s="65"/>
      <c r="J98" s="65"/>
      <c r="K98" s="65"/>
      <c r="L98" s="137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2" customFormat="1" ht="24.96" customHeight="1">
      <c r="A99" s="41"/>
      <c r="B99" s="42"/>
      <c r="C99" s="26" t="s">
        <v>144</v>
      </c>
      <c r="D99" s="43"/>
      <c r="E99" s="43"/>
      <c r="F99" s="43"/>
      <c r="G99" s="43"/>
      <c r="H99" s="43"/>
      <c r="I99" s="43"/>
      <c r="J99" s="43"/>
      <c r="K99" s="43"/>
      <c r="L99" s="137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2" customFormat="1" ht="6.96" customHeight="1">
      <c r="A100" s="41"/>
      <c r="B100" s="42"/>
      <c r="C100" s="43"/>
      <c r="D100" s="43"/>
      <c r="E100" s="43"/>
      <c r="F100" s="43"/>
      <c r="G100" s="43"/>
      <c r="H100" s="43"/>
      <c r="I100" s="43"/>
      <c r="J100" s="43"/>
      <c r="K100" s="43"/>
      <c r="L100" s="137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</row>
    <row r="101" s="2" customFormat="1" ht="12" customHeight="1">
      <c r="A101" s="41"/>
      <c r="B101" s="42"/>
      <c r="C101" s="35" t="s">
        <v>16</v>
      </c>
      <c r="D101" s="43"/>
      <c r="E101" s="43"/>
      <c r="F101" s="43"/>
      <c r="G101" s="43"/>
      <c r="H101" s="43"/>
      <c r="I101" s="43"/>
      <c r="J101" s="43"/>
      <c r="K101" s="43"/>
      <c r="L101" s="137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</row>
    <row r="102" s="2" customFormat="1" ht="16.5" customHeight="1">
      <c r="A102" s="41"/>
      <c r="B102" s="42"/>
      <c r="C102" s="43"/>
      <c r="D102" s="43"/>
      <c r="E102" s="163" t="str">
        <f>E7</f>
        <v>Domov pro seniory Náměšť nad Oslavou - úspory energií-revize 1</v>
      </c>
      <c r="F102" s="35"/>
      <c r="G102" s="35"/>
      <c r="H102" s="35"/>
      <c r="I102" s="43"/>
      <c r="J102" s="43"/>
      <c r="K102" s="43"/>
      <c r="L102" s="137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</row>
    <row r="103" s="2" customFormat="1" ht="12" customHeight="1">
      <c r="A103" s="41"/>
      <c r="B103" s="42"/>
      <c r="C103" s="35" t="s">
        <v>105</v>
      </c>
      <c r="D103" s="43"/>
      <c r="E103" s="43"/>
      <c r="F103" s="43"/>
      <c r="G103" s="43"/>
      <c r="H103" s="43"/>
      <c r="I103" s="43"/>
      <c r="J103" s="43"/>
      <c r="K103" s="43"/>
      <c r="L103" s="137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</row>
    <row r="104" s="2" customFormat="1" ht="16.5" customHeight="1">
      <c r="A104" s="41"/>
      <c r="B104" s="42"/>
      <c r="C104" s="43"/>
      <c r="D104" s="43"/>
      <c r="E104" s="72" t="str">
        <f>E9</f>
        <v>01 - Stavební část</v>
      </c>
      <c r="F104" s="43"/>
      <c r="G104" s="43"/>
      <c r="H104" s="43"/>
      <c r="I104" s="43"/>
      <c r="J104" s="43"/>
      <c r="K104" s="43"/>
      <c r="L104" s="137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</row>
    <row r="105" s="2" customFormat="1" ht="6.96" customHeight="1">
      <c r="A105" s="41"/>
      <c r="B105" s="42"/>
      <c r="C105" s="43"/>
      <c r="D105" s="43"/>
      <c r="E105" s="43"/>
      <c r="F105" s="43"/>
      <c r="G105" s="43"/>
      <c r="H105" s="43"/>
      <c r="I105" s="43"/>
      <c r="J105" s="43"/>
      <c r="K105" s="43"/>
      <c r="L105" s="137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</row>
    <row r="106" s="2" customFormat="1" ht="12" customHeight="1">
      <c r="A106" s="41"/>
      <c r="B106" s="42"/>
      <c r="C106" s="35" t="s">
        <v>21</v>
      </c>
      <c r="D106" s="43"/>
      <c r="E106" s="43"/>
      <c r="F106" s="30" t="str">
        <f>F12</f>
        <v xml:space="preserve"> </v>
      </c>
      <c r="G106" s="43"/>
      <c r="H106" s="43"/>
      <c r="I106" s="35" t="s">
        <v>23</v>
      </c>
      <c r="J106" s="75" t="str">
        <f>IF(J12="","",J12)</f>
        <v>29. 4. 2024</v>
      </c>
      <c r="K106" s="43"/>
      <c r="L106" s="137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</row>
    <row r="107" s="2" customFormat="1" ht="6.96" customHeight="1">
      <c r="A107" s="41"/>
      <c r="B107" s="42"/>
      <c r="C107" s="43"/>
      <c r="D107" s="43"/>
      <c r="E107" s="43"/>
      <c r="F107" s="43"/>
      <c r="G107" s="43"/>
      <c r="H107" s="43"/>
      <c r="I107" s="43"/>
      <c r="J107" s="43"/>
      <c r="K107" s="43"/>
      <c r="L107" s="137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</row>
    <row r="108" s="2" customFormat="1" ht="15.15" customHeight="1">
      <c r="A108" s="41"/>
      <c r="B108" s="42"/>
      <c r="C108" s="35" t="s">
        <v>25</v>
      </c>
      <c r="D108" s="43"/>
      <c r="E108" s="43"/>
      <c r="F108" s="30" t="str">
        <f>E15</f>
        <v xml:space="preserve"> </v>
      </c>
      <c r="G108" s="43"/>
      <c r="H108" s="43"/>
      <c r="I108" s="35" t="s">
        <v>30</v>
      </c>
      <c r="J108" s="39" t="str">
        <f>E21</f>
        <v xml:space="preserve"> </v>
      </c>
      <c r="K108" s="43"/>
      <c r="L108" s="137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</row>
    <row r="109" s="2" customFormat="1" ht="15.15" customHeight="1">
      <c r="A109" s="41"/>
      <c r="B109" s="42"/>
      <c r="C109" s="35" t="s">
        <v>28</v>
      </c>
      <c r="D109" s="43"/>
      <c r="E109" s="43"/>
      <c r="F109" s="30" t="str">
        <f>IF(E18="","",E18)</f>
        <v>Vyplň údaj</v>
      </c>
      <c r="G109" s="43"/>
      <c r="H109" s="43"/>
      <c r="I109" s="35" t="s">
        <v>32</v>
      </c>
      <c r="J109" s="39" t="str">
        <f>E24</f>
        <v xml:space="preserve"> </v>
      </c>
      <c r="K109" s="43"/>
      <c r="L109" s="137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</row>
    <row r="110" s="2" customFormat="1" ht="10.32" customHeight="1">
      <c r="A110" s="41"/>
      <c r="B110" s="42"/>
      <c r="C110" s="43"/>
      <c r="D110" s="43"/>
      <c r="E110" s="43"/>
      <c r="F110" s="43"/>
      <c r="G110" s="43"/>
      <c r="H110" s="43"/>
      <c r="I110" s="43"/>
      <c r="J110" s="43"/>
      <c r="K110" s="43"/>
      <c r="L110" s="137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</row>
    <row r="111" s="11" customFormat="1" ht="29.28" customHeight="1">
      <c r="A111" s="180"/>
      <c r="B111" s="181"/>
      <c r="C111" s="182" t="s">
        <v>145</v>
      </c>
      <c r="D111" s="183" t="s">
        <v>54</v>
      </c>
      <c r="E111" s="183" t="s">
        <v>50</v>
      </c>
      <c r="F111" s="183" t="s">
        <v>51</v>
      </c>
      <c r="G111" s="183" t="s">
        <v>146</v>
      </c>
      <c r="H111" s="183" t="s">
        <v>147</v>
      </c>
      <c r="I111" s="183" t="s">
        <v>148</v>
      </c>
      <c r="J111" s="183" t="s">
        <v>109</v>
      </c>
      <c r="K111" s="184" t="s">
        <v>149</v>
      </c>
      <c r="L111" s="185"/>
      <c r="M111" s="95" t="s">
        <v>19</v>
      </c>
      <c r="N111" s="96" t="s">
        <v>39</v>
      </c>
      <c r="O111" s="96" t="s">
        <v>150</v>
      </c>
      <c r="P111" s="96" t="s">
        <v>151</v>
      </c>
      <c r="Q111" s="96" t="s">
        <v>152</v>
      </c>
      <c r="R111" s="96" t="s">
        <v>153</v>
      </c>
      <c r="S111" s="96" t="s">
        <v>154</v>
      </c>
      <c r="T111" s="97" t="s">
        <v>155</v>
      </c>
      <c r="U111" s="180"/>
      <c r="V111" s="180"/>
      <c r="W111" s="180"/>
      <c r="X111" s="180"/>
      <c r="Y111" s="180"/>
      <c r="Z111" s="180"/>
      <c r="AA111" s="180"/>
      <c r="AB111" s="180"/>
      <c r="AC111" s="180"/>
      <c r="AD111" s="180"/>
      <c r="AE111" s="180"/>
    </row>
    <row r="112" s="2" customFormat="1" ht="22.8" customHeight="1">
      <c r="A112" s="41"/>
      <c r="B112" s="42"/>
      <c r="C112" s="102" t="s">
        <v>156</v>
      </c>
      <c r="D112" s="43"/>
      <c r="E112" s="43"/>
      <c r="F112" s="43"/>
      <c r="G112" s="43"/>
      <c r="H112" s="43"/>
      <c r="I112" s="43"/>
      <c r="J112" s="186">
        <f>BK112</f>
        <v>0</v>
      </c>
      <c r="K112" s="43"/>
      <c r="L112" s="47"/>
      <c r="M112" s="98"/>
      <c r="N112" s="187"/>
      <c r="O112" s="99"/>
      <c r="P112" s="188">
        <f>P113+P1145</f>
        <v>0</v>
      </c>
      <c r="Q112" s="99"/>
      <c r="R112" s="188">
        <f>R113+R1145</f>
        <v>687.84249914999998</v>
      </c>
      <c r="S112" s="99"/>
      <c r="T112" s="189">
        <f>T113+T1145</f>
        <v>163.11710614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68</v>
      </c>
      <c r="AU112" s="20" t="s">
        <v>110</v>
      </c>
      <c r="BK112" s="190">
        <f>BK113+BK1145</f>
        <v>0</v>
      </c>
    </row>
    <row r="113" s="12" customFormat="1" ht="25.92" customHeight="1">
      <c r="A113" s="12"/>
      <c r="B113" s="191"/>
      <c r="C113" s="192"/>
      <c r="D113" s="193" t="s">
        <v>68</v>
      </c>
      <c r="E113" s="194" t="s">
        <v>157</v>
      </c>
      <c r="F113" s="194" t="s">
        <v>158</v>
      </c>
      <c r="G113" s="192"/>
      <c r="H113" s="192"/>
      <c r="I113" s="195"/>
      <c r="J113" s="196">
        <f>BK113</f>
        <v>0</v>
      </c>
      <c r="K113" s="192"/>
      <c r="L113" s="197"/>
      <c r="M113" s="198"/>
      <c r="N113" s="199"/>
      <c r="O113" s="199"/>
      <c r="P113" s="200">
        <f>P114+P165+P176+P214+P241+P276+P297+P320+P350+P361+P431+P896+P923+P929+P1132+P1142</f>
        <v>0</v>
      </c>
      <c r="Q113" s="199"/>
      <c r="R113" s="200">
        <f>R114+R165+R176+R214+R241+R276+R297+R320+R350+R361+R431+R896+R923+R929+R1132+R1142</f>
        <v>618.50410288</v>
      </c>
      <c r="S113" s="199"/>
      <c r="T113" s="201">
        <f>T114+T165+T176+T214+T241+T276+T297+T320+T350+T361+T431+T896+T923+T929+T1132+T1142</f>
        <v>121.21129832000001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02" t="s">
        <v>77</v>
      </c>
      <c r="AT113" s="203" t="s">
        <v>68</v>
      </c>
      <c r="AU113" s="203" t="s">
        <v>69</v>
      </c>
      <c r="AY113" s="202" t="s">
        <v>159</v>
      </c>
      <c r="BK113" s="204">
        <f>BK114+BK165+BK176+BK214+BK241+BK276+BK297+BK320+BK350+BK361+BK431+BK896+BK923+BK929+BK1132+BK1142</f>
        <v>0</v>
      </c>
    </row>
    <row r="114" s="12" customFormat="1" ht="22.8" customHeight="1">
      <c r="A114" s="12"/>
      <c r="B114" s="191"/>
      <c r="C114" s="192"/>
      <c r="D114" s="193" t="s">
        <v>68</v>
      </c>
      <c r="E114" s="205" t="s">
        <v>77</v>
      </c>
      <c r="F114" s="205" t="s">
        <v>160</v>
      </c>
      <c r="G114" s="192"/>
      <c r="H114" s="192"/>
      <c r="I114" s="195"/>
      <c r="J114" s="206">
        <f>BK114</f>
        <v>0</v>
      </c>
      <c r="K114" s="192"/>
      <c r="L114" s="197"/>
      <c r="M114" s="198"/>
      <c r="N114" s="199"/>
      <c r="O114" s="199"/>
      <c r="P114" s="200">
        <f>SUM(P115:P164)</f>
        <v>0</v>
      </c>
      <c r="Q114" s="199"/>
      <c r="R114" s="200">
        <f>SUM(R115:R164)</f>
        <v>0.472437</v>
      </c>
      <c r="S114" s="199"/>
      <c r="T114" s="201">
        <f>SUM(T115:T164)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02" t="s">
        <v>77</v>
      </c>
      <c r="AT114" s="203" t="s">
        <v>68</v>
      </c>
      <c r="AU114" s="203" t="s">
        <v>77</v>
      </c>
      <c r="AY114" s="202" t="s">
        <v>159</v>
      </c>
      <c r="BK114" s="204">
        <f>SUM(BK115:BK164)</f>
        <v>0</v>
      </c>
    </row>
    <row r="115" s="2" customFormat="1" ht="24.15" customHeight="1">
      <c r="A115" s="41"/>
      <c r="B115" s="42"/>
      <c r="C115" s="207" t="s">
        <v>77</v>
      </c>
      <c r="D115" s="207" t="s">
        <v>161</v>
      </c>
      <c r="E115" s="208" t="s">
        <v>162</v>
      </c>
      <c r="F115" s="209" t="s">
        <v>163</v>
      </c>
      <c r="G115" s="210" t="s">
        <v>164</v>
      </c>
      <c r="H115" s="211">
        <v>683.60000000000002</v>
      </c>
      <c r="I115" s="212"/>
      <c r="J115" s="213">
        <f>ROUND(I115*H115,2)</f>
        <v>0</v>
      </c>
      <c r="K115" s="209" t="s">
        <v>165</v>
      </c>
      <c r="L115" s="47"/>
      <c r="M115" s="214" t="s">
        <v>19</v>
      </c>
      <c r="N115" s="215" t="s">
        <v>40</v>
      </c>
      <c r="O115" s="87"/>
      <c r="P115" s="216">
        <f>O115*H115</f>
        <v>0</v>
      </c>
      <c r="Q115" s="216">
        <v>0</v>
      </c>
      <c r="R115" s="216">
        <f>Q115*H115</f>
        <v>0</v>
      </c>
      <c r="S115" s="216">
        <v>0</v>
      </c>
      <c r="T115" s="217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18" t="s">
        <v>166</v>
      </c>
      <c r="AT115" s="218" t="s">
        <v>161</v>
      </c>
      <c r="AU115" s="218" t="s">
        <v>79</v>
      </c>
      <c r="AY115" s="20" t="s">
        <v>159</v>
      </c>
      <c r="BE115" s="219">
        <f>IF(N115="základní",J115,0)</f>
        <v>0</v>
      </c>
      <c r="BF115" s="219">
        <f>IF(N115="snížená",J115,0)</f>
        <v>0</v>
      </c>
      <c r="BG115" s="219">
        <f>IF(N115="zákl. přenesená",J115,0)</f>
        <v>0</v>
      </c>
      <c r="BH115" s="219">
        <f>IF(N115="sníž. přenesená",J115,0)</f>
        <v>0</v>
      </c>
      <c r="BI115" s="219">
        <f>IF(N115="nulová",J115,0)</f>
        <v>0</v>
      </c>
      <c r="BJ115" s="20" t="s">
        <v>77</v>
      </c>
      <c r="BK115" s="219">
        <f>ROUND(I115*H115,2)</f>
        <v>0</v>
      </c>
      <c r="BL115" s="20" t="s">
        <v>166</v>
      </c>
      <c r="BM115" s="218" t="s">
        <v>167</v>
      </c>
    </row>
    <row r="116" s="2" customFormat="1">
      <c r="A116" s="41"/>
      <c r="B116" s="42"/>
      <c r="C116" s="43"/>
      <c r="D116" s="220" t="s">
        <v>168</v>
      </c>
      <c r="E116" s="43"/>
      <c r="F116" s="221" t="s">
        <v>169</v>
      </c>
      <c r="G116" s="43"/>
      <c r="H116" s="43"/>
      <c r="I116" s="222"/>
      <c r="J116" s="43"/>
      <c r="K116" s="43"/>
      <c r="L116" s="47"/>
      <c r="M116" s="223"/>
      <c r="N116" s="224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168</v>
      </c>
      <c r="AU116" s="20" t="s">
        <v>79</v>
      </c>
    </row>
    <row r="117" s="13" customFormat="1">
      <c r="A117" s="13"/>
      <c r="B117" s="225"/>
      <c r="C117" s="226"/>
      <c r="D117" s="227" t="s">
        <v>170</v>
      </c>
      <c r="E117" s="228" t="s">
        <v>19</v>
      </c>
      <c r="F117" s="229" t="s">
        <v>171</v>
      </c>
      <c r="G117" s="226"/>
      <c r="H117" s="228" t="s">
        <v>19</v>
      </c>
      <c r="I117" s="230"/>
      <c r="J117" s="226"/>
      <c r="K117" s="226"/>
      <c r="L117" s="231"/>
      <c r="M117" s="232"/>
      <c r="N117" s="233"/>
      <c r="O117" s="233"/>
      <c r="P117" s="233"/>
      <c r="Q117" s="233"/>
      <c r="R117" s="233"/>
      <c r="S117" s="233"/>
      <c r="T117" s="234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5" t="s">
        <v>170</v>
      </c>
      <c r="AU117" s="235" t="s">
        <v>79</v>
      </c>
      <c r="AV117" s="13" t="s">
        <v>77</v>
      </c>
      <c r="AW117" s="13" t="s">
        <v>31</v>
      </c>
      <c r="AX117" s="13" t="s">
        <v>69</v>
      </c>
      <c r="AY117" s="235" t="s">
        <v>159</v>
      </c>
    </row>
    <row r="118" s="13" customFormat="1">
      <c r="A118" s="13"/>
      <c r="B118" s="225"/>
      <c r="C118" s="226"/>
      <c r="D118" s="227" t="s">
        <v>170</v>
      </c>
      <c r="E118" s="228" t="s">
        <v>19</v>
      </c>
      <c r="F118" s="229" t="s">
        <v>172</v>
      </c>
      <c r="G118" s="226"/>
      <c r="H118" s="228" t="s">
        <v>19</v>
      </c>
      <c r="I118" s="230"/>
      <c r="J118" s="226"/>
      <c r="K118" s="226"/>
      <c r="L118" s="231"/>
      <c r="M118" s="232"/>
      <c r="N118" s="233"/>
      <c r="O118" s="233"/>
      <c r="P118" s="233"/>
      <c r="Q118" s="233"/>
      <c r="R118" s="233"/>
      <c r="S118" s="233"/>
      <c r="T118" s="234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5" t="s">
        <v>170</v>
      </c>
      <c r="AU118" s="235" t="s">
        <v>79</v>
      </c>
      <c r="AV118" s="13" t="s">
        <v>77</v>
      </c>
      <c r="AW118" s="13" t="s">
        <v>31</v>
      </c>
      <c r="AX118" s="13" t="s">
        <v>69</v>
      </c>
      <c r="AY118" s="235" t="s">
        <v>159</v>
      </c>
    </row>
    <row r="119" s="14" customFormat="1">
      <c r="A119" s="14"/>
      <c r="B119" s="236"/>
      <c r="C119" s="237"/>
      <c r="D119" s="227" t="s">
        <v>170</v>
      </c>
      <c r="E119" s="238" t="s">
        <v>19</v>
      </c>
      <c r="F119" s="239" t="s">
        <v>173</v>
      </c>
      <c r="G119" s="237"/>
      <c r="H119" s="240">
        <v>465</v>
      </c>
      <c r="I119" s="241"/>
      <c r="J119" s="237"/>
      <c r="K119" s="237"/>
      <c r="L119" s="242"/>
      <c r="M119" s="243"/>
      <c r="N119" s="244"/>
      <c r="O119" s="244"/>
      <c r="P119" s="244"/>
      <c r="Q119" s="244"/>
      <c r="R119" s="244"/>
      <c r="S119" s="244"/>
      <c r="T119" s="245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46" t="s">
        <v>170</v>
      </c>
      <c r="AU119" s="246" t="s">
        <v>79</v>
      </c>
      <c r="AV119" s="14" t="s">
        <v>79</v>
      </c>
      <c r="AW119" s="14" t="s">
        <v>31</v>
      </c>
      <c r="AX119" s="14" t="s">
        <v>69</v>
      </c>
      <c r="AY119" s="246" t="s">
        <v>159</v>
      </c>
    </row>
    <row r="120" s="13" customFormat="1">
      <c r="A120" s="13"/>
      <c r="B120" s="225"/>
      <c r="C120" s="226"/>
      <c r="D120" s="227" t="s">
        <v>170</v>
      </c>
      <c r="E120" s="228" t="s">
        <v>19</v>
      </c>
      <c r="F120" s="229" t="s">
        <v>174</v>
      </c>
      <c r="G120" s="226"/>
      <c r="H120" s="228" t="s">
        <v>19</v>
      </c>
      <c r="I120" s="230"/>
      <c r="J120" s="226"/>
      <c r="K120" s="226"/>
      <c r="L120" s="231"/>
      <c r="M120" s="232"/>
      <c r="N120" s="233"/>
      <c r="O120" s="233"/>
      <c r="P120" s="233"/>
      <c r="Q120" s="233"/>
      <c r="R120" s="233"/>
      <c r="S120" s="233"/>
      <c r="T120" s="234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5" t="s">
        <v>170</v>
      </c>
      <c r="AU120" s="235" t="s">
        <v>79</v>
      </c>
      <c r="AV120" s="13" t="s">
        <v>77</v>
      </c>
      <c r="AW120" s="13" t="s">
        <v>31</v>
      </c>
      <c r="AX120" s="13" t="s">
        <v>69</v>
      </c>
      <c r="AY120" s="235" t="s">
        <v>159</v>
      </c>
    </row>
    <row r="121" s="14" customFormat="1">
      <c r="A121" s="14"/>
      <c r="B121" s="236"/>
      <c r="C121" s="237"/>
      <c r="D121" s="227" t="s">
        <v>170</v>
      </c>
      <c r="E121" s="238" t="s">
        <v>19</v>
      </c>
      <c r="F121" s="239" t="s">
        <v>175</v>
      </c>
      <c r="G121" s="237"/>
      <c r="H121" s="240">
        <v>73</v>
      </c>
      <c r="I121" s="241"/>
      <c r="J121" s="237"/>
      <c r="K121" s="237"/>
      <c r="L121" s="242"/>
      <c r="M121" s="243"/>
      <c r="N121" s="244"/>
      <c r="O121" s="244"/>
      <c r="P121" s="244"/>
      <c r="Q121" s="244"/>
      <c r="R121" s="244"/>
      <c r="S121" s="244"/>
      <c r="T121" s="245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46" t="s">
        <v>170</v>
      </c>
      <c r="AU121" s="246" t="s">
        <v>79</v>
      </c>
      <c r="AV121" s="14" t="s">
        <v>79</v>
      </c>
      <c r="AW121" s="14" t="s">
        <v>31</v>
      </c>
      <c r="AX121" s="14" t="s">
        <v>69</v>
      </c>
      <c r="AY121" s="246" t="s">
        <v>159</v>
      </c>
    </row>
    <row r="122" s="13" customFormat="1">
      <c r="A122" s="13"/>
      <c r="B122" s="225"/>
      <c r="C122" s="226"/>
      <c r="D122" s="227" t="s">
        <v>170</v>
      </c>
      <c r="E122" s="228" t="s">
        <v>19</v>
      </c>
      <c r="F122" s="229" t="s">
        <v>176</v>
      </c>
      <c r="G122" s="226"/>
      <c r="H122" s="228" t="s">
        <v>19</v>
      </c>
      <c r="I122" s="230"/>
      <c r="J122" s="226"/>
      <c r="K122" s="226"/>
      <c r="L122" s="231"/>
      <c r="M122" s="232"/>
      <c r="N122" s="233"/>
      <c r="O122" s="233"/>
      <c r="P122" s="233"/>
      <c r="Q122" s="233"/>
      <c r="R122" s="233"/>
      <c r="S122" s="233"/>
      <c r="T122" s="234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5" t="s">
        <v>170</v>
      </c>
      <c r="AU122" s="235" t="s">
        <v>79</v>
      </c>
      <c r="AV122" s="13" t="s">
        <v>77</v>
      </c>
      <c r="AW122" s="13" t="s">
        <v>31</v>
      </c>
      <c r="AX122" s="13" t="s">
        <v>69</v>
      </c>
      <c r="AY122" s="235" t="s">
        <v>159</v>
      </c>
    </row>
    <row r="123" s="14" customFormat="1">
      <c r="A123" s="14"/>
      <c r="B123" s="236"/>
      <c r="C123" s="237"/>
      <c r="D123" s="227" t="s">
        <v>170</v>
      </c>
      <c r="E123" s="238" t="s">
        <v>19</v>
      </c>
      <c r="F123" s="239" t="s">
        <v>177</v>
      </c>
      <c r="G123" s="237"/>
      <c r="H123" s="240">
        <v>28.800000000000001</v>
      </c>
      <c r="I123" s="241"/>
      <c r="J123" s="237"/>
      <c r="K123" s="237"/>
      <c r="L123" s="242"/>
      <c r="M123" s="243"/>
      <c r="N123" s="244"/>
      <c r="O123" s="244"/>
      <c r="P123" s="244"/>
      <c r="Q123" s="244"/>
      <c r="R123" s="244"/>
      <c r="S123" s="244"/>
      <c r="T123" s="245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46" t="s">
        <v>170</v>
      </c>
      <c r="AU123" s="246" t="s">
        <v>79</v>
      </c>
      <c r="AV123" s="14" t="s">
        <v>79</v>
      </c>
      <c r="AW123" s="14" t="s">
        <v>31</v>
      </c>
      <c r="AX123" s="14" t="s">
        <v>69</v>
      </c>
      <c r="AY123" s="246" t="s">
        <v>159</v>
      </c>
    </row>
    <row r="124" s="13" customFormat="1">
      <c r="A124" s="13"/>
      <c r="B124" s="225"/>
      <c r="C124" s="226"/>
      <c r="D124" s="227" t="s">
        <v>170</v>
      </c>
      <c r="E124" s="228" t="s">
        <v>19</v>
      </c>
      <c r="F124" s="229" t="s">
        <v>178</v>
      </c>
      <c r="G124" s="226"/>
      <c r="H124" s="228" t="s">
        <v>19</v>
      </c>
      <c r="I124" s="230"/>
      <c r="J124" s="226"/>
      <c r="K124" s="226"/>
      <c r="L124" s="231"/>
      <c r="M124" s="232"/>
      <c r="N124" s="233"/>
      <c r="O124" s="233"/>
      <c r="P124" s="233"/>
      <c r="Q124" s="233"/>
      <c r="R124" s="233"/>
      <c r="S124" s="233"/>
      <c r="T124" s="234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5" t="s">
        <v>170</v>
      </c>
      <c r="AU124" s="235" t="s">
        <v>79</v>
      </c>
      <c r="AV124" s="13" t="s">
        <v>77</v>
      </c>
      <c r="AW124" s="13" t="s">
        <v>31</v>
      </c>
      <c r="AX124" s="13" t="s">
        <v>69</v>
      </c>
      <c r="AY124" s="235" t="s">
        <v>159</v>
      </c>
    </row>
    <row r="125" s="14" customFormat="1">
      <c r="A125" s="14"/>
      <c r="B125" s="236"/>
      <c r="C125" s="237"/>
      <c r="D125" s="227" t="s">
        <v>170</v>
      </c>
      <c r="E125" s="238" t="s">
        <v>19</v>
      </c>
      <c r="F125" s="239" t="s">
        <v>179</v>
      </c>
      <c r="G125" s="237"/>
      <c r="H125" s="240">
        <v>11</v>
      </c>
      <c r="I125" s="241"/>
      <c r="J125" s="237"/>
      <c r="K125" s="237"/>
      <c r="L125" s="242"/>
      <c r="M125" s="243"/>
      <c r="N125" s="244"/>
      <c r="O125" s="244"/>
      <c r="P125" s="244"/>
      <c r="Q125" s="244"/>
      <c r="R125" s="244"/>
      <c r="S125" s="244"/>
      <c r="T125" s="245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46" t="s">
        <v>170</v>
      </c>
      <c r="AU125" s="246" t="s">
        <v>79</v>
      </c>
      <c r="AV125" s="14" t="s">
        <v>79</v>
      </c>
      <c r="AW125" s="14" t="s">
        <v>31</v>
      </c>
      <c r="AX125" s="14" t="s">
        <v>69</v>
      </c>
      <c r="AY125" s="246" t="s">
        <v>159</v>
      </c>
    </row>
    <row r="126" s="13" customFormat="1">
      <c r="A126" s="13"/>
      <c r="B126" s="225"/>
      <c r="C126" s="226"/>
      <c r="D126" s="227" t="s">
        <v>170</v>
      </c>
      <c r="E126" s="228" t="s">
        <v>19</v>
      </c>
      <c r="F126" s="229" t="s">
        <v>180</v>
      </c>
      <c r="G126" s="226"/>
      <c r="H126" s="228" t="s">
        <v>19</v>
      </c>
      <c r="I126" s="230"/>
      <c r="J126" s="226"/>
      <c r="K126" s="226"/>
      <c r="L126" s="231"/>
      <c r="M126" s="232"/>
      <c r="N126" s="233"/>
      <c r="O126" s="233"/>
      <c r="P126" s="233"/>
      <c r="Q126" s="233"/>
      <c r="R126" s="233"/>
      <c r="S126" s="233"/>
      <c r="T126" s="234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5" t="s">
        <v>170</v>
      </c>
      <c r="AU126" s="235" t="s">
        <v>79</v>
      </c>
      <c r="AV126" s="13" t="s">
        <v>77</v>
      </c>
      <c r="AW126" s="13" t="s">
        <v>31</v>
      </c>
      <c r="AX126" s="13" t="s">
        <v>69</v>
      </c>
      <c r="AY126" s="235" t="s">
        <v>159</v>
      </c>
    </row>
    <row r="127" s="14" customFormat="1">
      <c r="A127" s="14"/>
      <c r="B127" s="236"/>
      <c r="C127" s="237"/>
      <c r="D127" s="227" t="s">
        <v>170</v>
      </c>
      <c r="E127" s="238" t="s">
        <v>19</v>
      </c>
      <c r="F127" s="239" t="s">
        <v>181</v>
      </c>
      <c r="G127" s="237"/>
      <c r="H127" s="240">
        <v>24</v>
      </c>
      <c r="I127" s="241"/>
      <c r="J127" s="237"/>
      <c r="K127" s="237"/>
      <c r="L127" s="242"/>
      <c r="M127" s="243"/>
      <c r="N127" s="244"/>
      <c r="O127" s="244"/>
      <c r="P127" s="244"/>
      <c r="Q127" s="244"/>
      <c r="R127" s="244"/>
      <c r="S127" s="244"/>
      <c r="T127" s="245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46" t="s">
        <v>170</v>
      </c>
      <c r="AU127" s="246" t="s">
        <v>79</v>
      </c>
      <c r="AV127" s="14" t="s">
        <v>79</v>
      </c>
      <c r="AW127" s="14" t="s">
        <v>31</v>
      </c>
      <c r="AX127" s="14" t="s">
        <v>69</v>
      </c>
      <c r="AY127" s="246" t="s">
        <v>159</v>
      </c>
    </row>
    <row r="128" s="13" customFormat="1">
      <c r="A128" s="13"/>
      <c r="B128" s="225"/>
      <c r="C128" s="226"/>
      <c r="D128" s="227" t="s">
        <v>170</v>
      </c>
      <c r="E128" s="228" t="s">
        <v>19</v>
      </c>
      <c r="F128" s="229" t="s">
        <v>182</v>
      </c>
      <c r="G128" s="226"/>
      <c r="H128" s="228" t="s">
        <v>19</v>
      </c>
      <c r="I128" s="230"/>
      <c r="J128" s="226"/>
      <c r="K128" s="226"/>
      <c r="L128" s="231"/>
      <c r="M128" s="232"/>
      <c r="N128" s="233"/>
      <c r="O128" s="233"/>
      <c r="P128" s="233"/>
      <c r="Q128" s="233"/>
      <c r="R128" s="233"/>
      <c r="S128" s="233"/>
      <c r="T128" s="234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5" t="s">
        <v>170</v>
      </c>
      <c r="AU128" s="235" t="s">
        <v>79</v>
      </c>
      <c r="AV128" s="13" t="s">
        <v>77</v>
      </c>
      <c r="AW128" s="13" t="s">
        <v>31</v>
      </c>
      <c r="AX128" s="13" t="s">
        <v>69</v>
      </c>
      <c r="AY128" s="235" t="s">
        <v>159</v>
      </c>
    </row>
    <row r="129" s="14" customFormat="1">
      <c r="A129" s="14"/>
      <c r="B129" s="236"/>
      <c r="C129" s="237"/>
      <c r="D129" s="227" t="s">
        <v>170</v>
      </c>
      <c r="E129" s="238" t="s">
        <v>19</v>
      </c>
      <c r="F129" s="239" t="s">
        <v>183</v>
      </c>
      <c r="G129" s="237"/>
      <c r="H129" s="240">
        <v>44</v>
      </c>
      <c r="I129" s="241"/>
      <c r="J129" s="237"/>
      <c r="K129" s="237"/>
      <c r="L129" s="242"/>
      <c r="M129" s="243"/>
      <c r="N129" s="244"/>
      <c r="O129" s="244"/>
      <c r="P129" s="244"/>
      <c r="Q129" s="244"/>
      <c r="R129" s="244"/>
      <c r="S129" s="244"/>
      <c r="T129" s="245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46" t="s">
        <v>170</v>
      </c>
      <c r="AU129" s="246" t="s">
        <v>79</v>
      </c>
      <c r="AV129" s="14" t="s">
        <v>79</v>
      </c>
      <c r="AW129" s="14" t="s">
        <v>31</v>
      </c>
      <c r="AX129" s="14" t="s">
        <v>69</v>
      </c>
      <c r="AY129" s="246" t="s">
        <v>159</v>
      </c>
    </row>
    <row r="130" s="13" customFormat="1">
      <c r="A130" s="13"/>
      <c r="B130" s="225"/>
      <c r="C130" s="226"/>
      <c r="D130" s="227" t="s">
        <v>170</v>
      </c>
      <c r="E130" s="228" t="s">
        <v>19</v>
      </c>
      <c r="F130" s="229" t="s">
        <v>184</v>
      </c>
      <c r="G130" s="226"/>
      <c r="H130" s="228" t="s">
        <v>19</v>
      </c>
      <c r="I130" s="230"/>
      <c r="J130" s="226"/>
      <c r="K130" s="226"/>
      <c r="L130" s="231"/>
      <c r="M130" s="232"/>
      <c r="N130" s="233"/>
      <c r="O130" s="233"/>
      <c r="P130" s="233"/>
      <c r="Q130" s="233"/>
      <c r="R130" s="233"/>
      <c r="S130" s="233"/>
      <c r="T130" s="234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5" t="s">
        <v>170</v>
      </c>
      <c r="AU130" s="235" t="s">
        <v>79</v>
      </c>
      <c r="AV130" s="13" t="s">
        <v>77</v>
      </c>
      <c r="AW130" s="13" t="s">
        <v>31</v>
      </c>
      <c r="AX130" s="13" t="s">
        <v>69</v>
      </c>
      <c r="AY130" s="235" t="s">
        <v>159</v>
      </c>
    </row>
    <row r="131" s="14" customFormat="1">
      <c r="A131" s="14"/>
      <c r="B131" s="236"/>
      <c r="C131" s="237"/>
      <c r="D131" s="227" t="s">
        <v>170</v>
      </c>
      <c r="E131" s="238" t="s">
        <v>19</v>
      </c>
      <c r="F131" s="239" t="s">
        <v>185</v>
      </c>
      <c r="G131" s="237"/>
      <c r="H131" s="240">
        <v>30</v>
      </c>
      <c r="I131" s="241"/>
      <c r="J131" s="237"/>
      <c r="K131" s="237"/>
      <c r="L131" s="242"/>
      <c r="M131" s="243"/>
      <c r="N131" s="244"/>
      <c r="O131" s="244"/>
      <c r="P131" s="244"/>
      <c r="Q131" s="244"/>
      <c r="R131" s="244"/>
      <c r="S131" s="244"/>
      <c r="T131" s="245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6" t="s">
        <v>170</v>
      </c>
      <c r="AU131" s="246" t="s">
        <v>79</v>
      </c>
      <c r="AV131" s="14" t="s">
        <v>79</v>
      </c>
      <c r="AW131" s="14" t="s">
        <v>31</v>
      </c>
      <c r="AX131" s="14" t="s">
        <v>69</v>
      </c>
      <c r="AY131" s="246" t="s">
        <v>159</v>
      </c>
    </row>
    <row r="132" s="13" customFormat="1">
      <c r="A132" s="13"/>
      <c r="B132" s="225"/>
      <c r="C132" s="226"/>
      <c r="D132" s="227" t="s">
        <v>170</v>
      </c>
      <c r="E132" s="228" t="s">
        <v>19</v>
      </c>
      <c r="F132" s="229" t="s">
        <v>186</v>
      </c>
      <c r="G132" s="226"/>
      <c r="H132" s="228" t="s">
        <v>19</v>
      </c>
      <c r="I132" s="230"/>
      <c r="J132" s="226"/>
      <c r="K132" s="226"/>
      <c r="L132" s="231"/>
      <c r="M132" s="232"/>
      <c r="N132" s="233"/>
      <c r="O132" s="233"/>
      <c r="P132" s="233"/>
      <c r="Q132" s="233"/>
      <c r="R132" s="233"/>
      <c r="S132" s="233"/>
      <c r="T132" s="234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5" t="s">
        <v>170</v>
      </c>
      <c r="AU132" s="235" t="s">
        <v>79</v>
      </c>
      <c r="AV132" s="13" t="s">
        <v>77</v>
      </c>
      <c r="AW132" s="13" t="s">
        <v>31</v>
      </c>
      <c r="AX132" s="13" t="s">
        <v>69</v>
      </c>
      <c r="AY132" s="235" t="s">
        <v>159</v>
      </c>
    </row>
    <row r="133" s="14" customFormat="1">
      <c r="A133" s="14"/>
      <c r="B133" s="236"/>
      <c r="C133" s="237"/>
      <c r="D133" s="227" t="s">
        <v>170</v>
      </c>
      <c r="E133" s="238" t="s">
        <v>19</v>
      </c>
      <c r="F133" s="239" t="s">
        <v>187</v>
      </c>
      <c r="G133" s="237"/>
      <c r="H133" s="240">
        <v>7.7999999999999998</v>
      </c>
      <c r="I133" s="241"/>
      <c r="J133" s="237"/>
      <c r="K133" s="237"/>
      <c r="L133" s="242"/>
      <c r="M133" s="243"/>
      <c r="N133" s="244"/>
      <c r="O133" s="244"/>
      <c r="P133" s="244"/>
      <c r="Q133" s="244"/>
      <c r="R133" s="244"/>
      <c r="S133" s="244"/>
      <c r="T133" s="245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46" t="s">
        <v>170</v>
      </c>
      <c r="AU133" s="246" t="s">
        <v>79</v>
      </c>
      <c r="AV133" s="14" t="s">
        <v>79</v>
      </c>
      <c r="AW133" s="14" t="s">
        <v>31</v>
      </c>
      <c r="AX133" s="14" t="s">
        <v>69</v>
      </c>
      <c r="AY133" s="246" t="s">
        <v>159</v>
      </c>
    </row>
    <row r="134" s="15" customFormat="1">
      <c r="A134" s="15"/>
      <c r="B134" s="247"/>
      <c r="C134" s="248"/>
      <c r="D134" s="227" t="s">
        <v>170</v>
      </c>
      <c r="E134" s="249" t="s">
        <v>19</v>
      </c>
      <c r="F134" s="250" t="s">
        <v>188</v>
      </c>
      <c r="G134" s="248"/>
      <c r="H134" s="251">
        <v>683.59999999999991</v>
      </c>
      <c r="I134" s="252"/>
      <c r="J134" s="248"/>
      <c r="K134" s="248"/>
      <c r="L134" s="253"/>
      <c r="M134" s="254"/>
      <c r="N134" s="255"/>
      <c r="O134" s="255"/>
      <c r="P134" s="255"/>
      <c r="Q134" s="255"/>
      <c r="R134" s="255"/>
      <c r="S134" s="255"/>
      <c r="T134" s="256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57" t="s">
        <v>170</v>
      </c>
      <c r="AU134" s="257" t="s">
        <v>79</v>
      </c>
      <c r="AV134" s="15" t="s">
        <v>166</v>
      </c>
      <c r="AW134" s="15" t="s">
        <v>31</v>
      </c>
      <c r="AX134" s="15" t="s">
        <v>77</v>
      </c>
      <c r="AY134" s="257" t="s">
        <v>159</v>
      </c>
    </row>
    <row r="135" s="2" customFormat="1" ht="24.15" customHeight="1">
      <c r="A135" s="41"/>
      <c r="B135" s="42"/>
      <c r="C135" s="207" t="s">
        <v>79</v>
      </c>
      <c r="D135" s="207" t="s">
        <v>161</v>
      </c>
      <c r="E135" s="208" t="s">
        <v>189</v>
      </c>
      <c r="F135" s="209" t="s">
        <v>190</v>
      </c>
      <c r="G135" s="210" t="s">
        <v>164</v>
      </c>
      <c r="H135" s="211">
        <v>136.72</v>
      </c>
      <c r="I135" s="212"/>
      <c r="J135" s="213">
        <f>ROUND(I135*H135,2)</f>
        <v>0</v>
      </c>
      <c r="K135" s="209" t="s">
        <v>165</v>
      </c>
      <c r="L135" s="47"/>
      <c r="M135" s="214" t="s">
        <v>19</v>
      </c>
      <c r="N135" s="215" t="s">
        <v>40</v>
      </c>
      <c r="O135" s="87"/>
      <c r="P135" s="216">
        <f>O135*H135</f>
        <v>0</v>
      </c>
      <c r="Q135" s="216">
        <v>0</v>
      </c>
      <c r="R135" s="216">
        <f>Q135*H135</f>
        <v>0</v>
      </c>
      <c r="S135" s="216">
        <v>0</v>
      </c>
      <c r="T135" s="217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18" t="s">
        <v>166</v>
      </c>
      <c r="AT135" s="218" t="s">
        <v>161</v>
      </c>
      <c r="AU135" s="218" t="s">
        <v>79</v>
      </c>
      <c r="AY135" s="20" t="s">
        <v>159</v>
      </c>
      <c r="BE135" s="219">
        <f>IF(N135="základní",J135,0)</f>
        <v>0</v>
      </c>
      <c r="BF135" s="219">
        <f>IF(N135="snížená",J135,0)</f>
        <v>0</v>
      </c>
      <c r="BG135" s="219">
        <f>IF(N135="zákl. přenesená",J135,0)</f>
        <v>0</v>
      </c>
      <c r="BH135" s="219">
        <f>IF(N135="sníž. přenesená",J135,0)</f>
        <v>0</v>
      </c>
      <c r="BI135" s="219">
        <f>IF(N135="nulová",J135,0)</f>
        <v>0</v>
      </c>
      <c r="BJ135" s="20" t="s">
        <v>77</v>
      </c>
      <c r="BK135" s="219">
        <f>ROUND(I135*H135,2)</f>
        <v>0</v>
      </c>
      <c r="BL135" s="20" t="s">
        <v>166</v>
      </c>
      <c r="BM135" s="218" t="s">
        <v>191</v>
      </c>
    </row>
    <row r="136" s="2" customFormat="1">
      <c r="A136" s="41"/>
      <c r="B136" s="42"/>
      <c r="C136" s="43"/>
      <c r="D136" s="220" t="s">
        <v>168</v>
      </c>
      <c r="E136" s="43"/>
      <c r="F136" s="221" t="s">
        <v>192</v>
      </c>
      <c r="G136" s="43"/>
      <c r="H136" s="43"/>
      <c r="I136" s="222"/>
      <c r="J136" s="43"/>
      <c r="K136" s="43"/>
      <c r="L136" s="47"/>
      <c r="M136" s="223"/>
      <c r="N136" s="224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168</v>
      </c>
      <c r="AU136" s="20" t="s">
        <v>79</v>
      </c>
    </row>
    <row r="137" s="14" customFormat="1">
      <c r="A137" s="14"/>
      <c r="B137" s="236"/>
      <c r="C137" s="237"/>
      <c r="D137" s="227" t="s">
        <v>170</v>
      </c>
      <c r="E137" s="238" t="s">
        <v>19</v>
      </c>
      <c r="F137" s="239" t="s">
        <v>193</v>
      </c>
      <c r="G137" s="237"/>
      <c r="H137" s="240">
        <v>136.72</v>
      </c>
      <c r="I137" s="241"/>
      <c r="J137" s="237"/>
      <c r="K137" s="237"/>
      <c r="L137" s="242"/>
      <c r="M137" s="243"/>
      <c r="N137" s="244"/>
      <c r="O137" s="244"/>
      <c r="P137" s="244"/>
      <c r="Q137" s="244"/>
      <c r="R137" s="244"/>
      <c r="S137" s="244"/>
      <c r="T137" s="245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46" t="s">
        <v>170</v>
      </c>
      <c r="AU137" s="246" t="s">
        <v>79</v>
      </c>
      <c r="AV137" s="14" t="s">
        <v>79</v>
      </c>
      <c r="AW137" s="14" t="s">
        <v>31</v>
      </c>
      <c r="AX137" s="14" t="s">
        <v>77</v>
      </c>
      <c r="AY137" s="246" t="s">
        <v>159</v>
      </c>
    </row>
    <row r="138" s="2" customFormat="1" ht="21.75" customHeight="1">
      <c r="A138" s="41"/>
      <c r="B138" s="42"/>
      <c r="C138" s="207" t="s">
        <v>194</v>
      </c>
      <c r="D138" s="207" t="s">
        <v>161</v>
      </c>
      <c r="E138" s="208" t="s">
        <v>195</v>
      </c>
      <c r="F138" s="209" t="s">
        <v>196</v>
      </c>
      <c r="G138" s="210" t="s">
        <v>197</v>
      </c>
      <c r="H138" s="211">
        <v>524.17499999999995</v>
      </c>
      <c r="I138" s="212"/>
      <c r="J138" s="213">
        <f>ROUND(I138*H138,2)</f>
        <v>0</v>
      </c>
      <c r="K138" s="209" t="s">
        <v>165</v>
      </c>
      <c r="L138" s="47"/>
      <c r="M138" s="214" t="s">
        <v>19</v>
      </c>
      <c r="N138" s="215" t="s">
        <v>40</v>
      </c>
      <c r="O138" s="87"/>
      <c r="P138" s="216">
        <f>O138*H138</f>
        <v>0</v>
      </c>
      <c r="Q138" s="216">
        <v>0.00084000000000000003</v>
      </c>
      <c r="R138" s="216">
        <f>Q138*H138</f>
        <v>0.440307</v>
      </c>
      <c r="S138" s="216">
        <v>0</v>
      </c>
      <c r="T138" s="217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18" t="s">
        <v>166</v>
      </c>
      <c r="AT138" s="218" t="s">
        <v>161</v>
      </c>
      <c r="AU138" s="218" t="s">
        <v>79</v>
      </c>
      <c r="AY138" s="20" t="s">
        <v>159</v>
      </c>
      <c r="BE138" s="219">
        <f>IF(N138="základní",J138,0)</f>
        <v>0</v>
      </c>
      <c r="BF138" s="219">
        <f>IF(N138="snížená",J138,0)</f>
        <v>0</v>
      </c>
      <c r="BG138" s="219">
        <f>IF(N138="zákl. přenesená",J138,0)</f>
        <v>0</v>
      </c>
      <c r="BH138" s="219">
        <f>IF(N138="sníž. přenesená",J138,0)</f>
        <v>0</v>
      </c>
      <c r="BI138" s="219">
        <f>IF(N138="nulová",J138,0)</f>
        <v>0</v>
      </c>
      <c r="BJ138" s="20" t="s">
        <v>77</v>
      </c>
      <c r="BK138" s="219">
        <f>ROUND(I138*H138,2)</f>
        <v>0</v>
      </c>
      <c r="BL138" s="20" t="s">
        <v>166</v>
      </c>
      <c r="BM138" s="218" t="s">
        <v>198</v>
      </c>
    </row>
    <row r="139" s="2" customFormat="1">
      <c r="A139" s="41"/>
      <c r="B139" s="42"/>
      <c r="C139" s="43"/>
      <c r="D139" s="220" t="s">
        <v>168</v>
      </c>
      <c r="E139" s="43"/>
      <c r="F139" s="221" t="s">
        <v>199</v>
      </c>
      <c r="G139" s="43"/>
      <c r="H139" s="43"/>
      <c r="I139" s="222"/>
      <c r="J139" s="43"/>
      <c r="K139" s="43"/>
      <c r="L139" s="47"/>
      <c r="M139" s="223"/>
      <c r="N139" s="224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168</v>
      </c>
      <c r="AU139" s="20" t="s">
        <v>79</v>
      </c>
    </row>
    <row r="140" s="14" customFormat="1">
      <c r="A140" s="14"/>
      <c r="B140" s="236"/>
      <c r="C140" s="237"/>
      <c r="D140" s="227" t="s">
        <v>170</v>
      </c>
      <c r="E140" s="238" t="s">
        <v>19</v>
      </c>
      <c r="F140" s="239" t="s">
        <v>200</v>
      </c>
      <c r="G140" s="237"/>
      <c r="H140" s="240">
        <v>524.17499999999995</v>
      </c>
      <c r="I140" s="241"/>
      <c r="J140" s="237"/>
      <c r="K140" s="237"/>
      <c r="L140" s="242"/>
      <c r="M140" s="243"/>
      <c r="N140" s="244"/>
      <c r="O140" s="244"/>
      <c r="P140" s="244"/>
      <c r="Q140" s="244"/>
      <c r="R140" s="244"/>
      <c r="S140" s="244"/>
      <c r="T140" s="245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46" t="s">
        <v>170</v>
      </c>
      <c r="AU140" s="246" t="s">
        <v>79</v>
      </c>
      <c r="AV140" s="14" t="s">
        <v>79</v>
      </c>
      <c r="AW140" s="14" t="s">
        <v>31</v>
      </c>
      <c r="AX140" s="14" t="s">
        <v>77</v>
      </c>
      <c r="AY140" s="246" t="s">
        <v>159</v>
      </c>
    </row>
    <row r="141" s="2" customFormat="1" ht="24.15" customHeight="1">
      <c r="A141" s="41"/>
      <c r="B141" s="42"/>
      <c r="C141" s="207" t="s">
        <v>166</v>
      </c>
      <c r="D141" s="207" t="s">
        <v>161</v>
      </c>
      <c r="E141" s="208" t="s">
        <v>201</v>
      </c>
      <c r="F141" s="209" t="s">
        <v>202</v>
      </c>
      <c r="G141" s="210" t="s">
        <v>197</v>
      </c>
      <c r="H141" s="211">
        <v>37.799999999999997</v>
      </c>
      <c r="I141" s="212"/>
      <c r="J141" s="213">
        <f>ROUND(I141*H141,2)</f>
        <v>0</v>
      </c>
      <c r="K141" s="209" t="s">
        <v>165</v>
      </c>
      <c r="L141" s="47"/>
      <c r="M141" s="214" t="s">
        <v>19</v>
      </c>
      <c r="N141" s="215" t="s">
        <v>40</v>
      </c>
      <c r="O141" s="87"/>
      <c r="P141" s="216">
        <f>O141*H141</f>
        <v>0</v>
      </c>
      <c r="Q141" s="216">
        <v>0.00084999999999999995</v>
      </c>
      <c r="R141" s="216">
        <f>Q141*H141</f>
        <v>0.032129999999999999</v>
      </c>
      <c r="S141" s="216">
        <v>0</v>
      </c>
      <c r="T141" s="217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18" t="s">
        <v>166</v>
      </c>
      <c r="AT141" s="218" t="s">
        <v>161</v>
      </c>
      <c r="AU141" s="218" t="s">
        <v>79</v>
      </c>
      <c r="AY141" s="20" t="s">
        <v>159</v>
      </c>
      <c r="BE141" s="219">
        <f>IF(N141="základní",J141,0)</f>
        <v>0</v>
      </c>
      <c r="BF141" s="219">
        <f>IF(N141="snížená",J141,0)</f>
        <v>0</v>
      </c>
      <c r="BG141" s="219">
        <f>IF(N141="zákl. přenesená",J141,0)</f>
        <v>0</v>
      </c>
      <c r="BH141" s="219">
        <f>IF(N141="sníž. přenesená",J141,0)</f>
        <v>0</v>
      </c>
      <c r="BI141" s="219">
        <f>IF(N141="nulová",J141,0)</f>
        <v>0</v>
      </c>
      <c r="BJ141" s="20" t="s">
        <v>77</v>
      </c>
      <c r="BK141" s="219">
        <f>ROUND(I141*H141,2)</f>
        <v>0</v>
      </c>
      <c r="BL141" s="20" t="s">
        <v>166</v>
      </c>
      <c r="BM141" s="218" t="s">
        <v>203</v>
      </c>
    </row>
    <row r="142" s="2" customFormat="1">
      <c r="A142" s="41"/>
      <c r="B142" s="42"/>
      <c r="C142" s="43"/>
      <c r="D142" s="220" t="s">
        <v>168</v>
      </c>
      <c r="E142" s="43"/>
      <c r="F142" s="221" t="s">
        <v>204</v>
      </c>
      <c r="G142" s="43"/>
      <c r="H142" s="43"/>
      <c r="I142" s="222"/>
      <c r="J142" s="43"/>
      <c r="K142" s="43"/>
      <c r="L142" s="47"/>
      <c r="M142" s="223"/>
      <c r="N142" s="224"/>
      <c r="O142" s="87"/>
      <c r="P142" s="87"/>
      <c r="Q142" s="87"/>
      <c r="R142" s="87"/>
      <c r="S142" s="87"/>
      <c r="T142" s="88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20" t="s">
        <v>168</v>
      </c>
      <c r="AU142" s="20" t="s">
        <v>79</v>
      </c>
    </row>
    <row r="143" s="14" customFormat="1">
      <c r="A143" s="14"/>
      <c r="B143" s="236"/>
      <c r="C143" s="237"/>
      <c r="D143" s="227" t="s">
        <v>170</v>
      </c>
      <c r="E143" s="238" t="s">
        <v>19</v>
      </c>
      <c r="F143" s="239" t="s">
        <v>205</v>
      </c>
      <c r="G143" s="237"/>
      <c r="H143" s="240">
        <v>37.799999999999997</v>
      </c>
      <c r="I143" s="241"/>
      <c r="J143" s="237"/>
      <c r="K143" s="237"/>
      <c r="L143" s="242"/>
      <c r="M143" s="243"/>
      <c r="N143" s="244"/>
      <c r="O143" s="244"/>
      <c r="P143" s="244"/>
      <c r="Q143" s="244"/>
      <c r="R143" s="244"/>
      <c r="S143" s="244"/>
      <c r="T143" s="245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6" t="s">
        <v>170</v>
      </c>
      <c r="AU143" s="246" t="s">
        <v>79</v>
      </c>
      <c r="AV143" s="14" t="s">
        <v>79</v>
      </c>
      <c r="AW143" s="14" t="s">
        <v>31</v>
      </c>
      <c r="AX143" s="14" t="s">
        <v>77</v>
      </c>
      <c r="AY143" s="246" t="s">
        <v>159</v>
      </c>
    </row>
    <row r="144" s="2" customFormat="1" ht="37.8" customHeight="1">
      <c r="A144" s="41"/>
      <c r="B144" s="42"/>
      <c r="C144" s="207" t="s">
        <v>206</v>
      </c>
      <c r="D144" s="207" t="s">
        <v>161</v>
      </c>
      <c r="E144" s="208" t="s">
        <v>207</v>
      </c>
      <c r="F144" s="209" t="s">
        <v>208</v>
      </c>
      <c r="G144" s="210" t="s">
        <v>164</v>
      </c>
      <c r="H144" s="211">
        <v>1156.7000000000001</v>
      </c>
      <c r="I144" s="212"/>
      <c r="J144" s="213">
        <f>ROUND(I144*H144,2)</f>
        <v>0</v>
      </c>
      <c r="K144" s="209" t="s">
        <v>165</v>
      </c>
      <c r="L144" s="47"/>
      <c r="M144" s="214" t="s">
        <v>19</v>
      </c>
      <c r="N144" s="215" t="s">
        <v>40</v>
      </c>
      <c r="O144" s="87"/>
      <c r="P144" s="216">
        <f>O144*H144</f>
        <v>0</v>
      </c>
      <c r="Q144" s="216">
        <v>0</v>
      </c>
      <c r="R144" s="216">
        <f>Q144*H144</f>
        <v>0</v>
      </c>
      <c r="S144" s="216">
        <v>0</v>
      </c>
      <c r="T144" s="217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18" t="s">
        <v>166</v>
      </c>
      <c r="AT144" s="218" t="s">
        <v>161</v>
      </c>
      <c r="AU144" s="218" t="s">
        <v>79</v>
      </c>
      <c r="AY144" s="20" t="s">
        <v>159</v>
      </c>
      <c r="BE144" s="219">
        <f>IF(N144="základní",J144,0)</f>
        <v>0</v>
      </c>
      <c r="BF144" s="219">
        <f>IF(N144="snížená",J144,0)</f>
        <v>0</v>
      </c>
      <c r="BG144" s="219">
        <f>IF(N144="zákl. přenesená",J144,0)</f>
        <v>0</v>
      </c>
      <c r="BH144" s="219">
        <f>IF(N144="sníž. přenesená",J144,0)</f>
        <v>0</v>
      </c>
      <c r="BI144" s="219">
        <f>IF(N144="nulová",J144,0)</f>
        <v>0</v>
      </c>
      <c r="BJ144" s="20" t="s">
        <v>77</v>
      </c>
      <c r="BK144" s="219">
        <f>ROUND(I144*H144,2)</f>
        <v>0</v>
      </c>
      <c r="BL144" s="20" t="s">
        <v>166</v>
      </c>
      <c r="BM144" s="218" t="s">
        <v>209</v>
      </c>
    </row>
    <row r="145" s="2" customFormat="1">
      <c r="A145" s="41"/>
      <c r="B145" s="42"/>
      <c r="C145" s="43"/>
      <c r="D145" s="220" t="s">
        <v>168</v>
      </c>
      <c r="E145" s="43"/>
      <c r="F145" s="221" t="s">
        <v>210</v>
      </c>
      <c r="G145" s="43"/>
      <c r="H145" s="43"/>
      <c r="I145" s="222"/>
      <c r="J145" s="43"/>
      <c r="K145" s="43"/>
      <c r="L145" s="47"/>
      <c r="M145" s="223"/>
      <c r="N145" s="224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168</v>
      </c>
      <c r="AU145" s="20" t="s">
        <v>79</v>
      </c>
    </row>
    <row r="146" s="13" customFormat="1">
      <c r="A146" s="13"/>
      <c r="B146" s="225"/>
      <c r="C146" s="226"/>
      <c r="D146" s="227" t="s">
        <v>170</v>
      </c>
      <c r="E146" s="228" t="s">
        <v>19</v>
      </c>
      <c r="F146" s="229" t="s">
        <v>211</v>
      </c>
      <c r="G146" s="226"/>
      <c r="H146" s="228" t="s">
        <v>19</v>
      </c>
      <c r="I146" s="230"/>
      <c r="J146" s="226"/>
      <c r="K146" s="226"/>
      <c r="L146" s="231"/>
      <c r="M146" s="232"/>
      <c r="N146" s="233"/>
      <c r="O146" s="233"/>
      <c r="P146" s="233"/>
      <c r="Q146" s="233"/>
      <c r="R146" s="233"/>
      <c r="S146" s="233"/>
      <c r="T146" s="234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5" t="s">
        <v>170</v>
      </c>
      <c r="AU146" s="235" t="s">
        <v>79</v>
      </c>
      <c r="AV146" s="13" t="s">
        <v>77</v>
      </c>
      <c r="AW146" s="13" t="s">
        <v>31</v>
      </c>
      <c r="AX146" s="13" t="s">
        <v>69</v>
      </c>
      <c r="AY146" s="235" t="s">
        <v>159</v>
      </c>
    </row>
    <row r="147" s="14" customFormat="1">
      <c r="A147" s="14"/>
      <c r="B147" s="236"/>
      <c r="C147" s="237"/>
      <c r="D147" s="227" t="s">
        <v>170</v>
      </c>
      <c r="E147" s="238" t="s">
        <v>19</v>
      </c>
      <c r="F147" s="239" t="s">
        <v>212</v>
      </c>
      <c r="G147" s="237"/>
      <c r="H147" s="240">
        <v>578.35000000000002</v>
      </c>
      <c r="I147" s="241"/>
      <c r="J147" s="237"/>
      <c r="K147" s="237"/>
      <c r="L147" s="242"/>
      <c r="M147" s="243"/>
      <c r="N147" s="244"/>
      <c r="O147" s="244"/>
      <c r="P147" s="244"/>
      <c r="Q147" s="244"/>
      <c r="R147" s="244"/>
      <c r="S147" s="244"/>
      <c r="T147" s="245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46" t="s">
        <v>170</v>
      </c>
      <c r="AU147" s="246" t="s">
        <v>79</v>
      </c>
      <c r="AV147" s="14" t="s">
        <v>79</v>
      </c>
      <c r="AW147" s="14" t="s">
        <v>31</v>
      </c>
      <c r="AX147" s="14" t="s">
        <v>69</v>
      </c>
      <c r="AY147" s="246" t="s">
        <v>159</v>
      </c>
    </row>
    <row r="148" s="13" customFormat="1">
      <c r="A148" s="13"/>
      <c r="B148" s="225"/>
      <c r="C148" s="226"/>
      <c r="D148" s="227" t="s">
        <v>170</v>
      </c>
      <c r="E148" s="228" t="s">
        <v>19</v>
      </c>
      <c r="F148" s="229" t="s">
        <v>213</v>
      </c>
      <c r="G148" s="226"/>
      <c r="H148" s="228" t="s">
        <v>19</v>
      </c>
      <c r="I148" s="230"/>
      <c r="J148" s="226"/>
      <c r="K148" s="226"/>
      <c r="L148" s="231"/>
      <c r="M148" s="232"/>
      <c r="N148" s="233"/>
      <c r="O148" s="233"/>
      <c r="P148" s="233"/>
      <c r="Q148" s="233"/>
      <c r="R148" s="233"/>
      <c r="S148" s="233"/>
      <c r="T148" s="234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5" t="s">
        <v>170</v>
      </c>
      <c r="AU148" s="235" t="s">
        <v>79</v>
      </c>
      <c r="AV148" s="13" t="s">
        <v>77</v>
      </c>
      <c r="AW148" s="13" t="s">
        <v>31</v>
      </c>
      <c r="AX148" s="13" t="s">
        <v>69</v>
      </c>
      <c r="AY148" s="235" t="s">
        <v>159</v>
      </c>
    </row>
    <row r="149" s="14" customFormat="1">
      <c r="A149" s="14"/>
      <c r="B149" s="236"/>
      <c r="C149" s="237"/>
      <c r="D149" s="227" t="s">
        <v>170</v>
      </c>
      <c r="E149" s="238" t="s">
        <v>19</v>
      </c>
      <c r="F149" s="239" t="s">
        <v>214</v>
      </c>
      <c r="G149" s="237"/>
      <c r="H149" s="240">
        <v>578.35000000000002</v>
      </c>
      <c r="I149" s="241"/>
      <c r="J149" s="237"/>
      <c r="K149" s="237"/>
      <c r="L149" s="242"/>
      <c r="M149" s="243"/>
      <c r="N149" s="244"/>
      <c r="O149" s="244"/>
      <c r="P149" s="244"/>
      <c r="Q149" s="244"/>
      <c r="R149" s="244"/>
      <c r="S149" s="244"/>
      <c r="T149" s="245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46" t="s">
        <v>170</v>
      </c>
      <c r="AU149" s="246" t="s">
        <v>79</v>
      </c>
      <c r="AV149" s="14" t="s">
        <v>79</v>
      </c>
      <c r="AW149" s="14" t="s">
        <v>31</v>
      </c>
      <c r="AX149" s="14" t="s">
        <v>69</v>
      </c>
      <c r="AY149" s="246" t="s">
        <v>159</v>
      </c>
    </row>
    <row r="150" s="15" customFormat="1">
      <c r="A150" s="15"/>
      <c r="B150" s="247"/>
      <c r="C150" s="248"/>
      <c r="D150" s="227" t="s">
        <v>170</v>
      </c>
      <c r="E150" s="249" t="s">
        <v>19</v>
      </c>
      <c r="F150" s="250" t="s">
        <v>188</v>
      </c>
      <c r="G150" s="248"/>
      <c r="H150" s="251">
        <v>1156.7000000000001</v>
      </c>
      <c r="I150" s="252"/>
      <c r="J150" s="248"/>
      <c r="K150" s="248"/>
      <c r="L150" s="253"/>
      <c r="M150" s="254"/>
      <c r="N150" s="255"/>
      <c r="O150" s="255"/>
      <c r="P150" s="255"/>
      <c r="Q150" s="255"/>
      <c r="R150" s="255"/>
      <c r="S150" s="255"/>
      <c r="T150" s="256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57" t="s">
        <v>170</v>
      </c>
      <c r="AU150" s="257" t="s">
        <v>79</v>
      </c>
      <c r="AV150" s="15" t="s">
        <v>166</v>
      </c>
      <c r="AW150" s="15" t="s">
        <v>31</v>
      </c>
      <c r="AX150" s="15" t="s">
        <v>77</v>
      </c>
      <c r="AY150" s="257" t="s">
        <v>159</v>
      </c>
    </row>
    <row r="151" s="2" customFormat="1" ht="37.8" customHeight="1">
      <c r="A151" s="41"/>
      <c r="B151" s="42"/>
      <c r="C151" s="207" t="s">
        <v>215</v>
      </c>
      <c r="D151" s="207" t="s">
        <v>161</v>
      </c>
      <c r="E151" s="208" t="s">
        <v>216</v>
      </c>
      <c r="F151" s="209" t="s">
        <v>217</v>
      </c>
      <c r="G151" s="210" t="s">
        <v>164</v>
      </c>
      <c r="H151" s="211">
        <v>105.25</v>
      </c>
      <c r="I151" s="212"/>
      <c r="J151" s="213">
        <f>ROUND(I151*H151,2)</f>
        <v>0</v>
      </c>
      <c r="K151" s="209" t="s">
        <v>165</v>
      </c>
      <c r="L151" s="47"/>
      <c r="M151" s="214" t="s">
        <v>19</v>
      </c>
      <c r="N151" s="215" t="s">
        <v>40</v>
      </c>
      <c r="O151" s="87"/>
      <c r="P151" s="216">
        <f>O151*H151</f>
        <v>0</v>
      </c>
      <c r="Q151" s="216">
        <v>0</v>
      </c>
      <c r="R151" s="216">
        <f>Q151*H151</f>
        <v>0</v>
      </c>
      <c r="S151" s="216">
        <v>0</v>
      </c>
      <c r="T151" s="217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18" t="s">
        <v>166</v>
      </c>
      <c r="AT151" s="218" t="s">
        <v>161</v>
      </c>
      <c r="AU151" s="218" t="s">
        <v>79</v>
      </c>
      <c r="AY151" s="20" t="s">
        <v>159</v>
      </c>
      <c r="BE151" s="219">
        <f>IF(N151="základní",J151,0)</f>
        <v>0</v>
      </c>
      <c r="BF151" s="219">
        <f>IF(N151="snížená",J151,0)</f>
        <v>0</v>
      </c>
      <c r="BG151" s="219">
        <f>IF(N151="zákl. přenesená",J151,0)</f>
        <v>0</v>
      </c>
      <c r="BH151" s="219">
        <f>IF(N151="sníž. přenesená",J151,0)</f>
        <v>0</v>
      </c>
      <c r="BI151" s="219">
        <f>IF(N151="nulová",J151,0)</f>
        <v>0</v>
      </c>
      <c r="BJ151" s="20" t="s">
        <v>77</v>
      </c>
      <c r="BK151" s="219">
        <f>ROUND(I151*H151,2)</f>
        <v>0</v>
      </c>
      <c r="BL151" s="20" t="s">
        <v>166</v>
      </c>
      <c r="BM151" s="218" t="s">
        <v>218</v>
      </c>
    </row>
    <row r="152" s="2" customFormat="1">
      <c r="A152" s="41"/>
      <c r="B152" s="42"/>
      <c r="C152" s="43"/>
      <c r="D152" s="220" t="s">
        <v>168</v>
      </c>
      <c r="E152" s="43"/>
      <c r="F152" s="221" t="s">
        <v>219</v>
      </c>
      <c r="G152" s="43"/>
      <c r="H152" s="43"/>
      <c r="I152" s="222"/>
      <c r="J152" s="43"/>
      <c r="K152" s="43"/>
      <c r="L152" s="47"/>
      <c r="M152" s="223"/>
      <c r="N152" s="224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20" t="s">
        <v>168</v>
      </c>
      <c r="AU152" s="20" t="s">
        <v>79</v>
      </c>
    </row>
    <row r="153" s="2" customFormat="1" ht="24.15" customHeight="1">
      <c r="A153" s="41"/>
      <c r="B153" s="42"/>
      <c r="C153" s="207" t="s">
        <v>220</v>
      </c>
      <c r="D153" s="207" t="s">
        <v>161</v>
      </c>
      <c r="E153" s="208" t="s">
        <v>221</v>
      </c>
      <c r="F153" s="209" t="s">
        <v>222</v>
      </c>
      <c r="G153" s="210" t="s">
        <v>164</v>
      </c>
      <c r="H153" s="211">
        <v>578.35000000000002</v>
      </c>
      <c r="I153" s="212"/>
      <c r="J153" s="213">
        <f>ROUND(I153*H153,2)</f>
        <v>0</v>
      </c>
      <c r="K153" s="209" t="s">
        <v>165</v>
      </c>
      <c r="L153" s="47"/>
      <c r="M153" s="214" t="s">
        <v>19</v>
      </c>
      <c r="N153" s="215" t="s">
        <v>40</v>
      </c>
      <c r="O153" s="87"/>
      <c r="P153" s="216">
        <f>O153*H153</f>
        <v>0</v>
      </c>
      <c r="Q153" s="216">
        <v>0</v>
      </c>
      <c r="R153" s="216">
        <f>Q153*H153</f>
        <v>0</v>
      </c>
      <c r="S153" s="216">
        <v>0</v>
      </c>
      <c r="T153" s="217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18" t="s">
        <v>166</v>
      </c>
      <c r="AT153" s="218" t="s">
        <v>161</v>
      </c>
      <c r="AU153" s="218" t="s">
        <v>79</v>
      </c>
      <c r="AY153" s="20" t="s">
        <v>159</v>
      </c>
      <c r="BE153" s="219">
        <f>IF(N153="základní",J153,0)</f>
        <v>0</v>
      </c>
      <c r="BF153" s="219">
        <f>IF(N153="snížená",J153,0)</f>
        <v>0</v>
      </c>
      <c r="BG153" s="219">
        <f>IF(N153="zákl. přenesená",J153,0)</f>
        <v>0</v>
      </c>
      <c r="BH153" s="219">
        <f>IF(N153="sníž. přenesená",J153,0)</f>
        <v>0</v>
      </c>
      <c r="BI153" s="219">
        <f>IF(N153="nulová",J153,0)</f>
        <v>0</v>
      </c>
      <c r="BJ153" s="20" t="s">
        <v>77</v>
      </c>
      <c r="BK153" s="219">
        <f>ROUND(I153*H153,2)</f>
        <v>0</v>
      </c>
      <c r="BL153" s="20" t="s">
        <v>166</v>
      </c>
      <c r="BM153" s="218" t="s">
        <v>223</v>
      </c>
    </row>
    <row r="154" s="2" customFormat="1">
      <c r="A154" s="41"/>
      <c r="B154" s="42"/>
      <c r="C154" s="43"/>
      <c r="D154" s="220" t="s">
        <v>168</v>
      </c>
      <c r="E154" s="43"/>
      <c r="F154" s="221" t="s">
        <v>224</v>
      </c>
      <c r="G154" s="43"/>
      <c r="H154" s="43"/>
      <c r="I154" s="222"/>
      <c r="J154" s="43"/>
      <c r="K154" s="43"/>
      <c r="L154" s="47"/>
      <c r="M154" s="223"/>
      <c r="N154" s="224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20" t="s">
        <v>168</v>
      </c>
      <c r="AU154" s="20" t="s">
        <v>79</v>
      </c>
    </row>
    <row r="155" s="2" customFormat="1" ht="24.15" customHeight="1">
      <c r="A155" s="41"/>
      <c r="B155" s="42"/>
      <c r="C155" s="207" t="s">
        <v>225</v>
      </c>
      <c r="D155" s="207" t="s">
        <v>161</v>
      </c>
      <c r="E155" s="208" t="s">
        <v>226</v>
      </c>
      <c r="F155" s="209" t="s">
        <v>227</v>
      </c>
      <c r="G155" s="210" t="s">
        <v>228</v>
      </c>
      <c r="H155" s="211">
        <v>189.44999999999999</v>
      </c>
      <c r="I155" s="212"/>
      <c r="J155" s="213">
        <f>ROUND(I155*H155,2)</f>
        <v>0</v>
      </c>
      <c r="K155" s="209" t="s">
        <v>165</v>
      </c>
      <c r="L155" s="47"/>
      <c r="M155" s="214" t="s">
        <v>19</v>
      </c>
      <c r="N155" s="215" t="s">
        <v>40</v>
      </c>
      <c r="O155" s="87"/>
      <c r="P155" s="216">
        <f>O155*H155</f>
        <v>0</v>
      </c>
      <c r="Q155" s="216">
        <v>0</v>
      </c>
      <c r="R155" s="216">
        <f>Q155*H155</f>
        <v>0</v>
      </c>
      <c r="S155" s="216">
        <v>0</v>
      </c>
      <c r="T155" s="217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18" t="s">
        <v>166</v>
      </c>
      <c r="AT155" s="218" t="s">
        <v>161</v>
      </c>
      <c r="AU155" s="218" t="s">
        <v>79</v>
      </c>
      <c r="AY155" s="20" t="s">
        <v>159</v>
      </c>
      <c r="BE155" s="219">
        <f>IF(N155="základní",J155,0)</f>
        <v>0</v>
      </c>
      <c r="BF155" s="219">
        <f>IF(N155="snížená",J155,0)</f>
        <v>0</v>
      </c>
      <c r="BG155" s="219">
        <f>IF(N155="zákl. přenesená",J155,0)</f>
        <v>0</v>
      </c>
      <c r="BH155" s="219">
        <f>IF(N155="sníž. přenesená",J155,0)</f>
        <v>0</v>
      </c>
      <c r="BI155" s="219">
        <f>IF(N155="nulová",J155,0)</f>
        <v>0</v>
      </c>
      <c r="BJ155" s="20" t="s">
        <v>77</v>
      </c>
      <c r="BK155" s="219">
        <f>ROUND(I155*H155,2)</f>
        <v>0</v>
      </c>
      <c r="BL155" s="20" t="s">
        <v>166</v>
      </c>
      <c r="BM155" s="218" t="s">
        <v>229</v>
      </c>
    </row>
    <row r="156" s="2" customFormat="1">
      <c r="A156" s="41"/>
      <c r="B156" s="42"/>
      <c r="C156" s="43"/>
      <c r="D156" s="220" t="s">
        <v>168</v>
      </c>
      <c r="E156" s="43"/>
      <c r="F156" s="221" t="s">
        <v>230</v>
      </c>
      <c r="G156" s="43"/>
      <c r="H156" s="43"/>
      <c r="I156" s="222"/>
      <c r="J156" s="43"/>
      <c r="K156" s="43"/>
      <c r="L156" s="47"/>
      <c r="M156" s="223"/>
      <c r="N156" s="224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20" t="s">
        <v>168</v>
      </c>
      <c r="AU156" s="20" t="s">
        <v>79</v>
      </c>
    </row>
    <row r="157" s="14" customFormat="1">
      <c r="A157" s="14"/>
      <c r="B157" s="236"/>
      <c r="C157" s="237"/>
      <c r="D157" s="227" t="s">
        <v>170</v>
      </c>
      <c r="E157" s="238" t="s">
        <v>19</v>
      </c>
      <c r="F157" s="239" t="s">
        <v>231</v>
      </c>
      <c r="G157" s="237"/>
      <c r="H157" s="240">
        <v>189.44999999999999</v>
      </c>
      <c r="I157" s="241"/>
      <c r="J157" s="237"/>
      <c r="K157" s="237"/>
      <c r="L157" s="242"/>
      <c r="M157" s="243"/>
      <c r="N157" s="244"/>
      <c r="O157" s="244"/>
      <c r="P157" s="244"/>
      <c r="Q157" s="244"/>
      <c r="R157" s="244"/>
      <c r="S157" s="244"/>
      <c r="T157" s="245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46" t="s">
        <v>170</v>
      </c>
      <c r="AU157" s="246" t="s">
        <v>79</v>
      </c>
      <c r="AV157" s="14" t="s">
        <v>79</v>
      </c>
      <c r="AW157" s="14" t="s">
        <v>31</v>
      </c>
      <c r="AX157" s="14" t="s">
        <v>77</v>
      </c>
      <c r="AY157" s="246" t="s">
        <v>159</v>
      </c>
    </row>
    <row r="158" s="2" customFormat="1" ht="16.5" customHeight="1">
      <c r="A158" s="41"/>
      <c r="B158" s="42"/>
      <c r="C158" s="207" t="s">
        <v>232</v>
      </c>
      <c r="D158" s="207" t="s">
        <v>161</v>
      </c>
      <c r="E158" s="208" t="s">
        <v>233</v>
      </c>
      <c r="F158" s="209" t="s">
        <v>234</v>
      </c>
      <c r="G158" s="210" t="s">
        <v>235</v>
      </c>
      <c r="H158" s="211">
        <v>11</v>
      </c>
      <c r="I158" s="212"/>
      <c r="J158" s="213">
        <f>ROUND(I158*H158,2)</f>
        <v>0</v>
      </c>
      <c r="K158" s="209" t="s">
        <v>19</v>
      </c>
      <c r="L158" s="47"/>
      <c r="M158" s="214" t="s">
        <v>19</v>
      </c>
      <c r="N158" s="215" t="s">
        <v>40</v>
      </c>
      <c r="O158" s="87"/>
      <c r="P158" s="216">
        <f>O158*H158</f>
        <v>0</v>
      </c>
      <c r="Q158" s="216">
        <v>0</v>
      </c>
      <c r="R158" s="216">
        <f>Q158*H158</f>
        <v>0</v>
      </c>
      <c r="S158" s="216">
        <v>0</v>
      </c>
      <c r="T158" s="217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18" t="s">
        <v>166</v>
      </c>
      <c r="AT158" s="218" t="s">
        <v>161</v>
      </c>
      <c r="AU158" s="218" t="s">
        <v>79</v>
      </c>
      <c r="AY158" s="20" t="s">
        <v>159</v>
      </c>
      <c r="BE158" s="219">
        <f>IF(N158="základní",J158,0)</f>
        <v>0</v>
      </c>
      <c r="BF158" s="219">
        <f>IF(N158="snížená",J158,0)</f>
        <v>0</v>
      </c>
      <c r="BG158" s="219">
        <f>IF(N158="zákl. přenesená",J158,0)</f>
        <v>0</v>
      </c>
      <c r="BH158" s="219">
        <f>IF(N158="sníž. přenesená",J158,0)</f>
        <v>0</v>
      </c>
      <c r="BI158" s="219">
        <f>IF(N158="nulová",J158,0)</f>
        <v>0</v>
      </c>
      <c r="BJ158" s="20" t="s">
        <v>77</v>
      </c>
      <c r="BK158" s="219">
        <f>ROUND(I158*H158,2)</f>
        <v>0</v>
      </c>
      <c r="BL158" s="20" t="s">
        <v>166</v>
      </c>
      <c r="BM158" s="218" t="s">
        <v>236</v>
      </c>
    </row>
    <row r="159" s="2" customFormat="1" ht="24.15" customHeight="1">
      <c r="A159" s="41"/>
      <c r="B159" s="42"/>
      <c r="C159" s="207" t="s">
        <v>237</v>
      </c>
      <c r="D159" s="207" t="s">
        <v>161</v>
      </c>
      <c r="E159" s="208" t="s">
        <v>238</v>
      </c>
      <c r="F159" s="209" t="s">
        <v>239</v>
      </c>
      <c r="G159" s="210" t="s">
        <v>164</v>
      </c>
      <c r="H159" s="211">
        <v>578.35000000000002</v>
      </c>
      <c r="I159" s="212"/>
      <c r="J159" s="213">
        <f>ROUND(I159*H159,2)</f>
        <v>0</v>
      </c>
      <c r="K159" s="209" t="s">
        <v>165</v>
      </c>
      <c r="L159" s="47"/>
      <c r="M159" s="214" t="s">
        <v>19</v>
      </c>
      <c r="N159" s="215" t="s">
        <v>40</v>
      </c>
      <c r="O159" s="87"/>
      <c r="P159" s="216">
        <f>O159*H159</f>
        <v>0</v>
      </c>
      <c r="Q159" s="216">
        <v>0</v>
      </c>
      <c r="R159" s="216">
        <f>Q159*H159</f>
        <v>0</v>
      </c>
      <c r="S159" s="216">
        <v>0</v>
      </c>
      <c r="T159" s="217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18" t="s">
        <v>166</v>
      </c>
      <c r="AT159" s="218" t="s">
        <v>161</v>
      </c>
      <c r="AU159" s="218" t="s">
        <v>79</v>
      </c>
      <c r="AY159" s="20" t="s">
        <v>159</v>
      </c>
      <c r="BE159" s="219">
        <f>IF(N159="základní",J159,0)</f>
        <v>0</v>
      </c>
      <c r="BF159" s="219">
        <f>IF(N159="snížená",J159,0)</f>
        <v>0</v>
      </c>
      <c r="BG159" s="219">
        <f>IF(N159="zákl. přenesená",J159,0)</f>
        <v>0</v>
      </c>
      <c r="BH159" s="219">
        <f>IF(N159="sníž. přenesená",J159,0)</f>
        <v>0</v>
      </c>
      <c r="BI159" s="219">
        <f>IF(N159="nulová",J159,0)</f>
        <v>0</v>
      </c>
      <c r="BJ159" s="20" t="s">
        <v>77</v>
      </c>
      <c r="BK159" s="219">
        <f>ROUND(I159*H159,2)</f>
        <v>0</v>
      </c>
      <c r="BL159" s="20" t="s">
        <v>166</v>
      </c>
      <c r="BM159" s="218" t="s">
        <v>240</v>
      </c>
    </row>
    <row r="160" s="2" customFormat="1">
      <c r="A160" s="41"/>
      <c r="B160" s="42"/>
      <c r="C160" s="43"/>
      <c r="D160" s="220" t="s">
        <v>168</v>
      </c>
      <c r="E160" s="43"/>
      <c r="F160" s="221" t="s">
        <v>241</v>
      </c>
      <c r="G160" s="43"/>
      <c r="H160" s="43"/>
      <c r="I160" s="222"/>
      <c r="J160" s="43"/>
      <c r="K160" s="43"/>
      <c r="L160" s="47"/>
      <c r="M160" s="223"/>
      <c r="N160" s="224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20" t="s">
        <v>168</v>
      </c>
      <c r="AU160" s="20" t="s">
        <v>79</v>
      </c>
    </row>
    <row r="161" s="14" customFormat="1">
      <c r="A161" s="14"/>
      <c r="B161" s="236"/>
      <c r="C161" s="237"/>
      <c r="D161" s="227" t="s">
        <v>170</v>
      </c>
      <c r="E161" s="238" t="s">
        <v>19</v>
      </c>
      <c r="F161" s="239" t="s">
        <v>214</v>
      </c>
      <c r="G161" s="237"/>
      <c r="H161" s="240">
        <v>578.35000000000002</v>
      </c>
      <c r="I161" s="241"/>
      <c r="J161" s="237"/>
      <c r="K161" s="237"/>
      <c r="L161" s="242"/>
      <c r="M161" s="243"/>
      <c r="N161" s="244"/>
      <c r="O161" s="244"/>
      <c r="P161" s="244"/>
      <c r="Q161" s="244"/>
      <c r="R161" s="244"/>
      <c r="S161" s="244"/>
      <c r="T161" s="245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46" t="s">
        <v>170</v>
      </c>
      <c r="AU161" s="246" t="s">
        <v>79</v>
      </c>
      <c r="AV161" s="14" t="s">
        <v>79</v>
      </c>
      <c r="AW161" s="14" t="s">
        <v>31</v>
      </c>
      <c r="AX161" s="14" t="s">
        <v>77</v>
      </c>
      <c r="AY161" s="246" t="s">
        <v>159</v>
      </c>
    </row>
    <row r="162" s="2" customFormat="1" ht="24.15" customHeight="1">
      <c r="A162" s="41"/>
      <c r="B162" s="42"/>
      <c r="C162" s="207" t="s">
        <v>242</v>
      </c>
      <c r="D162" s="207" t="s">
        <v>161</v>
      </c>
      <c r="E162" s="208" t="s">
        <v>243</v>
      </c>
      <c r="F162" s="209" t="s">
        <v>244</v>
      </c>
      <c r="G162" s="210" t="s">
        <v>164</v>
      </c>
      <c r="H162" s="211">
        <v>578.35000000000002</v>
      </c>
      <c r="I162" s="212"/>
      <c r="J162" s="213">
        <f>ROUND(I162*H162,2)</f>
        <v>0</v>
      </c>
      <c r="K162" s="209" t="s">
        <v>165</v>
      </c>
      <c r="L162" s="47"/>
      <c r="M162" s="214" t="s">
        <v>19</v>
      </c>
      <c r="N162" s="215" t="s">
        <v>40</v>
      </c>
      <c r="O162" s="87"/>
      <c r="P162" s="216">
        <f>O162*H162</f>
        <v>0</v>
      </c>
      <c r="Q162" s="216">
        <v>0</v>
      </c>
      <c r="R162" s="216">
        <f>Q162*H162</f>
        <v>0</v>
      </c>
      <c r="S162" s="216">
        <v>0</v>
      </c>
      <c r="T162" s="217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18" t="s">
        <v>166</v>
      </c>
      <c r="AT162" s="218" t="s">
        <v>161</v>
      </c>
      <c r="AU162" s="218" t="s">
        <v>79</v>
      </c>
      <c r="AY162" s="20" t="s">
        <v>159</v>
      </c>
      <c r="BE162" s="219">
        <f>IF(N162="základní",J162,0)</f>
        <v>0</v>
      </c>
      <c r="BF162" s="219">
        <f>IF(N162="snížená",J162,0)</f>
        <v>0</v>
      </c>
      <c r="BG162" s="219">
        <f>IF(N162="zákl. přenesená",J162,0)</f>
        <v>0</v>
      </c>
      <c r="BH162" s="219">
        <f>IF(N162="sníž. přenesená",J162,0)</f>
        <v>0</v>
      </c>
      <c r="BI162" s="219">
        <f>IF(N162="nulová",J162,0)</f>
        <v>0</v>
      </c>
      <c r="BJ162" s="20" t="s">
        <v>77</v>
      </c>
      <c r="BK162" s="219">
        <f>ROUND(I162*H162,2)</f>
        <v>0</v>
      </c>
      <c r="BL162" s="20" t="s">
        <v>166</v>
      </c>
      <c r="BM162" s="218" t="s">
        <v>245</v>
      </c>
    </row>
    <row r="163" s="2" customFormat="1">
      <c r="A163" s="41"/>
      <c r="B163" s="42"/>
      <c r="C163" s="43"/>
      <c r="D163" s="220" t="s">
        <v>168</v>
      </c>
      <c r="E163" s="43"/>
      <c r="F163" s="221" t="s">
        <v>246</v>
      </c>
      <c r="G163" s="43"/>
      <c r="H163" s="43"/>
      <c r="I163" s="222"/>
      <c r="J163" s="43"/>
      <c r="K163" s="43"/>
      <c r="L163" s="47"/>
      <c r="M163" s="223"/>
      <c r="N163" s="224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20" t="s">
        <v>168</v>
      </c>
      <c r="AU163" s="20" t="s">
        <v>79</v>
      </c>
    </row>
    <row r="164" s="14" customFormat="1">
      <c r="A164" s="14"/>
      <c r="B164" s="236"/>
      <c r="C164" s="237"/>
      <c r="D164" s="227" t="s">
        <v>170</v>
      </c>
      <c r="E164" s="238" t="s">
        <v>19</v>
      </c>
      <c r="F164" s="239" t="s">
        <v>212</v>
      </c>
      <c r="G164" s="237"/>
      <c r="H164" s="240">
        <v>578.35000000000002</v>
      </c>
      <c r="I164" s="241"/>
      <c r="J164" s="237"/>
      <c r="K164" s="237"/>
      <c r="L164" s="242"/>
      <c r="M164" s="243"/>
      <c r="N164" s="244"/>
      <c r="O164" s="244"/>
      <c r="P164" s="244"/>
      <c r="Q164" s="244"/>
      <c r="R164" s="244"/>
      <c r="S164" s="244"/>
      <c r="T164" s="245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6" t="s">
        <v>170</v>
      </c>
      <c r="AU164" s="246" t="s">
        <v>79</v>
      </c>
      <c r="AV164" s="14" t="s">
        <v>79</v>
      </c>
      <c r="AW164" s="14" t="s">
        <v>31</v>
      </c>
      <c r="AX164" s="14" t="s">
        <v>77</v>
      </c>
      <c r="AY164" s="246" t="s">
        <v>159</v>
      </c>
    </row>
    <row r="165" s="12" customFormat="1" ht="22.8" customHeight="1">
      <c r="A165" s="12"/>
      <c r="B165" s="191"/>
      <c r="C165" s="192"/>
      <c r="D165" s="193" t="s">
        <v>68</v>
      </c>
      <c r="E165" s="205" t="s">
        <v>247</v>
      </c>
      <c r="F165" s="205" t="s">
        <v>248</v>
      </c>
      <c r="G165" s="192"/>
      <c r="H165" s="192"/>
      <c r="I165" s="195"/>
      <c r="J165" s="206">
        <f>BK165</f>
        <v>0</v>
      </c>
      <c r="K165" s="192"/>
      <c r="L165" s="197"/>
      <c r="M165" s="198"/>
      <c r="N165" s="199"/>
      <c r="O165" s="199"/>
      <c r="P165" s="200">
        <f>SUM(P166:P175)</f>
        <v>0</v>
      </c>
      <c r="Q165" s="199"/>
      <c r="R165" s="200">
        <f>SUM(R166:R175)</f>
        <v>0.044000000000000004</v>
      </c>
      <c r="S165" s="199"/>
      <c r="T165" s="201">
        <f>SUM(T166:T175)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02" t="s">
        <v>77</v>
      </c>
      <c r="AT165" s="203" t="s">
        <v>68</v>
      </c>
      <c r="AU165" s="203" t="s">
        <v>77</v>
      </c>
      <c r="AY165" s="202" t="s">
        <v>159</v>
      </c>
      <c r="BK165" s="204">
        <f>SUM(BK166:BK175)</f>
        <v>0</v>
      </c>
    </row>
    <row r="166" s="2" customFormat="1" ht="24.15" customHeight="1">
      <c r="A166" s="41"/>
      <c r="B166" s="42"/>
      <c r="C166" s="207" t="s">
        <v>8</v>
      </c>
      <c r="D166" s="207" t="s">
        <v>161</v>
      </c>
      <c r="E166" s="208" t="s">
        <v>249</v>
      </c>
      <c r="F166" s="209" t="s">
        <v>250</v>
      </c>
      <c r="G166" s="210" t="s">
        <v>251</v>
      </c>
      <c r="H166" s="211">
        <v>10</v>
      </c>
      <c r="I166" s="212"/>
      <c r="J166" s="213">
        <f>ROUND(I166*H166,2)</f>
        <v>0</v>
      </c>
      <c r="K166" s="209" t="s">
        <v>165</v>
      </c>
      <c r="L166" s="47"/>
      <c r="M166" s="214" t="s">
        <v>19</v>
      </c>
      <c r="N166" s="215" t="s">
        <v>40</v>
      </c>
      <c r="O166" s="87"/>
      <c r="P166" s="216">
        <f>O166*H166</f>
        <v>0</v>
      </c>
      <c r="Q166" s="216">
        <v>0.0044000000000000003</v>
      </c>
      <c r="R166" s="216">
        <f>Q166*H166</f>
        <v>0.044000000000000004</v>
      </c>
      <c r="S166" s="216">
        <v>0</v>
      </c>
      <c r="T166" s="217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18" t="s">
        <v>166</v>
      </c>
      <c r="AT166" s="218" t="s">
        <v>161</v>
      </c>
      <c r="AU166" s="218" t="s">
        <v>79</v>
      </c>
      <c r="AY166" s="20" t="s">
        <v>159</v>
      </c>
      <c r="BE166" s="219">
        <f>IF(N166="základní",J166,0)</f>
        <v>0</v>
      </c>
      <c r="BF166" s="219">
        <f>IF(N166="snížená",J166,0)</f>
        <v>0</v>
      </c>
      <c r="BG166" s="219">
        <f>IF(N166="zákl. přenesená",J166,0)</f>
        <v>0</v>
      </c>
      <c r="BH166" s="219">
        <f>IF(N166="sníž. přenesená",J166,0)</f>
        <v>0</v>
      </c>
      <c r="BI166" s="219">
        <f>IF(N166="nulová",J166,0)</f>
        <v>0</v>
      </c>
      <c r="BJ166" s="20" t="s">
        <v>77</v>
      </c>
      <c r="BK166" s="219">
        <f>ROUND(I166*H166,2)</f>
        <v>0</v>
      </c>
      <c r="BL166" s="20" t="s">
        <v>166</v>
      </c>
      <c r="BM166" s="218" t="s">
        <v>252</v>
      </c>
    </row>
    <row r="167" s="2" customFormat="1">
      <c r="A167" s="41"/>
      <c r="B167" s="42"/>
      <c r="C167" s="43"/>
      <c r="D167" s="220" t="s">
        <v>168</v>
      </c>
      <c r="E167" s="43"/>
      <c r="F167" s="221" t="s">
        <v>253</v>
      </c>
      <c r="G167" s="43"/>
      <c r="H167" s="43"/>
      <c r="I167" s="222"/>
      <c r="J167" s="43"/>
      <c r="K167" s="43"/>
      <c r="L167" s="47"/>
      <c r="M167" s="223"/>
      <c r="N167" s="224"/>
      <c r="O167" s="87"/>
      <c r="P167" s="87"/>
      <c r="Q167" s="87"/>
      <c r="R167" s="87"/>
      <c r="S167" s="87"/>
      <c r="T167" s="88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20" t="s">
        <v>168</v>
      </c>
      <c r="AU167" s="20" t="s">
        <v>79</v>
      </c>
    </row>
    <row r="168" s="2" customFormat="1" ht="24.15" customHeight="1">
      <c r="A168" s="41"/>
      <c r="B168" s="42"/>
      <c r="C168" s="207" t="s">
        <v>254</v>
      </c>
      <c r="D168" s="207" t="s">
        <v>161</v>
      </c>
      <c r="E168" s="208" t="s">
        <v>255</v>
      </c>
      <c r="F168" s="209" t="s">
        <v>256</v>
      </c>
      <c r="G168" s="210" t="s">
        <v>235</v>
      </c>
      <c r="H168" s="211">
        <v>1</v>
      </c>
      <c r="I168" s="212"/>
      <c r="J168" s="213">
        <f>ROUND(I168*H168,2)</f>
        <v>0</v>
      </c>
      <c r="K168" s="209" t="s">
        <v>165</v>
      </c>
      <c r="L168" s="47"/>
      <c r="M168" s="214" t="s">
        <v>19</v>
      </c>
      <c r="N168" s="215" t="s">
        <v>40</v>
      </c>
      <c r="O168" s="87"/>
      <c r="P168" s="216">
        <f>O168*H168</f>
        <v>0</v>
      </c>
      <c r="Q168" s="216">
        <v>0</v>
      </c>
      <c r="R168" s="216">
        <f>Q168*H168</f>
        <v>0</v>
      </c>
      <c r="S168" s="216">
        <v>0</v>
      </c>
      <c r="T168" s="217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18" t="s">
        <v>166</v>
      </c>
      <c r="AT168" s="218" t="s">
        <v>161</v>
      </c>
      <c r="AU168" s="218" t="s">
        <v>79</v>
      </c>
      <c r="AY168" s="20" t="s">
        <v>159</v>
      </c>
      <c r="BE168" s="219">
        <f>IF(N168="základní",J168,0)</f>
        <v>0</v>
      </c>
      <c r="BF168" s="219">
        <f>IF(N168="snížená",J168,0)</f>
        <v>0</v>
      </c>
      <c r="BG168" s="219">
        <f>IF(N168="zákl. přenesená",J168,0)</f>
        <v>0</v>
      </c>
      <c r="BH168" s="219">
        <f>IF(N168="sníž. přenesená",J168,0)</f>
        <v>0</v>
      </c>
      <c r="BI168" s="219">
        <f>IF(N168="nulová",J168,0)</f>
        <v>0</v>
      </c>
      <c r="BJ168" s="20" t="s">
        <v>77</v>
      </c>
      <c r="BK168" s="219">
        <f>ROUND(I168*H168,2)</f>
        <v>0</v>
      </c>
      <c r="BL168" s="20" t="s">
        <v>166</v>
      </c>
      <c r="BM168" s="218" t="s">
        <v>257</v>
      </c>
    </row>
    <row r="169" s="2" customFormat="1">
      <c r="A169" s="41"/>
      <c r="B169" s="42"/>
      <c r="C169" s="43"/>
      <c r="D169" s="220" t="s">
        <v>168</v>
      </c>
      <c r="E169" s="43"/>
      <c r="F169" s="221" t="s">
        <v>258</v>
      </c>
      <c r="G169" s="43"/>
      <c r="H169" s="43"/>
      <c r="I169" s="222"/>
      <c r="J169" s="43"/>
      <c r="K169" s="43"/>
      <c r="L169" s="47"/>
      <c r="M169" s="223"/>
      <c r="N169" s="224"/>
      <c r="O169" s="87"/>
      <c r="P169" s="87"/>
      <c r="Q169" s="87"/>
      <c r="R169" s="87"/>
      <c r="S169" s="87"/>
      <c r="T169" s="88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T169" s="20" t="s">
        <v>168</v>
      </c>
      <c r="AU169" s="20" t="s">
        <v>79</v>
      </c>
    </row>
    <row r="170" s="13" customFormat="1">
      <c r="A170" s="13"/>
      <c r="B170" s="225"/>
      <c r="C170" s="226"/>
      <c r="D170" s="227" t="s">
        <v>170</v>
      </c>
      <c r="E170" s="228" t="s">
        <v>19</v>
      </c>
      <c r="F170" s="229" t="s">
        <v>259</v>
      </c>
      <c r="G170" s="226"/>
      <c r="H170" s="228" t="s">
        <v>19</v>
      </c>
      <c r="I170" s="230"/>
      <c r="J170" s="226"/>
      <c r="K170" s="226"/>
      <c r="L170" s="231"/>
      <c r="M170" s="232"/>
      <c r="N170" s="233"/>
      <c r="O170" s="233"/>
      <c r="P170" s="233"/>
      <c r="Q170" s="233"/>
      <c r="R170" s="233"/>
      <c r="S170" s="233"/>
      <c r="T170" s="234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5" t="s">
        <v>170</v>
      </c>
      <c r="AU170" s="235" t="s">
        <v>79</v>
      </c>
      <c r="AV170" s="13" t="s">
        <v>77</v>
      </c>
      <c r="AW170" s="13" t="s">
        <v>31</v>
      </c>
      <c r="AX170" s="13" t="s">
        <v>69</v>
      </c>
      <c r="AY170" s="235" t="s">
        <v>159</v>
      </c>
    </row>
    <row r="171" s="14" customFormat="1">
      <c r="A171" s="14"/>
      <c r="B171" s="236"/>
      <c r="C171" s="237"/>
      <c r="D171" s="227" t="s">
        <v>170</v>
      </c>
      <c r="E171" s="238" t="s">
        <v>19</v>
      </c>
      <c r="F171" s="239" t="s">
        <v>77</v>
      </c>
      <c r="G171" s="237"/>
      <c r="H171" s="240">
        <v>1</v>
      </c>
      <c r="I171" s="241"/>
      <c r="J171" s="237"/>
      <c r="K171" s="237"/>
      <c r="L171" s="242"/>
      <c r="M171" s="243"/>
      <c r="N171" s="244"/>
      <c r="O171" s="244"/>
      <c r="P171" s="244"/>
      <c r="Q171" s="244"/>
      <c r="R171" s="244"/>
      <c r="S171" s="244"/>
      <c r="T171" s="245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46" t="s">
        <v>170</v>
      </c>
      <c r="AU171" s="246" t="s">
        <v>79</v>
      </c>
      <c r="AV171" s="14" t="s">
        <v>79</v>
      </c>
      <c r="AW171" s="14" t="s">
        <v>31</v>
      </c>
      <c r="AX171" s="14" t="s">
        <v>77</v>
      </c>
      <c r="AY171" s="246" t="s">
        <v>159</v>
      </c>
    </row>
    <row r="172" s="2" customFormat="1" ht="24.15" customHeight="1">
      <c r="A172" s="41"/>
      <c r="B172" s="42"/>
      <c r="C172" s="207" t="s">
        <v>260</v>
      </c>
      <c r="D172" s="207" t="s">
        <v>161</v>
      </c>
      <c r="E172" s="208" t="s">
        <v>261</v>
      </c>
      <c r="F172" s="209" t="s">
        <v>262</v>
      </c>
      <c r="G172" s="210" t="s">
        <v>235</v>
      </c>
      <c r="H172" s="211">
        <v>1</v>
      </c>
      <c r="I172" s="212"/>
      <c r="J172" s="213">
        <f>ROUND(I172*H172,2)</f>
        <v>0</v>
      </c>
      <c r="K172" s="209" t="s">
        <v>165</v>
      </c>
      <c r="L172" s="47"/>
      <c r="M172" s="214" t="s">
        <v>19</v>
      </c>
      <c r="N172" s="215" t="s">
        <v>40</v>
      </c>
      <c r="O172" s="87"/>
      <c r="P172" s="216">
        <f>O172*H172</f>
        <v>0</v>
      </c>
      <c r="Q172" s="216">
        <v>0</v>
      </c>
      <c r="R172" s="216">
        <f>Q172*H172</f>
        <v>0</v>
      </c>
      <c r="S172" s="216">
        <v>0</v>
      </c>
      <c r="T172" s="217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18" t="s">
        <v>166</v>
      </c>
      <c r="AT172" s="218" t="s">
        <v>161</v>
      </c>
      <c r="AU172" s="218" t="s">
        <v>79</v>
      </c>
      <c r="AY172" s="20" t="s">
        <v>159</v>
      </c>
      <c r="BE172" s="219">
        <f>IF(N172="základní",J172,0)</f>
        <v>0</v>
      </c>
      <c r="BF172" s="219">
        <f>IF(N172="snížená",J172,0)</f>
        <v>0</v>
      </c>
      <c r="BG172" s="219">
        <f>IF(N172="zákl. přenesená",J172,0)</f>
        <v>0</v>
      </c>
      <c r="BH172" s="219">
        <f>IF(N172="sníž. přenesená",J172,0)</f>
        <v>0</v>
      </c>
      <c r="BI172" s="219">
        <f>IF(N172="nulová",J172,0)</f>
        <v>0</v>
      </c>
      <c r="BJ172" s="20" t="s">
        <v>77</v>
      </c>
      <c r="BK172" s="219">
        <f>ROUND(I172*H172,2)</f>
        <v>0</v>
      </c>
      <c r="BL172" s="20" t="s">
        <v>166</v>
      </c>
      <c r="BM172" s="218" t="s">
        <v>263</v>
      </c>
    </row>
    <row r="173" s="2" customFormat="1">
      <c r="A173" s="41"/>
      <c r="B173" s="42"/>
      <c r="C173" s="43"/>
      <c r="D173" s="220" t="s">
        <v>168</v>
      </c>
      <c r="E173" s="43"/>
      <c r="F173" s="221" t="s">
        <v>264</v>
      </c>
      <c r="G173" s="43"/>
      <c r="H173" s="43"/>
      <c r="I173" s="222"/>
      <c r="J173" s="43"/>
      <c r="K173" s="43"/>
      <c r="L173" s="47"/>
      <c r="M173" s="223"/>
      <c r="N173" s="224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20" t="s">
        <v>168</v>
      </c>
      <c r="AU173" s="20" t="s">
        <v>79</v>
      </c>
    </row>
    <row r="174" s="13" customFormat="1">
      <c r="A174" s="13"/>
      <c r="B174" s="225"/>
      <c r="C174" s="226"/>
      <c r="D174" s="227" t="s">
        <v>170</v>
      </c>
      <c r="E174" s="228" t="s">
        <v>19</v>
      </c>
      <c r="F174" s="229" t="s">
        <v>265</v>
      </c>
      <c r="G174" s="226"/>
      <c r="H174" s="228" t="s">
        <v>19</v>
      </c>
      <c r="I174" s="230"/>
      <c r="J174" s="226"/>
      <c r="K174" s="226"/>
      <c r="L174" s="231"/>
      <c r="M174" s="232"/>
      <c r="N174" s="233"/>
      <c r="O174" s="233"/>
      <c r="P174" s="233"/>
      <c r="Q174" s="233"/>
      <c r="R174" s="233"/>
      <c r="S174" s="233"/>
      <c r="T174" s="234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5" t="s">
        <v>170</v>
      </c>
      <c r="AU174" s="235" t="s">
        <v>79</v>
      </c>
      <c r="AV174" s="13" t="s">
        <v>77</v>
      </c>
      <c r="AW174" s="13" t="s">
        <v>31</v>
      </c>
      <c r="AX174" s="13" t="s">
        <v>69</v>
      </c>
      <c r="AY174" s="235" t="s">
        <v>159</v>
      </c>
    </row>
    <row r="175" s="14" customFormat="1">
      <c r="A175" s="14"/>
      <c r="B175" s="236"/>
      <c r="C175" s="237"/>
      <c r="D175" s="227" t="s">
        <v>170</v>
      </c>
      <c r="E175" s="238" t="s">
        <v>19</v>
      </c>
      <c r="F175" s="239" t="s">
        <v>77</v>
      </c>
      <c r="G175" s="237"/>
      <c r="H175" s="240">
        <v>1</v>
      </c>
      <c r="I175" s="241"/>
      <c r="J175" s="237"/>
      <c r="K175" s="237"/>
      <c r="L175" s="242"/>
      <c r="M175" s="243"/>
      <c r="N175" s="244"/>
      <c r="O175" s="244"/>
      <c r="P175" s="244"/>
      <c r="Q175" s="244"/>
      <c r="R175" s="244"/>
      <c r="S175" s="244"/>
      <c r="T175" s="245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46" t="s">
        <v>170</v>
      </c>
      <c r="AU175" s="246" t="s">
        <v>79</v>
      </c>
      <c r="AV175" s="14" t="s">
        <v>79</v>
      </c>
      <c r="AW175" s="14" t="s">
        <v>31</v>
      </c>
      <c r="AX175" s="14" t="s">
        <v>77</v>
      </c>
      <c r="AY175" s="246" t="s">
        <v>159</v>
      </c>
    </row>
    <row r="176" s="12" customFormat="1" ht="22.8" customHeight="1">
      <c r="A176" s="12"/>
      <c r="B176" s="191"/>
      <c r="C176" s="192"/>
      <c r="D176" s="193" t="s">
        <v>68</v>
      </c>
      <c r="E176" s="205" t="s">
        <v>266</v>
      </c>
      <c r="F176" s="205" t="s">
        <v>267</v>
      </c>
      <c r="G176" s="192"/>
      <c r="H176" s="192"/>
      <c r="I176" s="195"/>
      <c r="J176" s="206">
        <f>BK176</f>
        <v>0</v>
      </c>
      <c r="K176" s="192"/>
      <c r="L176" s="197"/>
      <c r="M176" s="198"/>
      <c r="N176" s="199"/>
      <c r="O176" s="199"/>
      <c r="P176" s="200">
        <f>SUM(P177:P213)</f>
        <v>0</v>
      </c>
      <c r="Q176" s="199"/>
      <c r="R176" s="200">
        <f>SUM(R177:R213)</f>
        <v>4.9130714199999996</v>
      </c>
      <c r="S176" s="199"/>
      <c r="T176" s="201">
        <f>SUM(T177:T213)</f>
        <v>0.92000000000000004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02" t="s">
        <v>77</v>
      </c>
      <c r="AT176" s="203" t="s">
        <v>68</v>
      </c>
      <c r="AU176" s="203" t="s">
        <v>77</v>
      </c>
      <c r="AY176" s="202" t="s">
        <v>159</v>
      </c>
      <c r="BK176" s="204">
        <f>SUM(BK177:BK213)</f>
        <v>0</v>
      </c>
    </row>
    <row r="177" s="2" customFormat="1" ht="16.5" customHeight="1">
      <c r="A177" s="41"/>
      <c r="B177" s="42"/>
      <c r="C177" s="207" t="s">
        <v>268</v>
      </c>
      <c r="D177" s="207" t="s">
        <v>161</v>
      </c>
      <c r="E177" s="208" t="s">
        <v>269</v>
      </c>
      <c r="F177" s="209" t="s">
        <v>270</v>
      </c>
      <c r="G177" s="210" t="s">
        <v>197</v>
      </c>
      <c r="H177" s="211">
        <v>49</v>
      </c>
      <c r="I177" s="212"/>
      <c r="J177" s="213">
        <f>ROUND(I177*H177,2)</f>
        <v>0</v>
      </c>
      <c r="K177" s="209" t="s">
        <v>165</v>
      </c>
      <c r="L177" s="47"/>
      <c r="M177" s="214" t="s">
        <v>19</v>
      </c>
      <c r="N177" s="215" t="s">
        <v>40</v>
      </c>
      <c r="O177" s="87"/>
      <c r="P177" s="216">
        <f>O177*H177</f>
        <v>0</v>
      </c>
      <c r="Q177" s="216">
        <v>0</v>
      </c>
      <c r="R177" s="216">
        <f>Q177*H177</f>
        <v>0</v>
      </c>
      <c r="S177" s="216">
        <v>0</v>
      </c>
      <c r="T177" s="217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18" t="s">
        <v>166</v>
      </c>
      <c r="AT177" s="218" t="s">
        <v>161</v>
      </c>
      <c r="AU177" s="218" t="s">
        <v>79</v>
      </c>
      <c r="AY177" s="20" t="s">
        <v>159</v>
      </c>
      <c r="BE177" s="219">
        <f>IF(N177="základní",J177,0)</f>
        <v>0</v>
      </c>
      <c r="BF177" s="219">
        <f>IF(N177="snížená",J177,0)</f>
        <v>0</v>
      </c>
      <c r="BG177" s="219">
        <f>IF(N177="zákl. přenesená",J177,0)</f>
        <v>0</v>
      </c>
      <c r="BH177" s="219">
        <f>IF(N177="sníž. přenesená",J177,0)</f>
        <v>0</v>
      </c>
      <c r="BI177" s="219">
        <f>IF(N177="nulová",J177,0)</f>
        <v>0</v>
      </c>
      <c r="BJ177" s="20" t="s">
        <v>77</v>
      </c>
      <c r="BK177" s="219">
        <f>ROUND(I177*H177,2)</f>
        <v>0</v>
      </c>
      <c r="BL177" s="20" t="s">
        <v>166</v>
      </c>
      <c r="BM177" s="218" t="s">
        <v>271</v>
      </c>
    </row>
    <row r="178" s="2" customFormat="1">
      <c r="A178" s="41"/>
      <c r="B178" s="42"/>
      <c r="C178" s="43"/>
      <c r="D178" s="220" t="s">
        <v>168</v>
      </c>
      <c r="E178" s="43"/>
      <c r="F178" s="221" t="s">
        <v>272</v>
      </c>
      <c r="G178" s="43"/>
      <c r="H178" s="43"/>
      <c r="I178" s="222"/>
      <c r="J178" s="43"/>
      <c r="K178" s="43"/>
      <c r="L178" s="47"/>
      <c r="M178" s="223"/>
      <c r="N178" s="224"/>
      <c r="O178" s="87"/>
      <c r="P178" s="87"/>
      <c r="Q178" s="87"/>
      <c r="R178" s="87"/>
      <c r="S178" s="87"/>
      <c r="T178" s="88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T178" s="20" t="s">
        <v>168</v>
      </c>
      <c r="AU178" s="20" t="s">
        <v>79</v>
      </c>
    </row>
    <row r="179" s="2" customFormat="1" ht="33" customHeight="1">
      <c r="A179" s="41"/>
      <c r="B179" s="42"/>
      <c r="C179" s="207" t="s">
        <v>273</v>
      </c>
      <c r="D179" s="207" t="s">
        <v>161</v>
      </c>
      <c r="E179" s="208" t="s">
        <v>274</v>
      </c>
      <c r="F179" s="209" t="s">
        <v>275</v>
      </c>
      <c r="G179" s="210" t="s">
        <v>164</v>
      </c>
      <c r="H179" s="211">
        <v>14.699999999999999</v>
      </c>
      <c r="I179" s="212"/>
      <c r="J179" s="213">
        <f>ROUND(I179*H179,2)</f>
        <v>0</v>
      </c>
      <c r="K179" s="209" t="s">
        <v>165</v>
      </c>
      <c r="L179" s="47"/>
      <c r="M179" s="214" t="s">
        <v>19</v>
      </c>
      <c r="N179" s="215" t="s">
        <v>40</v>
      </c>
      <c r="O179" s="87"/>
      <c r="P179" s="216">
        <f>O179*H179</f>
        <v>0</v>
      </c>
      <c r="Q179" s="216">
        <v>0</v>
      </c>
      <c r="R179" s="216">
        <f>Q179*H179</f>
        <v>0</v>
      </c>
      <c r="S179" s="216">
        <v>0</v>
      </c>
      <c r="T179" s="217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18" t="s">
        <v>166</v>
      </c>
      <c r="AT179" s="218" t="s">
        <v>161</v>
      </c>
      <c r="AU179" s="218" t="s">
        <v>79</v>
      </c>
      <c r="AY179" s="20" t="s">
        <v>159</v>
      </c>
      <c r="BE179" s="219">
        <f>IF(N179="základní",J179,0)</f>
        <v>0</v>
      </c>
      <c r="BF179" s="219">
        <f>IF(N179="snížená",J179,0)</f>
        <v>0</v>
      </c>
      <c r="BG179" s="219">
        <f>IF(N179="zákl. přenesená",J179,0)</f>
        <v>0</v>
      </c>
      <c r="BH179" s="219">
        <f>IF(N179="sníž. přenesená",J179,0)</f>
        <v>0</v>
      </c>
      <c r="BI179" s="219">
        <f>IF(N179="nulová",J179,0)</f>
        <v>0</v>
      </c>
      <c r="BJ179" s="20" t="s">
        <v>77</v>
      </c>
      <c r="BK179" s="219">
        <f>ROUND(I179*H179,2)</f>
        <v>0</v>
      </c>
      <c r="BL179" s="20" t="s">
        <v>166</v>
      </c>
      <c r="BM179" s="218" t="s">
        <v>276</v>
      </c>
    </row>
    <row r="180" s="2" customFormat="1">
      <c r="A180" s="41"/>
      <c r="B180" s="42"/>
      <c r="C180" s="43"/>
      <c r="D180" s="220" t="s">
        <v>168</v>
      </c>
      <c r="E180" s="43"/>
      <c r="F180" s="221" t="s">
        <v>277</v>
      </c>
      <c r="G180" s="43"/>
      <c r="H180" s="43"/>
      <c r="I180" s="222"/>
      <c r="J180" s="43"/>
      <c r="K180" s="43"/>
      <c r="L180" s="47"/>
      <c r="M180" s="223"/>
      <c r="N180" s="224"/>
      <c r="O180" s="87"/>
      <c r="P180" s="87"/>
      <c r="Q180" s="87"/>
      <c r="R180" s="87"/>
      <c r="S180" s="87"/>
      <c r="T180" s="88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T180" s="20" t="s">
        <v>168</v>
      </c>
      <c r="AU180" s="20" t="s">
        <v>79</v>
      </c>
    </row>
    <row r="181" s="13" customFormat="1">
      <c r="A181" s="13"/>
      <c r="B181" s="225"/>
      <c r="C181" s="226"/>
      <c r="D181" s="227" t="s">
        <v>170</v>
      </c>
      <c r="E181" s="228" t="s">
        <v>19</v>
      </c>
      <c r="F181" s="229" t="s">
        <v>278</v>
      </c>
      <c r="G181" s="226"/>
      <c r="H181" s="228" t="s">
        <v>19</v>
      </c>
      <c r="I181" s="230"/>
      <c r="J181" s="226"/>
      <c r="K181" s="226"/>
      <c r="L181" s="231"/>
      <c r="M181" s="232"/>
      <c r="N181" s="233"/>
      <c r="O181" s="233"/>
      <c r="P181" s="233"/>
      <c r="Q181" s="233"/>
      <c r="R181" s="233"/>
      <c r="S181" s="233"/>
      <c r="T181" s="234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5" t="s">
        <v>170</v>
      </c>
      <c r="AU181" s="235" t="s">
        <v>79</v>
      </c>
      <c r="AV181" s="13" t="s">
        <v>77</v>
      </c>
      <c r="AW181" s="13" t="s">
        <v>31</v>
      </c>
      <c r="AX181" s="13" t="s">
        <v>69</v>
      </c>
      <c r="AY181" s="235" t="s">
        <v>159</v>
      </c>
    </row>
    <row r="182" s="13" customFormat="1">
      <c r="A182" s="13"/>
      <c r="B182" s="225"/>
      <c r="C182" s="226"/>
      <c r="D182" s="227" t="s">
        <v>170</v>
      </c>
      <c r="E182" s="228" t="s">
        <v>19</v>
      </c>
      <c r="F182" s="229" t="s">
        <v>211</v>
      </c>
      <c r="G182" s="226"/>
      <c r="H182" s="228" t="s">
        <v>19</v>
      </c>
      <c r="I182" s="230"/>
      <c r="J182" s="226"/>
      <c r="K182" s="226"/>
      <c r="L182" s="231"/>
      <c r="M182" s="232"/>
      <c r="N182" s="233"/>
      <c r="O182" s="233"/>
      <c r="P182" s="233"/>
      <c r="Q182" s="233"/>
      <c r="R182" s="233"/>
      <c r="S182" s="233"/>
      <c r="T182" s="234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5" t="s">
        <v>170</v>
      </c>
      <c r="AU182" s="235" t="s">
        <v>79</v>
      </c>
      <c r="AV182" s="13" t="s">
        <v>77</v>
      </c>
      <c r="AW182" s="13" t="s">
        <v>31</v>
      </c>
      <c r="AX182" s="13" t="s">
        <v>69</v>
      </c>
      <c r="AY182" s="235" t="s">
        <v>159</v>
      </c>
    </row>
    <row r="183" s="14" customFormat="1">
      <c r="A183" s="14"/>
      <c r="B183" s="236"/>
      <c r="C183" s="237"/>
      <c r="D183" s="227" t="s">
        <v>170</v>
      </c>
      <c r="E183" s="238" t="s">
        <v>19</v>
      </c>
      <c r="F183" s="239" t="s">
        <v>279</v>
      </c>
      <c r="G183" s="237"/>
      <c r="H183" s="240">
        <v>7.3499999999999996</v>
      </c>
      <c r="I183" s="241"/>
      <c r="J183" s="237"/>
      <c r="K183" s="237"/>
      <c r="L183" s="242"/>
      <c r="M183" s="243"/>
      <c r="N183" s="244"/>
      <c r="O183" s="244"/>
      <c r="P183" s="244"/>
      <c r="Q183" s="244"/>
      <c r="R183" s="244"/>
      <c r="S183" s="244"/>
      <c r="T183" s="245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46" t="s">
        <v>170</v>
      </c>
      <c r="AU183" s="246" t="s">
        <v>79</v>
      </c>
      <c r="AV183" s="14" t="s">
        <v>79</v>
      </c>
      <c r="AW183" s="14" t="s">
        <v>31</v>
      </c>
      <c r="AX183" s="14" t="s">
        <v>69</v>
      </c>
      <c r="AY183" s="246" t="s">
        <v>159</v>
      </c>
    </row>
    <row r="184" s="13" customFormat="1">
      <c r="A184" s="13"/>
      <c r="B184" s="225"/>
      <c r="C184" s="226"/>
      <c r="D184" s="227" t="s">
        <v>170</v>
      </c>
      <c r="E184" s="228" t="s">
        <v>19</v>
      </c>
      <c r="F184" s="229" t="s">
        <v>280</v>
      </c>
      <c r="G184" s="226"/>
      <c r="H184" s="228" t="s">
        <v>19</v>
      </c>
      <c r="I184" s="230"/>
      <c r="J184" s="226"/>
      <c r="K184" s="226"/>
      <c r="L184" s="231"/>
      <c r="M184" s="232"/>
      <c r="N184" s="233"/>
      <c r="O184" s="233"/>
      <c r="P184" s="233"/>
      <c r="Q184" s="233"/>
      <c r="R184" s="233"/>
      <c r="S184" s="233"/>
      <c r="T184" s="234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5" t="s">
        <v>170</v>
      </c>
      <c r="AU184" s="235" t="s">
        <v>79</v>
      </c>
      <c r="AV184" s="13" t="s">
        <v>77</v>
      </c>
      <c r="AW184" s="13" t="s">
        <v>31</v>
      </c>
      <c r="AX184" s="13" t="s">
        <v>69</v>
      </c>
      <c r="AY184" s="235" t="s">
        <v>159</v>
      </c>
    </row>
    <row r="185" s="14" customFormat="1">
      <c r="A185" s="14"/>
      <c r="B185" s="236"/>
      <c r="C185" s="237"/>
      <c r="D185" s="227" t="s">
        <v>170</v>
      </c>
      <c r="E185" s="238" t="s">
        <v>19</v>
      </c>
      <c r="F185" s="239" t="s">
        <v>279</v>
      </c>
      <c r="G185" s="237"/>
      <c r="H185" s="240">
        <v>7.3499999999999996</v>
      </c>
      <c r="I185" s="241"/>
      <c r="J185" s="237"/>
      <c r="K185" s="237"/>
      <c r="L185" s="242"/>
      <c r="M185" s="243"/>
      <c r="N185" s="244"/>
      <c r="O185" s="244"/>
      <c r="P185" s="244"/>
      <c r="Q185" s="244"/>
      <c r="R185" s="244"/>
      <c r="S185" s="244"/>
      <c r="T185" s="245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46" t="s">
        <v>170</v>
      </c>
      <c r="AU185" s="246" t="s">
        <v>79</v>
      </c>
      <c r="AV185" s="14" t="s">
        <v>79</v>
      </c>
      <c r="AW185" s="14" t="s">
        <v>31</v>
      </c>
      <c r="AX185" s="14" t="s">
        <v>69</v>
      </c>
      <c r="AY185" s="246" t="s">
        <v>159</v>
      </c>
    </row>
    <row r="186" s="15" customFormat="1">
      <c r="A186" s="15"/>
      <c r="B186" s="247"/>
      <c r="C186" s="248"/>
      <c r="D186" s="227" t="s">
        <v>170</v>
      </c>
      <c r="E186" s="249" t="s">
        <v>19</v>
      </c>
      <c r="F186" s="250" t="s">
        <v>188</v>
      </c>
      <c r="G186" s="248"/>
      <c r="H186" s="251">
        <v>14.699999999999999</v>
      </c>
      <c r="I186" s="252"/>
      <c r="J186" s="248"/>
      <c r="K186" s="248"/>
      <c r="L186" s="253"/>
      <c r="M186" s="254"/>
      <c r="N186" s="255"/>
      <c r="O186" s="255"/>
      <c r="P186" s="255"/>
      <c r="Q186" s="255"/>
      <c r="R186" s="255"/>
      <c r="S186" s="255"/>
      <c r="T186" s="256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57" t="s">
        <v>170</v>
      </c>
      <c r="AU186" s="257" t="s">
        <v>79</v>
      </c>
      <c r="AV186" s="15" t="s">
        <v>166</v>
      </c>
      <c r="AW186" s="15" t="s">
        <v>31</v>
      </c>
      <c r="AX186" s="15" t="s">
        <v>77</v>
      </c>
      <c r="AY186" s="257" t="s">
        <v>159</v>
      </c>
    </row>
    <row r="187" s="2" customFormat="1" ht="33" customHeight="1">
      <c r="A187" s="41"/>
      <c r="B187" s="42"/>
      <c r="C187" s="207" t="s">
        <v>281</v>
      </c>
      <c r="D187" s="207" t="s">
        <v>161</v>
      </c>
      <c r="E187" s="208" t="s">
        <v>282</v>
      </c>
      <c r="F187" s="209" t="s">
        <v>283</v>
      </c>
      <c r="G187" s="210" t="s">
        <v>164</v>
      </c>
      <c r="H187" s="211">
        <v>29.760000000000002</v>
      </c>
      <c r="I187" s="212"/>
      <c r="J187" s="213">
        <f>ROUND(I187*H187,2)</f>
        <v>0</v>
      </c>
      <c r="K187" s="209" t="s">
        <v>165</v>
      </c>
      <c r="L187" s="47"/>
      <c r="M187" s="214" t="s">
        <v>19</v>
      </c>
      <c r="N187" s="215" t="s">
        <v>40</v>
      </c>
      <c r="O187" s="87"/>
      <c r="P187" s="216">
        <f>O187*H187</f>
        <v>0</v>
      </c>
      <c r="Q187" s="216">
        <v>0</v>
      </c>
      <c r="R187" s="216">
        <f>Q187*H187</f>
        <v>0</v>
      </c>
      <c r="S187" s="216">
        <v>0</v>
      </c>
      <c r="T187" s="217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18" t="s">
        <v>166</v>
      </c>
      <c r="AT187" s="218" t="s">
        <v>161</v>
      </c>
      <c r="AU187" s="218" t="s">
        <v>79</v>
      </c>
      <c r="AY187" s="20" t="s">
        <v>159</v>
      </c>
      <c r="BE187" s="219">
        <f>IF(N187="základní",J187,0)</f>
        <v>0</v>
      </c>
      <c r="BF187" s="219">
        <f>IF(N187="snížená",J187,0)</f>
        <v>0</v>
      </c>
      <c r="BG187" s="219">
        <f>IF(N187="zákl. přenesená",J187,0)</f>
        <v>0</v>
      </c>
      <c r="BH187" s="219">
        <f>IF(N187="sníž. přenesená",J187,0)</f>
        <v>0</v>
      </c>
      <c r="BI187" s="219">
        <f>IF(N187="nulová",J187,0)</f>
        <v>0</v>
      </c>
      <c r="BJ187" s="20" t="s">
        <v>77</v>
      </c>
      <c r="BK187" s="219">
        <f>ROUND(I187*H187,2)</f>
        <v>0</v>
      </c>
      <c r="BL187" s="20" t="s">
        <v>166</v>
      </c>
      <c r="BM187" s="218" t="s">
        <v>284</v>
      </c>
    </row>
    <row r="188" s="2" customFormat="1">
      <c r="A188" s="41"/>
      <c r="B188" s="42"/>
      <c r="C188" s="43"/>
      <c r="D188" s="220" t="s">
        <v>168</v>
      </c>
      <c r="E188" s="43"/>
      <c r="F188" s="221" t="s">
        <v>285</v>
      </c>
      <c r="G188" s="43"/>
      <c r="H188" s="43"/>
      <c r="I188" s="222"/>
      <c r="J188" s="43"/>
      <c r="K188" s="43"/>
      <c r="L188" s="47"/>
      <c r="M188" s="223"/>
      <c r="N188" s="224"/>
      <c r="O188" s="87"/>
      <c r="P188" s="87"/>
      <c r="Q188" s="87"/>
      <c r="R188" s="87"/>
      <c r="S188" s="87"/>
      <c r="T188" s="88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T188" s="20" t="s">
        <v>168</v>
      </c>
      <c r="AU188" s="20" t="s">
        <v>79</v>
      </c>
    </row>
    <row r="189" s="13" customFormat="1">
      <c r="A189" s="13"/>
      <c r="B189" s="225"/>
      <c r="C189" s="226"/>
      <c r="D189" s="227" t="s">
        <v>170</v>
      </c>
      <c r="E189" s="228" t="s">
        <v>19</v>
      </c>
      <c r="F189" s="229" t="s">
        <v>278</v>
      </c>
      <c r="G189" s="226"/>
      <c r="H189" s="228" t="s">
        <v>19</v>
      </c>
      <c r="I189" s="230"/>
      <c r="J189" s="226"/>
      <c r="K189" s="226"/>
      <c r="L189" s="231"/>
      <c r="M189" s="232"/>
      <c r="N189" s="233"/>
      <c r="O189" s="233"/>
      <c r="P189" s="233"/>
      <c r="Q189" s="233"/>
      <c r="R189" s="233"/>
      <c r="S189" s="233"/>
      <c r="T189" s="234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5" t="s">
        <v>170</v>
      </c>
      <c r="AU189" s="235" t="s">
        <v>79</v>
      </c>
      <c r="AV189" s="13" t="s">
        <v>77</v>
      </c>
      <c r="AW189" s="13" t="s">
        <v>31</v>
      </c>
      <c r="AX189" s="13" t="s">
        <v>69</v>
      </c>
      <c r="AY189" s="235" t="s">
        <v>159</v>
      </c>
    </row>
    <row r="190" s="13" customFormat="1">
      <c r="A190" s="13"/>
      <c r="B190" s="225"/>
      <c r="C190" s="226"/>
      <c r="D190" s="227" t="s">
        <v>170</v>
      </c>
      <c r="E190" s="228" t="s">
        <v>19</v>
      </c>
      <c r="F190" s="229" t="s">
        <v>211</v>
      </c>
      <c r="G190" s="226"/>
      <c r="H190" s="228" t="s">
        <v>19</v>
      </c>
      <c r="I190" s="230"/>
      <c r="J190" s="226"/>
      <c r="K190" s="226"/>
      <c r="L190" s="231"/>
      <c r="M190" s="232"/>
      <c r="N190" s="233"/>
      <c r="O190" s="233"/>
      <c r="P190" s="233"/>
      <c r="Q190" s="233"/>
      <c r="R190" s="233"/>
      <c r="S190" s="233"/>
      <c r="T190" s="234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5" t="s">
        <v>170</v>
      </c>
      <c r="AU190" s="235" t="s">
        <v>79</v>
      </c>
      <c r="AV190" s="13" t="s">
        <v>77</v>
      </c>
      <c r="AW190" s="13" t="s">
        <v>31</v>
      </c>
      <c r="AX190" s="13" t="s">
        <v>69</v>
      </c>
      <c r="AY190" s="235" t="s">
        <v>159</v>
      </c>
    </row>
    <row r="191" s="14" customFormat="1">
      <c r="A191" s="14"/>
      <c r="B191" s="236"/>
      <c r="C191" s="237"/>
      <c r="D191" s="227" t="s">
        <v>170</v>
      </c>
      <c r="E191" s="238" t="s">
        <v>19</v>
      </c>
      <c r="F191" s="239" t="s">
        <v>286</v>
      </c>
      <c r="G191" s="237"/>
      <c r="H191" s="240">
        <v>14.699999999999999</v>
      </c>
      <c r="I191" s="241"/>
      <c r="J191" s="237"/>
      <c r="K191" s="237"/>
      <c r="L191" s="242"/>
      <c r="M191" s="243"/>
      <c r="N191" s="244"/>
      <c r="O191" s="244"/>
      <c r="P191" s="244"/>
      <c r="Q191" s="244"/>
      <c r="R191" s="244"/>
      <c r="S191" s="244"/>
      <c r="T191" s="245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46" t="s">
        <v>170</v>
      </c>
      <c r="AU191" s="246" t="s">
        <v>79</v>
      </c>
      <c r="AV191" s="14" t="s">
        <v>79</v>
      </c>
      <c r="AW191" s="14" t="s">
        <v>31</v>
      </c>
      <c r="AX191" s="14" t="s">
        <v>69</v>
      </c>
      <c r="AY191" s="246" t="s">
        <v>159</v>
      </c>
    </row>
    <row r="192" s="13" customFormat="1">
      <c r="A192" s="13"/>
      <c r="B192" s="225"/>
      <c r="C192" s="226"/>
      <c r="D192" s="227" t="s">
        <v>170</v>
      </c>
      <c r="E192" s="228" t="s">
        <v>19</v>
      </c>
      <c r="F192" s="229" t="s">
        <v>280</v>
      </c>
      <c r="G192" s="226"/>
      <c r="H192" s="228" t="s">
        <v>19</v>
      </c>
      <c r="I192" s="230"/>
      <c r="J192" s="226"/>
      <c r="K192" s="226"/>
      <c r="L192" s="231"/>
      <c r="M192" s="232"/>
      <c r="N192" s="233"/>
      <c r="O192" s="233"/>
      <c r="P192" s="233"/>
      <c r="Q192" s="233"/>
      <c r="R192" s="233"/>
      <c r="S192" s="233"/>
      <c r="T192" s="234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5" t="s">
        <v>170</v>
      </c>
      <c r="AU192" s="235" t="s">
        <v>79</v>
      </c>
      <c r="AV192" s="13" t="s">
        <v>77</v>
      </c>
      <c r="AW192" s="13" t="s">
        <v>31</v>
      </c>
      <c r="AX192" s="13" t="s">
        <v>69</v>
      </c>
      <c r="AY192" s="235" t="s">
        <v>159</v>
      </c>
    </row>
    <row r="193" s="14" customFormat="1">
      <c r="A193" s="14"/>
      <c r="B193" s="236"/>
      <c r="C193" s="237"/>
      <c r="D193" s="227" t="s">
        <v>170</v>
      </c>
      <c r="E193" s="238" t="s">
        <v>19</v>
      </c>
      <c r="F193" s="239" t="s">
        <v>287</v>
      </c>
      <c r="G193" s="237"/>
      <c r="H193" s="240">
        <v>15.060000000000001</v>
      </c>
      <c r="I193" s="241"/>
      <c r="J193" s="237"/>
      <c r="K193" s="237"/>
      <c r="L193" s="242"/>
      <c r="M193" s="243"/>
      <c r="N193" s="244"/>
      <c r="O193" s="244"/>
      <c r="P193" s="244"/>
      <c r="Q193" s="244"/>
      <c r="R193" s="244"/>
      <c r="S193" s="244"/>
      <c r="T193" s="245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46" t="s">
        <v>170</v>
      </c>
      <c r="AU193" s="246" t="s">
        <v>79</v>
      </c>
      <c r="AV193" s="14" t="s">
        <v>79</v>
      </c>
      <c r="AW193" s="14" t="s">
        <v>31</v>
      </c>
      <c r="AX193" s="14" t="s">
        <v>69</v>
      </c>
      <c r="AY193" s="246" t="s">
        <v>159</v>
      </c>
    </row>
    <row r="194" s="15" customFormat="1">
      <c r="A194" s="15"/>
      <c r="B194" s="247"/>
      <c r="C194" s="248"/>
      <c r="D194" s="227" t="s">
        <v>170</v>
      </c>
      <c r="E194" s="249" t="s">
        <v>19</v>
      </c>
      <c r="F194" s="250" t="s">
        <v>188</v>
      </c>
      <c r="G194" s="248"/>
      <c r="H194" s="251">
        <v>29.759999999999998</v>
      </c>
      <c r="I194" s="252"/>
      <c r="J194" s="248"/>
      <c r="K194" s="248"/>
      <c r="L194" s="253"/>
      <c r="M194" s="254"/>
      <c r="N194" s="255"/>
      <c r="O194" s="255"/>
      <c r="P194" s="255"/>
      <c r="Q194" s="255"/>
      <c r="R194" s="255"/>
      <c r="S194" s="255"/>
      <c r="T194" s="256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57" t="s">
        <v>170</v>
      </c>
      <c r="AU194" s="257" t="s">
        <v>79</v>
      </c>
      <c r="AV194" s="15" t="s">
        <v>166</v>
      </c>
      <c r="AW194" s="15" t="s">
        <v>31</v>
      </c>
      <c r="AX194" s="15" t="s">
        <v>77</v>
      </c>
      <c r="AY194" s="257" t="s">
        <v>159</v>
      </c>
    </row>
    <row r="195" s="2" customFormat="1" ht="24.15" customHeight="1">
      <c r="A195" s="41"/>
      <c r="B195" s="42"/>
      <c r="C195" s="207" t="s">
        <v>288</v>
      </c>
      <c r="D195" s="207" t="s">
        <v>161</v>
      </c>
      <c r="E195" s="208" t="s">
        <v>289</v>
      </c>
      <c r="F195" s="209" t="s">
        <v>290</v>
      </c>
      <c r="G195" s="210" t="s">
        <v>164</v>
      </c>
      <c r="H195" s="211">
        <v>7.3499999999999996</v>
      </c>
      <c r="I195" s="212"/>
      <c r="J195" s="213">
        <f>ROUND(I195*H195,2)</f>
        <v>0</v>
      </c>
      <c r="K195" s="209" t="s">
        <v>165</v>
      </c>
      <c r="L195" s="47"/>
      <c r="M195" s="214" t="s">
        <v>19</v>
      </c>
      <c r="N195" s="215" t="s">
        <v>40</v>
      </c>
      <c r="O195" s="87"/>
      <c r="P195" s="216">
        <f>O195*H195</f>
        <v>0</v>
      </c>
      <c r="Q195" s="216">
        <v>0</v>
      </c>
      <c r="R195" s="216">
        <f>Q195*H195</f>
        <v>0</v>
      </c>
      <c r="S195" s="216">
        <v>0</v>
      </c>
      <c r="T195" s="217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18" t="s">
        <v>166</v>
      </c>
      <c r="AT195" s="218" t="s">
        <v>161</v>
      </c>
      <c r="AU195" s="218" t="s">
        <v>79</v>
      </c>
      <c r="AY195" s="20" t="s">
        <v>159</v>
      </c>
      <c r="BE195" s="219">
        <f>IF(N195="základní",J195,0)</f>
        <v>0</v>
      </c>
      <c r="BF195" s="219">
        <f>IF(N195="snížená",J195,0)</f>
        <v>0</v>
      </c>
      <c r="BG195" s="219">
        <f>IF(N195="zákl. přenesená",J195,0)</f>
        <v>0</v>
      </c>
      <c r="BH195" s="219">
        <f>IF(N195="sníž. přenesená",J195,0)</f>
        <v>0</v>
      </c>
      <c r="BI195" s="219">
        <f>IF(N195="nulová",J195,0)</f>
        <v>0</v>
      </c>
      <c r="BJ195" s="20" t="s">
        <v>77</v>
      </c>
      <c r="BK195" s="219">
        <f>ROUND(I195*H195,2)</f>
        <v>0</v>
      </c>
      <c r="BL195" s="20" t="s">
        <v>166</v>
      </c>
      <c r="BM195" s="218" t="s">
        <v>291</v>
      </c>
    </row>
    <row r="196" s="2" customFormat="1">
      <c r="A196" s="41"/>
      <c r="B196" s="42"/>
      <c r="C196" s="43"/>
      <c r="D196" s="220" t="s">
        <v>168</v>
      </c>
      <c r="E196" s="43"/>
      <c r="F196" s="221" t="s">
        <v>292</v>
      </c>
      <c r="G196" s="43"/>
      <c r="H196" s="43"/>
      <c r="I196" s="222"/>
      <c r="J196" s="43"/>
      <c r="K196" s="43"/>
      <c r="L196" s="47"/>
      <c r="M196" s="223"/>
      <c r="N196" s="224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20" t="s">
        <v>168</v>
      </c>
      <c r="AU196" s="20" t="s">
        <v>79</v>
      </c>
    </row>
    <row r="197" s="2" customFormat="1" ht="24.15" customHeight="1">
      <c r="A197" s="41"/>
      <c r="B197" s="42"/>
      <c r="C197" s="207" t="s">
        <v>293</v>
      </c>
      <c r="D197" s="207" t="s">
        <v>161</v>
      </c>
      <c r="E197" s="208" t="s">
        <v>238</v>
      </c>
      <c r="F197" s="209" t="s">
        <v>239</v>
      </c>
      <c r="G197" s="210" t="s">
        <v>164</v>
      </c>
      <c r="H197" s="211">
        <v>7.3499999999999996</v>
      </c>
      <c r="I197" s="212"/>
      <c r="J197" s="213">
        <f>ROUND(I197*H197,2)</f>
        <v>0</v>
      </c>
      <c r="K197" s="209" t="s">
        <v>165</v>
      </c>
      <c r="L197" s="47"/>
      <c r="M197" s="214" t="s">
        <v>19</v>
      </c>
      <c r="N197" s="215" t="s">
        <v>40</v>
      </c>
      <c r="O197" s="87"/>
      <c r="P197" s="216">
        <f>O197*H197</f>
        <v>0</v>
      </c>
      <c r="Q197" s="216">
        <v>0</v>
      </c>
      <c r="R197" s="216">
        <f>Q197*H197</f>
        <v>0</v>
      </c>
      <c r="S197" s="216">
        <v>0</v>
      </c>
      <c r="T197" s="217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18" t="s">
        <v>166</v>
      </c>
      <c r="AT197" s="218" t="s">
        <v>161</v>
      </c>
      <c r="AU197" s="218" t="s">
        <v>79</v>
      </c>
      <c r="AY197" s="20" t="s">
        <v>159</v>
      </c>
      <c r="BE197" s="219">
        <f>IF(N197="základní",J197,0)</f>
        <v>0</v>
      </c>
      <c r="BF197" s="219">
        <f>IF(N197="snížená",J197,0)</f>
        <v>0</v>
      </c>
      <c r="BG197" s="219">
        <f>IF(N197="zákl. přenesená",J197,0)</f>
        <v>0</v>
      </c>
      <c r="BH197" s="219">
        <f>IF(N197="sníž. přenesená",J197,0)</f>
        <v>0</v>
      </c>
      <c r="BI197" s="219">
        <f>IF(N197="nulová",J197,0)</f>
        <v>0</v>
      </c>
      <c r="BJ197" s="20" t="s">
        <v>77</v>
      </c>
      <c r="BK197" s="219">
        <f>ROUND(I197*H197,2)</f>
        <v>0</v>
      </c>
      <c r="BL197" s="20" t="s">
        <v>166</v>
      </c>
      <c r="BM197" s="218" t="s">
        <v>294</v>
      </c>
    </row>
    <row r="198" s="2" customFormat="1">
      <c r="A198" s="41"/>
      <c r="B198" s="42"/>
      <c r="C198" s="43"/>
      <c r="D198" s="220" t="s">
        <v>168</v>
      </c>
      <c r="E198" s="43"/>
      <c r="F198" s="221" t="s">
        <v>241</v>
      </c>
      <c r="G198" s="43"/>
      <c r="H198" s="43"/>
      <c r="I198" s="222"/>
      <c r="J198" s="43"/>
      <c r="K198" s="43"/>
      <c r="L198" s="47"/>
      <c r="M198" s="223"/>
      <c r="N198" s="224"/>
      <c r="O198" s="87"/>
      <c r="P198" s="87"/>
      <c r="Q198" s="87"/>
      <c r="R198" s="87"/>
      <c r="S198" s="87"/>
      <c r="T198" s="88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T198" s="20" t="s">
        <v>168</v>
      </c>
      <c r="AU198" s="20" t="s">
        <v>79</v>
      </c>
    </row>
    <row r="199" s="2" customFormat="1" ht="24.15" customHeight="1">
      <c r="A199" s="41"/>
      <c r="B199" s="42"/>
      <c r="C199" s="207" t="s">
        <v>295</v>
      </c>
      <c r="D199" s="207" t="s">
        <v>161</v>
      </c>
      <c r="E199" s="208" t="s">
        <v>296</v>
      </c>
      <c r="F199" s="209" t="s">
        <v>297</v>
      </c>
      <c r="G199" s="210" t="s">
        <v>197</v>
      </c>
      <c r="H199" s="211">
        <v>49</v>
      </c>
      <c r="I199" s="212"/>
      <c r="J199" s="213">
        <f>ROUND(I199*H199,2)</f>
        <v>0</v>
      </c>
      <c r="K199" s="209" t="s">
        <v>165</v>
      </c>
      <c r="L199" s="47"/>
      <c r="M199" s="214" t="s">
        <v>19</v>
      </c>
      <c r="N199" s="215" t="s">
        <v>40</v>
      </c>
      <c r="O199" s="87"/>
      <c r="P199" s="216">
        <f>O199*H199</f>
        <v>0</v>
      </c>
      <c r="Q199" s="216">
        <v>0</v>
      </c>
      <c r="R199" s="216">
        <f>Q199*H199</f>
        <v>0</v>
      </c>
      <c r="S199" s="216">
        <v>0</v>
      </c>
      <c r="T199" s="217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18" t="s">
        <v>166</v>
      </c>
      <c r="AT199" s="218" t="s">
        <v>161</v>
      </c>
      <c r="AU199" s="218" t="s">
        <v>79</v>
      </c>
      <c r="AY199" s="20" t="s">
        <v>159</v>
      </c>
      <c r="BE199" s="219">
        <f>IF(N199="základní",J199,0)</f>
        <v>0</v>
      </c>
      <c r="BF199" s="219">
        <f>IF(N199="snížená",J199,0)</f>
        <v>0</v>
      </c>
      <c r="BG199" s="219">
        <f>IF(N199="zákl. přenesená",J199,0)</f>
        <v>0</v>
      </c>
      <c r="BH199" s="219">
        <f>IF(N199="sníž. přenesená",J199,0)</f>
        <v>0</v>
      </c>
      <c r="BI199" s="219">
        <f>IF(N199="nulová",J199,0)</f>
        <v>0</v>
      </c>
      <c r="BJ199" s="20" t="s">
        <v>77</v>
      </c>
      <c r="BK199" s="219">
        <f>ROUND(I199*H199,2)</f>
        <v>0</v>
      </c>
      <c r="BL199" s="20" t="s">
        <v>166</v>
      </c>
      <c r="BM199" s="218" t="s">
        <v>298</v>
      </c>
    </row>
    <row r="200" s="2" customFormat="1">
      <c r="A200" s="41"/>
      <c r="B200" s="42"/>
      <c r="C200" s="43"/>
      <c r="D200" s="220" t="s">
        <v>168</v>
      </c>
      <c r="E200" s="43"/>
      <c r="F200" s="221" t="s">
        <v>299</v>
      </c>
      <c r="G200" s="43"/>
      <c r="H200" s="43"/>
      <c r="I200" s="222"/>
      <c r="J200" s="43"/>
      <c r="K200" s="43"/>
      <c r="L200" s="47"/>
      <c r="M200" s="223"/>
      <c r="N200" s="224"/>
      <c r="O200" s="87"/>
      <c r="P200" s="87"/>
      <c r="Q200" s="87"/>
      <c r="R200" s="87"/>
      <c r="S200" s="87"/>
      <c r="T200" s="88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T200" s="20" t="s">
        <v>168</v>
      </c>
      <c r="AU200" s="20" t="s">
        <v>79</v>
      </c>
    </row>
    <row r="201" s="2" customFormat="1" ht="16.5" customHeight="1">
      <c r="A201" s="41"/>
      <c r="B201" s="42"/>
      <c r="C201" s="207" t="s">
        <v>7</v>
      </c>
      <c r="D201" s="207" t="s">
        <v>161</v>
      </c>
      <c r="E201" s="208" t="s">
        <v>300</v>
      </c>
      <c r="F201" s="209" t="s">
        <v>301</v>
      </c>
      <c r="G201" s="210" t="s">
        <v>197</v>
      </c>
      <c r="H201" s="211">
        <v>49</v>
      </c>
      <c r="I201" s="212"/>
      <c r="J201" s="213">
        <f>ROUND(I201*H201,2)</f>
        <v>0</v>
      </c>
      <c r="K201" s="209" t="s">
        <v>19</v>
      </c>
      <c r="L201" s="47"/>
      <c r="M201" s="214" t="s">
        <v>19</v>
      </c>
      <c r="N201" s="215" t="s">
        <v>40</v>
      </c>
      <c r="O201" s="87"/>
      <c r="P201" s="216">
        <f>O201*H201</f>
        <v>0</v>
      </c>
      <c r="Q201" s="216">
        <v>0</v>
      </c>
      <c r="R201" s="216">
        <f>Q201*H201</f>
        <v>0</v>
      </c>
      <c r="S201" s="216">
        <v>0</v>
      </c>
      <c r="T201" s="217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18" t="s">
        <v>166</v>
      </c>
      <c r="AT201" s="218" t="s">
        <v>161</v>
      </c>
      <c r="AU201" s="218" t="s">
        <v>79</v>
      </c>
      <c r="AY201" s="20" t="s">
        <v>159</v>
      </c>
      <c r="BE201" s="219">
        <f>IF(N201="základní",J201,0)</f>
        <v>0</v>
      </c>
      <c r="BF201" s="219">
        <f>IF(N201="snížená",J201,0)</f>
        <v>0</v>
      </c>
      <c r="BG201" s="219">
        <f>IF(N201="zákl. přenesená",J201,0)</f>
        <v>0</v>
      </c>
      <c r="BH201" s="219">
        <f>IF(N201="sníž. přenesená",J201,0)</f>
        <v>0</v>
      </c>
      <c r="BI201" s="219">
        <f>IF(N201="nulová",J201,0)</f>
        <v>0</v>
      </c>
      <c r="BJ201" s="20" t="s">
        <v>77</v>
      </c>
      <c r="BK201" s="219">
        <f>ROUND(I201*H201,2)</f>
        <v>0</v>
      </c>
      <c r="BL201" s="20" t="s">
        <v>166</v>
      </c>
      <c r="BM201" s="218" t="s">
        <v>302</v>
      </c>
    </row>
    <row r="202" s="2" customFormat="1" ht="24.15" customHeight="1">
      <c r="A202" s="41"/>
      <c r="B202" s="42"/>
      <c r="C202" s="207" t="s">
        <v>303</v>
      </c>
      <c r="D202" s="207" t="s">
        <v>161</v>
      </c>
      <c r="E202" s="208" t="s">
        <v>304</v>
      </c>
      <c r="F202" s="209" t="s">
        <v>305</v>
      </c>
      <c r="G202" s="210" t="s">
        <v>251</v>
      </c>
      <c r="H202" s="211">
        <v>23</v>
      </c>
      <c r="I202" s="212"/>
      <c r="J202" s="213">
        <f>ROUND(I202*H202,2)</f>
        <v>0</v>
      </c>
      <c r="K202" s="209" t="s">
        <v>165</v>
      </c>
      <c r="L202" s="47"/>
      <c r="M202" s="214" t="s">
        <v>19</v>
      </c>
      <c r="N202" s="215" t="s">
        <v>40</v>
      </c>
      <c r="O202" s="87"/>
      <c r="P202" s="216">
        <f>O202*H202</f>
        <v>0</v>
      </c>
      <c r="Q202" s="216">
        <v>0</v>
      </c>
      <c r="R202" s="216">
        <f>Q202*H202</f>
        <v>0</v>
      </c>
      <c r="S202" s="216">
        <v>0.040000000000000001</v>
      </c>
      <c r="T202" s="217">
        <f>S202*H202</f>
        <v>0.92000000000000004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18" t="s">
        <v>166</v>
      </c>
      <c r="AT202" s="218" t="s">
        <v>161</v>
      </c>
      <c r="AU202" s="218" t="s">
        <v>79</v>
      </c>
      <c r="AY202" s="20" t="s">
        <v>159</v>
      </c>
      <c r="BE202" s="219">
        <f>IF(N202="základní",J202,0)</f>
        <v>0</v>
      </c>
      <c r="BF202" s="219">
        <f>IF(N202="snížená",J202,0)</f>
        <v>0</v>
      </c>
      <c r="BG202" s="219">
        <f>IF(N202="zákl. přenesená",J202,0)</f>
        <v>0</v>
      </c>
      <c r="BH202" s="219">
        <f>IF(N202="sníž. přenesená",J202,0)</f>
        <v>0</v>
      </c>
      <c r="BI202" s="219">
        <f>IF(N202="nulová",J202,0)</f>
        <v>0</v>
      </c>
      <c r="BJ202" s="20" t="s">
        <v>77</v>
      </c>
      <c r="BK202" s="219">
        <f>ROUND(I202*H202,2)</f>
        <v>0</v>
      </c>
      <c r="BL202" s="20" t="s">
        <v>166</v>
      </c>
      <c r="BM202" s="218" t="s">
        <v>306</v>
      </c>
    </row>
    <row r="203" s="2" customFormat="1">
      <c r="A203" s="41"/>
      <c r="B203" s="42"/>
      <c r="C203" s="43"/>
      <c r="D203" s="220" t="s">
        <v>168</v>
      </c>
      <c r="E203" s="43"/>
      <c r="F203" s="221" t="s">
        <v>307</v>
      </c>
      <c r="G203" s="43"/>
      <c r="H203" s="43"/>
      <c r="I203" s="222"/>
      <c r="J203" s="43"/>
      <c r="K203" s="43"/>
      <c r="L203" s="47"/>
      <c r="M203" s="223"/>
      <c r="N203" s="224"/>
      <c r="O203" s="87"/>
      <c r="P203" s="87"/>
      <c r="Q203" s="87"/>
      <c r="R203" s="87"/>
      <c r="S203" s="87"/>
      <c r="T203" s="88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T203" s="20" t="s">
        <v>168</v>
      </c>
      <c r="AU203" s="20" t="s">
        <v>79</v>
      </c>
    </row>
    <row r="204" s="13" customFormat="1">
      <c r="A204" s="13"/>
      <c r="B204" s="225"/>
      <c r="C204" s="226"/>
      <c r="D204" s="227" t="s">
        <v>170</v>
      </c>
      <c r="E204" s="228" t="s">
        <v>19</v>
      </c>
      <c r="F204" s="229" t="s">
        <v>308</v>
      </c>
      <c r="G204" s="226"/>
      <c r="H204" s="228" t="s">
        <v>19</v>
      </c>
      <c r="I204" s="230"/>
      <c r="J204" s="226"/>
      <c r="K204" s="226"/>
      <c r="L204" s="231"/>
      <c r="M204" s="232"/>
      <c r="N204" s="233"/>
      <c r="O204" s="233"/>
      <c r="P204" s="233"/>
      <c r="Q204" s="233"/>
      <c r="R204" s="233"/>
      <c r="S204" s="233"/>
      <c r="T204" s="234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5" t="s">
        <v>170</v>
      </c>
      <c r="AU204" s="235" t="s">
        <v>79</v>
      </c>
      <c r="AV204" s="13" t="s">
        <v>77</v>
      </c>
      <c r="AW204" s="13" t="s">
        <v>31</v>
      </c>
      <c r="AX204" s="13" t="s">
        <v>69</v>
      </c>
      <c r="AY204" s="235" t="s">
        <v>159</v>
      </c>
    </row>
    <row r="205" s="14" customFormat="1">
      <c r="A205" s="14"/>
      <c r="B205" s="236"/>
      <c r="C205" s="237"/>
      <c r="D205" s="227" t="s">
        <v>170</v>
      </c>
      <c r="E205" s="238" t="s">
        <v>19</v>
      </c>
      <c r="F205" s="239" t="s">
        <v>309</v>
      </c>
      <c r="G205" s="237"/>
      <c r="H205" s="240">
        <v>23</v>
      </c>
      <c r="I205" s="241"/>
      <c r="J205" s="237"/>
      <c r="K205" s="237"/>
      <c r="L205" s="242"/>
      <c r="M205" s="243"/>
      <c r="N205" s="244"/>
      <c r="O205" s="244"/>
      <c r="P205" s="244"/>
      <c r="Q205" s="244"/>
      <c r="R205" s="244"/>
      <c r="S205" s="244"/>
      <c r="T205" s="245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46" t="s">
        <v>170</v>
      </c>
      <c r="AU205" s="246" t="s">
        <v>79</v>
      </c>
      <c r="AV205" s="14" t="s">
        <v>79</v>
      </c>
      <c r="AW205" s="14" t="s">
        <v>31</v>
      </c>
      <c r="AX205" s="14" t="s">
        <v>77</v>
      </c>
      <c r="AY205" s="246" t="s">
        <v>159</v>
      </c>
    </row>
    <row r="206" s="2" customFormat="1" ht="24.15" customHeight="1">
      <c r="A206" s="41"/>
      <c r="B206" s="42"/>
      <c r="C206" s="207" t="s">
        <v>309</v>
      </c>
      <c r="D206" s="207" t="s">
        <v>161</v>
      </c>
      <c r="E206" s="208" t="s">
        <v>310</v>
      </c>
      <c r="F206" s="209" t="s">
        <v>311</v>
      </c>
      <c r="G206" s="210" t="s">
        <v>251</v>
      </c>
      <c r="H206" s="211">
        <v>23</v>
      </c>
      <c r="I206" s="212"/>
      <c r="J206" s="213">
        <f>ROUND(I206*H206,2)</f>
        <v>0</v>
      </c>
      <c r="K206" s="209" t="s">
        <v>165</v>
      </c>
      <c r="L206" s="47"/>
      <c r="M206" s="214" t="s">
        <v>19</v>
      </c>
      <c r="N206" s="215" t="s">
        <v>40</v>
      </c>
      <c r="O206" s="87"/>
      <c r="P206" s="216">
        <f>O206*H206</f>
        <v>0</v>
      </c>
      <c r="Q206" s="216">
        <v>0.10095</v>
      </c>
      <c r="R206" s="216">
        <f>Q206*H206</f>
        <v>2.32185</v>
      </c>
      <c r="S206" s="216">
        <v>0</v>
      </c>
      <c r="T206" s="217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18" t="s">
        <v>166</v>
      </c>
      <c r="AT206" s="218" t="s">
        <v>161</v>
      </c>
      <c r="AU206" s="218" t="s">
        <v>79</v>
      </c>
      <c r="AY206" s="20" t="s">
        <v>159</v>
      </c>
      <c r="BE206" s="219">
        <f>IF(N206="základní",J206,0)</f>
        <v>0</v>
      </c>
      <c r="BF206" s="219">
        <f>IF(N206="snížená",J206,0)</f>
        <v>0</v>
      </c>
      <c r="BG206" s="219">
        <f>IF(N206="zákl. přenesená",J206,0)</f>
        <v>0</v>
      </c>
      <c r="BH206" s="219">
        <f>IF(N206="sníž. přenesená",J206,0)</f>
        <v>0</v>
      </c>
      <c r="BI206" s="219">
        <f>IF(N206="nulová",J206,0)</f>
        <v>0</v>
      </c>
      <c r="BJ206" s="20" t="s">
        <v>77</v>
      </c>
      <c r="BK206" s="219">
        <f>ROUND(I206*H206,2)</f>
        <v>0</v>
      </c>
      <c r="BL206" s="20" t="s">
        <v>166</v>
      </c>
      <c r="BM206" s="218" t="s">
        <v>312</v>
      </c>
    </row>
    <row r="207" s="2" customFormat="1">
      <c r="A207" s="41"/>
      <c r="B207" s="42"/>
      <c r="C207" s="43"/>
      <c r="D207" s="220" t="s">
        <v>168</v>
      </c>
      <c r="E207" s="43"/>
      <c r="F207" s="221" t="s">
        <v>313</v>
      </c>
      <c r="G207" s="43"/>
      <c r="H207" s="43"/>
      <c r="I207" s="222"/>
      <c r="J207" s="43"/>
      <c r="K207" s="43"/>
      <c r="L207" s="47"/>
      <c r="M207" s="223"/>
      <c r="N207" s="224"/>
      <c r="O207" s="87"/>
      <c r="P207" s="87"/>
      <c r="Q207" s="87"/>
      <c r="R207" s="87"/>
      <c r="S207" s="87"/>
      <c r="T207" s="88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T207" s="20" t="s">
        <v>168</v>
      </c>
      <c r="AU207" s="20" t="s">
        <v>79</v>
      </c>
    </row>
    <row r="208" s="13" customFormat="1">
      <c r="A208" s="13"/>
      <c r="B208" s="225"/>
      <c r="C208" s="226"/>
      <c r="D208" s="227" t="s">
        <v>170</v>
      </c>
      <c r="E208" s="228" t="s">
        <v>19</v>
      </c>
      <c r="F208" s="229" t="s">
        <v>314</v>
      </c>
      <c r="G208" s="226"/>
      <c r="H208" s="228" t="s">
        <v>19</v>
      </c>
      <c r="I208" s="230"/>
      <c r="J208" s="226"/>
      <c r="K208" s="226"/>
      <c r="L208" s="231"/>
      <c r="M208" s="232"/>
      <c r="N208" s="233"/>
      <c r="O208" s="233"/>
      <c r="P208" s="233"/>
      <c r="Q208" s="233"/>
      <c r="R208" s="233"/>
      <c r="S208" s="233"/>
      <c r="T208" s="234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5" t="s">
        <v>170</v>
      </c>
      <c r="AU208" s="235" t="s">
        <v>79</v>
      </c>
      <c r="AV208" s="13" t="s">
        <v>77</v>
      </c>
      <c r="AW208" s="13" t="s">
        <v>31</v>
      </c>
      <c r="AX208" s="13" t="s">
        <v>69</v>
      </c>
      <c r="AY208" s="235" t="s">
        <v>159</v>
      </c>
    </row>
    <row r="209" s="14" customFormat="1">
      <c r="A209" s="14"/>
      <c r="B209" s="236"/>
      <c r="C209" s="237"/>
      <c r="D209" s="227" t="s">
        <v>170</v>
      </c>
      <c r="E209" s="238" t="s">
        <v>19</v>
      </c>
      <c r="F209" s="239" t="s">
        <v>309</v>
      </c>
      <c r="G209" s="237"/>
      <c r="H209" s="240">
        <v>23</v>
      </c>
      <c r="I209" s="241"/>
      <c r="J209" s="237"/>
      <c r="K209" s="237"/>
      <c r="L209" s="242"/>
      <c r="M209" s="243"/>
      <c r="N209" s="244"/>
      <c r="O209" s="244"/>
      <c r="P209" s="244"/>
      <c r="Q209" s="244"/>
      <c r="R209" s="244"/>
      <c r="S209" s="244"/>
      <c r="T209" s="245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46" t="s">
        <v>170</v>
      </c>
      <c r="AU209" s="246" t="s">
        <v>79</v>
      </c>
      <c r="AV209" s="14" t="s">
        <v>79</v>
      </c>
      <c r="AW209" s="14" t="s">
        <v>31</v>
      </c>
      <c r="AX209" s="14" t="s">
        <v>77</v>
      </c>
      <c r="AY209" s="246" t="s">
        <v>159</v>
      </c>
    </row>
    <row r="210" s="2" customFormat="1" ht="16.5" customHeight="1">
      <c r="A210" s="41"/>
      <c r="B210" s="42"/>
      <c r="C210" s="258" t="s">
        <v>315</v>
      </c>
      <c r="D210" s="258" t="s">
        <v>316</v>
      </c>
      <c r="E210" s="259" t="s">
        <v>317</v>
      </c>
      <c r="F210" s="260" t="s">
        <v>318</v>
      </c>
      <c r="G210" s="261" t="s">
        <v>251</v>
      </c>
      <c r="H210" s="262">
        <v>23</v>
      </c>
      <c r="I210" s="263"/>
      <c r="J210" s="264">
        <f>ROUND(I210*H210,2)</f>
        <v>0</v>
      </c>
      <c r="K210" s="260" t="s">
        <v>19</v>
      </c>
      <c r="L210" s="265"/>
      <c r="M210" s="266" t="s">
        <v>19</v>
      </c>
      <c r="N210" s="267" t="s">
        <v>40</v>
      </c>
      <c r="O210" s="87"/>
      <c r="P210" s="216">
        <f>O210*H210</f>
        <v>0</v>
      </c>
      <c r="Q210" s="216">
        <v>0.028000000000000001</v>
      </c>
      <c r="R210" s="216">
        <f>Q210*H210</f>
        <v>0.64400000000000002</v>
      </c>
      <c r="S210" s="216">
        <v>0</v>
      </c>
      <c r="T210" s="217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18" t="s">
        <v>225</v>
      </c>
      <c r="AT210" s="218" t="s">
        <v>316</v>
      </c>
      <c r="AU210" s="218" t="s">
        <v>79</v>
      </c>
      <c r="AY210" s="20" t="s">
        <v>159</v>
      </c>
      <c r="BE210" s="219">
        <f>IF(N210="základní",J210,0)</f>
        <v>0</v>
      </c>
      <c r="BF210" s="219">
        <f>IF(N210="snížená",J210,0)</f>
        <v>0</v>
      </c>
      <c r="BG210" s="219">
        <f>IF(N210="zákl. přenesená",J210,0)</f>
        <v>0</v>
      </c>
      <c r="BH210" s="219">
        <f>IF(N210="sníž. přenesená",J210,0)</f>
        <v>0</v>
      </c>
      <c r="BI210" s="219">
        <f>IF(N210="nulová",J210,0)</f>
        <v>0</v>
      </c>
      <c r="BJ210" s="20" t="s">
        <v>77</v>
      </c>
      <c r="BK210" s="219">
        <f>ROUND(I210*H210,2)</f>
        <v>0</v>
      </c>
      <c r="BL210" s="20" t="s">
        <v>166</v>
      </c>
      <c r="BM210" s="218" t="s">
        <v>319</v>
      </c>
    </row>
    <row r="211" s="2" customFormat="1" ht="16.5" customHeight="1">
      <c r="A211" s="41"/>
      <c r="B211" s="42"/>
      <c r="C211" s="207" t="s">
        <v>320</v>
      </c>
      <c r="D211" s="207" t="s">
        <v>161</v>
      </c>
      <c r="E211" s="208" t="s">
        <v>321</v>
      </c>
      <c r="F211" s="209" t="s">
        <v>322</v>
      </c>
      <c r="G211" s="210" t="s">
        <v>164</v>
      </c>
      <c r="H211" s="211">
        <v>0.86299999999999999</v>
      </c>
      <c r="I211" s="212"/>
      <c r="J211" s="213">
        <f>ROUND(I211*H211,2)</f>
        <v>0</v>
      </c>
      <c r="K211" s="209" t="s">
        <v>165</v>
      </c>
      <c r="L211" s="47"/>
      <c r="M211" s="214" t="s">
        <v>19</v>
      </c>
      <c r="N211" s="215" t="s">
        <v>40</v>
      </c>
      <c r="O211" s="87"/>
      <c r="P211" s="216">
        <f>O211*H211</f>
        <v>0</v>
      </c>
      <c r="Q211" s="216">
        <v>2.2563399999999998</v>
      </c>
      <c r="R211" s="216">
        <f>Q211*H211</f>
        <v>1.9472214199999998</v>
      </c>
      <c r="S211" s="216">
        <v>0</v>
      </c>
      <c r="T211" s="217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18" t="s">
        <v>166</v>
      </c>
      <c r="AT211" s="218" t="s">
        <v>161</v>
      </c>
      <c r="AU211" s="218" t="s">
        <v>79</v>
      </c>
      <c r="AY211" s="20" t="s">
        <v>159</v>
      </c>
      <c r="BE211" s="219">
        <f>IF(N211="základní",J211,0)</f>
        <v>0</v>
      </c>
      <c r="BF211" s="219">
        <f>IF(N211="snížená",J211,0)</f>
        <v>0</v>
      </c>
      <c r="BG211" s="219">
        <f>IF(N211="zákl. přenesená",J211,0)</f>
        <v>0</v>
      </c>
      <c r="BH211" s="219">
        <f>IF(N211="sníž. přenesená",J211,0)</f>
        <v>0</v>
      </c>
      <c r="BI211" s="219">
        <f>IF(N211="nulová",J211,0)</f>
        <v>0</v>
      </c>
      <c r="BJ211" s="20" t="s">
        <v>77</v>
      </c>
      <c r="BK211" s="219">
        <f>ROUND(I211*H211,2)</f>
        <v>0</v>
      </c>
      <c r="BL211" s="20" t="s">
        <v>166</v>
      </c>
      <c r="BM211" s="218" t="s">
        <v>323</v>
      </c>
    </row>
    <row r="212" s="2" customFormat="1">
      <c r="A212" s="41"/>
      <c r="B212" s="42"/>
      <c r="C212" s="43"/>
      <c r="D212" s="220" t="s">
        <v>168</v>
      </c>
      <c r="E212" s="43"/>
      <c r="F212" s="221" t="s">
        <v>324</v>
      </c>
      <c r="G212" s="43"/>
      <c r="H212" s="43"/>
      <c r="I212" s="222"/>
      <c r="J212" s="43"/>
      <c r="K212" s="43"/>
      <c r="L212" s="47"/>
      <c r="M212" s="223"/>
      <c r="N212" s="224"/>
      <c r="O212" s="87"/>
      <c r="P212" s="87"/>
      <c r="Q212" s="87"/>
      <c r="R212" s="87"/>
      <c r="S212" s="87"/>
      <c r="T212" s="88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T212" s="20" t="s">
        <v>168</v>
      </c>
      <c r="AU212" s="20" t="s">
        <v>79</v>
      </c>
    </row>
    <row r="213" s="14" customFormat="1">
      <c r="A213" s="14"/>
      <c r="B213" s="236"/>
      <c r="C213" s="237"/>
      <c r="D213" s="227" t="s">
        <v>170</v>
      </c>
      <c r="E213" s="238" t="s">
        <v>19</v>
      </c>
      <c r="F213" s="239" t="s">
        <v>325</v>
      </c>
      <c r="G213" s="237"/>
      <c r="H213" s="240">
        <v>0.86299999999999999</v>
      </c>
      <c r="I213" s="241"/>
      <c r="J213" s="237"/>
      <c r="K213" s="237"/>
      <c r="L213" s="242"/>
      <c r="M213" s="243"/>
      <c r="N213" s="244"/>
      <c r="O213" s="244"/>
      <c r="P213" s="244"/>
      <c r="Q213" s="244"/>
      <c r="R213" s="244"/>
      <c r="S213" s="244"/>
      <c r="T213" s="245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46" t="s">
        <v>170</v>
      </c>
      <c r="AU213" s="246" t="s">
        <v>79</v>
      </c>
      <c r="AV213" s="14" t="s">
        <v>79</v>
      </c>
      <c r="AW213" s="14" t="s">
        <v>31</v>
      </c>
      <c r="AX213" s="14" t="s">
        <v>77</v>
      </c>
      <c r="AY213" s="246" t="s">
        <v>159</v>
      </c>
    </row>
    <row r="214" s="12" customFormat="1" ht="22.8" customHeight="1">
      <c r="A214" s="12"/>
      <c r="B214" s="191"/>
      <c r="C214" s="192"/>
      <c r="D214" s="193" t="s">
        <v>68</v>
      </c>
      <c r="E214" s="205" t="s">
        <v>326</v>
      </c>
      <c r="F214" s="205" t="s">
        <v>327</v>
      </c>
      <c r="G214" s="192"/>
      <c r="H214" s="192"/>
      <c r="I214" s="195"/>
      <c r="J214" s="206">
        <f>BK214</f>
        <v>0</v>
      </c>
      <c r="K214" s="192"/>
      <c r="L214" s="197"/>
      <c r="M214" s="198"/>
      <c r="N214" s="199"/>
      <c r="O214" s="199"/>
      <c r="P214" s="200">
        <f>SUM(P215:P240)</f>
        <v>0</v>
      </c>
      <c r="Q214" s="199"/>
      <c r="R214" s="200">
        <f>SUM(R215:R240)</f>
        <v>0</v>
      </c>
      <c r="S214" s="199"/>
      <c r="T214" s="201">
        <f>SUM(T215:T240)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02" t="s">
        <v>77</v>
      </c>
      <c r="AT214" s="203" t="s">
        <v>68</v>
      </c>
      <c r="AU214" s="203" t="s">
        <v>77</v>
      </c>
      <c r="AY214" s="202" t="s">
        <v>159</v>
      </c>
      <c r="BK214" s="204">
        <f>SUM(BK215:BK240)</f>
        <v>0</v>
      </c>
    </row>
    <row r="215" s="2" customFormat="1" ht="16.5" customHeight="1">
      <c r="A215" s="41"/>
      <c r="B215" s="42"/>
      <c r="C215" s="207" t="s">
        <v>328</v>
      </c>
      <c r="D215" s="207" t="s">
        <v>161</v>
      </c>
      <c r="E215" s="208" t="s">
        <v>269</v>
      </c>
      <c r="F215" s="209" t="s">
        <v>270</v>
      </c>
      <c r="G215" s="210" t="s">
        <v>197</v>
      </c>
      <c r="H215" s="211">
        <v>253</v>
      </c>
      <c r="I215" s="212"/>
      <c r="J215" s="213">
        <f>ROUND(I215*H215,2)</f>
        <v>0</v>
      </c>
      <c r="K215" s="209" t="s">
        <v>165</v>
      </c>
      <c r="L215" s="47"/>
      <c r="M215" s="214" t="s">
        <v>19</v>
      </c>
      <c r="N215" s="215" t="s">
        <v>40</v>
      </c>
      <c r="O215" s="87"/>
      <c r="P215" s="216">
        <f>O215*H215</f>
        <v>0</v>
      </c>
      <c r="Q215" s="216">
        <v>0</v>
      </c>
      <c r="R215" s="216">
        <f>Q215*H215</f>
        <v>0</v>
      </c>
      <c r="S215" s="216">
        <v>0</v>
      </c>
      <c r="T215" s="217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18" t="s">
        <v>166</v>
      </c>
      <c r="AT215" s="218" t="s">
        <v>161</v>
      </c>
      <c r="AU215" s="218" t="s">
        <v>79</v>
      </c>
      <c r="AY215" s="20" t="s">
        <v>159</v>
      </c>
      <c r="BE215" s="219">
        <f>IF(N215="základní",J215,0)</f>
        <v>0</v>
      </c>
      <c r="BF215" s="219">
        <f>IF(N215="snížená",J215,0)</f>
        <v>0</v>
      </c>
      <c r="BG215" s="219">
        <f>IF(N215="zákl. přenesená",J215,0)</f>
        <v>0</v>
      </c>
      <c r="BH215" s="219">
        <f>IF(N215="sníž. přenesená",J215,0)</f>
        <v>0</v>
      </c>
      <c r="BI215" s="219">
        <f>IF(N215="nulová",J215,0)</f>
        <v>0</v>
      </c>
      <c r="BJ215" s="20" t="s">
        <v>77</v>
      </c>
      <c r="BK215" s="219">
        <f>ROUND(I215*H215,2)</f>
        <v>0</v>
      </c>
      <c r="BL215" s="20" t="s">
        <v>166</v>
      </c>
      <c r="BM215" s="218" t="s">
        <v>329</v>
      </c>
    </row>
    <row r="216" s="2" customFormat="1">
      <c r="A216" s="41"/>
      <c r="B216" s="42"/>
      <c r="C216" s="43"/>
      <c r="D216" s="220" t="s">
        <v>168</v>
      </c>
      <c r="E216" s="43"/>
      <c r="F216" s="221" t="s">
        <v>272</v>
      </c>
      <c r="G216" s="43"/>
      <c r="H216" s="43"/>
      <c r="I216" s="222"/>
      <c r="J216" s="43"/>
      <c r="K216" s="43"/>
      <c r="L216" s="47"/>
      <c r="M216" s="223"/>
      <c r="N216" s="224"/>
      <c r="O216" s="87"/>
      <c r="P216" s="87"/>
      <c r="Q216" s="87"/>
      <c r="R216" s="87"/>
      <c r="S216" s="87"/>
      <c r="T216" s="88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T216" s="20" t="s">
        <v>168</v>
      </c>
      <c r="AU216" s="20" t="s">
        <v>79</v>
      </c>
    </row>
    <row r="217" s="2" customFormat="1" ht="33" customHeight="1">
      <c r="A217" s="41"/>
      <c r="B217" s="42"/>
      <c r="C217" s="207" t="s">
        <v>330</v>
      </c>
      <c r="D217" s="207" t="s">
        <v>161</v>
      </c>
      <c r="E217" s="208" t="s">
        <v>274</v>
      </c>
      <c r="F217" s="209" t="s">
        <v>275</v>
      </c>
      <c r="G217" s="210" t="s">
        <v>164</v>
      </c>
      <c r="H217" s="211">
        <v>75.900000000000006</v>
      </c>
      <c r="I217" s="212"/>
      <c r="J217" s="213">
        <f>ROUND(I217*H217,2)</f>
        <v>0</v>
      </c>
      <c r="K217" s="209" t="s">
        <v>165</v>
      </c>
      <c r="L217" s="47"/>
      <c r="M217" s="214" t="s">
        <v>19</v>
      </c>
      <c r="N217" s="215" t="s">
        <v>40</v>
      </c>
      <c r="O217" s="87"/>
      <c r="P217" s="216">
        <f>O217*H217</f>
        <v>0</v>
      </c>
      <c r="Q217" s="216">
        <v>0</v>
      </c>
      <c r="R217" s="216">
        <f>Q217*H217</f>
        <v>0</v>
      </c>
      <c r="S217" s="216">
        <v>0</v>
      </c>
      <c r="T217" s="217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18" t="s">
        <v>166</v>
      </c>
      <c r="AT217" s="218" t="s">
        <v>161</v>
      </c>
      <c r="AU217" s="218" t="s">
        <v>79</v>
      </c>
      <c r="AY217" s="20" t="s">
        <v>159</v>
      </c>
      <c r="BE217" s="219">
        <f>IF(N217="základní",J217,0)</f>
        <v>0</v>
      </c>
      <c r="BF217" s="219">
        <f>IF(N217="snížená",J217,0)</f>
        <v>0</v>
      </c>
      <c r="BG217" s="219">
        <f>IF(N217="zákl. přenesená",J217,0)</f>
        <v>0</v>
      </c>
      <c r="BH217" s="219">
        <f>IF(N217="sníž. přenesená",J217,0)</f>
        <v>0</v>
      </c>
      <c r="BI217" s="219">
        <f>IF(N217="nulová",J217,0)</f>
        <v>0</v>
      </c>
      <c r="BJ217" s="20" t="s">
        <v>77</v>
      </c>
      <c r="BK217" s="219">
        <f>ROUND(I217*H217,2)</f>
        <v>0</v>
      </c>
      <c r="BL217" s="20" t="s">
        <v>166</v>
      </c>
      <c r="BM217" s="218" t="s">
        <v>331</v>
      </c>
    </row>
    <row r="218" s="2" customFormat="1">
      <c r="A218" s="41"/>
      <c r="B218" s="42"/>
      <c r="C218" s="43"/>
      <c r="D218" s="220" t="s">
        <v>168</v>
      </c>
      <c r="E218" s="43"/>
      <c r="F218" s="221" t="s">
        <v>277</v>
      </c>
      <c r="G218" s="43"/>
      <c r="H218" s="43"/>
      <c r="I218" s="222"/>
      <c r="J218" s="43"/>
      <c r="K218" s="43"/>
      <c r="L218" s="47"/>
      <c r="M218" s="223"/>
      <c r="N218" s="224"/>
      <c r="O218" s="87"/>
      <c r="P218" s="87"/>
      <c r="Q218" s="87"/>
      <c r="R218" s="87"/>
      <c r="S218" s="87"/>
      <c r="T218" s="88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T218" s="20" t="s">
        <v>168</v>
      </c>
      <c r="AU218" s="20" t="s">
        <v>79</v>
      </c>
    </row>
    <row r="219" s="13" customFormat="1">
      <c r="A219" s="13"/>
      <c r="B219" s="225"/>
      <c r="C219" s="226"/>
      <c r="D219" s="227" t="s">
        <v>170</v>
      </c>
      <c r="E219" s="228" t="s">
        <v>19</v>
      </c>
      <c r="F219" s="229" t="s">
        <v>278</v>
      </c>
      <c r="G219" s="226"/>
      <c r="H219" s="228" t="s">
        <v>19</v>
      </c>
      <c r="I219" s="230"/>
      <c r="J219" s="226"/>
      <c r="K219" s="226"/>
      <c r="L219" s="231"/>
      <c r="M219" s="232"/>
      <c r="N219" s="233"/>
      <c r="O219" s="233"/>
      <c r="P219" s="233"/>
      <c r="Q219" s="233"/>
      <c r="R219" s="233"/>
      <c r="S219" s="233"/>
      <c r="T219" s="234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5" t="s">
        <v>170</v>
      </c>
      <c r="AU219" s="235" t="s">
        <v>79</v>
      </c>
      <c r="AV219" s="13" t="s">
        <v>77</v>
      </c>
      <c r="AW219" s="13" t="s">
        <v>31</v>
      </c>
      <c r="AX219" s="13" t="s">
        <v>69</v>
      </c>
      <c r="AY219" s="235" t="s">
        <v>159</v>
      </c>
    </row>
    <row r="220" s="13" customFormat="1">
      <c r="A220" s="13"/>
      <c r="B220" s="225"/>
      <c r="C220" s="226"/>
      <c r="D220" s="227" t="s">
        <v>170</v>
      </c>
      <c r="E220" s="228" t="s">
        <v>19</v>
      </c>
      <c r="F220" s="229" t="s">
        <v>211</v>
      </c>
      <c r="G220" s="226"/>
      <c r="H220" s="228" t="s">
        <v>19</v>
      </c>
      <c r="I220" s="230"/>
      <c r="J220" s="226"/>
      <c r="K220" s="226"/>
      <c r="L220" s="231"/>
      <c r="M220" s="232"/>
      <c r="N220" s="233"/>
      <c r="O220" s="233"/>
      <c r="P220" s="233"/>
      <c r="Q220" s="233"/>
      <c r="R220" s="233"/>
      <c r="S220" s="233"/>
      <c r="T220" s="234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5" t="s">
        <v>170</v>
      </c>
      <c r="AU220" s="235" t="s">
        <v>79</v>
      </c>
      <c r="AV220" s="13" t="s">
        <v>77</v>
      </c>
      <c r="AW220" s="13" t="s">
        <v>31</v>
      </c>
      <c r="AX220" s="13" t="s">
        <v>69</v>
      </c>
      <c r="AY220" s="235" t="s">
        <v>159</v>
      </c>
    </row>
    <row r="221" s="14" customFormat="1">
      <c r="A221" s="14"/>
      <c r="B221" s="236"/>
      <c r="C221" s="237"/>
      <c r="D221" s="227" t="s">
        <v>170</v>
      </c>
      <c r="E221" s="238" t="s">
        <v>19</v>
      </c>
      <c r="F221" s="239" t="s">
        <v>332</v>
      </c>
      <c r="G221" s="237"/>
      <c r="H221" s="240">
        <v>37.950000000000003</v>
      </c>
      <c r="I221" s="241"/>
      <c r="J221" s="237"/>
      <c r="K221" s="237"/>
      <c r="L221" s="242"/>
      <c r="M221" s="243"/>
      <c r="N221" s="244"/>
      <c r="O221" s="244"/>
      <c r="P221" s="244"/>
      <c r="Q221" s="244"/>
      <c r="R221" s="244"/>
      <c r="S221" s="244"/>
      <c r="T221" s="245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46" t="s">
        <v>170</v>
      </c>
      <c r="AU221" s="246" t="s">
        <v>79</v>
      </c>
      <c r="AV221" s="14" t="s">
        <v>79</v>
      </c>
      <c r="AW221" s="14" t="s">
        <v>31</v>
      </c>
      <c r="AX221" s="14" t="s">
        <v>69</v>
      </c>
      <c r="AY221" s="246" t="s">
        <v>159</v>
      </c>
    </row>
    <row r="222" s="13" customFormat="1">
      <c r="A222" s="13"/>
      <c r="B222" s="225"/>
      <c r="C222" s="226"/>
      <c r="D222" s="227" t="s">
        <v>170</v>
      </c>
      <c r="E222" s="228" t="s">
        <v>19</v>
      </c>
      <c r="F222" s="229" t="s">
        <v>280</v>
      </c>
      <c r="G222" s="226"/>
      <c r="H222" s="228" t="s">
        <v>19</v>
      </c>
      <c r="I222" s="230"/>
      <c r="J222" s="226"/>
      <c r="K222" s="226"/>
      <c r="L222" s="231"/>
      <c r="M222" s="232"/>
      <c r="N222" s="233"/>
      <c r="O222" s="233"/>
      <c r="P222" s="233"/>
      <c r="Q222" s="233"/>
      <c r="R222" s="233"/>
      <c r="S222" s="233"/>
      <c r="T222" s="234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5" t="s">
        <v>170</v>
      </c>
      <c r="AU222" s="235" t="s">
        <v>79</v>
      </c>
      <c r="AV222" s="13" t="s">
        <v>77</v>
      </c>
      <c r="AW222" s="13" t="s">
        <v>31</v>
      </c>
      <c r="AX222" s="13" t="s">
        <v>69</v>
      </c>
      <c r="AY222" s="235" t="s">
        <v>159</v>
      </c>
    </row>
    <row r="223" s="14" customFormat="1">
      <c r="A223" s="14"/>
      <c r="B223" s="236"/>
      <c r="C223" s="237"/>
      <c r="D223" s="227" t="s">
        <v>170</v>
      </c>
      <c r="E223" s="238" t="s">
        <v>19</v>
      </c>
      <c r="F223" s="239" t="s">
        <v>332</v>
      </c>
      <c r="G223" s="237"/>
      <c r="H223" s="240">
        <v>37.950000000000003</v>
      </c>
      <c r="I223" s="241"/>
      <c r="J223" s="237"/>
      <c r="K223" s="237"/>
      <c r="L223" s="242"/>
      <c r="M223" s="243"/>
      <c r="N223" s="244"/>
      <c r="O223" s="244"/>
      <c r="P223" s="244"/>
      <c r="Q223" s="244"/>
      <c r="R223" s="244"/>
      <c r="S223" s="244"/>
      <c r="T223" s="245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46" t="s">
        <v>170</v>
      </c>
      <c r="AU223" s="246" t="s">
        <v>79</v>
      </c>
      <c r="AV223" s="14" t="s">
        <v>79</v>
      </c>
      <c r="AW223" s="14" t="s">
        <v>31</v>
      </c>
      <c r="AX223" s="14" t="s">
        <v>69</v>
      </c>
      <c r="AY223" s="246" t="s">
        <v>159</v>
      </c>
    </row>
    <row r="224" s="15" customFormat="1">
      <c r="A224" s="15"/>
      <c r="B224" s="247"/>
      <c r="C224" s="248"/>
      <c r="D224" s="227" t="s">
        <v>170</v>
      </c>
      <c r="E224" s="249" t="s">
        <v>19</v>
      </c>
      <c r="F224" s="250" t="s">
        <v>188</v>
      </c>
      <c r="G224" s="248"/>
      <c r="H224" s="251">
        <v>75.900000000000006</v>
      </c>
      <c r="I224" s="252"/>
      <c r="J224" s="248"/>
      <c r="K224" s="248"/>
      <c r="L224" s="253"/>
      <c r="M224" s="254"/>
      <c r="N224" s="255"/>
      <c r="O224" s="255"/>
      <c r="P224" s="255"/>
      <c r="Q224" s="255"/>
      <c r="R224" s="255"/>
      <c r="S224" s="255"/>
      <c r="T224" s="256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57" t="s">
        <v>170</v>
      </c>
      <c r="AU224" s="257" t="s">
        <v>79</v>
      </c>
      <c r="AV224" s="15" t="s">
        <v>166</v>
      </c>
      <c r="AW224" s="15" t="s">
        <v>31</v>
      </c>
      <c r="AX224" s="15" t="s">
        <v>77</v>
      </c>
      <c r="AY224" s="257" t="s">
        <v>159</v>
      </c>
    </row>
    <row r="225" s="2" customFormat="1" ht="33" customHeight="1">
      <c r="A225" s="41"/>
      <c r="B225" s="42"/>
      <c r="C225" s="207" t="s">
        <v>333</v>
      </c>
      <c r="D225" s="207" t="s">
        <v>161</v>
      </c>
      <c r="E225" s="208" t="s">
        <v>282</v>
      </c>
      <c r="F225" s="209" t="s">
        <v>283</v>
      </c>
      <c r="G225" s="210" t="s">
        <v>164</v>
      </c>
      <c r="H225" s="211">
        <v>151.80000000000001</v>
      </c>
      <c r="I225" s="212"/>
      <c r="J225" s="213">
        <f>ROUND(I225*H225,2)</f>
        <v>0</v>
      </c>
      <c r="K225" s="209" t="s">
        <v>165</v>
      </c>
      <c r="L225" s="47"/>
      <c r="M225" s="214" t="s">
        <v>19</v>
      </c>
      <c r="N225" s="215" t="s">
        <v>40</v>
      </c>
      <c r="O225" s="87"/>
      <c r="P225" s="216">
        <f>O225*H225</f>
        <v>0</v>
      </c>
      <c r="Q225" s="216">
        <v>0</v>
      </c>
      <c r="R225" s="216">
        <f>Q225*H225</f>
        <v>0</v>
      </c>
      <c r="S225" s="216">
        <v>0</v>
      </c>
      <c r="T225" s="217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18" t="s">
        <v>166</v>
      </c>
      <c r="AT225" s="218" t="s">
        <v>161</v>
      </c>
      <c r="AU225" s="218" t="s">
        <v>79</v>
      </c>
      <c r="AY225" s="20" t="s">
        <v>159</v>
      </c>
      <c r="BE225" s="219">
        <f>IF(N225="základní",J225,0)</f>
        <v>0</v>
      </c>
      <c r="BF225" s="219">
        <f>IF(N225="snížená",J225,0)</f>
        <v>0</v>
      </c>
      <c r="BG225" s="219">
        <f>IF(N225="zákl. přenesená",J225,0)</f>
        <v>0</v>
      </c>
      <c r="BH225" s="219">
        <f>IF(N225="sníž. přenesená",J225,0)</f>
        <v>0</v>
      </c>
      <c r="BI225" s="219">
        <f>IF(N225="nulová",J225,0)</f>
        <v>0</v>
      </c>
      <c r="BJ225" s="20" t="s">
        <v>77</v>
      </c>
      <c r="BK225" s="219">
        <f>ROUND(I225*H225,2)</f>
        <v>0</v>
      </c>
      <c r="BL225" s="20" t="s">
        <v>166</v>
      </c>
      <c r="BM225" s="218" t="s">
        <v>334</v>
      </c>
    </row>
    <row r="226" s="2" customFormat="1">
      <c r="A226" s="41"/>
      <c r="B226" s="42"/>
      <c r="C226" s="43"/>
      <c r="D226" s="220" t="s">
        <v>168</v>
      </c>
      <c r="E226" s="43"/>
      <c r="F226" s="221" t="s">
        <v>285</v>
      </c>
      <c r="G226" s="43"/>
      <c r="H226" s="43"/>
      <c r="I226" s="222"/>
      <c r="J226" s="43"/>
      <c r="K226" s="43"/>
      <c r="L226" s="47"/>
      <c r="M226" s="223"/>
      <c r="N226" s="224"/>
      <c r="O226" s="87"/>
      <c r="P226" s="87"/>
      <c r="Q226" s="87"/>
      <c r="R226" s="87"/>
      <c r="S226" s="87"/>
      <c r="T226" s="88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T226" s="20" t="s">
        <v>168</v>
      </c>
      <c r="AU226" s="20" t="s">
        <v>79</v>
      </c>
    </row>
    <row r="227" s="13" customFormat="1">
      <c r="A227" s="13"/>
      <c r="B227" s="225"/>
      <c r="C227" s="226"/>
      <c r="D227" s="227" t="s">
        <v>170</v>
      </c>
      <c r="E227" s="228" t="s">
        <v>19</v>
      </c>
      <c r="F227" s="229" t="s">
        <v>278</v>
      </c>
      <c r="G227" s="226"/>
      <c r="H227" s="228" t="s">
        <v>19</v>
      </c>
      <c r="I227" s="230"/>
      <c r="J227" s="226"/>
      <c r="K227" s="226"/>
      <c r="L227" s="231"/>
      <c r="M227" s="232"/>
      <c r="N227" s="233"/>
      <c r="O227" s="233"/>
      <c r="P227" s="233"/>
      <c r="Q227" s="233"/>
      <c r="R227" s="233"/>
      <c r="S227" s="233"/>
      <c r="T227" s="234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5" t="s">
        <v>170</v>
      </c>
      <c r="AU227" s="235" t="s">
        <v>79</v>
      </c>
      <c r="AV227" s="13" t="s">
        <v>77</v>
      </c>
      <c r="AW227" s="13" t="s">
        <v>31</v>
      </c>
      <c r="AX227" s="13" t="s">
        <v>69</v>
      </c>
      <c r="AY227" s="235" t="s">
        <v>159</v>
      </c>
    </row>
    <row r="228" s="13" customFormat="1">
      <c r="A228" s="13"/>
      <c r="B228" s="225"/>
      <c r="C228" s="226"/>
      <c r="D228" s="227" t="s">
        <v>170</v>
      </c>
      <c r="E228" s="228" t="s">
        <v>19</v>
      </c>
      <c r="F228" s="229" t="s">
        <v>211</v>
      </c>
      <c r="G228" s="226"/>
      <c r="H228" s="228" t="s">
        <v>19</v>
      </c>
      <c r="I228" s="230"/>
      <c r="J228" s="226"/>
      <c r="K228" s="226"/>
      <c r="L228" s="231"/>
      <c r="M228" s="232"/>
      <c r="N228" s="233"/>
      <c r="O228" s="233"/>
      <c r="P228" s="233"/>
      <c r="Q228" s="233"/>
      <c r="R228" s="233"/>
      <c r="S228" s="233"/>
      <c r="T228" s="234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5" t="s">
        <v>170</v>
      </c>
      <c r="AU228" s="235" t="s">
        <v>79</v>
      </c>
      <c r="AV228" s="13" t="s">
        <v>77</v>
      </c>
      <c r="AW228" s="13" t="s">
        <v>31</v>
      </c>
      <c r="AX228" s="13" t="s">
        <v>69</v>
      </c>
      <c r="AY228" s="235" t="s">
        <v>159</v>
      </c>
    </row>
    <row r="229" s="14" customFormat="1">
      <c r="A229" s="14"/>
      <c r="B229" s="236"/>
      <c r="C229" s="237"/>
      <c r="D229" s="227" t="s">
        <v>170</v>
      </c>
      <c r="E229" s="238" t="s">
        <v>19</v>
      </c>
      <c r="F229" s="239" t="s">
        <v>335</v>
      </c>
      <c r="G229" s="237"/>
      <c r="H229" s="240">
        <v>75.900000000000006</v>
      </c>
      <c r="I229" s="241"/>
      <c r="J229" s="237"/>
      <c r="K229" s="237"/>
      <c r="L229" s="242"/>
      <c r="M229" s="243"/>
      <c r="N229" s="244"/>
      <c r="O229" s="244"/>
      <c r="P229" s="244"/>
      <c r="Q229" s="244"/>
      <c r="R229" s="244"/>
      <c r="S229" s="244"/>
      <c r="T229" s="245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46" t="s">
        <v>170</v>
      </c>
      <c r="AU229" s="246" t="s">
        <v>79</v>
      </c>
      <c r="AV229" s="14" t="s">
        <v>79</v>
      </c>
      <c r="AW229" s="14" t="s">
        <v>31</v>
      </c>
      <c r="AX229" s="14" t="s">
        <v>69</v>
      </c>
      <c r="AY229" s="246" t="s">
        <v>159</v>
      </c>
    </row>
    <row r="230" s="13" customFormat="1">
      <c r="A230" s="13"/>
      <c r="B230" s="225"/>
      <c r="C230" s="226"/>
      <c r="D230" s="227" t="s">
        <v>170</v>
      </c>
      <c r="E230" s="228" t="s">
        <v>19</v>
      </c>
      <c r="F230" s="229" t="s">
        <v>280</v>
      </c>
      <c r="G230" s="226"/>
      <c r="H230" s="228" t="s">
        <v>19</v>
      </c>
      <c r="I230" s="230"/>
      <c r="J230" s="226"/>
      <c r="K230" s="226"/>
      <c r="L230" s="231"/>
      <c r="M230" s="232"/>
      <c r="N230" s="233"/>
      <c r="O230" s="233"/>
      <c r="P230" s="233"/>
      <c r="Q230" s="233"/>
      <c r="R230" s="233"/>
      <c r="S230" s="233"/>
      <c r="T230" s="234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5" t="s">
        <v>170</v>
      </c>
      <c r="AU230" s="235" t="s">
        <v>79</v>
      </c>
      <c r="AV230" s="13" t="s">
        <v>77</v>
      </c>
      <c r="AW230" s="13" t="s">
        <v>31</v>
      </c>
      <c r="AX230" s="13" t="s">
        <v>69</v>
      </c>
      <c r="AY230" s="235" t="s">
        <v>159</v>
      </c>
    </row>
    <row r="231" s="14" customFormat="1">
      <c r="A231" s="14"/>
      <c r="B231" s="236"/>
      <c r="C231" s="237"/>
      <c r="D231" s="227" t="s">
        <v>170</v>
      </c>
      <c r="E231" s="238" t="s">
        <v>19</v>
      </c>
      <c r="F231" s="239" t="s">
        <v>335</v>
      </c>
      <c r="G231" s="237"/>
      <c r="H231" s="240">
        <v>75.900000000000006</v>
      </c>
      <c r="I231" s="241"/>
      <c r="J231" s="237"/>
      <c r="K231" s="237"/>
      <c r="L231" s="242"/>
      <c r="M231" s="243"/>
      <c r="N231" s="244"/>
      <c r="O231" s="244"/>
      <c r="P231" s="244"/>
      <c r="Q231" s="244"/>
      <c r="R231" s="244"/>
      <c r="S231" s="244"/>
      <c r="T231" s="245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46" t="s">
        <v>170</v>
      </c>
      <c r="AU231" s="246" t="s">
        <v>79</v>
      </c>
      <c r="AV231" s="14" t="s">
        <v>79</v>
      </c>
      <c r="AW231" s="14" t="s">
        <v>31</v>
      </c>
      <c r="AX231" s="14" t="s">
        <v>69</v>
      </c>
      <c r="AY231" s="246" t="s">
        <v>159</v>
      </c>
    </row>
    <row r="232" s="15" customFormat="1">
      <c r="A232" s="15"/>
      <c r="B232" s="247"/>
      <c r="C232" s="248"/>
      <c r="D232" s="227" t="s">
        <v>170</v>
      </c>
      <c r="E232" s="249" t="s">
        <v>19</v>
      </c>
      <c r="F232" s="250" t="s">
        <v>188</v>
      </c>
      <c r="G232" s="248"/>
      <c r="H232" s="251">
        <v>151.80000000000001</v>
      </c>
      <c r="I232" s="252"/>
      <c r="J232" s="248"/>
      <c r="K232" s="248"/>
      <c r="L232" s="253"/>
      <c r="M232" s="254"/>
      <c r="N232" s="255"/>
      <c r="O232" s="255"/>
      <c r="P232" s="255"/>
      <c r="Q232" s="255"/>
      <c r="R232" s="255"/>
      <c r="S232" s="255"/>
      <c r="T232" s="256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57" t="s">
        <v>170</v>
      </c>
      <c r="AU232" s="257" t="s">
        <v>79</v>
      </c>
      <c r="AV232" s="15" t="s">
        <v>166</v>
      </c>
      <c r="AW232" s="15" t="s">
        <v>31</v>
      </c>
      <c r="AX232" s="15" t="s">
        <v>77</v>
      </c>
      <c r="AY232" s="257" t="s">
        <v>159</v>
      </c>
    </row>
    <row r="233" s="2" customFormat="1" ht="24.15" customHeight="1">
      <c r="A233" s="41"/>
      <c r="B233" s="42"/>
      <c r="C233" s="207" t="s">
        <v>336</v>
      </c>
      <c r="D233" s="207" t="s">
        <v>161</v>
      </c>
      <c r="E233" s="208" t="s">
        <v>289</v>
      </c>
      <c r="F233" s="209" t="s">
        <v>290</v>
      </c>
      <c r="G233" s="210" t="s">
        <v>164</v>
      </c>
      <c r="H233" s="211">
        <v>37.950000000000003</v>
      </c>
      <c r="I233" s="212"/>
      <c r="J233" s="213">
        <f>ROUND(I233*H233,2)</f>
        <v>0</v>
      </c>
      <c r="K233" s="209" t="s">
        <v>165</v>
      </c>
      <c r="L233" s="47"/>
      <c r="M233" s="214" t="s">
        <v>19</v>
      </c>
      <c r="N233" s="215" t="s">
        <v>40</v>
      </c>
      <c r="O233" s="87"/>
      <c r="P233" s="216">
        <f>O233*H233</f>
        <v>0</v>
      </c>
      <c r="Q233" s="216">
        <v>0</v>
      </c>
      <c r="R233" s="216">
        <f>Q233*H233</f>
        <v>0</v>
      </c>
      <c r="S233" s="216">
        <v>0</v>
      </c>
      <c r="T233" s="217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18" t="s">
        <v>166</v>
      </c>
      <c r="AT233" s="218" t="s">
        <v>161</v>
      </c>
      <c r="AU233" s="218" t="s">
        <v>79</v>
      </c>
      <c r="AY233" s="20" t="s">
        <v>159</v>
      </c>
      <c r="BE233" s="219">
        <f>IF(N233="základní",J233,0)</f>
        <v>0</v>
      </c>
      <c r="BF233" s="219">
        <f>IF(N233="snížená",J233,0)</f>
        <v>0</v>
      </c>
      <c r="BG233" s="219">
        <f>IF(N233="zákl. přenesená",J233,0)</f>
        <v>0</v>
      </c>
      <c r="BH233" s="219">
        <f>IF(N233="sníž. přenesená",J233,0)</f>
        <v>0</v>
      </c>
      <c r="BI233" s="219">
        <f>IF(N233="nulová",J233,0)</f>
        <v>0</v>
      </c>
      <c r="BJ233" s="20" t="s">
        <v>77</v>
      </c>
      <c r="BK233" s="219">
        <f>ROUND(I233*H233,2)</f>
        <v>0</v>
      </c>
      <c r="BL233" s="20" t="s">
        <v>166</v>
      </c>
      <c r="BM233" s="218" t="s">
        <v>337</v>
      </c>
    </row>
    <row r="234" s="2" customFormat="1">
      <c r="A234" s="41"/>
      <c r="B234" s="42"/>
      <c r="C234" s="43"/>
      <c r="D234" s="220" t="s">
        <v>168</v>
      </c>
      <c r="E234" s="43"/>
      <c r="F234" s="221" t="s">
        <v>292</v>
      </c>
      <c r="G234" s="43"/>
      <c r="H234" s="43"/>
      <c r="I234" s="222"/>
      <c r="J234" s="43"/>
      <c r="K234" s="43"/>
      <c r="L234" s="47"/>
      <c r="M234" s="223"/>
      <c r="N234" s="224"/>
      <c r="O234" s="87"/>
      <c r="P234" s="87"/>
      <c r="Q234" s="87"/>
      <c r="R234" s="87"/>
      <c r="S234" s="87"/>
      <c r="T234" s="88"/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T234" s="20" t="s">
        <v>168</v>
      </c>
      <c r="AU234" s="20" t="s">
        <v>79</v>
      </c>
    </row>
    <row r="235" s="14" customFormat="1">
      <c r="A235" s="14"/>
      <c r="B235" s="236"/>
      <c r="C235" s="237"/>
      <c r="D235" s="227" t="s">
        <v>170</v>
      </c>
      <c r="E235" s="238" t="s">
        <v>19</v>
      </c>
      <c r="F235" s="239" t="s">
        <v>332</v>
      </c>
      <c r="G235" s="237"/>
      <c r="H235" s="240">
        <v>37.950000000000003</v>
      </c>
      <c r="I235" s="241"/>
      <c r="J235" s="237"/>
      <c r="K235" s="237"/>
      <c r="L235" s="242"/>
      <c r="M235" s="243"/>
      <c r="N235" s="244"/>
      <c r="O235" s="244"/>
      <c r="P235" s="244"/>
      <c r="Q235" s="244"/>
      <c r="R235" s="244"/>
      <c r="S235" s="244"/>
      <c r="T235" s="245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46" t="s">
        <v>170</v>
      </c>
      <c r="AU235" s="246" t="s">
        <v>79</v>
      </c>
      <c r="AV235" s="14" t="s">
        <v>79</v>
      </c>
      <c r="AW235" s="14" t="s">
        <v>31</v>
      </c>
      <c r="AX235" s="14" t="s">
        <v>77</v>
      </c>
      <c r="AY235" s="246" t="s">
        <v>159</v>
      </c>
    </row>
    <row r="236" s="2" customFormat="1" ht="24.15" customHeight="1">
      <c r="A236" s="41"/>
      <c r="B236" s="42"/>
      <c r="C236" s="207" t="s">
        <v>338</v>
      </c>
      <c r="D236" s="207" t="s">
        <v>161</v>
      </c>
      <c r="E236" s="208" t="s">
        <v>238</v>
      </c>
      <c r="F236" s="209" t="s">
        <v>239</v>
      </c>
      <c r="G236" s="210" t="s">
        <v>164</v>
      </c>
      <c r="H236" s="211">
        <v>37.950000000000003</v>
      </c>
      <c r="I236" s="212"/>
      <c r="J236" s="213">
        <f>ROUND(I236*H236,2)</f>
        <v>0</v>
      </c>
      <c r="K236" s="209" t="s">
        <v>165</v>
      </c>
      <c r="L236" s="47"/>
      <c r="M236" s="214" t="s">
        <v>19</v>
      </c>
      <c r="N236" s="215" t="s">
        <v>40</v>
      </c>
      <c r="O236" s="87"/>
      <c r="P236" s="216">
        <f>O236*H236</f>
        <v>0</v>
      </c>
      <c r="Q236" s="216">
        <v>0</v>
      </c>
      <c r="R236" s="216">
        <f>Q236*H236</f>
        <v>0</v>
      </c>
      <c r="S236" s="216">
        <v>0</v>
      </c>
      <c r="T236" s="217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18" t="s">
        <v>166</v>
      </c>
      <c r="AT236" s="218" t="s">
        <v>161</v>
      </c>
      <c r="AU236" s="218" t="s">
        <v>79</v>
      </c>
      <c r="AY236" s="20" t="s">
        <v>159</v>
      </c>
      <c r="BE236" s="219">
        <f>IF(N236="základní",J236,0)</f>
        <v>0</v>
      </c>
      <c r="BF236" s="219">
        <f>IF(N236="snížená",J236,0)</f>
        <v>0</v>
      </c>
      <c r="BG236" s="219">
        <f>IF(N236="zákl. přenesená",J236,0)</f>
        <v>0</v>
      </c>
      <c r="BH236" s="219">
        <f>IF(N236="sníž. přenesená",J236,0)</f>
        <v>0</v>
      </c>
      <c r="BI236" s="219">
        <f>IF(N236="nulová",J236,0)</f>
        <v>0</v>
      </c>
      <c r="BJ236" s="20" t="s">
        <v>77</v>
      </c>
      <c r="BK236" s="219">
        <f>ROUND(I236*H236,2)</f>
        <v>0</v>
      </c>
      <c r="BL236" s="20" t="s">
        <v>166</v>
      </c>
      <c r="BM236" s="218" t="s">
        <v>339</v>
      </c>
    </row>
    <row r="237" s="2" customFormat="1">
      <c r="A237" s="41"/>
      <c r="B237" s="42"/>
      <c r="C237" s="43"/>
      <c r="D237" s="220" t="s">
        <v>168</v>
      </c>
      <c r="E237" s="43"/>
      <c r="F237" s="221" t="s">
        <v>241</v>
      </c>
      <c r="G237" s="43"/>
      <c r="H237" s="43"/>
      <c r="I237" s="222"/>
      <c r="J237" s="43"/>
      <c r="K237" s="43"/>
      <c r="L237" s="47"/>
      <c r="M237" s="223"/>
      <c r="N237" s="224"/>
      <c r="O237" s="87"/>
      <c r="P237" s="87"/>
      <c r="Q237" s="87"/>
      <c r="R237" s="87"/>
      <c r="S237" s="87"/>
      <c r="T237" s="88"/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T237" s="20" t="s">
        <v>168</v>
      </c>
      <c r="AU237" s="20" t="s">
        <v>79</v>
      </c>
    </row>
    <row r="238" s="2" customFormat="1" ht="24.15" customHeight="1">
      <c r="A238" s="41"/>
      <c r="B238" s="42"/>
      <c r="C238" s="207" t="s">
        <v>340</v>
      </c>
      <c r="D238" s="207" t="s">
        <v>161</v>
      </c>
      <c r="E238" s="208" t="s">
        <v>296</v>
      </c>
      <c r="F238" s="209" t="s">
        <v>297</v>
      </c>
      <c r="G238" s="210" t="s">
        <v>197</v>
      </c>
      <c r="H238" s="211">
        <v>253</v>
      </c>
      <c r="I238" s="212"/>
      <c r="J238" s="213">
        <f>ROUND(I238*H238,2)</f>
        <v>0</v>
      </c>
      <c r="K238" s="209" t="s">
        <v>165</v>
      </c>
      <c r="L238" s="47"/>
      <c r="M238" s="214" t="s">
        <v>19</v>
      </c>
      <c r="N238" s="215" t="s">
        <v>40</v>
      </c>
      <c r="O238" s="87"/>
      <c r="P238" s="216">
        <f>O238*H238</f>
        <v>0</v>
      </c>
      <c r="Q238" s="216">
        <v>0</v>
      </c>
      <c r="R238" s="216">
        <f>Q238*H238</f>
        <v>0</v>
      </c>
      <c r="S238" s="216">
        <v>0</v>
      </c>
      <c r="T238" s="217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18" t="s">
        <v>166</v>
      </c>
      <c r="AT238" s="218" t="s">
        <v>161</v>
      </c>
      <c r="AU238" s="218" t="s">
        <v>79</v>
      </c>
      <c r="AY238" s="20" t="s">
        <v>159</v>
      </c>
      <c r="BE238" s="219">
        <f>IF(N238="základní",J238,0)</f>
        <v>0</v>
      </c>
      <c r="BF238" s="219">
        <f>IF(N238="snížená",J238,0)</f>
        <v>0</v>
      </c>
      <c r="BG238" s="219">
        <f>IF(N238="zákl. přenesená",J238,0)</f>
        <v>0</v>
      </c>
      <c r="BH238" s="219">
        <f>IF(N238="sníž. přenesená",J238,0)</f>
        <v>0</v>
      </c>
      <c r="BI238" s="219">
        <f>IF(N238="nulová",J238,0)</f>
        <v>0</v>
      </c>
      <c r="BJ238" s="20" t="s">
        <v>77</v>
      </c>
      <c r="BK238" s="219">
        <f>ROUND(I238*H238,2)</f>
        <v>0</v>
      </c>
      <c r="BL238" s="20" t="s">
        <v>166</v>
      </c>
      <c r="BM238" s="218" t="s">
        <v>341</v>
      </c>
    </row>
    <row r="239" s="2" customFormat="1">
      <c r="A239" s="41"/>
      <c r="B239" s="42"/>
      <c r="C239" s="43"/>
      <c r="D239" s="220" t="s">
        <v>168</v>
      </c>
      <c r="E239" s="43"/>
      <c r="F239" s="221" t="s">
        <v>299</v>
      </c>
      <c r="G239" s="43"/>
      <c r="H239" s="43"/>
      <c r="I239" s="222"/>
      <c r="J239" s="43"/>
      <c r="K239" s="43"/>
      <c r="L239" s="47"/>
      <c r="M239" s="223"/>
      <c r="N239" s="224"/>
      <c r="O239" s="87"/>
      <c r="P239" s="87"/>
      <c r="Q239" s="87"/>
      <c r="R239" s="87"/>
      <c r="S239" s="87"/>
      <c r="T239" s="88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T239" s="20" t="s">
        <v>168</v>
      </c>
      <c r="AU239" s="20" t="s">
        <v>79</v>
      </c>
    </row>
    <row r="240" s="2" customFormat="1" ht="16.5" customHeight="1">
      <c r="A240" s="41"/>
      <c r="B240" s="42"/>
      <c r="C240" s="207" t="s">
        <v>342</v>
      </c>
      <c r="D240" s="207" t="s">
        <v>161</v>
      </c>
      <c r="E240" s="208" t="s">
        <v>300</v>
      </c>
      <c r="F240" s="209" t="s">
        <v>301</v>
      </c>
      <c r="G240" s="210" t="s">
        <v>197</v>
      </c>
      <c r="H240" s="211">
        <v>253</v>
      </c>
      <c r="I240" s="212"/>
      <c r="J240" s="213">
        <f>ROUND(I240*H240,2)</f>
        <v>0</v>
      </c>
      <c r="K240" s="209" t="s">
        <v>19</v>
      </c>
      <c r="L240" s="47"/>
      <c r="M240" s="214" t="s">
        <v>19</v>
      </c>
      <c r="N240" s="215" t="s">
        <v>40</v>
      </c>
      <c r="O240" s="87"/>
      <c r="P240" s="216">
        <f>O240*H240</f>
        <v>0</v>
      </c>
      <c r="Q240" s="216">
        <v>0</v>
      </c>
      <c r="R240" s="216">
        <f>Q240*H240</f>
        <v>0</v>
      </c>
      <c r="S240" s="216">
        <v>0</v>
      </c>
      <c r="T240" s="217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18" t="s">
        <v>166</v>
      </c>
      <c r="AT240" s="218" t="s">
        <v>161</v>
      </c>
      <c r="AU240" s="218" t="s">
        <v>79</v>
      </c>
      <c r="AY240" s="20" t="s">
        <v>159</v>
      </c>
      <c r="BE240" s="219">
        <f>IF(N240="základní",J240,0)</f>
        <v>0</v>
      </c>
      <c r="BF240" s="219">
        <f>IF(N240="snížená",J240,0)</f>
        <v>0</v>
      </c>
      <c r="BG240" s="219">
        <f>IF(N240="zákl. přenesená",J240,0)</f>
        <v>0</v>
      </c>
      <c r="BH240" s="219">
        <f>IF(N240="sníž. přenesená",J240,0)</f>
        <v>0</v>
      </c>
      <c r="BI240" s="219">
        <f>IF(N240="nulová",J240,0)</f>
        <v>0</v>
      </c>
      <c r="BJ240" s="20" t="s">
        <v>77</v>
      </c>
      <c r="BK240" s="219">
        <f>ROUND(I240*H240,2)</f>
        <v>0</v>
      </c>
      <c r="BL240" s="20" t="s">
        <v>166</v>
      </c>
      <c r="BM240" s="218" t="s">
        <v>343</v>
      </c>
    </row>
    <row r="241" s="12" customFormat="1" ht="22.8" customHeight="1">
      <c r="A241" s="12"/>
      <c r="B241" s="191"/>
      <c r="C241" s="192"/>
      <c r="D241" s="193" t="s">
        <v>68</v>
      </c>
      <c r="E241" s="205" t="s">
        <v>344</v>
      </c>
      <c r="F241" s="205" t="s">
        <v>345</v>
      </c>
      <c r="G241" s="192"/>
      <c r="H241" s="192"/>
      <c r="I241" s="195"/>
      <c r="J241" s="206">
        <f>BK241</f>
        <v>0</v>
      </c>
      <c r="K241" s="192"/>
      <c r="L241" s="197"/>
      <c r="M241" s="198"/>
      <c r="N241" s="199"/>
      <c r="O241" s="199"/>
      <c r="P241" s="200">
        <f>SUM(P242:P275)</f>
        <v>0</v>
      </c>
      <c r="Q241" s="199"/>
      <c r="R241" s="200">
        <f>SUM(R242:R275)</f>
        <v>251.88037249999996</v>
      </c>
      <c r="S241" s="199"/>
      <c r="T241" s="201">
        <f>SUM(T242:T275)</f>
        <v>0</v>
      </c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R241" s="202" t="s">
        <v>77</v>
      </c>
      <c r="AT241" s="203" t="s">
        <v>68</v>
      </c>
      <c r="AU241" s="203" t="s">
        <v>77</v>
      </c>
      <c r="AY241" s="202" t="s">
        <v>159</v>
      </c>
      <c r="BK241" s="204">
        <f>SUM(BK242:BK275)</f>
        <v>0</v>
      </c>
    </row>
    <row r="242" s="2" customFormat="1" ht="24.15" customHeight="1">
      <c r="A242" s="41"/>
      <c r="B242" s="42"/>
      <c r="C242" s="207" t="s">
        <v>346</v>
      </c>
      <c r="D242" s="207" t="s">
        <v>161</v>
      </c>
      <c r="E242" s="208" t="s">
        <v>347</v>
      </c>
      <c r="F242" s="209" t="s">
        <v>348</v>
      </c>
      <c r="G242" s="210" t="s">
        <v>164</v>
      </c>
      <c r="H242" s="211">
        <v>105.25</v>
      </c>
      <c r="I242" s="212"/>
      <c r="J242" s="213">
        <f>ROUND(I242*H242,2)</f>
        <v>0</v>
      </c>
      <c r="K242" s="209" t="s">
        <v>165</v>
      </c>
      <c r="L242" s="47"/>
      <c r="M242" s="214" t="s">
        <v>19</v>
      </c>
      <c r="N242" s="215" t="s">
        <v>40</v>
      </c>
      <c r="O242" s="87"/>
      <c r="P242" s="216">
        <f>O242*H242</f>
        <v>0</v>
      </c>
      <c r="Q242" s="216">
        <v>0</v>
      </c>
      <c r="R242" s="216">
        <f>Q242*H242</f>
        <v>0</v>
      </c>
      <c r="S242" s="216">
        <v>0</v>
      </c>
      <c r="T242" s="217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18" t="s">
        <v>166</v>
      </c>
      <c r="AT242" s="218" t="s">
        <v>161</v>
      </c>
      <c r="AU242" s="218" t="s">
        <v>79</v>
      </c>
      <c r="AY242" s="20" t="s">
        <v>159</v>
      </c>
      <c r="BE242" s="219">
        <f>IF(N242="základní",J242,0)</f>
        <v>0</v>
      </c>
      <c r="BF242" s="219">
        <f>IF(N242="snížená",J242,0)</f>
        <v>0</v>
      </c>
      <c r="BG242" s="219">
        <f>IF(N242="zákl. přenesená",J242,0)</f>
        <v>0</v>
      </c>
      <c r="BH242" s="219">
        <f>IF(N242="sníž. přenesená",J242,0)</f>
        <v>0</v>
      </c>
      <c r="BI242" s="219">
        <f>IF(N242="nulová",J242,0)</f>
        <v>0</v>
      </c>
      <c r="BJ242" s="20" t="s">
        <v>77</v>
      </c>
      <c r="BK242" s="219">
        <f>ROUND(I242*H242,2)</f>
        <v>0</v>
      </c>
      <c r="BL242" s="20" t="s">
        <v>166</v>
      </c>
      <c r="BM242" s="218" t="s">
        <v>349</v>
      </c>
    </row>
    <row r="243" s="2" customFormat="1">
      <c r="A243" s="41"/>
      <c r="B243" s="42"/>
      <c r="C243" s="43"/>
      <c r="D243" s="220" t="s">
        <v>168</v>
      </c>
      <c r="E243" s="43"/>
      <c r="F243" s="221" t="s">
        <v>350</v>
      </c>
      <c r="G243" s="43"/>
      <c r="H243" s="43"/>
      <c r="I243" s="222"/>
      <c r="J243" s="43"/>
      <c r="K243" s="43"/>
      <c r="L243" s="47"/>
      <c r="M243" s="223"/>
      <c r="N243" s="224"/>
      <c r="O243" s="87"/>
      <c r="P243" s="87"/>
      <c r="Q243" s="87"/>
      <c r="R243" s="87"/>
      <c r="S243" s="87"/>
      <c r="T243" s="88"/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T243" s="20" t="s">
        <v>168</v>
      </c>
      <c r="AU243" s="20" t="s">
        <v>79</v>
      </c>
    </row>
    <row r="244" s="14" customFormat="1">
      <c r="A244" s="14"/>
      <c r="B244" s="236"/>
      <c r="C244" s="237"/>
      <c r="D244" s="227" t="s">
        <v>170</v>
      </c>
      <c r="E244" s="238" t="s">
        <v>19</v>
      </c>
      <c r="F244" s="239" t="s">
        <v>351</v>
      </c>
      <c r="G244" s="237"/>
      <c r="H244" s="240">
        <v>105.25</v>
      </c>
      <c r="I244" s="241"/>
      <c r="J244" s="237"/>
      <c r="K244" s="237"/>
      <c r="L244" s="242"/>
      <c r="M244" s="243"/>
      <c r="N244" s="244"/>
      <c r="O244" s="244"/>
      <c r="P244" s="244"/>
      <c r="Q244" s="244"/>
      <c r="R244" s="244"/>
      <c r="S244" s="244"/>
      <c r="T244" s="245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46" t="s">
        <v>170</v>
      </c>
      <c r="AU244" s="246" t="s">
        <v>79</v>
      </c>
      <c r="AV244" s="14" t="s">
        <v>79</v>
      </c>
      <c r="AW244" s="14" t="s">
        <v>31</v>
      </c>
      <c r="AX244" s="14" t="s">
        <v>77</v>
      </c>
      <c r="AY244" s="246" t="s">
        <v>159</v>
      </c>
    </row>
    <row r="245" s="2" customFormat="1" ht="24.15" customHeight="1">
      <c r="A245" s="41"/>
      <c r="B245" s="42"/>
      <c r="C245" s="207" t="s">
        <v>352</v>
      </c>
      <c r="D245" s="207" t="s">
        <v>161</v>
      </c>
      <c r="E245" s="208" t="s">
        <v>353</v>
      </c>
      <c r="F245" s="209" t="s">
        <v>354</v>
      </c>
      <c r="G245" s="210" t="s">
        <v>197</v>
      </c>
      <c r="H245" s="211">
        <v>842</v>
      </c>
      <c r="I245" s="212"/>
      <c r="J245" s="213">
        <f>ROUND(I245*H245,2)</f>
        <v>0</v>
      </c>
      <c r="K245" s="209" t="s">
        <v>165</v>
      </c>
      <c r="L245" s="47"/>
      <c r="M245" s="214" t="s">
        <v>19</v>
      </c>
      <c r="N245" s="215" t="s">
        <v>40</v>
      </c>
      <c r="O245" s="87"/>
      <c r="P245" s="216">
        <f>O245*H245</f>
        <v>0</v>
      </c>
      <c r="Q245" s="216">
        <v>0.00017000000000000001</v>
      </c>
      <c r="R245" s="216">
        <f>Q245*H245</f>
        <v>0.14314000000000002</v>
      </c>
      <c r="S245" s="216">
        <v>0</v>
      </c>
      <c r="T245" s="217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18" t="s">
        <v>166</v>
      </c>
      <c r="AT245" s="218" t="s">
        <v>161</v>
      </c>
      <c r="AU245" s="218" t="s">
        <v>79</v>
      </c>
      <c r="AY245" s="20" t="s">
        <v>159</v>
      </c>
      <c r="BE245" s="219">
        <f>IF(N245="základní",J245,0)</f>
        <v>0</v>
      </c>
      <c r="BF245" s="219">
        <f>IF(N245="snížená",J245,0)</f>
        <v>0</v>
      </c>
      <c r="BG245" s="219">
        <f>IF(N245="zákl. přenesená",J245,0)</f>
        <v>0</v>
      </c>
      <c r="BH245" s="219">
        <f>IF(N245="sníž. přenesená",J245,0)</f>
        <v>0</v>
      </c>
      <c r="BI245" s="219">
        <f>IF(N245="nulová",J245,0)</f>
        <v>0</v>
      </c>
      <c r="BJ245" s="20" t="s">
        <v>77</v>
      </c>
      <c r="BK245" s="219">
        <f>ROUND(I245*H245,2)</f>
        <v>0</v>
      </c>
      <c r="BL245" s="20" t="s">
        <v>166</v>
      </c>
      <c r="BM245" s="218" t="s">
        <v>355</v>
      </c>
    </row>
    <row r="246" s="2" customFormat="1">
      <c r="A246" s="41"/>
      <c r="B246" s="42"/>
      <c r="C246" s="43"/>
      <c r="D246" s="220" t="s">
        <v>168</v>
      </c>
      <c r="E246" s="43"/>
      <c r="F246" s="221" t="s">
        <v>356</v>
      </c>
      <c r="G246" s="43"/>
      <c r="H246" s="43"/>
      <c r="I246" s="222"/>
      <c r="J246" s="43"/>
      <c r="K246" s="43"/>
      <c r="L246" s="47"/>
      <c r="M246" s="223"/>
      <c r="N246" s="224"/>
      <c r="O246" s="87"/>
      <c r="P246" s="87"/>
      <c r="Q246" s="87"/>
      <c r="R246" s="87"/>
      <c r="S246" s="87"/>
      <c r="T246" s="88"/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T246" s="20" t="s">
        <v>168</v>
      </c>
      <c r="AU246" s="20" t="s">
        <v>79</v>
      </c>
    </row>
    <row r="247" s="14" customFormat="1">
      <c r="A247" s="14"/>
      <c r="B247" s="236"/>
      <c r="C247" s="237"/>
      <c r="D247" s="227" t="s">
        <v>170</v>
      </c>
      <c r="E247" s="238" t="s">
        <v>19</v>
      </c>
      <c r="F247" s="239" t="s">
        <v>357</v>
      </c>
      <c r="G247" s="237"/>
      <c r="H247" s="240">
        <v>842</v>
      </c>
      <c r="I247" s="241"/>
      <c r="J247" s="237"/>
      <c r="K247" s="237"/>
      <c r="L247" s="242"/>
      <c r="M247" s="243"/>
      <c r="N247" s="244"/>
      <c r="O247" s="244"/>
      <c r="P247" s="244"/>
      <c r="Q247" s="244"/>
      <c r="R247" s="244"/>
      <c r="S247" s="244"/>
      <c r="T247" s="245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46" t="s">
        <v>170</v>
      </c>
      <c r="AU247" s="246" t="s">
        <v>79</v>
      </c>
      <c r="AV247" s="14" t="s">
        <v>79</v>
      </c>
      <c r="AW247" s="14" t="s">
        <v>31</v>
      </c>
      <c r="AX247" s="14" t="s">
        <v>77</v>
      </c>
      <c r="AY247" s="246" t="s">
        <v>159</v>
      </c>
    </row>
    <row r="248" s="2" customFormat="1" ht="16.5" customHeight="1">
      <c r="A248" s="41"/>
      <c r="B248" s="42"/>
      <c r="C248" s="258" t="s">
        <v>358</v>
      </c>
      <c r="D248" s="258" t="s">
        <v>316</v>
      </c>
      <c r="E248" s="259" t="s">
        <v>359</v>
      </c>
      <c r="F248" s="260" t="s">
        <v>360</v>
      </c>
      <c r="G248" s="261" t="s">
        <v>197</v>
      </c>
      <c r="H248" s="262">
        <v>968.29999999999995</v>
      </c>
      <c r="I248" s="263"/>
      <c r="J248" s="264">
        <f>ROUND(I248*H248,2)</f>
        <v>0</v>
      </c>
      <c r="K248" s="260" t="s">
        <v>165</v>
      </c>
      <c r="L248" s="265"/>
      <c r="M248" s="266" t="s">
        <v>19</v>
      </c>
      <c r="N248" s="267" t="s">
        <v>40</v>
      </c>
      <c r="O248" s="87"/>
      <c r="P248" s="216">
        <f>O248*H248</f>
        <v>0</v>
      </c>
      <c r="Q248" s="216">
        <v>0.00020000000000000001</v>
      </c>
      <c r="R248" s="216">
        <f>Q248*H248</f>
        <v>0.19366</v>
      </c>
      <c r="S248" s="216">
        <v>0</v>
      </c>
      <c r="T248" s="217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18" t="s">
        <v>225</v>
      </c>
      <c r="AT248" s="218" t="s">
        <v>316</v>
      </c>
      <c r="AU248" s="218" t="s">
        <v>79</v>
      </c>
      <c r="AY248" s="20" t="s">
        <v>159</v>
      </c>
      <c r="BE248" s="219">
        <f>IF(N248="základní",J248,0)</f>
        <v>0</v>
      </c>
      <c r="BF248" s="219">
        <f>IF(N248="snížená",J248,0)</f>
        <v>0</v>
      </c>
      <c r="BG248" s="219">
        <f>IF(N248="zákl. přenesená",J248,0)</f>
        <v>0</v>
      </c>
      <c r="BH248" s="219">
        <f>IF(N248="sníž. přenesená",J248,0)</f>
        <v>0</v>
      </c>
      <c r="BI248" s="219">
        <f>IF(N248="nulová",J248,0)</f>
        <v>0</v>
      </c>
      <c r="BJ248" s="20" t="s">
        <v>77</v>
      </c>
      <c r="BK248" s="219">
        <f>ROUND(I248*H248,2)</f>
        <v>0</v>
      </c>
      <c r="BL248" s="20" t="s">
        <v>166</v>
      </c>
      <c r="BM248" s="218" t="s">
        <v>361</v>
      </c>
    </row>
    <row r="249" s="14" customFormat="1">
      <c r="A249" s="14"/>
      <c r="B249" s="236"/>
      <c r="C249" s="237"/>
      <c r="D249" s="227" t="s">
        <v>170</v>
      </c>
      <c r="E249" s="238" t="s">
        <v>19</v>
      </c>
      <c r="F249" s="239" t="s">
        <v>362</v>
      </c>
      <c r="G249" s="237"/>
      <c r="H249" s="240">
        <v>968.29999999999995</v>
      </c>
      <c r="I249" s="241"/>
      <c r="J249" s="237"/>
      <c r="K249" s="237"/>
      <c r="L249" s="242"/>
      <c r="M249" s="243"/>
      <c r="N249" s="244"/>
      <c r="O249" s="244"/>
      <c r="P249" s="244"/>
      <c r="Q249" s="244"/>
      <c r="R249" s="244"/>
      <c r="S249" s="244"/>
      <c r="T249" s="245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46" t="s">
        <v>170</v>
      </c>
      <c r="AU249" s="246" t="s">
        <v>79</v>
      </c>
      <c r="AV249" s="14" t="s">
        <v>79</v>
      </c>
      <c r="AW249" s="14" t="s">
        <v>31</v>
      </c>
      <c r="AX249" s="14" t="s">
        <v>77</v>
      </c>
      <c r="AY249" s="246" t="s">
        <v>159</v>
      </c>
    </row>
    <row r="250" s="2" customFormat="1" ht="16.5" customHeight="1">
      <c r="A250" s="41"/>
      <c r="B250" s="42"/>
      <c r="C250" s="207" t="s">
        <v>363</v>
      </c>
      <c r="D250" s="207" t="s">
        <v>161</v>
      </c>
      <c r="E250" s="208" t="s">
        <v>364</v>
      </c>
      <c r="F250" s="209" t="s">
        <v>365</v>
      </c>
      <c r="G250" s="210" t="s">
        <v>164</v>
      </c>
      <c r="H250" s="211">
        <v>64.375</v>
      </c>
      <c r="I250" s="212"/>
      <c r="J250" s="213">
        <f>ROUND(I250*H250,2)</f>
        <v>0</v>
      </c>
      <c r="K250" s="209" t="s">
        <v>165</v>
      </c>
      <c r="L250" s="47"/>
      <c r="M250" s="214" t="s">
        <v>19</v>
      </c>
      <c r="N250" s="215" t="s">
        <v>40</v>
      </c>
      <c r="O250" s="87"/>
      <c r="P250" s="216">
        <f>O250*H250</f>
        <v>0</v>
      </c>
      <c r="Q250" s="216">
        <v>2.3010199999999998</v>
      </c>
      <c r="R250" s="216">
        <f>Q250*H250</f>
        <v>148.1281625</v>
      </c>
      <c r="S250" s="216">
        <v>0</v>
      </c>
      <c r="T250" s="217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18" t="s">
        <v>166</v>
      </c>
      <c r="AT250" s="218" t="s">
        <v>161</v>
      </c>
      <c r="AU250" s="218" t="s">
        <v>79</v>
      </c>
      <c r="AY250" s="20" t="s">
        <v>159</v>
      </c>
      <c r="BE250" s="219">
        <f>IF(N250="základní",J250,0)</f>
        <v>0</v>
      </c>
      <c r="BF250" s="219">
        <f>IF(N250="snížená",J250,0)</f>
        <v>0</v>
      </c>
      <c r="BG250" s="219">
        <f>IF(N250="zákl. přenesená",J250,0)</f>
        <v>0</v>
      </c>
      <c r="BH250" s="219">
        <f>IF(N250="sníž. přenesená",J250,0)</f>
        <v>0</v>
      </c>
      <c r="BI250" s="219">
        <f>IF(N250="nulová",J250,0)</f>
        <v>0</v>
      </c>
      <c r="BJ250" s="20" t="s">
        <v>77</v>
      </c>
      <c r="BK250" s="219">
        <f>ROUND(I250*H250,2)</f>
        <v>0</v>
      </c>
      <c r="BL250" s="20" t="s">
        <v>166</v>
      </c>
      <c r="BM250" s="218" t="s">
        <v>366</v>
      </c>
    </row>
    <row r="251" s="2" customFormat="1">
      <c r="A251" s="41"/>
      <c r="B251" s="42"/>
      <c r="C251" s="43"/>
      <c r="D251" s="220" t="s">
        <v>168</v>
      </c>
      <c r="E251" s="43"/>
      <c r="F251" s="221" t="s">
        <v>367</v>
      </c>
      <c r="G251" s="43"/>
      <c r="H251" s="43"/>
      <c r="I251" s="222"/>
      <c r="J251" s="43"/>
      <c r="K251" s="43"/>
      <c r="L251" s="47"/>
      <c r="M251" s="223"/>
      <c r="N251" s="224"/>
      <c r="O251" s="87"/>
      <c r="P251" s="87"/>
      <c r="Q251" s="87"/>
      <c r="R251" s="87"/>
      <c r="S251" s="87"/>
      <c r="T251" s="88"/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T251" s="20" t="s">
        <v>168</v>
      </c>
      <c r="AU251" s="20" t="s">
        <v>79</v>
      </c>
    </row>
    <row r="252" s="14" customFormat="1">
      <c r="A252" s="14"/>
      <c r="B252" s="236"/>
      <c r="C252" s="237"/>
      <c r="D252" s="227" t="s">
        <v>170</v>
      </c>
      <c r="E252" s="238" t="s">
        <v>19</v>
      </c>
      <c r="F252" s="239" t="s">
        <v>368</v>
      </c>
      <c r="G252" s="237"/>
      <c r="H252" s="240">
        <v>64.375</v>
      </c>
      <c r="I252" s="241"/>
      <c r="J252" s="237"/>
      <c r="K252" s="237"/>
      <c r="L252" s="242"/>
      <c r="M252" s="243"/>
      <c r="N252" s="244"/>
      <c r="O252" s="244"/>
      <c r="P252" s="244"/>
      <c r="Q252" s="244"/>
      <c r="R252" s="244"/>
      <c r="S252" s="244"/>
      <c r="T252" s="245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46" t="s">
        <v>170</v>
      </c>
      <c r="AU252" s="246" t="s">
        <v>79</v>
      </c>
      <c r="AV252" s="14" t="s">
        <v>79</v>
      </c>
      <c r="AW252" s="14" t="s">
        <v>31</v>
      </c>
      <c r="AX252" s="14" t="s">
        <v>77</v>
      </c>
      <c r="AY252" s="246" t="s">
        <v>159</v>
      </c>
    </row>
    <row r="253" s="2" customFormat="1" ht="16.5" customHeight="1">
      <c r="A253" s="41"/>
      <c r="B253" s="42"/>
      <c r="C253" s="207" t="s">
        <v>369</v>
      </c>
      <c r="D253" s="207" t="s">
        <v>161</v>
      </c>
      <c r="E253" s="208" t="s">
        <v>370</v>
      </c>
      <c r="F253" s="209" t="s">
        <v>371</v>
      </c>
      <c r="G253" s="210" t="s">
        <v>164</v>
      </c>
      <c r="H253" s="211">
        <v>51.5</v>
      </c>
      <c r="I253" s="212"/>
      <c r="J253" s="213">
        <f>ROUND(I253*H253,2)</f>
        <v>0</v>
      </c>
      <c r="K253" s="209" t="s">
        <v>165</v>
      </c>
      <c r="L253" s="47"/>
      <c r="M253" s="214" t="s">
        <v>19</v>
      </c>
      <c r="N253" s="215" t="s">
        <v>40</v>
      </c>
      <c r="O253" s="87"/>
      <c r="P253" s="216">
        <f>O253*H253</f>
        <v>0</v>
      </c>
      <c r="Q253" s="216">
        <v>1.9199999999999999</v>
      </c>
      <c r="R253" s="216">
        <f>Q253*H253</f>
        <v>98.879999999999995</v>
      </c>
      <c r="S253" s="216">
        <v>0</v>
      </c>
      <c r="T253" s="217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18" t="s">
        <v>166</v>
      </c>
      <c r="AT253" s="218" t="s">
        <v>161</v>
      </c>
      <c r="AU253" s="218" t="s">
        <v>79</v>
      </c>
      <c r="AY253" s="20" t="s">
        <v>159</v>
      </c>
      <c r="BE253" s="219">
        <f>IF(N253="základní",J253,0)</f>
        <v>0</v>
      </c>
      <c r="BF253" s="219">
        <f>IF(N253="snížená",J253,0)</f>
        <v>0</v>
      </c>
      <c r="BG253" s="219">
        <f>IF(N253="zákl. přenesená",J253,0)</f>
        <v>0</v>
      </c>
      <c r="BH253" s="219">
        <f>IF(N253="sníž. přenesená",J253,0)</f>
        <v>0</v>
      </c>
      <c r="BI253" s="219">
        <f>IF(N253="nulová",J253,0)</f>
        <v>0</v>
      </c>
      <c r="BJ253" s="20" t="s">
        <v>77</v>
      </c>
      <c r="BK253" s="219">
        <f>ROUND(I253*H253,2)</f>
        <v>0</v>
      </c>
      <c r="BL253" s="20" t="s">
        <v>166</v>
      </c>
      <c r="BM253" s="218" t="s">
        <v>372</v>
      </c>
    </row>
    <row r="254" s="2" customFormat="1">
      <c r="A254" s="41"/>
      <c r="B254" s="42"/>
      <c r="C254" s="43"/>
      <c r="D254" s="220" t="s">
        <v>168</v>
      </c>
      <c r="E254" s="43"/>
      <c r="F254" s="221" t="s">
        <v>373</v>
      </c>
      <c r="G254" s="43"/>
      <c r="H254" s="43"/>
      <c r="I254" s="222"/>
      <c r="J254" s="43"/>
      <c r="K254" s="43"/>
      <c r="L254" s="47"/>
      <c r="M254" s="223"/>
      <c r="N254" s="224"/>
      <c r="O254" s="87"/>
      <c r="P254" s="87"/>
      <c r="Q254" s="87"/>
      <c r="R254" s="87"/>
      <c r="S254" s="87"/>
      <c r="T254" s="88"/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T254" s="20" t="s">
        <v>168</v>
      </c>
      <c r="AU254" s="20" t="s">
        <v>79</v>
      </c>
    </row>
    <row r="255" s="14" customFormat="1">
      <c r="A255" s="14"/>
      <c r="B255" s="236"/>
      <c r="C255" s="237"/>
      <c r="D255" s="227" t="s">
        <v>170</v>
      </c>
      <c r="E255" s="238" t="s">
        <v>19</v>
      </c>
      <c r="F255" s="239" t="s">
        <v>374</v>
      </c>
      <c r="G255" s="237"/>
      <c r="H255" s="240">
        <v>51.5</v>
      </c>
      <c r="I255" s="241"/>
      <c r="J255" s="237"/>
      <c r="K255" s="237"/>
      <c r="L255" s="242"/>
      <c r="M255" s="243"/>
      <c r="N255" s="244"/>
      <c r="O255" s="244"/>
      <c r="P255" s="244"/>
      <c r="Q255" s="244"/>
      <c r="R255" s="244"/>
      <c r="S255" s="244"/>
      <c r="T255" s="245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46" t="s">
        <v>170</v>
      </c>
      <c r="AU255" s="246" t="s">
        <v>79</v>
      </c>
      <c r="AV255" s="14" t="s">
        <v>79</v>
      </c>
      <c r="AW255" s="14" t="s">
        <v>31</v>
      </c>
      <c r="AX255" s="14" t="s">
        <v>77</v>
      </c>
      <c r="AY255" s="246" t="s">
        <v>159</v>
      </c>
    </row>
    <row r="256" s="2" customFormat="1" ht="16.5" customHeight="1">
      <c r="A256" s="41"/>
      <c r="B256" s="42"/>
      <c r="C256" s="207" t="s">
        <v>375</v>
      </c>
      <c r="D256" s="207" t="s">
        <v>161</v>
      </c>
      <c r="E256" s="208" t="s">
        <v>376</v>
      </c>
      <c r="F256" s="209" t="s">
        <v>377</v>
      </c>
      <c r="G256" s="210" t="s">
        <v>251</v>
      </c>
      <c r="H256" s="211">
        <v>421</v>
      </c>
      <c r="I256" s="212"/>
      <c r="J256" s="213">
        <f>ROUND(I256*H256,2)</f>
        <v>0</v>
      </c>
      <c r="K256" s="209" t="s">
        <v>165</v>
      </c>
      <c r="L256" s="47"/>
      <c r="M256" s="214" t="s">
        <v>19</v>
      </c>
      <c r="N256" s="215" t="s">
        <v>40</v>
      </c>
      <c r="O256" s="87"/>
      <c r="P256" s="216">
        <f>O256*H256</f>
        <v>0</v>
      </c>
      <c r="Q256" s="216">
        <v>0.00116</v>
      </c>
      <c r="R256" s="216">
        <f>Q256*H256</f>
        <v>0.48836000000000002</v>
      </c>
      <c r="S256" s="216">
        <v>0</v>
      </c>
      <c r="T256" s="217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18" t="s">
        <v>166</v>
      </c>
      <c r="AT256" s="218" t="s">
        <v>161</v>
      </c>
      <c r="AU256" s="218" t="s">
        <v>79</v>
      </c>
      <c r="AY256" s="20" t="s">
        <v>159</v>
      </c>
      <c r="BE256" s="219">
        <f>IF(N256="základní",J256,0)</f>
        <v>0</v>
      </c>
      <c r="BF256" s="219">
        <f>IF(N256="snížená",J256,0)</f>
        <v>0</v>
      </c>
      <c r="BG256" s="219">
        <f>IF(N256="zákl. přenesená",J256,0)</f>
        <v>0</v>
      </c>
      <c r="BH256" s="219">
        <f>IF(N256="sníž. přenesená",J256,0)</f>
        <v>0</v>
      </c>
      <c r="BI256" s="219">
        <f>IF(N256="nulová",J256,0)</f>
        <v>0</v>
      </c>
      <c r="BJ256" s="20" t="s">
        <v>77</v>
      </c>
      <c r="BK256" s="219">
        <f>ROUND(I256*H256,2)</f>
        <v>0</v>
      </c>
      <c r="BL256" s="20" t="s">
        <v>166</v>
      </c>
      <c r="BM256" s="218" t="s">
        <v>378</v>
      </c>
    </row>
    <row r="257" s="2" customFormat="1">
      <c r="A257" s="41"/>
      <c r="B257" s="42"/>
      <c r="C257" s="43"/>
      <c r="D257" s="220" t="s">
        <v>168</v>
      </c>
      <c r="E257" s="43"/>
      <c r="F257" s="221" t="s">
        <v>379</v>
      </c>
      <c r="G257" s="43"/>
      <c r="H257" s="43"/>
      <c r="I257" s="222"/>
      <c r="J257" s="43"/>
      <c r="K257" s="43"/>
      <c r="L257" s="47"/>
      <c r="M257" s="223"/>
      <c r="N257" s="224"/>
      <c r="O257" s="87"/>
      <c r="P257" s="87"/>
      <c r="Q257" s="87"/>
      <c r="R257" s="87"/>
      <c r="S257" s="87"/>
      <c r="T257" s="88"/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T257" s="20" t="s">
        <v>168</v>
      </c>
      <c r="AU257" s="20" t="s">
        <v>79</v>
      </c>
    </row>
    <row r="258" s="2" customFormat="1" ht="24.15" customHeight="1">
      <c r="A258" s="41"/>
      <c r="B258" s="42"/>
      <c r="C258" s="207" t="s">
        <v>380</v>
      </c>
      <c r="D258" s="207" t="s">
        <v>161</v>
      </c>
      <c r="E258" s="208" t="s">
        <v>381</v>
      </c>
      <c r="F258" s="209" t="s">
        <v>382</v>
      </c>
      <c r="G258" s="210" t="s">
        <v>235</v>
      </c>
      <c r="H258" s="211">
        <v>51</v>
      </c>
      <c r="I258" s="212"/>
      <c r="J258" s="213">
        <f>ROUND(I258*H258,2)</f>
        <v>0</v>
      </c>
      <c r="K258" s="209" t="s">
        <v>165</v>
      </c>
      <c r="L258" s="47"/>
      <c r="M258" s="214" t="s">
        <v>19</v>
      </c>
      <c r="N258" s="215" t="s">
        <v>40</v>
      </c>
      <c r="O258" s="87"/>
      <c r="P258" s="216">
        <f>O258*H258</f>
        <v>0</v>
      </c>
      <c r="Q258" s="216">
        <v>0.040000000000000001</v>
      </c>
      <c r="R258" s="216">
        <f>Q258*H258</f>
        <v>2.04</v>
      </c>
      <c r="S258" s="216">
        <v>0</v>
      </c>
      <c r="T258" s="217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18" t="s">
        <v>166</v>
      </c>
      <c r="AT258" s="218" t="s">
        <v>161</v>
      </c>
      <c r="AU258" s="218" t="s">
        <v>79</v>
      </c>
      <c r="AY258" s="20" t="s">
        <v>159</v>
      </c>
      <c r="BE258" s="219">
        <f>IF(N258="základní",J258,0)</f>
        <v>0</v>
      </c>
      <c r="BF258" s="219">
        <f>IF(N258="snížená",J258,0)</f>
        <v>0</v>
      </c>
      <c r="BG258" s="219">
        <f>IF(N258="zákl. přenesená",J258,0)</f>
        <v>0</v>
      </c>
      <c r="BH258" s="219">
        <f>IF(N258="sníž. přenesená",J258,0)</f>
        <v>0</v>
      </c>
      <c r="BI258" s="219">
        <f>IF(N258="nulová",J258,0)</f>
        <v>0</v>
      </c>
      <c r="BJ258" s="20" t="s">
        <v>77</v>
      </c>
      <c r="BK258" s="219">
        <f>ROUND(I258*H258,2)</f>
        <v>0</v>
      </c>
      <c r="BL258" s="20" t="s">
        <v>166</v>
      </c>
      <c r="BM258" s="218" t="s">
        <v>383</v>
      </c>
    </row>
    <row r="259" s="2" customFormat="1">
      <c r="A259" s="41"/>
      <c r="B259" s="42"/>
      <c r="C259" s="43"/>
      <c r="D259" s="220" t="s">
        <v>168</v>
      </c>
      <c r="E259" s="43"/>
      <c r="F259" s="221" t="s">
        <v>384</v>
      </c>
      <c r="G259" s="43"/>
      <c r="H259" s="43"/>
      <c r="I259" s="222"/>
      <c r="J259" s="43"/>
      <c r="K259" s="43"/>
      <c r="L259" s="47"/>
      <c r="M259" s="223"/>
      <c r="N259" s="224"/>
      <c r="O259" s="87"/>
      <c r="P259" s="87"/>
      <c r="Q259" s="87"/>
      <c r="R259" s="87"/>
      <c r="S259" s="87"/>
      <c r="T259" s="88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T259" s="20" t="s">
        <v>168</v>
      </c>
      <c r="AU259" s="20" t="s">
        <v>79</v>
      </c>
    </row>
    <row r="260" s="14" customFormat="1">
      <c r="A260" s="14"/>
      <c r="B260" s="236"/>
      <c r="C260" s="237"/>
      <c r="D260" s="227" t="s">
        <v>170</v>
      </c>
      <c r="E260" s="238" t="s">
        <v>19</v>
      </c>
      <c r="F260" s="239" t="s">
        <v>385</v>
      </c>
      <c r="G260" s="237"/>
      <c r="H260" s="240">
        <v>51</v>
      </c>
      <c r="I260" s="241"/>
      <c r="J260" s="237"/>
      <c r="K260" s="237"/>
      <c r="L260" s="242"/>
      <c r="M260" s="243"/>
      <c r="N260" s="244"/>
      <c r="O260" s="244"/>
      <c r="P260" s="244"/>
      <c r="Q260" s="244"/>
      <c r="R260" s="244"/>
      <c r="S260" s="244"/>
      <c r="T260" s="245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46" t="s">
        <v>170</v>
      </c>
      <c r="AU260" s="246" t="s">
        <v>79</v>
      </c>
      <c r="AV260" s="14" t="s">
        <v>79</v>
      </c>
      <c r="AW260" s="14" t="s">
        <v>31</v>
      </c>
      <c r="AX260" s="14" t="s">
        <v>77</v>
      </c>
      <c r="AY260" s="246" t="s">
        <v>159</v>
      </c>
    </row>
    <row r="261" s="2" customFormat="1" ht="24.15" customHeight="1">
      <c r="A261" s="41"/>
      <c r="B261" s="42"/>
      <c r="C261" s="207" t="s">
        <v>386</v>
      </c>
      <c r="D261" s="207" t="s">
        <v>161</v>
      </c>
      <c r="E261" s="208" t="s">
        <v>387</v>
      </c>
      <c r="F261" s="209" t="s">
        <v>388</v>
      </c>
      <c r="G261" s="210" t="s">
        <v>235</v>
      </c>
      <c r="H261" s="211">
        <v>49</v>
      </c>
      <c r="I261" s="212"/>
      <c r="J261" s="213">
        <f>ROUND(I261*H261,2)</f>
        <v>0</v>
      </c>
      <c r="K261" s="209" t="s">
        <v>165</v>
      </c>
      <c r="L261" s="47"/>
      <c r="M261" s="214" t="s">
        <v>19</v>
      </c>
      <c r="N261" s="215" t="s">
        <v>40</v>
      </c>
      <c r="O261" s="87"/>
      <c r="P261" s="216">
        <f>O261*H261</f>
        <v>0</v>
      </c>
      <c r="Q261" s="216">
        <v>0.0061999999999999998</v>
      </c>
      <c r="R261" s="216">
        <f>Q261*H261</f>
        <v>0.30380000000000001</v>
      </c>
      <c r="S261" s="216">
        <v>0</v>
      </c>
      <c r="T261" s="217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18" t="s">
        <v>166</v>
      </c>
      <c r="AT261" s="218" t="s">
        <v>161</v>
      </c>
      <c r="AU261" s="218" t="s">
        <v>79</v>
      </c>
      <c r="AY261" s="20" t="s">
        <v>159</v>
      </c>
      <c r="BE261" s="219">
        <f>IF(N261="základní",J261,0)</f>
        <v>0</v>
      </c>
      <c r="BF261" s="219">
        <f>IF(N261="snížená",J261,0)</f>
        <v>0</v>
      </c>
      <c r="BG261" s="219">
        <f>IF(N261="zákl. přenesená",J261,0)</f>
        <v>0</v>
      </c>
      <c r="BH261" s="219">
        <f>IF(N261="sníž. přenesená",J261,0)</f>
        <v>0</v>
      </c>
      <c r="BI261" s="219">
        <f>IF(N261="nulová",J261,0)</f>
        <v>0</v>
      </c>
      <c r="BJ261" s="20" t="s">
        <v>77</v>
      </c>
      <c r="BK261" s="219">
        <f>ROUND(I261*H261,2)</f>
        <v>0</v>
      </c>
      <c r="BL261" s="20" t="s">
        <v>166</v>
      </c>
      <c r="BM261" s="218" t="s">
        <v>389</v>
      </c>
    </row>
    <row r="262" s="2" customFormat="1">
      <c r="A262" s="41"/>
      <c r="B262" s="42"/>
      <c r="C262" s="43"/>
      <c r="D262" s="220" t="s">
        <v>168</v>
      </c>
      <c r="E262" s="43"/>
      <c r="F262" s="221" t="s">
        <v>390</v>
      </c>
      <c r="G262" s="43"/>
      <c r="H262" s="43"/>
      <c r="I262" s="222"/>
      <c r="J262" s="43"/>
      <c r="K262" s="43"/>
      <c r="L262" s="47"/>
      <c r="M262" s="223"/>
      <c r="N262" s="224"/>
      <c r="O262" s="87"/>
      <c r="P262" s="87"/>
      <c r="Q262" s="87"/>
      <c r="R262" s="87"/>
      <c r="S262" s="87"/>
      <c r="T262" s="88"/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T262" s="20" t="s">
        <v>168</v>
      </c>
      <c r="AU262" s="20" t="s">
        <v>79</v>
      </c>
    </row>
    <row r="263" s="14" customFormat="1">
      <c r="A263" s="14"/>
      <c r="B263" s="236"/>
      <c r="C263" s="237"/>
      <c r="D263" s="227" t="s">
        <v>170</v>
      </c>
      <c r="E263" s="238" t="s">
        <v>19</v>
      </c>
      <c r="F263" s="239" t="s">
        <v>391</v>
      </c>
      <c r="G263" s="237"/>
      <c r="H263" s="240">
        <v>49</v>
      </c>
      <c r="I263" s="241"/>
      <c r="J263" s="237"/>
      <c r="K263" s="237"/>
      <c r="L263" s="242"/>
      <c r="M263" s="243"/>
      <c r="N263" s="244"/>
      <c r="O263" s="244"/>
      <c r="P263" s="244"/>
      <c r="Q263" s="244"/>
      <c r="R263" s="244"/>
      <c r="S263" s="244"/>
      <c r="T263" s="245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46" t="s">
        <v>170</v>
      </c>
      <c r="AU263" s="246" t="s">
        <v>79</v>
      </c>
      <c r="AV263" s="14" t="s">
        <v>79</v>
      </c>
      <c r="AW263" s="14" t="s">
        <v>31</v>
      </c>
      <c r="AX263" s="14" t="s">
        <v>77</v>
      </c>
      <c r="AY263" s="246" t="s">
        <v>159</v>
      </c>
    </row>
    <row r="264" s="2" customFormat="1" ht="24.15" customHeight="1">
      <c r="A264" s="41"/>
      <c r="B264" s="42"/>
      <c r="C264" s="207" t="s">
        <v>392</v>
      </c>
      <c r="D264" s="207" t="s">
        <v>161</v>
      </c>
      <c r="E264" s="208" t="s">
        <v>393</v>
      </c>
      <c r="F264" s="209" t="s">
        <v>394</v>
      </c>
      <c r="G264" s="210" t="s">
        <v>235</v>
      </c>
      <c r="H264" s="211">
        <v>1</v>
      </c>
      <c r="I264" s="212"/>
      <c r="J264" s="213">
        <f>ROUND(I264*H264,2)</f>
        <v>0</v>
      </c>
      <c r="K264" s="209" t="s">
        <v>165</v>
      </c>
      <c r="L264" s="47"/>
      <c r="M264" s="214" t="s">
        <v>19</v>
      </c>
      <c r="N264" s="215" t="s">
        <v>40</v>
      </c>
      <c r="O264" s="87"/>
      <c r="P264" s="216">
        <f>O264*H264</f>
        <v>0</v>
      </c>
      <c r="Q264" s="216">
        <v>0.01541</v>
      </c>
      <c r="R264" s="216">
        <f>Q264*H264</f>
        <v>0.01541</v>
      </c>
      <c r="S264" s="216">
        <v>0</v>
      </c>
      <c r="T264" s="217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18" t="s">
        <v>166</v>
      </c>
      <c r="AT264" s="218" t="s">
        <v>161</v>
      </c>
      <c r="AU264" s="218" t="s">
        <v>79</v>
      </c>
      <c r="AY264" s="20" t="s">
        <v>159</v>
      </c>
      <c r="BE264" s="219">
        <f>IF(N264="základní",J264,0)</f>
        <v>0</v>
      </c>
      <c r="BF264" s="219">
        <f>IF(N264="snížená",J264,0)</f>
        <v>0</v>
      </c>
      <c r="BG264" s="219">
        <f>IF(N264="zákl. přenesená",J264,0)</f>
        <v>0</v>
      </c>
      <c r="BH264" s="219">
        <f>IF(N264="sníž. přenesená",J264,0)</f>
        <v>0</v>
      </c>
      <c r="BI264" s="219">
        <f>IF(N264="nulová",J264,0)</f>
        <v>0</v>
      </c>
      <c r="BJ264" s="20" t="s">
        <v>77</v>
      </c>
      <c r="BK264" s="219">
        <f>ROUND(I264*H264,2)</f>
        <v>0</v>
      </c>
      <c r="BL264" s="20" t="s">
        <v>166</v>
      </c>
      <c r="BM264" s="218" t="s">
        <v>395</v>
      </c>
    </row>
    <row r="265" s="2" customFormat="1">
      <c r="A265" s="41"/>
      <c r="B265" s="42"/>
      <c r="C265" s="43"/>
      <c r="D265" s="220" t="s">
        <v>168</v>
      </c>
      <c r="E265" s="43"/>
      <c r="F265" s="221" t="s">
        <v>396</v>
      </c>
      <c r="G265" s="43"/>
      <c r="H265" s="43"/>
      <c r="I265" s="222"/>
      <c r="J265" s="43"/>
      <c r="K265" s="43"/>
      <c r="L265" s="47"/>
      <c r="M265" s="223"/>
      <c r="N265" s="224"/>
      <c r="O265" s="87"/>
      <c r="P265" s="87"/>
      <c r="Q265" s="87"/>
      <c r="R265" s="87"/>
      <c r="S265" s="87"/>
      <c r="T265" s="88"/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T265" s="20" t="s">
        <v>168</v>
      </c>
      <c r="AU265" s="20" t="s">
        <v>79</v>
      </c>
    </row>
    <row r="266" s="2" customFormat="1" ht="24.15" customHeight="1">
      <c r="A266" s="41"/>
      <c r="B266" s="42"/>
      <c r="C266" s="207" t="s">
        <v>397</v>
      </c>
      <c r="D266" s="207" t="s">
        <v>161</v>
      </c>
      <c r="E266" s="208" t="s">
        <v>398</v>
      </c>
      <c r="F266" s="209" t="s">
        <v>399</v>
      </c>
      <c r="G266" s="210" t="s">
        <v>235</v>
      </c>
      <c r="H266" s="211">
        <v>1</v>
      </c>
      <c r="I266" s="212"/>
      <c r="J266" s="213">
        <f>ROUND(I266*H266,2)</f>
        <v>0</v>
      </c>
      <c r="K266" s="209" t="s">
        <v>165</v>
      </c>
      <c r="L266" s="47"/>
      <c r="M266" s="214" t="s">
        <v>19</v>
      </c>
      <c r="N266" s="215" t="s">
        <v>40</v>
      </c>
      <c r="O266" s="87"/>
      <c r="P266" s="216">
        <f>O266*H266</f>
        <v>0</v>
      </c>
      <c r="Q266" s="216">
        <v>0.024369999999999999</v>
      </c>
      <c r="R266" s="216">
        <f>Q266*H266</f>
        <v>0.024369999999999999</v>
      </c>
      <c r="S266" s="216">
        <v>0</v>
      </c>
      <c r="T266" s="217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18" t="s">
        <v>166</v>
      </c>
      <c r="AT266" s="218" t="s">
        <v>161</v>
      </c>
      <c r="AU266" s="218" t="s">
        <v>79</v>
      </c>
      <c r="AY266" s="20" t="s">
        <v>159</v>
      </c>
      <c r="BE266" s="219">
        <f>IF(N266="základní",J266,0)</f>
        <v>0</v>
      </c>
      <c r="BF266" s="219">
        <f>IF(N266="snížená",J266,0)</f>
        <v>0</v>
      </c>
      <c r="BG266" s="219">
        <f>IF(N266="zákl. přenesená",J266,0)</f>
        <v>0</v>
      </c>
      <c r="BH266" s="219">
        <f>IF(N266="sníž. přenesená",J266,0)</f>
        <v>0</v>
      </c>
      <c r="BI266" s="219">
        <f>IF(N266="nulová",J266,0)</f>
        <v>0</v>
      </c>
      <c r="BJ266" s="20" t="s">
        <v>77</v>
      </c>
      <c r="BK266" s="219">
        <f>ROUND(I266*H266,2)</f>
        <v>0</v>
      </c>
      <c r="BL266" s="20" t="s">
        <v>166</v>
      </c>
      <c r="BM266" s="218" t="s">
        <v>400</v>
      </c>
    </row>
    <row r="267" s="2" customFormat="1">
      <c r="A267" s="41"/>
      <c r="B267" s="42"/>
      <c r="C267" s="43"/>
      <c r="D267" s="220" t="s">
        <v>168</v>
      </c>
      <c r="E267" s="43"/>
      <c r="F267" s="221" t="s">
        <v>401</v>
      </c>
      <c r="G267" s="43"/>
      <c r="H267" s="43"/>
      <c r="I267" s="222"/>
      <c r="J267" s="43"/>
      <c r="K267" s="43"/>
      <c r="L267" s="47"/>
      <c r="M267" s="223"/>
      <c r="N267" s="224"/>
      <c r="O267" s="87"/>
      <c r="P267" s="87"/>
      <c r="Q267" s="87"/>
      <c r="R267" s="87"/>
      <c r="S267" s="87"/>
      <c r="T267" s="88"/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T267" s="20" t="s">
        <v>168</v>
      </c>
      <c r="AU267" s="20" t="s">
        <v>79</v>
      </c>
    </row>
    <row r="268" s="2" customFormat="1" ht="24.15" customHeight="1">
      <c r="A268" s="41"/>
      <c r="B268" s="42"/>
      <c r="C268" s="207" t="s">
        <v>402</v>
      </c>
      <c r="D268" s="207" t="s">
        <v>161</v>
      </c>
      <c r="E268" s="208" t="s">
        <v>403</v>
      </c>
      <c r="F268" s="209" t="s">
        <v>404</v>
      </c>
      <c r="G268" s="210" t="s">
        <v>235</v>
      </c>
      <c r="H268" s="211">
        <v>2</v>
      </c>
      <c r="I268" s="212"/>
      <c r="J268" s="213">
        <f>ROUND(I268*H268,2)</f>
        <v>0</v>
      </c>
      <c r="K268" s="209" t="s">
        <v>165</v>
      </c>
      <c r="L268" s="47"/>
      <c r="M268" s="214" t="s">
        <v>19</v>
      </c>
      <c r="N268" s="215" t="s">
        <v>40</v>
      </c>
      <c r="O268" s="87"/>
      <c r="P268" s="216">
        <f>O268*H268</f>
        <v>0</v>
      </c>
      <c r="Q268" s="216">
        <v>0</v>
      </c>
      <c r="R268" s="216">
        <f>Q268*H268</f>
        <v>0</v>
      </c>
      <c r="S268" s="216">
        <v>0</v>
      </c>
      <c r="T268" s="217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18" t="s">
        <v>166</v>
      </c>
      <c r="AT268" s="218" t="s">
        <v>161</v>
      </c>
      <c r="AU268" s="218" t="s">
        <v>79</v>
      </c>
      <c r="AY268" s="20" t="s">
        <v>159</v>
      </c>
      <c r="BE268" s="219">
        <f>IF(N268="základní",J268,0)</f>
        <v>0</v>
      </c>
      <c r="BF268" s="219">
        <f>IF(N268="snížená",J268,0)</f>
        <v>0</v>
      </c>
      <c r="BG268" s="219">
        <f>IF(N268="zákl. přenesená",J268,0)</f>
        <v>0</v>
      </c>
      <c r="BH268" s="219">
        <f>IF(N268="sníž. přenesená",J268,0)</f>
        <v>0</v>
      </c>
      <c r="BI268" s="219">
        <f>IF(N268="nulová",J268,0)</f>
        <v>0</v>
      </c>
      <c r="BJ268" s="20" t="s">
        <v>77</v>
      </c>
      <c r="BK268" s="219">
        <f>ROUND(I268*H268,2)</f>
        <v>0</v>
      </c>
      <c r="BL268" s="20" t="s">
        <v>166</v>
      </c>
      <c r="BM268" s="218" t="s">
        <v>405</v>
      </c>
    </row>
    <row r="269" s="2" customFormat="1">
      <c r="A269" s="41"/>
      <c r="B269" s="42"/>
      <c r="C269" s="43"/>
      <c r="D269" s="220" t="s">
        <v>168</v>
      </c>
      <c r="E269" s="43"/>
      <c r="F269" s="221" t="s">
        <v>406</v>
      </c>
      <c r="G269" s="43"/>
      <c r="H269" s="43"/>
      <c r="I269" s="222"/>
      <c r="J269" s="43"/>
      <c r="K269" s="43"/>
      <c r="L269" s="47"/>
      <c r="M269" s="223"/>
      <c r="N269" s="224"/>
      <c r="O269" s="87"/>
      <c r="P269" s="87"/>
      <c r="Q269" s="87"/>
      <c r="R269" s="87"/>
      <c r="S269" s="87"/>
      <c r="T269" s="88"/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T269" s="20" t="s">
        <v>168</v>
      </c>
      <c r="AU269" s="20" t="s">
        <v>79</v>
      </c>
    </row>
    <row r="270" s="2" customFormat="1" ht="24.15" customHeight="1">
      <c r="A270" s="41"/>
      <c r="B270" s="42"/>
      <c r="C270" s="207" t="s">
        <v>407</v>
      </c>
      <c r="D270" s="207" t="s">
        <v>161</v>
      </c>
      <c r="E270" s="208" t="s">
        <v>408</v>
      </c>
      <c r="F270" s="209" t="s">
        <v>409</v>
      </c>
      <c r="G270" s="210" t="s">
        <v>235</v>
      </c>
      <c r="H270" s="211">
        <v>23</v>
      </c>
      <c r="I270" s="212"/>
      <c r="J270" s="213">
        <f>ROUND(I270*H270,2)</f>
        <v>0</v>
      </c>
      <c r="K270" s="209" t="s">
        <v>165</v>
      </c>
      <c r="L270" s="47"/>
      <c r="M270" s="214" t="s">
        <v>19</v>
      </c>
      <c r="N270" s="215" t="s">
        <v>40</v>
      </c>
      <c r="O270" s="87"/>
      <c r="P270" s="216">
        <f>O270*H270</f>
        <v>0</v>
      </c>
      <c r="Q270" s="216">
        <v>0.02929</v>
      </c>
      <c r="R270" s="216">
        <f>Q270*H270</f>
        <v>0.67366999999999999</v>
      </c>
      <c r="S270" s="216">
        <v>0</v>
      </c>
      <c r="T270" s="217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18" t="s">
        <v>166</v>
      </c>
      <c r="AT270" s="218" t="s">
        <v>161</v>
      </c>
      <c r="AU270" s="218" t="s">
        <v>79</v>
      </c>
      <c r="AY270" s="20" t="s">
        <v>159</v>
      </c>
      <c r="BE270" s="219">
        <f>IF(N270="základní",J270,0)</f>
        <v>0</v>
      </c>
      <c r="BF270" s="219">
        <f>IF(N270="snížená",J270,0)</f>
        <v>0</v>
      </c>
      <c r="BG270" s="219">
        <f>IF(N270="zákl. přenesená",J270,0)</f>
        <v>0</v>
      </c>
      <c r="BH270" s="219">
        <f>IF(N270="sníž. přenesená",J270,0)</f>
        <v>0</v>
      </c>
      <c r="BI270" s="219">
        <f>IF(N270="nulová",J270,0)</f>
        <v>0</v>
      </c>
      <c r="BJ270" s="20" t="s">
        <v>77</v>
      </c>
      <c r="BK270" s="219">
        <f>ROUND(I270*H270,2)</f>
        <v>0</v>
      </c>
      <c r="BL270" s="20" t="s">
        <v>166</v>
      </c>
      <c r="BM270" s="218" t="s">
        <v>410</v>
      </c>
    </row>
    <row r="271" s="2" customFormat="1">
      <c r="A271" s="41"/>
      <c r="B271" s="42"/>
      <c r="C271" s="43"/>
      <c r="D271" s="220" t="s">
        <v>168</v>
      </c>
      <c r="E271" s="43"/>
      <c r="F271" s="221" t="s">
        <v>411</v>
      </c>
      <c r="G271" s="43"/>
      <c r="H271" s="43"/>
      <c r="I271" s="222"/>
      <c r="J271" s="43"/>
      <c r="K271" s="43"/>
      <c r="L271" s="47"/>
      <c r="M271" s="223"/>
      <c r="N271" s="224"/>
      <c r="O271" s="87"/>
      <c r="P271" s="87"/>
      <c r="Q271" s="87"/>
      <c r="R271" s="87"/>
      <c r="S271" s="87"/>
      <c r="T271" s="88"/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T271" s="20" t="s">
        <v>168</v>
      </c>
      <c r="AU271" s="20" t="s">
        <v>79</v>
      </c>
    </row>
    <row r="272" s="14" customFormat="1">
      <c r="A272" s="14"/>
      <c r="B272" s="236"/>
      <c r="C272" s="237"/>
      <c r="D272" s="227" t="s">
        <v>170</v>
      </c>
      <c r="E272" s="238" t="s">
        <v>19</v>
      </c>
      <c r="F272" s="239" t="s">
        <v>412</v>
      </c>
      <c r="G272" s="237"/>
      <c r="H272" s="240">
        <v>23</v>
      </c>
      <c r="I272" s="241"/>
      <c r="J272" s="237"/>
      <c r="K272" s="237"/>
      <c r="L272" s="242"/>
      <c r="M272" s="243"/>
      <c r="N272" s="244"/>
      <c r="O272" s="244"/>
      <c r="P272" s="244"/>
      <c r="Q272" s="244"/>
      <c r="R272" s="244"/>
      <c r="S272" s="244"/>
      <c r="T272" s="245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46" t="s">
        <v>170</v>
      </c>
      <c r="AU272" s="246" t="s">
        <v>79</v>
      </c>
      <c r="AV272" s="14" t="s">
        <v>79</v>
      </c>
      <c r="AW272" s="14" t="s">
        <v>31</v>
      </c>
      <c r="AX272" s="14" t="s">
        <v>77</v>
      </c>
      <c r="AY272" s="246" t="s">
        <v>159</v>
      </c>
    </row>
    <row r="273" s="2" customFormat="1" ht="24.15" customHeight="1">
      <c r="A273" s="41"/>
      <c r="B273" s="42"/>
      <c r="C273" s="207" t="s">
        <v>413</v>
      </c>
      <c r="D273" s="207" t="s">
        <v>161</v>
      </c>
      <c r="E273" s="208" t="s">
        <v>414</v>
      </c>
      <c r="F273" s="209" t="s">
        <v>415</v>
      </c>
      <c r="G273" s="210" t="s">
        <v>235</v>
      </c>
      <c r="H273" s="211">
        <v>28</v>
      </c>
      <c r="I273" s="212"/>
      <c r="J273" s="213">
        <f>ROUND(I273*H273,2)</f>
        <v>0</v>
      </c>
      <c r="K273" s="209" t="s">
        <v>165</v>
      </c>
      <c r="L273" s="47"/>
      <c r="M273" s="214" t="s">
        <v>19</v>
      </c>
      <c r="N273" s="215" t="s">
        <v>40</v>
      </c>
      <c r="O273" s="87"/>
      <c r="P273" s="216">
        <f>O273*H273</f>
        <v>0</v>
      </c>
      <c r="Q273" s="216">
        <v>0.035349999999999999</v>
      </c>
      <c r="R273" s="216">
        <f>Q273*H273</f>
        <v>0.98980000000000001</v>
      </c>
      <c r="S273" s="216">
        <v>0</v>
      </c>
      <c r="T273" s="217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18" t="s">
        <v>166</v>
      </c>
      <c r="AT273" s="218" t="s">
        <v>161</v>
      </c>
      <c r="AU273" s="218" t="s">
        <v>79</v>
      </c>
      <c r="AY273" s="20" t="s">
        <v>159</v>
      </c>
      <c r="BE273" s="219">
        <f>IF(N273="základní",J273,0)</f>
        <v>0</v>
      </c>
      <c r="BF273" s="219">
        <f>IF(N273="snížená",J273,0)</f>
        <v>0</v>
      </c>
      <c r="BG273" s="219">
        <f>IF(N273="zákl. přenesená",J273,0)</f>
        <v>0</v>
      </c>
      <c r="BH273" s="219">
        <f>IF(N273="sníž. přenesená",J273,0)</f>
        <v>0</v>
      </c>
      <c r="BI273" s="219">
        <f>IF(N273="nulová",J273,0)</f>
        <v>0</v>
      </c>
      <c r="BJ273" s="20" t="s">
        <v>77</v>
      </c>
      <c r="BK273" s="219">
        <f>ROUND(I273*H273,2)</f>
        <v>0</v>
      </c>
      <c r="BL273" s="20" t="s">
        <v>166</v>
      </c>
      <c r="BM273" s="218" t="s">
        <v>416</v>
      </c>
    </row>
    <row r="274" s="2" customFormat="1">
      <c r="A274" s="41"/>
      <c r="B274" s="42"/>
      <c r="C274" s="43"/>
      <c r="D274" s="220" t="s">
        <v>168</v>
      </c>
      <c r="E274" s="43"/>
      <c r="F274" s="221" t="s">
        <v>417</v>
      </c>
      <c r="G274" s="43"/>
      <c r="H274" s="43"/>
      <c r="I274" s="222"/>
      <c r="J274" s="43"/>
      <c r="K274" s="43"/>
      <c r="L274" s="47"/>
      <c r="M274" s="223"/>
      <c r="N274" s="224"/>
      <c r="O274" s="87"/>
      <c r="P274" s="87"/>
      <c r="Q274" s="87"/>
      <c r="R274" s="87"/>
      <c r="S274" s="87"/>
      <c r="T274" s="88"/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T274" s="20" t="s">
        <v>168</v>
      </c>
      <c r="AU274" s="20" t="s">
        <v>79</v>
      </c>
    </row>
    <row r="275" s="14" customFormat="1">
      <c r="A275" s="14"/>
      <c r="B275" s="236"/>
      <c r="C275" s="237"/>
      <c r="D275" s="227" t="s">
        <v>170</v>
      </c>
      <c r="E275" s="238" t="s">
        <v>19</v>
      </c>
      <c r="F275" s="239" t="s">
        <v>418</v>
      </c>
      <c r="G275" s="237"/>
      <c r="H275" s="240">
        <v>28</v>
      </c>
      <c r="I275" s="241"/>
      <c r="J275" s="237"/>
      <c r="K275" s="237"/>
      <c r="L275" s="242"/>
      <c r="M275" s="243"/>
      <c r="N275" s="244"/>
      <c r="O275" s="244"/>
      <c r="P275" s="244"/>
      <c r="Q275" s="244"/>
      <c r="R275" s="244"/>
      <c r="S275" s="244"/>
      <c r="T275" s="245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46" t="s">
        <v>170</v>
      </c>
      <c r="AU275" s="246" t="s">
        <v>79</v>
      </c>
      <c r="AV275" s="14" t="s">
        <v>79</v>
      </c>
      <c r="AW275" s="14" t="s">
        <v>31</v>
      </c>
      <c r="AX275" s="14" t="s">
        <v>77</v>
      </c>
      <c r="AY275" s="246" t="s">
        <v>159</v>
      </c>
    </row>
    <row r="276" s="12" customFormat="1" ht="22.8" customHeight="1">
      <c r="A276" s="12"/>
      <c r="B276" s="191"/>
      <c r="C276" s="192"/>
      <c r="D276" s="193" t="s">
        <v>68</v>
      </c>
      <c r="E276" s="205" t="s">
        <v>419</v>
      </c>
      <c r="F276" s="205" t="s">
        <v>420</v>
      </c>
      <c r="G276" s="192"/>
      <c r="H276" s="192"/>
      <c r="I276" s="195"/>
      <c r="J276" s="206">
        <f>BK276</f>
        <v>0</v>
      </c>
      <c r="K276" s="192"/>
      <c r="L276" s="197"/>
      <c r="M276" s="198"/>
      <c r="N276" s="199"/>
      <c r="O276" s="199"/>
      <c r="P276" s="200">
        <f>SUM(P277:P296)</f>
        <v>0</v>
      </c>
      <c r="Q276" s="199"/>
      <c r="R276" s="200">
        <f>SUM(R277:R296)</f>
        <v>0.00024000000000000001</v>
      </c>
      <c r="S276" s="199"/>
      <c r="T276" s="201">
        <f>SUM(T277:T296)</f>
        <v>0</v>
      </c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R276" s="202" t="s">
        <v>77</v>
      </c>
      <c r="AT276" s="203" t="s">
        <v>68</v>
      </c>
      <c r="AU276" s="203" t="s">
        <v>77</v>
      </c>
      <c r="AY276" s="202" t="s">
        <v>159</v>
      </c>
      <c r="BK276" s="204">
        <f>SUM(BK277:BK296)</f>
        <v>0</v>
      </c>
    </row>
    <row r="277" s="2" customFormat="1" ht="24.15" customHeight="1">
      <c r="A277" s="41"/>
      <c r="B277" s="42"/>
      <c r="C277" s="207" t="s">
        <v>421</v>
      </c>
      <c r="D277" s="207" t="s">
        <v>161</v>
      </c>
      <c r="E277" s="208" t="s">
        <v>422</v>
      </c>
      <c r="F277" s="209" t="s">
        <v>423</v>
      </c>
      <c r="G277" s="210" t="s">
        <v>164</v>
      </c>
      <c r="H277" s="211">
        <v>2.7000000000000002</v>
      </c>
      <c r="I277" s="212"/>
      <c r="J277" s="213">
        <f>ROUND(I277*H277,2)</f>
        <v>0</v>
      </c>
      <c r="K277" s="209" t="s">
        <v>165</v>
      </c>
      <c r="L277" s="47"/>
      <c r="M277" s="214" t="s">
        <v>19</v>
      </c>
      <c r="N277" s="215" t="s">
        <v>40</v>
      </c>
      <c r="O277" s="87"/>
      <c r="P277" s="216">
        <f>O277*H277</f>
        <v>0</v>
      </c>
      <c r="Q277" s="216">
        <v>0</v>
      </c>
      <c r="R277" s="216">
        <f>Q277*H277</f>
        <v>0</v>
      </c>
      <c r="S277" s="216">
        <v>0</v>
      </c>
      <c r="T277" s="217">
        <f>S277*H277</f>
        <v>0</v>
      </c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R277" s="218" t="s">
        <v>166</v>
      </c>
      <c r="AT277" s="218" t="s">
        <v>161</v>
      </c>
      <c r="AU277" s="218" t="s">
        <v>79</v>
      </c>
      <c r="AY277" s="20" t="s">
        <v>159</v>
      </c>
      <c r="BE277" s="219">
        <f>IF(N277="základní",J277,0)</f>
        <v>0</v>
      </c>
      <c r="BF277" s="219">
        <f>IF(N277="snížená",J277,0)</f>
        <v>0</v>
      </c>
      <c r="BG277" s="219">
        <f>IF(N277="zákl. přenesená",J277,0)</f>
        <v>0</v>
      </c>
      <c r="BH277" s="219">
        <f>IF(N277="sníž. přenesená",J277,0)</f>
        <v>0</v>
      </c>
      <c r="BI277" s="219">
        <f>IF(N277="nulová",J277,0)</f>
        <v>0</v>
      </c>
      <c r="BJ277" s="20" t="s">
        <v>77</v>
      </c>
      <c r="BK277" s="219">
        <f>ROUND(I277*H277,2)</f>
        <v>0</v>
      </c>
      <c r="BL277" s="20" t="s">
        <v>166</v>
      </c>
      <c r="BM277" s="218" t="s">
        <v>424</v>
      </c>
    </row>
    <row r="278" s="2" customFormat="1">
      <c r="A278" s="41"/>
      <c r="B278" s="42"/>
      <c r="C278" s="43"/>
      <c r="D278" s="220" t="s">
        <v>168</v>
      </c>
      <c r="E278" s="43"/>
      <c r="F278" s="221" t="s">
        <v>425</v>
      </c>
      <c r="G278" s="43"/>
      <c r="H278" s="43"/>
      <c r="I278" s="222"/>
      <c r="J278" s="43"/>
      <c r="K278" s="43"/>
      <c r="L278" s="47"/>
      <c r="M278" s="223"/>
      <c r="N278" s="224"/>
      <c r="O278" s="87"/>
      <c r="P278" s="87"/>
      <c r="Q278" s="87"/>
      <c r="R278" s="87"/>
      <c r="S278" s="87"/>
      <c r="T278" s="88"/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T278" s="20" t="s">
        <v>168</v>
      </c>
      <c r="AU278" s="20" t="s">
        <v>79</v>
      </c>
    </row>
    <row r="279" s="13" customFormat="1">
      <c r="A279" s="13"/>
      <c r="B279" s="225"/>
      <c r="C279" s="226"/>
      <c r="D279" s="227" t="s">
        <v>170</v>
      </c>
      <c r="E279" s="228" t="s">
        <v>19</v>
      </c>
      <c r="F279" s="229" t="s">
        <v>426</v>
      </c>
      <c r="G279" s="226"/>
      <c r="H279" s="228" t="s">
        <v>19</v>
      </c>
      <c r="I279" s="230"/>
      <c r="J279" s="226"/>
      <c r="K279" s="226"/>
      <c r="L279" s="231"/>
      <c r="M279" s="232"/>
      <c r="N279" s="233"/>
      <c r="O279" s="233"/>
      <c r="P279" s="233"/>
      <c r="Q279" s="233"/>
      <c r="R279" s="233"/>
      <c r="S279" s="233"/>
      <c r="T279" s="234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35" t="s">
        <v>170</v>
      </c>
      <c r="AU279" s="235" t="s">
        <v>79</v>
      </c>
      <c r="AV279" s="13" t="s">
        <v>77</v>
      </c>
      <c r="AW279" s="13" t="s">
        <v>31</v>
      </c>
      <c r="AX279" s="13" t="s">
        <v>69</v>
      </c>
      <c r="AY279" s="235" t="s">
        <v>159</v>
      </c>
    </row>
    <row r="280" s="14" customFormat="1">
      <c r="A280" s="14"/>
      <c r="B280" s="236"/>
      <c r="C280" s="237"/>
      <c r="D280" s="227" t="s">
        <v>170</v>
      </c>
      <c r="E280" s="238" t="s">
        <v>19</v>
      </c>
      <c r="F280" s="239" t="s">
        <v>427</v>
      </c>
      <c r="G280" s="237"/>
      <c r="H280" s="240">
        <v>2.7000000000000002</v>
      </c>
      <c r="I280" s="241"/>
      <c r="J280" s="237"/>
      <c r="K280" s="237"/>
      <c r="L280" s="242"/>
      <c r="M280" s="243"/>
      <c r="N280" s="244"/>
      <c r="O280" s="244"/>
      <c r="P280" s="244"/>
      <c r="Q280" s="244"/>
      <c r="R280" s="244"/>
      <c r="S280" s="244"/>
      <c r="T280" s="245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46" t="s">
        <v>170</v>
      </c>
      <c r="AU280" s="246" t="s">
        <v>79</v>
      </c>
      <c r="AV280" s="14" t="s">
        <v>79</v>
      </c>
      <c r="AW280" s="14" t="s">
        <v>31</v>
      </c>
      <c r="AX280" s="14" t="s">
        <v>77</v>
      </c>
      <c r="AY280" s="246" t="s">
        <v>159</v>
      </c>
    </row>
    <row r="281" s="2" customFormat="1" ht="24.15" customHeight="1">
      <c r="A281" s="41"/>
      <c r="B281" s="42"/>
      <c r="C281" s="207" t="s">
        <v>428</v>
      </c>
      <c r="D281" s="207" t="s">
        <v>161</v>
      </c>
      <c r="E281" s="208" t="s">
        <v>243</v>
      </c>
      <c r="F281" s="209" t="s">
        <v>244</v>
      </c>
      <c r="G281" s="210" t="s">
        <v>164</v>
      </c>
      <c r="H281" s="211">
        <v>1.758</v>
      </c>
      <c r="I281" s="212"/>
      <c r="J281" s="213">
        <f>ROUND(I281*H281,2)</f>
        <v>0</v>
      </c>
      <c r="K281" s="209" t="s">
        <v>165</v>
      </c>
      <c r="L281" s="47"/>
      <c r="M281" s="214" t="s">
        <v>19</v>
      </c>
      <c r="N281" s="215" t="s">
        <v>40</v>
      </c>
      <c r="O281" s="87"/>
      <c r="P281" s="216">
        <f>O281*H281</f>
        <v>0</v>
      </c>
      <c r="Q281" s="216">
        <v>0</v>
      </c>
      <c r="R281" s="216">
        <f>Q281*H281</f>
        <v>0</v>
      </c>
      <c r="S281" s="216">
        <v>0</v>
      </c>
      <c r="T281" s="217">
        <f>S281*H281</f>
        <v>0</v>
      </c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R281" s="218" t="s">
        <v>166</v>
      </c>
      <c r="AT281" s="218" t="s">
        <v>161</v>
      </c>
      <c r="AU281" s="218" t="s">
        <v>79</v>
      </c>
      <c r="AY281" s="20" t="s">
        <v>159</v>
      </c>
      <c r="BE281" s="219">
        <f>IF(N281="základní",J281,0)</f>
        <v>0</v>
      </c>
      <c r="BF281" s="219">
        <f>IF(N281="snížená",J281,0)</f>
        <v>0</v>
      </c>
      <c r="BG281" s="219">
        <f>IF(N281="zákl. přenesená",J281,0)</f>
        <v>0</v>
      </c>
      <c r="BH281" s="219">
        <f>IF(N281="sníž. přenesená",J281,0)</f>
        <v>0</v>
      </c>
      <c r="BI281" s="219">
        <f>IF(N281="nulová",J281,0)</f>
        <v>0</v>
      </c>
      <c r="BJ281" s="20" t="s">
        <v>77</v>
      </c>
      <c r="BK281" s="219">
        <f>ROUND(I281*H281,2)</f>
        <v>0</v>
      </c>
      <c r="BL281" s="20" t="s">
        <v>166</v>
      </c>
      <c r="BM281" s="218" t="s">
        <v>429</v>
      </c>
    </row>
    <row r="282" s="2" customFormat="1">
      <c r="A282" s="41"/>
      <c r="B282" s="42"/>
      <c r="C282" s="43"/>
      <c r="D282" s="220" t="s">
        <v>168</v>
      </c>
      <c r="E282" s="43"/>
      <c r="F282" s="221" t="s">
        <v>246</v>
      </c>
      <c r="G282" s="43"/>
      <c r="H282" s="43"/>
      <c r="I282" s="222"/>
      <c r="J282" s="43"/>
      <c r="K282" s="43"/>
      <c r="L282" s="47"/>
      <c r="M282" s="223"/>
      <c r="N282" s="224"/>
      <c r="O282" s="87"/>
      <c r="P282" s="87"/>
      <c r="Q282" s="87"/>
      <c r="R282" s="87"/>
      <c r="S282" s="87"/>
      <c r="T282" s="88"/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T282" s="20" t="s">
        <v>168</v>
      </c>
      <c r="AU282" s="20" t="s">
        <v>79</v>
      </c>
    </row>
    <row r="283" s="13" customFormat="1">
      <c r="A283" s="13"/>
      <c r="B283" s="225"/>
      <c r="C283" s="226"/>
      <c r="D283" s="227" t="s">
        <v>170</v>
      </c>
      <c r="E283" s="228" t="s">
        <v>19</v>
      </c>
      <c r="F283" s="229" t="s">
        <v>430</v>
      </c>
      <c r="G283" s="226"/>
      <c r="H283" s="228" t="s">
        <v>19</v>
      </c>
      <c r="I283" s="230"/>
      <c r="J283" s="226"/>
      <c r="K283" s="226"/>
      <c r="L283" s="231"/>
      <c r="M283" s="232"/>
      <c r="N283" s="233"/>
      <c r="O283" s="233"/>
      <c r="P283" s="233"/>
      <c r="Q283" s="233"/>
      <c r="R283" s="233"/>
      <c r="S283" s="233"/>
      <c r="T283" s="234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35" t="s">
        <v>170</v>
      </c>
      <c r="AU283" s="235" t="s">
        <v>79</v>
      </c>
      <c r="AV283" s="13" t="s">
        <v>77</v>
      </c>
      <c r="AW283" s="13" t="s">
        <v>31</v>
      </c>
      <c r="AX283" s="13" t="s">
        <v>69</v>
      </c>
      <c r="AY283" s="235" t="s">
        <v>159</v>
      </c>
    </row>
    <row r="284" s="14" customFormat="1">
      <c r="A284" s="14"/>
      <c r="B284" s="236"/>
      <c r="C284" s="237"/>
      <c r="D284" s="227" t="s">
        <v>170</v>
      </c>
      <c r="E284" s="238" t="s">
        <v>19</v>
      </c>
      <c r="F284" s="239" t="s">
        <v>431</v>
      </c>
      <c r="G284" s="237"/>
      <c r="H284" s="240">
        <v>1.758</v>
      </c>
      <c r="I284" s="241"/>
      <c r="J284" s="237"/>
      <c r="K284" s="237"/>
      <c r="L284" s="242"/>
      <c r="M284" s="243"/>
      <c r="N284" s="244"/>
      <c r="O284" s="244"/>
      <c r="P284" s="244"/>
      <c r="Q284" s="244"/>
      <c r="R284" s="244"/>
      <c r="S284" s="244"/>
      <c r="T284" s="245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46" t="s">
        <v>170</v>
      </c>
      <c r="AU284" s="246" t="s">
        <v>79</v>
      </c>
      <c r="AV284" s="14" t="s">
        <v>79</v>
      </c>
      <c r="AW284" s="14" t="s">
        <v>31</v>
      </c>
      <c r="AX284" s="14" t="s">
        <v>77</v>
      </c>
      <c r="AY284" s="246" t="s">
        <v>159</v>
      </c>
    </row>
    <row r="285" s="2" customFormat="1" ht="24.15" customHeight="1">
      <c r="A285" s="41"/>
      <c r="B285" s="42"/>
      <c r="C285" s="207" t="s">
        <v>432</v>
      </c>
      <c r="D285" s="207" t="s">
        <v>161</v>
      </c>
      <c r="E285" s="208" t="s">
        <v>433</v>
      </c>
      <c r="F285" s="209" t="s">
        <v>434</v>
      </c>
      <c r="G285" s="210" t="s">
        <v>251</v>
      </c>
      <c r="H285" s="211">
        <v>8</v>
      </c>
      <c r="I285" s="212"/>
      <c r="J285" s="213">
        <f>ROUND(I285*H285,2)</f>
        <v>0</v>
      </c>
      <c r="K285" s="209" t="s">
        <v>165</v>
      </c>
      <c r="L285" s="47"/>
      <c r="M285" s="214" t="s">
        <v>19</v>
      </c>
      <c r="N285" s="215" t="s">
        <v>40</v>
      </c>
      <c r="O285" s="87"/>
      <c r="P285" s="216">
        <f>O285*H285</f>
        <v>0</v>
      </c>
      <c r="Q285" s="216">
        <v>3.0000000000000001E-05</v>
      </c>
      <c r="R285" s="216">
        <f>Q285*H285</f>
        <v>0.00024000000000000001</v>
      </c>
      <c r="S285" s="216">
        <v>0</v>
      </c>
      <c r="T285" s="217">
        <f>S285*H285</f>
        <v>0</v>
      </c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R285" s="218" t="s">
        <v>166</v>
      </c>
      <c r="AT285" s="218" t="s">
        <v>161</v>
      </c>
      <c r="AU285" s="218" t="s">
        <v>79</v>
      </c>
      <c r="AY285" s="20" t="s">
        <v>159</v>
      </c>
      <c r="BE285" s="219">
        <f>IF(N285="základní",J285,0)</f>
        <v>0</v>
      </c>
      <c r="BF285" s="219">
        <f>IF(N285="snížená",J285,0)</f>
        <v>0</v>
      </c>
      <c r="BG285" s="219">
        <f>IF(N285="zákl. přenesená",J285,0)</f>
        <v>0</v>
      </c>
      <c r="BH285" s="219">
        <f>IF(N285="sníž. přenesená",J285,0)</f>
        <v>0</v>
      </c>
      <c r="BI285" s="219">
        <f>IF(N285="nulová",J285,0)</f>
        <v>0</v>
      </c>
      <c r="BJ285" s="20" t="s">
        <v>77</v>
      </c>
      <c r="BK285" s="219">
        <f>ROUND(I285*H285,2)</f>
        <v>0</v>
      </c>
      <c r="BL285" s="20" t="s">
        <v>166</v>
      </c>
      <c r="BM285" s="218" t="s">
        <v>435</v>
      </c>
    </row>
    <row r="286" s="2" customFormat="1">
      <c r="A286" s="41"/>
      <c r="B286" s="42"/>
      <c r="C286" s="43"/>
      <c r="D286" s="220" t="s">
        <v>168</v>
      </c>
      <c r="E286" s="43"/>
      <c r="F286" s="221" t="s">
        <v>436</v>
      </c>
      <c r="G286" s="43"/>
      <c r="H286" s="43"/>
      <c r="I286" s="222"/>
      <c r="J286" s="43"/>
      <c r="K286" s="43"/>
      <c r="L286" s="47"/>
      <c r="M286" s="223"/>
      <c r="N286" s="224"/>
      <c r="O286" s="87"/>
      <c r="P286" s="87"/>
      <c r="Q286" s="87"/>
      <c r="R286" s="87"/>
      <c r="S286" s="87"/>
      <c r="T286" s="88"/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T286" s="20" t="s">
        <v>168</v>
      </c>
      <c r="AU286" s="20" t="s">
        <v>79</v>
      </c>
    </row>
    <row r="287" s="2" customFormat="1" ht="37.8" customHeight="1">
      <c r="A287" s="41"/>
      <c r="B287" s="42"/>
      <c r="C287" s="207" t="s">
        <v>437</v>
      </c>
      <c r="D287" s="207" t="s">
        <v>161</v>
      </c>
      <c r="E287" s="208" t="s">
        <v>216</v>
      </c>
      <c r="F287" s="209" t="s">
        <v>217</v>
      </c>
      <c r="G287" s="210" t="s">
        <v>164</v>
      </c>
      <c r="H287" s="211">
        <v>1.9470000000000001</v>
      </c>
      <c r="I287" s="212"/>
      <c r="J287" s="213">
        <f>ROUND(I287*H287,2)</f>
        <v>0</v>
      </c>
      <c r="K287" s="209" t="s">
        <v>165</v>
      </c>
      <c r="L287" s="47"/>
      <c r="M287" s="214" t="s">
        <v>19</v>
      </c>
      <c r="N287" s="215" t="s">
        <v>40</v>
      </c>
      <c r="O287" s="87"/>
      <c r="P287" s="216">
        <f>O287*H287</f>
        <v>0</v>
      </c>
      <c r="Q287" s="216">
        <v>0</v>
      </c>
      <c r="R287" s="216">
        <f>Q287*H287</f>
        <v>0</v>
      </c>
      <c r="S287" s="216">
        <v>0</v>
      </c>
      <c r="T287" s="217">
        <f>S287*H287</f>
        <v>0</v>
      </c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R287" s="218" t="s">
        <v>166</v>
      </c>
      <c r="AT287" s="218" t="s">
        <v>161</v>
      </c>
      <c r="AU287" s="218" t="s">
        <v>79</v>
      </c>
      <c r="AY287" s="20" t="s">
        <v>159</v>
      </c>
      <c r="BE287" s="219">
        <f>IF(N287="základní",J287,0)</f>
        <v>0</v>
      </c>
      <c r="BF287" s="219">
        <f>IF(N287="snížená",J287,0)</f>
        <v>0</v>
      </c>
      <c r="BG287" s="219">
        <f>IF(N287="zákl. přenesená",J287,0)</f>
        <v>0</v>
      </c>
      <c r="BH287" s="219">
        <f>IF(N287="sníž. přenesená",J287,0)</f>
        <v>0</v>
      </c>
      <c r="BI287" s="219">
        <f>IF(N287="nulová",J287,0)</f>
        <v>0</v>
      </c>
      <c r="BJ287" s="20" t="s">
        <v>77</v>
      </c>
      <c r="BK287" s="219">
        <f>ROUND(I287*H287,2)</f>
        <v>0</v>
      </c>
      <c r="BL287" s="20" t="s">
        <v>166</v>
      </c>
      <c r="BM287" s="218" t="s">
        <v>438</v>
      </c>
    </row>
    <row r="288" s="2" customFormat="1">
      <c r="A288" s="41"/>
      <c r="B288" s="42"/>
      <c r="C288" s="43"/>
      <c r="D288" s="220" t="s">
        <v>168</v>
      </c>
      <c r="E288" s="43"/>
      <c r="F288" s="221" t="s">
        <v>219</v>
      </c>
      <c r="G288" s="43"/>
      <c r="H288" s="43"/>
      <c r="I288" s="222"/>
      <c r="J288" s="43"/>
      <c r="K288" s="43"/>
      <c r="L288" s="47"/>
      <c r="M288" s="223"/>
      <c r="N288" s="224"/>
      <c r="O288" s="87"/>
      <c r="P288" s="87"/>
      <c r="Q288" s="87"/>
      <c r="R288" s="87"/>
      <c r="S288" s="87"/>
      <c r="T288" s="88"/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T288" s="20" t="s">
        <v>168</v>
      </c>
      <c r="AU288" s="20" t="s">
        <v>79</v>
      </c>
    </row>
    <row r="289" s="14" customFormat="1">
      <c r="A289" s="14"/>
      <c r="B289" s="236"/>
      <c r="C289" s="237"/>
      <c r="D289" s="227" t="s">
        <v>170</v>
      </c>
      <c r="E289" s="238" t="s">
        <v>19</v>
      </c>
      <c r="F289" s="239" t="s">
        <v>439</v>
      </c>
      <c r="G289" s="237"/>
      <c r="H289" s="240">
        <v>1.0049999999999999</v>
      </c>
      <c r="I289" s="241"/>
      <c r="J289" s="237"/>
      <c r="K289" s="237"/>
      <c r="L289" s="242"/>
      <c r="M289" s="243"/>
      <c r="N289" s="244"/>
      <c r="O289" s="244"/>
      <c r="P289" s="244"/>
      <c r="Q289" s="244"/>
      <c r="R289" s="244"/>
      <c r="S289" s="244"/>
      <c r="T289" s="245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46" t="s">
        <v>170</v>
      </c>
      <c r="AU289" s="246" t="s">
        <v>79</v>
      </c>
      <c r="AV289" s="14" t="s">
        <v>79</v>
      </c>
      <c r="AW289" s="14" t="s">
        <v>31</v>
      </c>
      <c r="AX289" s="14" t="s">
        <v>69</v>
      </c>
      <c r="AY289" s="246" t="s">
        <v>159</v>
      </c>
    </row>
    <row r="290" s="14" customFormat="1">
      <c r="A290" s="14"/>
      <c r="B290" s="236"/>
      <c r="C290" s="237"/>
      <c r="D290" s="227" t="s">
        <v>170</v>
      </c>
      <c r="E290" s="238" t="s">
        <v>19</v>
      </c>
      <c r="F290" s="239" t="s">
        <v>440</v>
      </c>
      <c r="G290" s="237"/>
      <c r="H290" s="240">
        <v>0.94199999999999995</v>
      </c>
      <c r="I290" s="241"/>
      <c r="J290" s="237"/>
      <c r="K290" s="237"/>
      <c r="L290" s="242"/>
      <c r="M290" s="243"/>
      <c r="N290" s="244"/>
      <c r="O290" s="244"/>
      <c r="P290" s="244"/>
      <c r="Q290" s="244"/>
      <c r="R290" s="244"/>
      <c r="S290" s="244"/>
      <c r="T290" s="245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46" t="s">
        <v>170</v>
      </c>
      <c r="AU290" s="246" t="s">
        <v>79</v>
      </c>
      <c r="AV290" s="14" t="s">
        <v>79</v>
      </c>
      <c r="AW290" s="14" t="s">
        <v>31</v>
      </c>
      <c r="AX290" s="14" t="s">
        <v>69</v>
      </c>
      <c r="AY290" s="246" t="s">
        <v>159</v>
      </c>
    </row>
    <row r="291" s="15" customFormat="1">
      <c r="A291" s="15"/>
      <c r="B291" s="247"/>
      <c r="C291" s="248"/>
      <c r="D291" s="227" t="s">
        <v>170</v>
      </c>
      <c r="E291" s="249" t="s">
        <v>19</v>
      </c>
      <c r="F291" s="250" t="s">
        <v>188</v>
      </c>
      <c r="G291" s="248"/>
      <c r="H291" s="251">
        <v>1.9469999999999998</v>
      </c>
      <c r="I291" s="252"/>
      <c r="J291" s="248"/>
      <c r="K291" s="248"/>
      <c r="L291" s="253"/>
      <c r="M291" s="254"/>
      <c r="N291" s="255"/>
      <c r="O291" s="255"/>
      <c r="P291" s="255"/>
      <c r="Q291" s="255"/>
      <c r="R291" s="255"/>
      <c r="S291" s="255"/>
      <c r="T291" s="256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T291" s="257" t="s">
        <v>170</v>
      </c>
      <c r="AU291" s="257" t="s">
        <v>79</v>
      </c>
      <c r="AV291" s="15" t="s">
        <v>166</v>
      </c>
      <c r="AW291" s="15" t="s">
        <v>31</v>
      </c>
      <c r="AX291" s="15" t="s">
        <v>77</v>
      </c>
      <c r="AY291" s="257" t="s">
        <v>159</v>
      </c>
    </row>
    <row r="292" s="2" customFormat="1" ht="24.15" customHeight="1">
      <c r="A292" s="41"/>
      <c r="B292" s="42"/>
      <c r="C292" s="207" t="s">
        <v>441</v>
      </c>
      <c r="D292" s="207" t="s">
        <v>161</v>
      </c>
      <c r="E292" s="208" t="s">
        <v>226</v>
      </c>
      <c r="F292" s="209" t="s">
        <v>227</v>
      </c>
      <c r="G292" s="210" t="s">
        <v>228</v>
      </c>
      <c r="H292" s="211">
        <v>3.5049999999999999</v>
      </c>
      <c r="I292" s="212"/>
      <c r="J292" s="213">
        <f>ROUND(I292*H292,2)</f>
        <v>0</v>
      </c>
      <c r="K292" s="209" t="s">
        <v>165</v>
      </c>
      <c r="L292" s="47"/>
      <c r="M292" s="214" t="s">
        <v>19</v>
      </c>
      <c r="N292" s="215" t="s">
        <v>40</v>
      </c>
      <c r="O292" s="87"/>
      <c r="P292" s="216">
        <f>O292*H292</f>
        <v>0</v>
      </c>
      <c r="Q292" s="216">
        <v>0</v>
      </c>
      <c r="R292" s="216">
        <f>Q292*H292</f>
        <v>0</v>
      </c>
      <c r="S292" s="216">
        <v>0</v>
      </c>
      <c r="T292" s="217">
        <f>S292*H292</f>
        <v>0</v>
      </c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R292" s="218" t="s">
        <v>166</v>
      </c>
      <c r="AT292" s="218" t="s">
        <v>161</v>
      </c>
      <c r="AU292" s="218" t="s">
        <v>79</v>
      </c>
      <c r="AY292" s="20" t="s">
        <v>159</v>
      </c>
      <c r="BE292" s="219">
        <f>IF(N292="základní",J292,0)</f>
        <v>0</v>
      </c>
      <c r="BF292" s="219">
        <f>IF(N292="snížená",J292,0)</f>
        <v>0</v>
      </c>
      <c r="BG292" s="219">
        <f>IF(N292="zákl. přenesená",J292,0)</f>
        <v>0</v>
      </c>
      <c r="BH292" s="219">
        <f>IF(N292="sníž. přenesená",J292,0)</f>
        <v>0</v>
      </c>
      <c r="BI292" s="219">
        <f>IF(N292="nulová",J292,0)</f>
        <v>0</v>
      </c>
      <c r="BJ292" s="20" t="s">
        <v>77</v>
      </c>
      <c r="BK292" s="219">
        <f>ROUND(I292*H292,2)</f>
        <v>0</v>
      </c>
      <c r="BL292" s="20" t="s">
        <v>166</v>
      </c>
      <c r="BM292" s="218" t="s">
        <v>442</v>
      </c>
    </row>
    <row r="293" s="2" customFormat="1">
      <c r="A293" s="41"/>
      <c r="B293" s="42"/>
      <c r="C293" s="43"/>
      <c r="D293" s="220" t="s">
        <v>168</v>
      </c>
      <c r="E293" s="43"/>
      <c r="F293" s="221" t="s">
        <v>230</v>
      </c>
      <c r="G293" s="43"/>
      <c r="H293" s="43"/>
      <c r="I293" s="222"/>
      <c r="J293" s="43"/>
      <c r="K293" s="43"/>
      <c r="L293" s="47"/>
      <c r="M293" s="223"/>
      <c r="N293" s="224"/>
      <c r="O293" s="87"/>
      <c r="P293" s="87"/>
      <c r="Q293" s="87"/>
      <c r="R293" s="87"/>
      <c r="S293" s="87"/>
      <c r="T293" s="88"/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T293" s="20" t="s">
        <v>168</v>
      </c>
      <c r="AU293" s="20" t="s">
        <v>79</v>
      </c>
    </row>
    <row r="294" s="14" customFormat="1">
      <c r="A294" s="14"/>
      <c r="B294" s="236"/>
      <c r="C294" s="237"/>
      <c r="D294" s="227" t="s">
        <v>170</v>
      </c>
      <c r="E294" s="238" t="s">
        <v>19</v>
      </c>
      <c r="F294" s="239" t="s">
        <v>443</v>
      </c>
      <c r="G294" s="237"/>
      <c r="H294" s="240">
        <v>3.5049999999999999</v>
      </c>
      <c r="I294" s="241"/>
      <c r="J294" s="237"/>
      <c r="K294" s="237"/>
      <c r="L294" s="242"/>
      <c r="M294" s="243"/>
      <c r="N294" s="244"/>
      <c r="O294" s="244"/>
      <c r="P294" s="244"/>
      <c r="Q294" s="244"/>
      <c r="R294" s="244"/>
      <c r="S294" s="244"/>
      <c r="T294" s="245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46" t="s">
        <v>170</v>
      </c>
      <c r="AU294" s="246" t="s">
        <v>79</v>
      </c>
      <c r="AV294" s="14" t="s">
        <v>79</v>
      </c>
      <c r="AW294" s="14" t="s">
        <v>31</v>
      </c>
      <c r="AX294" s="14" t="s">
        <v>77</v>
      </c>
      <c r="AY294" s="246" t="s">
        <v>159</v>
      </c>
    </row>
    <row r="295" s="2" customFormat="1" ht="16.5" customHeight="1">
      <c r="A295" s="41"/>
      <c r="B295" s="42"/>
      <c r="C295" s="207" t="s">
        <v>444</v>
      </c>
      <c r="D295" s="207" t="s">
        <v>161</v>
      </c>
      <c r="E295" s="208" t="s">
        <v>445</v>
      </c>
      <c r="F295" s="209" t="s">
        <v>446</v>
      </c>
      <c r="G295" s="210" t="s">
        <v>235</v>
      </c>
      <c r="H295" s="211">
        <v>1</v>
      </c>
      <c r="I295" s="212"/>
      <c r="J295" s="213">
        <f>ROUND(I295*H295,2)</f>
        <v>0</v>
      </c>
      <c r="K295" s="209" t="s">
        <v>19</v>
      </c>
      <c r="L295" s="47"/>
      <c r="M295" s="214" t="s">
        <v>19</v>
      </c>
      <c r="N295" s="215" t="s">
        <v>40</v>
      </c>
      <c r="O295" s="87"/>
      <c r="P295" s="216">
        <f>O295*H295</f>
        <v>0</v>
      </c>
      <c r="Q295" s="216">
        <v>0</v>
      </c>
      <c r="R295" s="216">
        <f>Q295*H295</f>
        <v>0</v>
      </c>
      <c r="S295" s="216">
        <v>0</v>
      </c>
      <c r="T295" s="217">
        <f>S295*H295</f>
        <v>0</v>
      </c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R295" s="218" t="s">
        <v>166</v>
      </c>
      <c r="AT295" s="218" t="s">
        <v>161</v>
      </c>
      <c r="AU295" s="218" t="s">
        <v>79</v>
      </c>
      <c r="AY295" s="20" t="s">
        <v>159</v>
      </c>
      <c r="BE295" s="219">
        <f>IF(N295="základní",J295,0)</f>
        <v>0</v>
      </c>
      <c r="BF295" s="219">
        <f>IF(N295="snížená",J295,0)</f>
        <v>0</v>
      </c>
      <c r="BG295" s="219">
        <f>IF(N295="zákl. přenesená",J295,0)</f>
        <v>0</v>
      </c>
      <c r="BH295" s="219">
        <f>IF(N295="sníž. přenesená",J295,0)</f>
        <v>0</v>
      </c>
      <c r="BI295" s="219">
        <f>IF(N295="nulová",J295,0)</f>
        <v>0</v>
      </c>
      <c r="BJ295" s="20" t="s">
        <v>77</v>
      </c>
      <c r="BK295" s="219">
        <f>ROUND(I295*H295,2)</f>
        <v>0</v>
      </c>
      <c r="BL295" s="20" t="s">
        <v>166</v>
      </c>
      <c r="BM295" s="218" t="s">
        <v>447</v>
      </c>
    </row>
    <row r="296" s="2" customFormat="1" ht="16.5" customHeight="1">
      <c r="A296" s="41"/>
      <c r="B296" s="42"/>
      <c r="C296" s="207" t="s">
        <v>448</v>
      </c>
      <c r="D296" s="207" t="s">
        <v>161</v>
      </c>
      <c r="E296" s="208" t="s">
        <v>449</v>
      </c>
      <c r="F296" s="209" t="s">
        <v>450</v>
      </c>
      <c r="G296" s="210" t="s">
        <v>235</v>
      </c>
      <c r="H296" s="211">
        <v>1</v>
      </c>
      <c r="I296" s="212"/>
      <c r="J296" s="213">
        <f>ROUND(I296*H296,2)</f>
        <v>0</v>
      </c>
      <c r="K296" s="209" t="s">
        <v>19</v>
      </c>
      <c r="L296" s="47"/>
      <c r="M296" s="214" t="s">
        <v>19</v>
      </c>
      <c r="N296" s="215" t="s">
        <v>40</v>
      </c>
      <c r="O296" s="87"/>
      <c r="P296" s="216">
        <f>O296*H296</f>
        <v>0</v>
      </c>
      <c r="Q296" s="216">
        <v>0</v>
      </c>
      <c r="R296" s="216">
        <f>Q296*H296</f>
        <v>0</v>
      </c>
      <c r="S296" s="216">
        <v>0</v>
      </c>
      <c r="T296" s="217">
        <f>S296*H296</f>
        <v>0</v>
      </c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R296" s="218" t="s">
        <v>166</v>
      </c>
      <c r="AT296" s="218" t="s">
        <v>161</v>
      </c>
      <c r="AU296" s="218" t="s">
        <v>79</v>
      </c>
      <c r="AY296" s="20" t="s">
        <v>159</v>
      </c>
      <c r="BE296" s="219">
        <f>IF(N296="základní",J296,0)</f>
        <v>0</v>
      </c>
      <c r="BF296" s="219">
        <f>IF(N296="snížená",J296,0)</f>
        <v>0</v>
      </c>
      <c r="BG296" s="219">
        <f>IF(N296="zákl. přenesená",J296,0)</f>
        <v>0</v>
      </c>
      <c r="BH296" s="219">
        <f>IF(N296="sníž. přenesená",J296,0)</f>
        <v>0</v>
      </c>
      <c r="BI296" s="219">
        <f>IF(N296="nulová",J296,0)</f>
        <v>0</v>
      </c>
      <c r="BJ296" s="20" t="s">
        <v>77</v>
      </c>
      <c r="BK296" s="219">
        <f>ROUND(I296*H296,2)</f>
        <v>0</v>
      </c>
      <c r="BL296" s="20" t="s">
        <v>166</v>
      </c>
      <c r="BM296" s="218" t="s">
        <v>451</v>
      </c>
    </row>
    <row r="297" s="12" customFormat="1" ht="22.8" customHeight="1">
      <c r="A297" s="12"/>
      <c r="B297" s="191"/>
      <c r="C297" s="192"/>
      <c r="D297" s="193" t="s">
        <v>68</v>
      </c>
      <c r="E297" s="205" t="s">
        <v>194</v>
      </c>
      <c r="F297" s="205" t="s">
        <v>452</v>
      </c>
      <c r="G297" s="192"/>
      <c r="H297" s="192"/>
      <c r="I297" s="195"/>
      <c r="J297" s="206">
        <f>BK297</f>
        <v>0</v>
      </c>
      <c r="K297" s="192"/>
      <c r="L297" s="197"/>
      <c r="M297" s="198"/>
      <c r="N297" s="199"/>
      <c r="O297" s="199"/>
      <c r="P297" s="200">
        <f>SUM(P298:P319)</f>
        <v>0</v>
      </c>
      <c r="Q297" s="199"/>
      <c r="R297" s="200">
        <f>SUM(R298:R319)</f>
        <v>2.2746720499999999</v>
      </c>
      <c r="S297" s="199"/>
      <c r="T297" s="201">
        <f>SUM(T298:T319)</f>
        <v>0</v>
      </c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R297" s="202" t="s">
        <v>77</v>
      </c>
      <c r="AT297" s="203" t="s">
        <v>68</v>
      </c>
      <c r="AU297" s="203" t="s">
        <v>77</v>
      </c>
      <c r="AY297" s="202" t="s">
        <v>159</v>
      </c>
      <c r="BK297" s="204">
        <f>SUM(BK298:BK319)</f>
        <v>0</v>
      </c>
    </row>
    <row r="298" s="2" customFormat="1" ht="24.15" customHeight="1">
      <c r="A298" s="41"/>
      <c r="B298" s="42"/>
      <c r="C298" s="207" t="s">
        <v>453</v>
      </c>
      <c r="D298" s="207" t="s">
        <v>161</v>
      </c>
      <c r="E298" s="208" t="s">
        <v>454</v>
      </c>
      <c r="F298" s="209" t="s">
        <v>455</v>
      </c>
      <c r="G298" s="210" t="s">
        <v>197</v>
      </c>
      <c r="H298" s="211">
        <v>3.375</v>
      </c>
      <c r="I298" s="212"/>
      <c r="J298" s="213">
        <f>ROUND(I298*H298,2)</f>
        <v>0</v>
      </c>
      <c r="K298" s="209" t="s">
        <v>165</v>
      </c>
      <c r="L298" s="47"/>
      <c r="M298" s="214" t="s">
        <v>19</v>
      </c>
      <c r="N298" s="215" t="s">
        <v>40</v>
      </c>
      <c r="O298" s="87"/>
      <c r="P298" s="216">
        <f>O298*H298</f>
        <v>0</v>
      </c>
      <c r="Q298" s="216">
        <v>0.26905000000000001</v>
      </c>
      <c r="R298" s="216">
        <f>Q298*H298</f>
        <v>0.90804375000000004</v>
      </c>
      <c r="S298" s="216">
        <v>0</v>
      </c>
      <c r="T298" s="217">
        <f>S298*H298</f>
        <v>0</v>
      </c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R298" s="218" t="s">
        <v>166</v>
      </c>
      <c r="AT298" s="218" t="s">
        <v>161</v>
      </c>
      <c r="AU298" s="218" t="s">
        <v>79</v>
      </c>
      <c r="AY298" s="20" t="s">
        <v>159</v>
      </c>
      <c r="BE298" s="219">
        <f>IF(N298="základní",J298,0)</f>
        <v>0</v>
      </c>
      <c r="BF298" s="219">
        <f>IF(N298="snížená",J298,0)</f>
        <v>0</v>
      </c>
      <c r="BG298" s="219">
        <f>IF(N298="zákl. přenesená",J298,0)</f>
        <v>0</v>
      </c>
      <c r="BH298" s="219">
        <f>IF(N298="sníž. přenesená",J298,0)</f>
        <v>0</v>
      </c>
      <c r="BI298" s="219">
        <f>IF(N298="nulová",J298,0)</f>
        <v>0</v>
      </c>
      <c r="BJ298" s="20" t="s">
        <v>77</v>
      </c>
      <c r="BK298" s="219">
        <f>ROUND(I298*H298,2)</f>
        <v>0</v>
      </c>
      <c r="BL298" s="20" t="s">
        <v>166</v>
      </c>
      <c r="BM298" s="218" t="s">
        <v>456</v>
      </c>
    </row>
    <row r="299" s="2" customFormat="1">
      <c r="A299" s="41"/>
      <c r="B299" s="42"/>
      <c r="C299" s="43"/>
      <c r="D299" s="220" t="s">
        <v>168</v>
      </c>
      <c r="E299" s="43"/>
      <c r="F299" s="221" t="s">
        <v>457</v>
      </c>
      <c r="G299" s="43"/>
      <c r="H299" s="43"/>
      <c r="I299" s="222"/>
      <c r="J299" s="43"/>
      <c r="K299" s="43"/>
      <c r="L299" s="47"/>
      <c r="M299" s="223"/>
      <c r="N299" s="224"/>
      <c r="O299" s="87"/>
      <c r="P299" s="87"/>
      <c r="Q299" s="87"/>
      <c r="R299" s="87"/>
      <c r="S299" s="87"/>
      <c r="T299" s="88"/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T299" s="20" t="s">
        <v>168</v>
      </c>
      <c r="AU299" s="20" t="s">
        <v>79</v>
      </c>
    </row>
    <row r="300" s="13" customFormat="1">
      <c r="A300" s="13"/>
      <c r="B300" s="225"/>
      <c r="C300" s="226"/>
      <c r="D300" s="227" t="s">
        <v>170</v>
      </c>
      <c r="E300" s="228" t="s">
        <v>19</v>
      </c>
      <c r="F300" s="229" t="s">
        <v>458</v>
      </c>
      <c r="G300" s="226"/>
      <c r="H300" s="228" t="s">
        <v>19</v>
      </c>
      <c r="I300" s="230"/>
      <c r="J300" s="226"/>
      <c r="K300" s="226"/>
      <c r="L300" s="231"/>
      <c r="M300" s="232"/>
      <c r="N300" s="233"/>
      <c r="O300" s="233"/>
      <c r="P300" s="233"/>
      <c r="Q300" s="233"/>
      <c r="R300" s="233"/>
      <c r="S300" s="233"/>
      <c r="T300" s="234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35" t="s">
        <v>170</v>
      </c>
      <c r="AU300" s="235" t="s">
        <v>79</v>
      </c>
      <c r="AV300" s="13" t="s">
        <v>77</v>
      </c>
      <c r="AW300" s="13" t="s">
        <v>31</v>
      </c>
      <c r="AX300" s="13" t="s">
        <v>69</v>
      </c>
      <c r="AY300" s="235" t="s">
        <v>159</v>
      </c>
    </row>
    <row r="301" s="14" customFormat="1">
      <c r="A301" s="14"/>
      <c r="B301" s="236"/>
      <c r="C301" s="237"/>
      <c r="D301" s="227" t="s">
        <v>170</v>
      </c>
      <c r="E301" s="238" t="s">
        <v>19</v>
      </c>
      <c r="F301" s="239" t="s">
        <v>459</v>
      </c>
      <c r="G301" s="237"/>
      <c r="H301" s="240">
        <v>2.25</v>
      </c>
      <c r="I301" s="241"/>
      <c r="J301" s="237"/>
      <c r="K301" s="237"/>
      <c r="L301" s="242"/>
      <c r="M301" s="243"/>
      <c r="N301" s="244"/>
      <c r="O301" s="244"/>
      <c r="P301" s="244"/>
      <c r="Q301" s="244"/>
      <c r="R301" s="244"/>
      <c r="S301" s="244"/>
      <c r="T301" s="245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46" t="s">
        <v>170</v>
      </c>
      <c r="AU301" s="246" t="s">
        <v>79</v>
      </c>
      <c r="AV301" s="14" t="s">
        <v>79</v>
      </c>
      <c r="AW301" s="14" t="s">
        <v>31</v>
      </c>
      <c r="AX301" s="14" t="s">
        <v>69</v>
      </c>
      <c r="AY301" s="246" t="s">
        <v>159</v>
      </c>
    </row>
    <row r="302" s="13" customFormat="1">
      <c r="A302" s="13"/>
      <c r="B302" s="225"/>
      <c r="C302" s="226"/>
      <c r="D302" s="227" t="s">
        <v>170</v>
      </c>
      <c r="E302" s="228" t="s">
        <v>19</v>
      </c>
      <c r="F302" s="229" t="s">
        <v>460</v>
      </c>
      <c r="G302" s="226"/>
      <c r="H302" s="228" t="s">
        <v>19</v>
      </c>
      <c r="I302" s="230"/>
      <c r="J302" s="226"/>
      <c r="K302" s="226"/>
      <c r="L302" s="231"/>
      <c r="M302" s="232"/>
      <c r="N302" s="233"/>
      <c r="O302" s="233"/>
      <c r="P302" s="233"/>
      <c r="Q302" s="233"/>
      <c r="R302" s="233"/>
      <c r="S302" s="233"/>
      <c r="T302" s="234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35" t="s">
        <v>170</v>
      </c>
      <c r="AU302" s="235" t="s">
        <v>79</v>
      </c>
      <c r="AV302" s="13" t="s">
        <v>77</v>
      </c>
      <c r="AW302" s="13" t="s">
        <v>31</v>
      </c>
      <c r="AX302" s="13" t="s">
        <v>69</v>
      </c>
      <c r="AY302" s="235" t="s">
        <v>159</v>
      </c>
    </row>
    <row r="303" s="14" customFormat="1">
      <c r="A303" s="14"/>
      <c r="B303" s="236"/>
      <c r="C303" s="237"/>
      <c r="D303" s="227" t="s">
        <v>170</v>
      </c>
      <c r="E303" s="238" t="s">
        <v>19</v>
      </c>
      <c r="F303" s="239" t="s">
        <v>461</v>
      </c>
      <c r="G303" s="237"/>
      <c r="H303" s="240">
        <v>1.125</v>
      </c>
      <c r="I303" s="241"/>
      <c r="J303" s="237"/>
      <c r="K303" s="237"/>
      <c r="L303" s="242"/>
      <c r="M303" s="243"/>
      <c r="N303" s="244"/>
      <c r="O303" s="244"/>
      <c r="P303" s="244"/>
      <c r="Q303" s="244"/>
      <c r="R303" s="244"/>
      <c r="S303" s="244"/>
      <c r="T303" s="245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46" t="s">
        <v>170</v>
      </c>
      <c r="AU303" s="246" t="s">
        <v>79</v>
      </c>
      <c r="AV303" s="14" t="s">
        <v>79</v>
      </c>
      <c r="AW303" s="14" t="s">
        <v>31</v>
      </c>
      <c r="AX303" s="14" t="s">
        <v>69</v>
      </c>
      <c r="AY303" s="246" t="s">
        <v>159</v>
      </c>
    </row>
    <row r="304" s="15" customFormat="1">
      <c r="A304" s="15"/>
      <c r="B304" s="247"/>
      <c r="C304" s="248"/>
      <c r="D304" s="227" t="s">
        <v>170</v>
      </c>
      <c r="E304" s="249" t="s">
        <v>19</v>
      </c>
      <c r="F304" s="250" t="s">
        <v>188</v>
      </c>
      <c r="G304" s="248"/>
      <c r="H304" s="251">
        <v>3.375</v>
      </c>
      <c r="I304" s="252"/>
      <c r="J304" s="248"/>
      <c r="K304" s="248"/>
      <c r="L304" s="253"/>
      <c r="M304" s="254"/>
      <c r="N304" s="255"/>
      <c r="O304" s="255"/>
      <c r="P304" s="255"/>
      <c r="Q304" s="255"/>
      <c r="R304" s="255"/>
      <c r="S304" s="255"/>
      <c r="T304" s="256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T304" s="257" t="s">
        <v>170</v>
      </c>
      <c r="AU304" s="257" t="s">
        <v>79</v>
      </c>
      <c r="AV304" s="15" t="s">
        <v>166</v>
      </c>
      <c r="AW304" s="15" t="s">
        <v>31</v>
      </c>
      <c r="AX304" s="15" t="s">
        <v>77</v>
      </c>
      <c r="AY304" s="257" t="s">
        <v>159</v>
      </c>
    </row>
    <row r="305" s="2" customFormat="1" ht="24.15" customHeight="1">
      <c r="A305" s="41"/>
      <c r="B305" s="42"/>
      <c r="C305" s="207" t="s">
        <v>462</v>
      </c>
      <c r="D305" s="207" t="s">
        <v>161</v>
      </c>
      <c r="E305" s="208" t="s">
        <v>463</v>
      </c>
      <c r="F305" s="209" t="s">
        <v>464</v>
      </c>
      <c r="G305" s="210" t="s">
        <v>228</v>
      </c>
      <c r="H305" s="211">
        <v>0.0050000000000000001</v>
      </c>
      <c r="I305" s="212"/>
      <c r="J305" s="213">
        <f>ROUND(I305*H305,2)</f>
        <v>0</v>
      </c>
      <c r="K305" s="209" t="s">
        <v>165</v>
      </c>
      <c r="L305" s="47"/>
      <c r="M305" s="214" t="s">
        <v>19</v>
      </c>
      <c r="N305" s="215" t="s">
        <v>40</v>
      </c>
      <c r="O305" s="87"/>
      <c r="P305" s="216">
        <f>O305*H305</f>
        <v>0</v>
      </c>
      <c r="Q305" s="216">
        <v>0.019539999999999998</v>
      </c>
      <c r="R305" s="216">
        <f>Q305*H305</f>
        <v>9.769999999999999E-05</v>
      </c>
      <c r="S305" s="216">
        <v>0</v>
      </c>
      <c r="T305" s="217">
        <f>S305*H305</f>
        <v>0</v>
      </c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R305" s="218" t="s">
        <v>166</v>
      </c>
      <c r="AT305" s="218" t="s">
        <v>161</v>
      </c>
      <c r="AU305" s="218" t="s">
        <v>79</v>
      </c>
      <c r="AY305" s="20" t="s">
        <v>159</v>
      </c>
      <c r="BE305" s="219">
        <f>IF(N305="základní",J305,0)</f>
        <v>0</v>
      </c>
      <c r="BF305" s="219">
        <f>IF(N305="snížená",J305,0)</f>
        <v>0</v>
      </c>
      <c r="BG305" s="219">
        <f>IF(N305="zákl. přenesená",J305,0)</f>
        <v>0</v>
      </c>
      <c r="BH305" s="219">
        <f>IF(N305="sníž. přenesená",J305,0)</f>
        <v>0</v>
      </c>
      <c r="BI305" s="219">
        <f>IF(N305="nulová",J305,0)</f>
        <v>0</v>
      </c>
      <c r="BJ305" s="20" t="s">
        <v>77</v>
      </c>
      <c r="BK305" s="219">
        <f>ROUND(I305*H305,2)</f>
        <v>0</v>
      </c>
      <c r="BL305" s="20" t="s">
        <v>166</v>
      </c>
      <c r="BM305" s="218" t="s">
        <v>465</v>
      </c>
    </row>
    <row r="306" s="2" customFormat="1">
      <c r="A306" s="41"/>
      <c r="B306" s="42"/>
      <c r="C306" s="43"/>
      <c r="D306" s="220" t="s">
        <v>168</v>
      </c>
      <c r="E306" s="43"/>
      <c r="F306" s="221" t="s">
        <v>466</v>
      </c>
      <c r="G306" s="43"/>
      <c r="H306" s="43"/>
      <c r="I306" s="222"/>
      <c r="J306" s="43"/>
      <c r="K306" s="43"/>
      <c r="L306" s="47"/>
      <c r="M306" s="223"/>
      <c r="N306" s="224"/>
      <c r="O306" s="87"/>
      <c r="P306" s="87"/>
      <c r="Q306" s="87"/>
      <c r="R306" s="87"/>
      <c r="S306" s="87"/>
      <c r="T306" s="88"/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T306" s="20" t="s">
        <v>168</v>
      </c>
      <c r="AU306" s="20" t="s">
        <v>79</v>
      </c>
    </row>
    <row r="307" s="13" customFormat="1">
      <c r="A307" s="13"/>
      <c r="B307" s="225"/>
      <c r="C307" s="226"/>
      <c r="D307" s="227" t="s">
        <v>170</v>
      </c>
      <c r="E307" s="228" t="s">
        <v>19</v>
      </c>
      <c r="F307" s="229" t="s">
        <v>467</v>
      </c>
      <c r="G307" s="226"/>
      <c r="H307" s="228" t="s">
        <v>19</v>
      </c>
      <c r="I307" s="230"/>
      <c r="J307" s="226"/>
      <c r="K307" s="226"/>
      <c r="L307" s="231"/>
      <c r="M307" s="232"/>
      <c r="N307" s="233"/>
      <c r="O307" s="233"/>
      <c r="P307" s="233"/>
      <c r="Q307" s="233"/>
      <c r="R307" s="233"/>
      <c r="S307" s="233"/>
      <c r="T307" s="234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35" t="s">
        <v>170</v>
      </c>
      <c r="AU307" s="235" t="s">
        <v>79</v>
      </c>
      <c r="AV307" s="13" t="s">
        <v>77</v>
      </c>
      <c r="AW307" s="13" t="s">
        <v>31</v>
      </c>
      <c r="AX307" s="13" t="s">
        <v>69</v>
      </c>
      <c r="AY307" s="235" t="s">
        <v>159</v>
      </c>
    </row>
    <row r="308" s="14" customFormat="1">
      <c r="A308" s="14"/>
      <c r="B308" s="236"/>
      <c r="C308" s="237"/>
      <c r="D308" s="227" t="s">
        <v>170</v>
      </c>
      <c r="E308" s="238" t="s">
        <v>19</v>
      </c>
      <c r="F308" s="239" t="s">
        <v>468</v>
      </c>
      <c r="G308" s="237"/>
      <c r="H308" s="240">
        <v>0.0050000000000000001</v>
      </c>
      <c r="I308" s="241"/>
      <c r="J308" s="237"/>
      <c r="K308" s="237"/>
      <c r="L308" s="242"/>
      <c r="M308" s="243"/>
      <c r="N308" s="244"/>
      <c r="O308" s="244"/>
      <c r="P308" s="244"/>
      <c r="Q308" s="244"/>
      <c r="R308" s="244"/>
      <c r="S308" s="244"/>
      <c r="T308" s="245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46" t="s">
        <v>170</v>
      </c>
      <c r="AU308" s="246" t="s">
        <v>79</v>
      </c>
      <c r="AV308" s="14" t="s">
        <v>79</v>
      </c>
      <c r="AW308" s="14" t="s">
        <v>31</v>
      </c>
      <c r="AX308" s="14" t="s">
        <v>77</v>
      </c>
      <c r="AY308" s="246" t="s">
        <v>159</v>
      </c>
    </row>
    <row r="309" s="2" customFormat="1" ht="16.5" customHeight="1">
      <c r="A309" s="41"/>
      <c r="B309" s="42"/>
      <c r="C309" s="258" t="s">
        <v>469</v>
      </c>
      <c r="D309" s="258" t="s">
        <v>316</v>
      </c>
      <c r="E309" s="259" t="s">
        <v>470</v>
      </c>
      <c r="F309" s="260" t="s">
        <v>471</v>
      </c>
      <c r="G309" s="261" t="s">
        <v>228</v>
      </c>
      <c r="H309" s="262">
        <v>0.0060000000000000001</v>
      </c>
      <c r="I309" s="263"/>
      <c r="J309" s="264">
        <f>ROUND(I309*H309,2)</f>
        <v>0</v>
      </c>
      <c r="K309" s="260" t="s">
        <v>165</v>
      </c>
      <c r="L309" s="265"/>
      <c r="M309" s="266" t="s">
        <v>19</v>
      </c>
      <c r="N309" s="267" t="s">
        <v>40</v>
      </c>
      <c r="O309" s="87"/>
      <c r="P309" s="216">
        <f>O309*H309</f>
        <v>0</v>
      </c>
      <c r="Q309" s="216">
        <v>1</v>
      </c>
      <c r="R309" s="216">
        <f>Q309*H309</f>
        <v>0.0060000000000000001</v>
      </c>
      <c r="S309" s="216">
        <v>0</v>
      </c>
      <c r="T309" s="217">
        <f>S309*H309</f>
        <v>0</v>
      </c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R309" s="218" t="s">
        <v>225</v>
      </c>
      <c r="AT309" s="218" t="s">
        <v>316</v>
      </c>
      <c r="AU309" s="218" t="s">
        <v>79</v>
      </c>
      <c r="AY309" s="20" t="s">
        <v>159</v>
      </c>
      <c r="BE309" s="219">
        <f>IF(N309="základní",J309,0)</f>
        <v>0</v>
      </c>
      <c r="BF309" s="219">
        <f>IF(N309="snížená",J309,0)</f>
        <v>0</v>
      </c>
      <c r="BG309" s="219">
        <f>IF(N309="zákl. přenesená",J309,0)</f>
        <v>0</v>
      </c>
      <c r="BH309" s="219">
        <f>IF(N309="sníž. přenesená",J309,0)</f>
        <v>0</v>
      </c>
      <c r="BI309" s="219">
        <f>IF(N309="nulová",J309,0)</f>
        <v>0</v>
      </c>
      <c r="BJ309" s="20" t="s">
        <v>77</v>
      </c>
      <c r="BK309" s="219">
        <f>ROUND(I309*H309,2)</f>
        <v>0</v>
      </c>
      <c r="BL309" s="20" t="s">
        <v>166</v>
      </c>
      <c r="BM309" s="218" t="s">
        <v>472</v>
      </c>
    </row>
    <row r="310" s="13" customFormat="1">
      <c r="A310" s="13"/>
      <c r="B310" s="225"/>
      <c r="C310" s="226"/>
      <c r="D310" s="227" t="s">
        <v>170</v>
      </c>
      <c r="E310" s="228" t="s">
        <v>19</v>
      </c>
      <c r="F310" s="229" t="s">
        <v>467</v>
      </c>
      <c r="G310" s="226"/>
      <c r="H310" s="228" t="s">
        <v>19</v>
      </c>
      <c r="I310" s="230"/>
      <c r="J310" s="226"/>
      <c r="K310" s="226"/>
      <c r="L310" s="231"/>
      <c r="M310" s="232"/>
      <c r="N310" s="233"/>
      <c r="O310" s="233"/>
      <c r="P310" s="233"/>
      <c r="Q310" s="233"/>
      <c r="R310" s="233"/>
      <c r="S310" s="233"/>
      <c r="T310" s="234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35" t="s">
        <v>170</v>
      </c>
      <c r="AU310" s="235" t="s">
        <v>79</v>
      </c>
      <c r="AV310" s="13" t="s">
        <v>77</v>
      </c>
      <c r="AW310" s="13" t="s">
        <v>31</v>
      </c>
      <c r="AX310" s="13" t="s">
        <v>69</v>
      </c>
      <c r="AY310" s="235" t="s">
        <v>159</v>
      </c>
    </row>
    <row r="311" s="14" customFormat="1">
      <c r="A311" s="14"/>
      <c r="B311" s="236"/>
      <c r="C311" s="237"/>
      <c r="D311" s="227" t="s">
        <v>170</v>
      </c>
      <c r="E311" s="238" t="s">
        <v>19</v>
      </c>
      <c r="F311" s="239" t="s">
        <v>473</v>
      </c>
      <c r="G311" s="237"/>
      <c r="H311" s="240">
        <v>0.0060000000000000001</v>
      </c>
      <c r="I311" s="241"/>
      <c r="J311" s="237"/>
      <c r="K311" s="237"/>
      <c r="L311" s="242"/>
      <c r="M311" s="243"/>
      <c r="N311" s="244"/>
      <c r="O311" s="244"/>
      <c r="P311" s="244"/>
      <c r="Q311" s="244"/>
      <c r="R311" s="244"/>
      <c r="S311" s="244"/>
      <c r="T311" s="245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46" t="s">
        <v>170</v>
      </c>
      <c r="AU311" s="246" t="s">
        <v>79</v>
      </c>
      <c r="AV311" s="14" t="s">
        <v>79</v>
      </c>
      <c r="AW311" s="14" t="s">
        <v>31</v>
      </c>
      <c r="AX311" s="14" t="s">
        <v>77</v>
      </c>
      <c r="AY311" s="246" t="s">
        <v>159</v>
      </c>
    </row>
    <row r="312" s="2" customFormat="1" ht="24.15" customHeight="1">
      <c r="A312" s="41"/>
      <c r="B312" s="42"/>
      <c r="C312" s="207" t="s">
        <v>474</v>
      </c>
      <c r="D312" s="207" t="s">
        <v>161</v>
      </c>
      <c r="E312" s="208" t="s">
        <v>475</v>
      </c>
      <c r="F312" s="209" t="s">
        <v>476</v>
      </c>
      <c r="G312" s="210" t="s">
        <v>197</v>
      </c>
      <c r="H312" s="211">
        <v>17.16</v>
      </c>
      <c r="I312" s="212"/>
      <c r="J312" s="213">
        <f>ROUND(I312*H312,2)</f>
        <v>0</v>
      </c>
      <c r="K312" s="209" t="s">
        <v>165</v>
      </c>
      <c r="L312" s="47"/>
      <c r="M312" s="214" t="s">
        <v>19</v>
      </c>
      <c r="N312" s="215" t="s">
        <v>40</v>
      </c>
      <c r="O312" s="87"/>
      <c r="P312" s="216">
        <f>O312*H312</f>
        <v>0</v>
      </c>
      <c r="Q312" s="216">
        <v>0.079210000000000003</v>
      </c>
      <c r="R312" s="216">
        <f>Q312*H312</f>
        <v>1.3592436000000001</v>
      </c>
      <c r="S312" s="216">
        <v>0</v>
      </c>
      <c r="T312" s="217">
        <f>S312*H312</f>
        <v>0</v>
      </c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R312" s="218" t="s">
        <v>166</v>
      </c>
      <c r="AT312" s="218" t="s">
        <v>161</v>
      </c>
      <c r="AU312" s="218" t="s">
        <v>79</v>
      </c>
      <c r="AY312" s="20" t="s">
        <v>159</v>
      </c>
      <c r="BE312" s="219">
        <f>IF(N312="základní",J312,0)</f>
        <v>0</v>
      </c>
      <c r="BF312" s="219">
        <f>IF(N312="snížená",J312,0)</f>
        <v>0</v>
      </c>
      <c r="BG312" s="219">
        <f>IF(N312="zákl. přenesená",J312,0)</f>
        <v>0</v>
      </c>
      <c r="BH312" s="219">
        <f>IF(N312="sníž. přenesená",J312,0)</f>
        <v>0</v>
      </c>
      <c r="BI312" s="219">
        <f>IF(N312="nulová",J312,0)</f>
        <v>0</v>
      </c>
      <c r="BJ312" s="20" t="s">
        <v>77</v>
      </c>
      <c r="BK312" s="219">
        <f>ROUND(I312*H312,2)</f>
        <v>0</v>
      </c>
      <c r="BL312" s="20" t="s">
        <v>166</v>
      </c>
      <c r="BM312" s="218" t="s">
        <v>477</v>
      </c>
    </row>
    <row r="313" s="2" customFormat="1">
      <c r="A313" s="41"/>
      <c r="B313" s="42"/>
      <c r="C313" s="43"/>
      <c r="D313" s="220" t="s">
        <v>168</v>
      </c>
      <c r="E313" s="43"/>
      <c r="F313" s="221" t="s">
        <v>478</v>
      </c>
      <c r="G313" s="43"/>
      <c r="H313" s="43"/>
      <c r="I313" s="222"/>
      <c r="J313" s="43"/>
      <c r="K313" s="43"/>
      <c r="L313" s="47"/>
      <c r="M313" s="223"/>
      <c r="N313" s="224"/>
      <c r="O313" s="87"/>
      <c r="P313" s="87"/>
      <c r="Q313" s="87"/>
      <c r="R313" s="87"/>
      <c r="S313" s="87"/>
      <c r="T313" s="88"/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T313" s="20" t="s">
        <v>168</v>
      </c>
      <c r="AU313" s="20" t="s">
        <v>79</v>
      </c>
    </row>
    <row r="314" s="13" customFormat="1">
      <c r="A314" s="13"/>
      <c r="B314" s="225"/>
      <c r="C314" s="226"/>
      <c r="D314" s="227" t="s">
        <v>170</v>
      </c>
      <c r="E314" s="228" t="s">
        <v>19</v>
      </c>
      <c r="F314" s="229" t="s">
        <v>479</v>
      </c>
      <c r="G314" s="226"/>
      <c r="H314" s="228" t="s">
        <v>19</v>
      </c>
      <c r="I314" s="230"/>
      <c r="J314" s="226"/>
      <c r="K314" s="226"/>
      <c r="L314" s="231"/>
      <c r="M314" s="232"/>
      <c r="N314" s="233"/>
      <c r="O314" s="233"/>
      <c r="P314" s="233"/>
      <c r="Q314" s="233"/>
      <c r="R314" s="233"/>
      <c r="S314" s="233"/>
      <c r="T314" s="234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35" t="s">
        <v>170</v>
      </c>
      <c r="AU314" s="235" t="s">
        <v>79</v>
      </c>
      <c r="AV314" s="13" t="s">
        <v>77</v>
      </c>
      <c r="AW314" s="13" t="s">
        <v>31</v>
      </c>
      <c r="AX314" s="13" t="s">
        <v>69</v>
      </c>
      <c r="AY314" s="235" t="s">
        <v>159</v>
      </c>
    </row>
    <row r="315" s="14" customFormat="1">
      <c r="A315" s="14"/>
      <c r="B315" s="236"/>
      <c r="C315" s="237"/>
      <c r="D315" s="227" t="s">
        <v>170</v>
      </c>
      <c r="E315" s="238" t="s">
        <v>19</v>
      </c>
      <c r="F315" s="239" t="s">
        <v>480</v>
      </c>
      <c r="G315" s="237"/>
      <c r="H315" s="240">
        <v>17.16</v>
      </c>
      <c r="I315" s="241"/>
      <c r="J315" s="237"/>
      <c r="K315" s="237"/>
      <c r="L315" s="242"/>
      <c r="M315" s="243"/>
      <c r="N315" s="244"/>
      <c r="O315" s="244"/>
      <c r="P315" s="244"/>
      <c r="Q315" s="244"/>
      <c r="R315" s="244"/>
      <c r="S315" s="244"/>
      <c r="T315" s="245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46" t="s">
        <v>170</v>
      </c>
      <c r="AU315" s="246" t="s">
        <v>79</v>
      </c>
      <c r="AV315" s="14" t="s">
        <v>79</v>
      </c>
      <c r="AW315" s="14" t="s">
        <v>31</v>
      </c>
      <c r="AX315" s="14" t="s">
        <v>77</v>
      </c>
      <c r="AY315" s="246" t="s">
        <v>159</v>
      </c>
    </row>
    <row r="316" s="2" customFormat="1" ht="16.5" customHeight="1">
      <c r="A316" s="41"/>
      <c r="B316" s="42"/>
      <c r="C316" s="207" t="s">
        <v>481</v>
      </c>
      <c r="D316" s="207" t="s">
        <v>161</v>
      </c>
      <c r="E316" s="208" t="s">
        <v>482</v>
      </c>
      <c r="F316" s="209" t="s">
        <v>483</v>
      </c>
      <c r="G316" s="210" t="s">
        <v>251</v>
      </c>
      <c r="H316" s="211">
        <v>9.9000000000000004</v>
      </c>
      <c r="I316" s="212"/>
      <c r="J316" s="213">
        <f>ROUND(I316*H316,2)</f>
        <v>0</v>
      </c>
      <c r="K316" s="209" t="s">
        <v>165</v>
      </c>
      <c r="L316" s="47"/>
      <c r="M316" s="214" t="s">
        <v>19</v>
      </c>
      <c r="N316" s="215" t="s">
        <v>40</v>
      </c>
      <c r="O316" s="87"/>
      <c r="P316" s="216">
        <f>O316*H316</f>
        <v>0</v>
      </c>
      <c r="Q316" s="216">
        <v>0.00012999999999999999</v>
      </c>
      <c r="R316" s="216">
        <f>Q316*H316</f>
        <v>0.001287</v>
      </c>
      <c r="S316" s="216">
        <v>0</v>
      </c>
      <c r="T316" s="217">
        <f>S316*H316</f>
        <v>0</v>
      </c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R316" s="218" t="s">
        <v>166</v>
      </c>
      <c r="AT316" s="218" t="s">
        <v>161</v>
      </c>
      <c r="AU316" s="218" t="s">
        <v>79</v>
      </c>
      <c r="AY316" s="20" t="s">
        <v>159</v>
      </c>
      <c r="BE316" s="219">
        <f>IF(N316="základní",J316,0)</f>
        <v>0</v>
      </c>
      <c r="BF316" s="219">
        <f>IF(N316="snížená",J316,0)</f>
        <v>0</v>
      </c>
      <c r="BG316" s="219">
        <f>IF(N316="zákl. přenesená",J316,0)</f>
        <v>0</v>
      </c>
      <c r="BH316" s="219">
        <f>IF(N316="sníž. přenesená",J316,0)</f>
        <v>0</v>
      </c>
      <c r="BI316" s="219">
        <f>IF(N316="nulová",J316,0)</f>
        <v>0</v>
      </c>
      <c r="BJ316" s="20" t="s">
        <v>77</v>
      </c>
      <c r="BK316" s="219">
        <f>ROUND(I316*H316,2)</f>
        <v>0</v>
      </c>
      <c r="BL316" s="20" t="s">
        <v>166</v>
      </c>
      <c r="BM316" s="218" t="s">
        <v>484</v>
      </c>
    </row>
    <row r="317" s="2" customFormat="1">
      <c r="A317" s="41"/>
      <c r="B317" s="42"/>
      <c r="C317" s="43"/>
      <c r="D317" s="220" t="s">
        <v>168</v>
      </c>
      <c r="E317" s="43"/>
      <c r="F317" s="221" t="s">
        <v>485</v>
      </c>
      <c r="G317" s="43"/>
      <c r="H317" s="43"/>
      <c r="I317" s="222"/>
      <c r="J317" s="43"/>
      <c r="K317" s="43"/>
      <c r="L317" s="47"/>
      <c r="M317" s="223"/>
      <c r="N317" s="224"/>
      <c r="O317" s="87"/>
      <c r="P317" s="87"/>
      <c r="Q317" s="87"/>
      <c r="R317" s="87"/>
      <c r="S317" s="87"/>
      <c r="T317" s="88"/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T317" s="20" t="s">
        <v>168</v>
      </c>
      <c r="AU317" s="20" t="s">
        <v>79</v>
      </c>
    </row>
    <row r="318" s="13" customFormat="1">
      <c r="A318" s="13"/>
      <c r="B318" s="225"/>
      <c r="C318" s="226"/>
      <c r="D318" s="227" t="s">
        <v>170</v>
      </c>
      <c r="E318" s="228" t="s">
        <v>19</v>
      </c>
      <c r="F318" s="229" t="s">
        <v>479</v>
      </c>
      <c r="G318" s="226"/>
      <c r="H318" s="228" t="s">
        <v>19</v>
      </c>
      <c r="I318" s="230"/>
      <c r="J318" s="226"/>
      <c r="K318" s="226"/>
      <c r="L318" s="231"/>
      <c r="M318" s="232"/>
      <c r="N318" s="233"/>
      <c r="O318" s="233"/>
      <c r="P318" s="233"/>
      <c r="Q318" s="233"/>
      <c r="R318" s="233"/>
      <c r="S318" s="233"/>
      <c r="T318" s="234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35" t="s">
        <v>170</v>
      </c>
      <c r="AU318" s="235" t="s">
        <v>79</v>
      </c>
      <c r="AV318" s="13" t="s">
        <v>77</v>
      </c>
      <c r="AW318" s="13" t="s">
        <v>31</v>
      </c>
      <c r="AX318" s="13" t="s">
        <v>69</v>
      </c>
      <c r="AY318" s="235" t="s">
        <v>159</v>
      </c>
    </row>
    <row r="319" s="14" customFormat="1">
      <c r="A319" s="14"/>
      <c r="B319" s="236"/>
      <c r="C319" s="237"/>
      <c r="D319" s="227" t="s">
        <v>170</v>
      </c>
      <c r="E319" s="238" t="s">
        <v>19</v>
      </c>
      <c r="F319" s="239" t="s">
        <v>486</v>
      </c>
      <c r="G319" s="237"/>
      <c r="H319" s="240">
        <v>9.9000000000000004</v>
      </c>
      <c r="I319" s="241"/>
      <c r="J319" s="237"/>
      <c r="K319" s="237"/>
      <c r="L319" s="242"/>
      <c r="M319" s="243"/>
      <c r="N319" s="244"/>
      <c r="O319" s="244"/>
      <c r="P319" s="244"/>
      <c r="Q319" s="244"/>
      <c r="R319" s="244"/>
      <c r="S319" s="244"/>
      <c r="T319" s="245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46" t="s">
        <v>170</v>
      </c>
      <c r="AU319" s="246" t="s">
        <v>79</v>
      </c>
      <c r="AV319" s="14" t="s">
        <v>79</v>
      </c>
      <c r="AW319" s="14" t="s">
        <v>31</v>
      </c>
      <c r="AX319" s="14" t="s">
        <v>77</v>
      </c>
      <c r="AY319" s="246" t="s">
        <v>159</v>
      </c>
    </row>
    <row r="320" s="12" customFormat="1" ht="22.8" customHeight="1">
      <c r="A320" s="12"/>
      <c r="B320" s="191"/>
      <c r="C320" s="192"/>
      <c r="D320" s="193" t="s">
        <v>68</v>
      </c>
      <c r="E320" s="205" t="s">
        <v>206</v>
      </c>
      <c r="F320" s="205" t="s">
        <v>487</v>
      </c>
      <c r="G320" s="192"/>
      <c r="H320" s="192"/>
      <c r="I320" s="195"/>
      <c r="J320" s="206">
        <f>BK320</f>
        <v>0</v>
      </c>
      <c r="K320" s="192"/>
      <c r="L320" s="197"/>
      <c r="M320" s="198"/>
      <c r="N320" s="199"/>
      <c r="O320" s="199"/>
      <c r="P320" s="200">
        <f>SUM(P321:P349)</f>
        <v>0</v>
      </c>
      <c r="Q320" s="199"/>
      <c r="R320" s="200">
        <f>SUM(R321:R349)</f>
        <v>114.08582399999999</v>
      </c>
      <c r="S320" s="199"/>
      <c r="T320" s="201">
        <f>SUM(T321:T349)</f>
        <v>58.524999999999999</v>
      </c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R320" s="202" t="s">
        <v>77</v>
      </c>
      <c r="AT320" s="203" t="s">
        <v>68</v>
      </c>
      <c r="AU320" s="203" t="s">
        <v>77</v>
      </c>
      <c r="AY320" s="202" t="s">
        <v>159</v>
      </c>
      <c r="BK320" s="204">
        <f>SUM(BK321:BK349)</f>
        <v>0</v>
      </c>
    </row>
    <row r="321" s="2" customFormat="1" ht="37.8" customHeight="1">
      <c r="A321" s="41"/>
      <c r="B321" s="42"/>
      <c r="C321" s="207" t="s">
        <v>488</v>
      </c>
      <c r="D321" s="207" t="s">
        <v>161</v>
      </c>
      <c r="E321" s="208" t="s">
        <v>489</v>
      </c>
      <c r="F321" s="209" t="s">
        <v>490</v>
      </c>
      <c r="G321" s="210" t="s">
        <v>197</v>
      </c>
      <c r="H321" s="211">
        <v>170</v>
      </c>
      <c r="I321" s="212"/>
      <c r="J321" s="213">
        <f>ROUND(I321*H321,2)</f>
        <v>0</v>
      </c>
      <c r="K321" s="209" t="s">
        <v>165</v>
      </c>
      <c r="L321" s="47"/>
      <c r="M321" s="214" t="s">
        <v>19</v>
      </c>
      <c r="N321" s="215" t="s">
        <v>40</v>
      </c>
      <c r="O321" s="87"/>
      <c r="P321" s="216">
        <f>O321*H321</f>
        <v>0</v>
      </c>
      <c r="Q321" s="216">
        <v>0</v>
      </c>
      <c r="R321" s="216">
        <f>Q321*H321</f>
        <v>0</v>
      </c>
      <c r="S321" s="216">
        <v>0</v>
      </c>
      <c r="T321" s="217">
        <f>S321*H321</f>
        <v>0</v>
      </c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R321" s="218" t="s">
        <v>166</v>
      </c>
      <c r="AT321" s="218" t="s">
        <v>161</v>
      </c>
      <c r="AU321" s="218" t="s">
        <v>79</v>
      </c>
      <c r="AY321" s="20" t="s">
        <v>159</v>
      </c>
      <c r="BE321" s="219">
        <f>IF(N321="základní",J321,0)</f>
        <v>0</v>
      </c>
      <c r="BF321" s="219">
        <f>IF(N321="snížená",J321,0)</f>
        <v>0</v>
      </c>
      <c r="BG321" s="219">
        <f>IF(N321="zákl. přenesená",J321,0)</f>
        <v>0</v>
      </c>
      <c r="BH321" s="219">
        <f>IF(N321="sníž. přenesená",J321,0)</f>
        <v>0</v>
      </c>
      <c r="BI321" s="219">
        <f>IF(N321="nulová",J321,0)</f>
        <v>0</v>
      </c>
      <c r="BJ321" s="20" t="s">
        <v>77</v>
      </c>
      <c r="BK321" s="219">
        <f>ROUND(I321*H321,2)</f>
        <v>0</v>
      </c>
      <c r="BL321" s="20" t="s">
        <v>166</v>
      </c>
      <c r="BM321" s="218" t="s">
        <v>491</v>
      </c>
    </row>
    <row r="322" s="2" customFormat="1">
      <c r="A322" s="41"/>
      <c r="B322" s="42"/>
      <c r="C322" s="43"/>
      <c r="D322" s="220" t="s">
        <v>168</v>
      </c>
      <c r="E322" s="43"/>
      <c r="F322" s="221" t="s">
        <v>492</v>
      </c>
      <c r="G322" s="43"/>
      <c r="H322" s="43"/>
      <c r="I322" s="222"/>
      <c r="J322" s="43"/>
      <c r="K322" s="43"/>
      <c r="L322" s="47"/>
      <c r="M322" s="223"/>
      <c r="N322" s="224"/>
      <c r="O322" s="87"/>
      <c r="P322" s="87"/>
      <c r="Q322" s="87"/>
      <c r="R322" s="87"/>
      <c r="S322" s="87"/>
      <c r="T322" s="88"/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T322" s="20" t="s">
        <v>168</v>
      </c>
      <c r="AU322" s="20" t="s">
        <v>79</v>
      </c>
    </row>
    <row r="323" s="13" customFormat="1">
      <c r="A323" s="13"/>
      <c r="B323" s="225"/>
      <c r="C323" s="226"/>
      <c r="D323" s="227" t="s">
        <v>170</v>
      </c>
      <c r="E323" s="228" t="s">
        <v>19</v>
      </c>
      <c r="F323" s="229" t="s">
        <v>493</v>
      </c>
      <c r="G323" s="226"/>
      <c r="H323" s="228" t="s">
        <v>19</v>
      </c>
      <c r="I323" s="230"/>
      <c r="J323" s="226"/>
      <c r="K323" s="226"/>
      <c r="L323" s="231"/>
      <c r="M323" s="232"/>
      <c r="N323" s="233"/>
      <c r="O323" s="233"/>
      <c r="P323" s="233"/>
      <c r="Q323" s="233"/>
      <c r="R323" s="233"/>
      <c r="S323" s="233"/>
      <c r="T323" s="234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35" t="s">
        <v>170</v>
      </c>
      <c r="AU323" s="235" t="s">
        <v>79</v>
      </c>
      <c r="AV323" s="13" t="s">
        <v>77</v>
      </c>
      <c r="AW323" s="13" t="s">
        <v>31</v>
      </c>
      <c r="AX323" s="13" t="s">
        <v>69</v>
      </c>
      <c r="AY323" s="235" t="s">
        <v>159</v>
      </c>
    </row>
    <row r="324" s="14" customFormat="1">
      <c r="A324" s="14"/>
      <c r="B324" s="236"/>
      <c r="C324" s="237"/>
      <c r="D324" s="227" t="s">
        <v>170</v>
      </c>
      <c r="E324" s="238" t="s">
        <v>19</v>
      </c>
      <c r="F324" s="239" t="s">
        <v>494</v>
      </c>
      <c r="G324" s="237"/>
      <c r="H324" s="240">
        <v>170</v>
      </c>
      <c r="I324" s="241"/>
      <c r="J324" s="237"/>
      <c r="K324" s="237"/>
      <c r="L324" s="242"/>
      <c r="M324" s="243"/>
      <c r="N324" s="244"/>
      <c r="O324" s="244"/>
      <c r="P324" s="244"/>
      <c r="Q324" s="244"/>
      <c r="R324" s="244"/>
      <c r="S324" s="244"/>
      <c r="T324" s="245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46" t="s">
        <v>170</v>
      </c>
      <c r="AU324" s="246" t="s">
        <v>79</v>
      </c>
      <c r="AV324" s="14" t="s">
        <v>79</v>
      </c>
      <c r="AW324" s="14" t="s">
        <v>31</v>
      </c>
      <c r="AX324" s="14" t="s">
        <v>77</v>
      </c>
      <c r="AY324" s="246" t="s">
        <v>159</v>
      </c>
    </row>
    <row r="325" s="2" customFormat="1" ht="37.8" customHeight="1">
      <c r="A325" s="41"/>
      <c r="B325" s="42"/>
      <c r="C325" s="207" t="s">
        <v>495</v>
      </c>
      <c r="D325" s="207" t="s">
        <v>161</v>
      </c>
      <c r="E325" s="208" t="s">
        <v>496</v>
      </c>
      <c r="F325" s="209" t="s">
        <v>497</v>
      </c>
      <c r="G325" s="210" t="s">
        <v>197</v>
      </c>
      <c r="H325" s="211">
        <v>170</v>
      </c>
      <c r="I325" s="212"/>
      <c r="J325" s="213">
        <f>ROUND(I325*H325,2)</f>
        <v>0</v>
      </c>
      <c r="K325" s="209" t="s">
        <v>165</v>
      </c>
      <c r="L325" s="47"/>
      <c r="M325" s="214" t="s">
        <v>19</v>
      </c>
      <c r="N325" s="215" t="s">
        <v>40</v>
      </c>
      <c r="O325" s="87"/>
      <c r="P325" s="216">
        <f>O325*H325</f>
        <v>0</v>
      </c>
      <c r="Q325" s="216">
        <v>0</v>
      </c>
      <c r="R325" s="216">
        <f>Q325*H325</f>
        <v>0</v>
      </c>
      <c r="S325" s="216">
        <v>0.28999999999999998</v>
      </c>
      <c r="T325" s="217">
        <f>S325*H325</f>
        <v>49.299999999999997</v>
      </c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R325" s="218" t="s">
        <v>166</v>
      </c>
      <c r="AT325" s="218" t="s">
        <v>161</v>
      </c>
      <c r="AU325" s="218" t="s">
        <v>79</v>
      </c>
      <c r="AY325" s="20" t="s">
        <v>159</v>
      </c>
      <c r="BE325" s="219">
        <f>IF(N325="základní",J325,0)</f>
        <v>0</v>
      </c>
      <c r="BF325" s="219">
        <f>IF(N325="snížená",J325,0)</f>
        <v>0</v>
      </c>
      <c r="BG325" s="219">
        <f>IF(N325="zákl. přenesená",J325,0)</f>
        <v>0</v>
      </c>
      <c r="BH325" s="219">
        <f>IF(N325="sníž. přenesená",J325,0)</f>
        <v>0</v>
      </c>
      <c r="BI325" s="219">
        <f>IF(N325="nulová",J325,0)</f>
        <v>0</v>
      </c>
      <c r="BJ325" s="20" t="s">
        <v>77</v>
      </c>
      <c r="BK325" s="219">
        <f>ROUND(I325*H325,2)</f>
        <v>0</v>
      </c>
      <c r="BL325" s="20" t="s">
        <v>166</v>
      </c>
      <c r="BM325" s="218" t="s">
        <v>498</v>
      </c>
    </row>
    <row r="326" s="2" customFormat="1">
      <c r="A326" s="41"/>
      <c r="B326" s="42"/>
      <c r="C326" s="43"/>
      <c r="D326" s="220" t="s">
        <v>168</v>
      </c>
      <c r="E326" s="43"/>
      <c r="F326" s="221" t="s">
        <v>499</v>
      </c>
      <c r="G326" s="43"/>
      <c r="H326" s="43"/>
      <c r="I326" s="222"/>
      <c r="J326" s="43"/>
      <c r="K326" s="43"/>
      <c r="L326" s="47"/>
      <c r="M326" s="223"/>
      <c r="N326" s="224"/>
      <c r="O326" s="87"/>
      <c r="P326" s="87"/>
      <c r="Q326" s="87"/>
      <c r="R326" s="87"/>
      <c r="S326" s="87"/>
      <c r="T326" s="88"/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T326" s="20" t="s">
        <v>168</v>
      </c>
      <c r="AU326" s="20" t="s">
        <v>79</v>
      </c>
    </row>
    <row r="327" s="13" customFormat="1">
      <c r="A327" s="13"/>
      <c r="B327" s="225"/>
      <c r="C327" s="226"/>
      <c r="D327" s="227" t="s">
        <v>170</v>
      </c>
      <c r="E327" s="228" t="s">
        <v>19</v>
      </c>
      <c r="F327" s="229" t="s">
        <v>493</v>
      </c>
      <c r="G327" s="226"/>
      <c r="H327" s="228" t="s">
        <v>19</v>
      </c>
      <c r="I327" s="230"/>
      <c r="J327" s="226"/>
      <c r="K327" s="226"/>
      <c r="L327" s="231"/>
      <c r="M327" s="232"/>
      <c r="N327" s="233"/>
      <c r="O327" s="233"/>
      <c r="P327" s="233"/>
      <c r="Q327" s="233"/>
      <c r="R327" s="233"/>
      <c r="S327" s="233"/>
      <c r="T327" s="234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35" t="s">
        <v>170</v>
      </c>
      <c r="AU327" s="235" t="s">
        <v>79</v>
      </c>
      <c r="AV327" s="13" t="s">
        <v>77</v>
      </c>
      <c r="AW327" s="13" t="s">
        <v>31</v>
      </c>
      <c r="AX327" s="13" t="s">
        <v>69</v>
      </c>
      <c r="AY327" s="235" t="s">
        <v>159</v>
      </c>
    </row>
    <row r="328" s="14" customFormat="1">
      <c r="A328" s="14"/>
      <c r="B328" s="236"/>
      <c r="C328" s="237"/>
      <c r="D328" s="227" t="s">
        <v>170</v>
      </c>
      <c r="E328" s="238" t="s">
        <v>19</v>
      </c>
      <c r="F328" s="239" t="s">
        <v>494</v>
      </c>
      <c r="G328" s="237"/>
      <c r="H328" s="240">
        <v>170</v>
      </c>
      <c r="I328" s="241"/>
      <c r="J328" s="237"/>
      <c r="K328" s="237"/>
      <c r="L328" s="242"/>
      <c r="M328" s="243"/>
      <c r="N328" s="244"/>
      <c r="O328" s="244"/>
      <c r="P328" s="244"/>
      <c r="Q328" s="244"/>
      <c r="R328" s="244"/>
      <c r="S328" s="244"/>
      <c r="T328" s="245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46" t="s">
        <v>170</v>
      </c>
      <c r="AU328" s="246" t="s">
        <v>79</v>
      </c>
      <c r="AV328" s="14" t="s">
        <v>79</v>
      </c>
      <c r="AW328" s="14" t="s">
        <v>31</v>
      </c>
      <c r="AX328" s="14" t="s">
        <v>77</v>
      </c>
      <c r="AY328" s="246" t="s">
        <v>159</v>
      </c>
    </row>
    <row r="329" s="2" customFormat="1" ht="24.15" customHeight="1">
      <c r="A329" s="41"/>
      <c r="B329" s="42"/>
      <c r="C329" s="207" t="s">
        <v>500</v>
      </c>
      <c r="D329" s="207" t="s">
        <v>161</v>
      </c>
      <c r="E329" s="208" t="s">
        <v>501</v>
      </c>
      <c r="F329" s="209" t="s">
        <v>502</v>
      </c>
      <c r="G329" s="210" t="s">
        <v>251</v>
      </c>
      <c r="H329" s="211">
        <v>45</v>
      </c>
      <c r="I329" s="212"/>
      <c r="J329" s="213">
        <f>ROUND(I329*H329,2)</f>
        <v>0</v>
      </c>
      <c r="K329" s="209" t="s">
        <v>165</v>
      </c>
      <c r="L329" s="47"/>
      <c r="M329" s="214" t="s">
        <v>19</v>
      </c>
      <c r="N329" s="215" t="s">
        <v>40</v>
      </c>
      <c r="O329" s="87"/>
      <c r="P329" s="216">
        <f>O329*H329</f>
        <v>0</v>
      </c>
      <c r="Q329" s="216">
        <v>0</v>
      </c>
      <c r="R329" s="216">
        <f>Q329*H329</f>
        <v>0</v>
      </c>
      <c r="S329" s="216">
        <v>0.20499999999999999</v>
      </c>
      <c r="T329" s="217">
        <f>S329*H329</f>
        <v>9.2249999999999996</v>
      </c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R329" s="218" t="s">
        <v>166</v>
      </c>
      <c r="AT329" s="218" t="s">
        <v>161</v>
      </c>
      <c r="AU329" s="218" t="s">
        <v>79</v>
      </c>
      <c r="AY329" s="20" t="s">
        <v>159</v>
      </c>
      <c r="BE329" s="219">
        <f>IF(N329="základní",J329,0)</f>
        <v>0</v>
      </c>
      <c r="BF329" s="219">
        <f>IF(N329="snížená",J329,0)</f>
        <v>0</v>
      </c>
      <c r="BG329" s="219">
        <f>IF(N329="zákl. přenesená",J329,0)</f>
        <v>0</v>
      </c>
      <c r="BH329" s="219">
        <f>IF(N329="sníž. přenesená",J329,0)</f>
        <v>0</v>
      </c>
      <c r="BI329" s="219">
        <f>IF(N329="nulová",J329,0)</f>
        <v>0</v>
      </c>
      <c r="BJ329" s="20" t="s">
        <v>77</v>
      </c>
      <c r="BK329" s="219">
        <f>ROUND(I329*H329,2)</f>
        <v>0</v>
      </c>
      <c r="BL329" s="20" t="s">
        <v>166</v>
      </c>
      <c r="BM329" s="218" t="s">
        <v>503</v>
      </c>
    </row>
    <row r="330" s="2" customFormat="1">
      <c r="A330" s="41"/>
      <c r="B330" s="42"/>
      <c r="C330" s="43"/>
      <c r="D330" s="220" t="s">
        <v>168</v>
      </c>
      <c r="E330" s="43"/>
      <c r="F330" s="221" t="s">
        <v>504</v>
      </c>
      <c r="G330" s="43"/>
      <c r="H330" s="43"/>
      <c r="I330" s="222"/>
      <c r="J330" s="43"/>
      <c r="K330" s="43"/>
      <c r="L330" s="47"/>
      <c r="M330" s="223"/>
      <c r="N330" s="224"/>
      <c r="O330" s="87"/>
      <c r="P330" s="87"/>
      <c r="Q330" s="87"/>
      <c r="R330" s="87"/>
      <c r="S330" s="87"/>
      <c r="T330" s="88"/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T330" s="20" t="s">
        <v>168</v>
      </c>
      <c r="AU330" s="20" t="s">
        <v>79</v>
      </c>
    </row>
    <row r="331" s="13" customFormat="1">
      <c r="A331" s="13"/>
      <c r="B331" s="225"/>
      <c r="C331" s="226"/>
      <c r="D331" s="227" t="s">
        <v>170</v>
      </c>
      <c r="E331" s="228" t="s">
        <v>19</v>
      </c>
      <c r="F331" s="229" t="s">
        <v>493</v>
      </c>
      <c r="G331" s="226"/>
      <c r="H331" s="228" t="s">
        <v>19</v>
      </c>
      <c r="I331" s="230"/>
      <c r="J331" s="226"/>
      <c r="K331" s="226"/>
      <c r="L331" s="231"/>
      <c r="M331" s="232"/>
      <c r="N331" s="233"/>
      <c r="O331" s="233"/>
      <c r="P331" s="233"/>
      <c r="Q331" s="233"/>
      <c r="R331" s="233"/>
      <c r="S331" s="233"/>
      <c r="T331" s="234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35" t="s">
        <v>170</v>
      </c>
      <c r="AU331" s="235" t="s">
        <v>79</v>
      </c>
      <c r="AV331" s="13" t="s">
        <v>77</v>
      </c>
      <c r="AW331" s="13" t="s">
        <v>31</v>
      </c>
      <c r="AX331" s="13" t="s">
        <v>69</v>
      </c>
      <c r="AY331" s="235" t="s">
        <v>159</v>
      </c>
    </row>
    <row r="332" s="14" customFormat="1">
      <c r="A332" s="14"/>
      <c r="B332" s="236"/>
      <c r="C332" s="237"/>
      <c r="D332" s="227" t="s">
        <v>170</v>
      </c>
      <c r="E332" s="238" t="s">
        <v>19</v>
      </c>
      <c r="F332" s="239" t="s">
        <v>413</v>
      </c>
      <c r="G332" s="237"/>
      <c r="H332" s="240">
        <v>45</v>
      </c>
      <c r="I332" s="241"/>
      <c r="J332" s="237"/>
      <c r="K332" s="237"/>
      <c r="L332" s="242"/>
      <c r="M332" s="243"/>
      <c r="N332" s="244"/>
      <c r="O332" s="244"/>
      <c r="P332" s="244"/>
      <c r="Q332" s="244"/>
      <c r="R332" s="244"/>
      <c r="S332" s="244"/>
      <c r="T332" s="245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46" t="s">
        <v>170</v>
      </c>
      <c r="AU332" s="246" t="s">
        <v>79</v>
      </c>
      <c r="AV332" s="14" t="s">
        <v>79</v>
      </c>
      <c r="AW332" s="14" t="s">
        <v>31</v>
      </c>
      <c r="AX332" s="14" t="s">
        <v>77</v>
      </c>
      <c r="AY332" s="246" t="s">
        <v>159</v>
      </c>
    </row>
    <row r="333" s="2" customFormat="1" ht="21.75" customHeight="1">
      <c r="A333" s="41"/>
      <c r="B333" s="42"/>
      <c r="C333" s="207" t="s">
        <v>505</v>
      </c>
      <c r="D333" s="207" t="s">
        <v>161</v>
      </c>
      <c r="E333" s="208" t="s">
        <v>506</v>
      </c>
      <c r="F333" s="209" t="s">
        <v>507</v>
      </c>
      <c r="G333" s="210" t="s">
        <v>197</v>
      </c>
      <c r="H333" s="211">
        <v>170</v>
      </c>
      <c r="I333" s="212"/>
      <c r="J333" s="213">
        <f>ROUND(I333*H333,2)</f>
        <v>0</v>
      </c>
      <c r="K333" s="209" t="s">
        <v>165</v>
      </c>
      <c r="L333" s="47"/>
      <c r="M333" s="214" t="s">
        <v>19</v>
      </c>
      <c r="N333" s="215" t="s">
        <v>40</v>
      </c>
      <c r="O333" s="87"/>
      <c r="P333" s="216">
        <f>O333*H333</f>
        <v>0</v>
      </c>
      <c r="Q333" s="216">
        <v>0.34499999999999997</v>
      </c>
      <c r="R333" s="216">
        <f>Q333*H333</f>
        <v>58.649999999999999</v>
      </c>
      <c r="S333" s="216">
        <v>0</v>
      </c>
      <c r="T333" s="217">
        <f>S333*H333</f>
        <v>0</v>
      </c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R333" s="218" t="s">
        <v>166</v>
      </c>
      <c r="AT333" s="218" t="s">
        <v>161</v>
      </c>
      <c r="AU333" s="218" t="s">
        <v>79</v>
      </c>
      <c r="AY333" s="20" t="s">
        <v>159</v>
      </c>
      <c r="BE333" s="219">
        <f>IF(N333="základní",J333,0)</f>
        <v>0</v>
      </c>
      <c r="BF333" s="219">
        <f>IF(N333="snížená",J333,0)</f>
        <v>0</v>
      </c>
      <c r="BG333" s="219">
        <f>IF(N333="zákl. přenesená",J333,0)</f>
        <v>0</v>
      </c>
      <c r="BH333" s="219">
        <f>IF(N333="sníž. přenesená",J333,0)</f>
        <v>0</v>
      </c>
      <c r="BI333" s="219">
        <f>IF(N333="nulová",J333,0)</f>
        <v>0</v>
      </c>
      <c r="BJ333" s="20" t="s">
        <v>77</v>
      </c>
      <c r="BK333" s="219">
        <f>ROUND(I333*H333,2)</f>
        <v>0</v>
      </c>
      <c r="BL333" s="20" t="s">
        <v>166</v>
      </c>
      <c r="BM333" s="218" t="s">
        <v>508</v>
      </c>
    </row>
    <row r="334" s="2" customFormat="1">
      <c r="A334" s="41"/>
      <c r="B334" s="42"/>
      <c r="C334" s="43"/>
      <c r="D334" s="220" t="s">
        <v>168</v>
      </c>
      <c r="E334" s="43"/>
      <c r="F334" s="221" t="s">
        <v>509</v>
      </c>
      <c r="G334" s="43"/>
      <c r="H334" s="43"/>
      <c r="I334" s="222"/>
      <c r="J334" s="43"/>
      <c r="K334" s="43"/>
      <c r="L334" s="47"/>
      <c r="M334" s="223"/>
      <c r="N334" s="224"/>
      <c r="O334" s="87"/>
      <c r="P334" s="87"/>
      <c r="Q334" s="87"/>
      <c r="R334" s="87"/>
      <c r="S334" s="87"/>
      <c r="T334" s="88"/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T334" s="20" t="s">
        <v>168</v>
      </c>
      <c r="AU334" s="20" t="s">
        <v>79</v>
      </c>
    </row>
    <row r="335" s="13" customFormat="1">
      <c r="A335" s="13"/>
      <c r="B335" s="225"/>
      <c r="C335" s="226"/>
      <c r="D335" s="227" t="s">
        <v>170</v>
      </c>
      <c r="E335" s="228" t="s">
        <v>19</v>
      </c>
      <c r="F335" s="229" t="s">
        <v>510</v>
      </c>
      <c r="G335" s="226"/>
      <c r="H335" s="228" t="s">
        <v>19</v>
      </c>
      <c r="I335" s="230"/>
      <c r="J335" s="226"/>
      <c r="K335" s="226"/>
      <c r="L335" s="231"/>
      <c r="M335" s="232"/>
      <c r="N335" s="233"/>
      <c r="O335" s="233"/>
      <c r="P335" s="233"/>
      <c r="Q335" s="233"/>
      <c r="R335" s="233"/>
      <c r="S335" s="233"/>
      <c r="T335" s="234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35" t="s">
        <v>170</v>
      </c>
      <c r="AU335" s="235" t="s">
        <v>79</v>
      </c>
      <c r="AV335" s="13" t="s">
        <v>77</v>
      </c>
      <c r="AW335" s="13" t="s">
        <v>31</v>
      </c>
      <c r="AX335" s="13" t="s">
        <v>69</v>
      </c>
      <c r="AY335" s="235" t="s">
        <v>159</v>
      </c>
    </row>
    <row r="336" s="14" customFormat="1">
      <c r="A336" s="14"/>
      <c r="B336" s="236"/>
      <c r="C336" s="237"/>
      <c r="D336" s="227" t="s">
        <v>170</v>
      </c>
      <c r="E336" s="238" t="s">
        <v>19</v>
      </c>
      <c r="F336" s="239" t="s">
        <v>494</v>
      </c>
      <c r="G336" s="237"/>
      <c r="H336" s="240">
        <v>170</v>
      </c>
      <c r="I336" s="241"/>
      <c r="J336" s="237"/>
      <c r="K336" s="237"/>
      <c r="L336" s="242"/>
      <c r="M336" s="243"/>
      <c r="N336" s="244"/>
      <c r="O336" s="244"/>
      <c r="P336" s="244"/>
      <c r="Q336" s="244"/>
      <c r="R336" s="244"/>
      <c r="S336" s="244"/>
      <c r="T336" s="245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46" t="s">
        <v>170</v>
      </c>
      <c r="AU336" s="246" t="s">
        <v>79</v>
      </c>
      <c r="AV336" s="14" t="s">
        <v>79</v>
      </c>
      <c r="AW336" s="14" t="s">
        <v>31</v>
      </c>
      <c r="AX336" s="14" t="s">
        <v>77</v>
      </c>
      <c r="AY336" s="246" t="s">
        <v>159</v>
      </c>
    </row>
    <row r="337" s="2" customFormat="1" ht="37.8" customHeight="1">
      <c r="A337" s="41"/>
      <c r="B337" s="42"/>
      <c r="C337" s="207" t="s">
        <v>511</v>
      </c>
      <c r="D337" s="207" t="s">
        <v>161</v>
      </c>
      <c r="E337" s="208" t="s">
        <v>512</v>
      </c>
      <c r="F337" s="209" t="s">
        <v>513</v>
      </c>
      <c r="G337" s="210" t="s">
        <v>197</v>
      </c>
      <c r="H337" s="211">
        <v>170</v>
      </c>
      <c r="I337" s="212"/>
      <c r="J337" s="213">
        <f>ROUND(I337*H337,2)</f>
        <v>0</v>
      </c>
      <c r="K337" s="209" t="s">
        <v>165</v>
      </c>
      <c r="L337" s="47"/>
      <c r="M337" s="214" t="s">
        <v>19</v>
      </c>
      <c r="N337" s="215" t="s">
        <v>40</v>
      </c>
      <c r="O337" s="87"/>
      <c r="P337" s="216">
        <f>O337*H337</f>
        <v>0</v>
      </c>
      <c r="Q337" s="216">
        <v>0.10100000000000001</v>
      </c>
      <c r="R337" s="216">
        <f>Q337*H337</f>
        <v>17.170000000000002</v>
      </c>
      <c r="S337" s="216">
        <v>0</v>
      </c>
      <c r="T337" s="217">
        <f>S337*H337</f>
        <v>0</v>
      </c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R337" s="218" t="s">
        <v>166</v>
      </c>
      <c r="AT337" s="218" t="s">
        <v>161</v>
      </c>
      <c r="AU337" s="218" t="s">
        <v>79</v>
      </c>
      <c r="AY337" s="20" t="s">
        <v>159</v>
      </c>
      <c r="BE337" s="219">
        <f>IF(N337="základní",J337,0)</f>
        <v>0</v>
      </c>
      <c r="BF337" s="219">
        <f>IF(N337="snížená",J337,0)</f>
        <v>0</v>
      </c>
      <c r="BG337" s="219">
        <f>IF(N337="zákl. přenesená",J337,0)</f>
        <v>0</v>
      </c>
      <c r="BH337" s="219">
        <f>IF(N337="sníž. přenesená",J337,0)</f>
        <v>0</v>
      </c>
      <c r="BI337" s="219">
        <f>IF(N337="nulová",J337,0)</f>
        <v>0</v>
      </c>
      <c r="BJ337" s="20" t="s">
        <v>77</v>
      </c>
      <c r="BK337" s="219">
        <f>ROUND(I337*H337,2)</f>
        <v>0</v>
      </c>
      <c r="BL337" s="20" t="s">
        <v>166</v>
      </c>
      <c r="BM337" s="218" t="s">
        <v>514</v>
      </c>
    </row>
    <row r="338" s="2" customFormat="1">
      <c r="A338" s="41"/>
      <c r="B338" s="42"/>
      <c r="C338" s="43"/>
      <c r="D338" s="220" t="s">
        <v>168</v>
      </c>
      <c r="E338" s="43"/>
      <c r="F338" s="221" t="s">
        <v>515</v>
      </c>
      <c r="G338" s="43"/>
      <c r="H338" s="43"/>
      <c r="I338" s="222"/>
      <c r="J338" s="43"/>
      <c r="K338" s="43"/>
      <c r="L338" s="47"/>
      <c r="M338" s="223"/>
      <c r="N338" s="224"/>
      <c r="O338" s="87"/>
      <c r="P338" s="87"/>
      <c r="Q338" s="87"/>
      <c r="R338" s="87"/>
      <c r="S338" s="87"/>
      <c r="T338" s="88"/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T338" s="20" t="s">
        <v>168</v>
      </c>
      <c r="AU338" s="20" t="s">
        <v>79</v>
      </c>
    </row>
    <row r="339" s="13" customFormat="1">
      <c r="A339" s="13"/>
      <c r="B339" s="225"/>
      <c r="C339" s="226"/>
      <c r="D339" s="227" t="s">
        <v>170</v>
      </c>
      <c r="E339" s="228" t="s">
        <v>19</v>
      </c>
      <c r="F339" s="229" t="s">
        <v>510</v>
      </c>
      <c r="G339" s="226"/>
      <c r="H339" s="228" t="s">
        <v>19</v>
      </c>
      <c r="I339" s="230"/>
      <c r="J339" s="226"/>
      <c r="K339" s="226"/>
      <c r="L339" s="231"/>
      <c r="M339" s="232"/>
      <c r="N339" s="233"/>
      <c r="O339" s="233"/>
      <c r="P339" s="233"/>
      <c r="Q339" s="233"/>
      <c r="R339" s="233"/>
      <c r="S339" s="233"/>
      <c r="T339" s="234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35" t="s">
        <v>170</v>
      </c>
      <c r="AU339" s="235" t="s">
        <v>79</v>
      </c>
      <c r="AV339" s="13" t="s">
        <v>77</v>
      </c>
      <c r="AW339" s="13" t="s">
        <v>31</v>
      </c>
      <c r="AX339" s="13" t="s">
        <v>69</v>
      </c>
      <c r="AY339" s="235" t="s">
        <v>159</v>
      </c>
    </row>
    <row r="340" s="14" customFormat="1">
      <c r="A340" s="14"/>
      <c r="B340" s="236"/>
      <c r="C340" s="237"/>
      <c r="D340" s="227" t="s">
        <v>170</v>
      </c>
      <c r="E340" s="238" t="s">
        <v>19</v>
      </c>
      <c r="F340" s="239" t="s">
        <v>494</v>
      </c>
      <c r="G340" s="237"/>
      <c r="H340" s="240">
        <v>170</v>
      </c>
      <c r="I340" s="241"/>
      <c r="J340" s="237"/>
      <c r="K340" s="237"/>
      <c r="L340" s="242"/>
      <c r="M340" s="243"/>
      <c r="N340" s="244"/>
      <c r="O340" s="244"/>
      <c r="P340" s="244"/>
      <c r="Q340" s="244"/>
      <c r="R340" s="244"/>
      <c r="S340" s="244"/>
      <c r="T340" s="245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46" t="s">
        <v>170</v>
      </c>
      <c r="AU340" s="246" t="s">
        <v>79</v>
      </c>
      <c r="AV340" s="14" t="s">
        <v>79</v>
      </c>
      <c r="AW340" s="14" t="s">
        <v>31</v>
      </c>
      <c r="AX340" s="14" t="s">
        <v>77</v>
      </c>
      <c r="AY340" s="246" t="s">
        <v>159</v>
      </c>
    </row>
    <row r="341" s="2" customFormat="1" ht="16.5" customHeight="1">
      <c r="A341" s="41"/>
      <c r="B341" s="42"/>
      <c r="C341" s="258" t="s">
        <v>516</v>
      </c>
      <c r="D341" s="258" t="s">
        <v>316</v>
      </c>
      <c r="E341" s="259" t="s">
        <v>517</v>
      </c>
      <c r="F341" s="260" t="s">
        <v>518</v>
      </c>
      <c r="G341" s="261" t="s">
        <v>197</v>
      </c>
      <c r="H341" s="262">
        <v>170</v>
      </c>
      <c r="I341" s="263"/>
      <c r="J341" s="264">
        <f>ROUND(I341*H341,2)</f>
        <v>0</v>
      </c>
      <c r="K341" s="260" t="s">
        <v>165</v>
      </c>
      <c r="L341" s="265"/>
      <c r="M341" s="266" t="s">
        <v>19</v>
      </c>
      <c r="N341" s="267" t="s">
        <v>40</v>
      </c>
      <c r="O341" s="87"/>
      <c r="P341" s="216">
        <f>O341*H341</f>
        <v>0</v>
      </c>
      <c r="Q341" s="216">
        <v>0.11500000000000001</v>
      </c>
      <c r="R341" s="216">
        <f>Q341*H341</f>
        <v>19.550000000000001</v>
      </c>
      <c r="S341" s="216">
        <v>0</v>
      </c>
      <c r="T341" s="217">
        <f>S341*H341</f>
        <v>0</v>
      </c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R341" s="218" t="s">
        <v>225</v>
      </c>
      <c r="AT341" s="218" t="s">
        <v>316</v>
      </c>
      <c r="AU341" s="218" t="s">
        <v>79</v>
      </c>
      <c r="AY341" s="20" t="s">
        <v>159</v>
      </c>
      <c r="BE341" s="219">
        <f>IF(N341="základní",J341,0)</f>
        <v>0</v>
      </c>
      <c r="BF341" s="219">
        <f>IF(N341="snížená",J341,0)</f>
        <v>0</v>
      </c>
      <c r="BG341" s="219">
        <f>IF(N341="zákl. přenesená",J341,0)</f>
        <v>0</v>
      </c>
      <c r="BH341" s="219">
        <f>IF(N341="sníž. přenesená",J341,0)</f>
        <v>0</v>
      </c>
      <c r="BI341" s="219">
        <f>IF(N341="nulová",J341,0)</f>
        <v>0</v>
      </c>
      <c r="BJ341" s="20" t="s">
        <v>77</v>
      </c>
      <c r="BK341" s="219">
        <f>ROUND(I341*H341,2)</f>
        <v>0</v>
      </c>
      <c r="BL341" s="20" t="s">
        <v>166</v>
      </c>
      <c r="BM341" s="218" t="s">
        <v>519</v>
      </c>
    </row>
    <row r="342" s="2" customFormat="1" ht="24.15" customHeight="1">
      <c r="A342" s="41"/>
      <c r="B342" s="42"/>
      <c r="C342" s="207" t="s">
        <v>520</v>
      </c>
      <c r="D342" s="207" t="s">
        <v>161</v>
      </c>
      <c r="E342" s="208" t="s">
        <v>521</v>
      </c>
      <c r="F342" s="209" t="s">
        <v>522</v>
      </c>
      <c r="G342" s="210" t="s">
        <v>251</v>
      </c>
      <c r="H342" s="211">
        <v>45</v>
      </c>
      <c r="I342" s="212"/>
      <c r="J342" s="213">
        <f>ROUND(I342*H342,2)</f>
        <v>0</v>
      </c>
      <c r="K342" s="209" t="s">
        <v>165</v>
      </c>
      <c r="L342" s="47"/>
      <c r="M342" s="214" t="s">
        <v>19</v>
      </c>
      <c r="N342" s="215" t="s">
        <v>40</v>
      </c>
      <c r="O342" s="87"/>
      <c r="P342" s="216">
        <f>O342*H342</f>
        <v>0</v>
      </c>
      <c r="Q342" s="216">
        <v>0.15540000000000001</v>
      </c>
      <c r="R342" s="216">
        <f>Q342*H342</f>
        <v>6.9930000000000003</v>
      </c>
      <c r="S342" s="216">
        <v>0</v>
      </c>
      <c r="T342" s="217">
        <f>S342*H342</f>
        <v>0</v>
      </c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R342" s="218" t="s">
        <v>166</v>
      </c>
      <c r="AT342" s="218" t="s">
        <v>161</v>
      </c>
      <c r="AU342" s="218" t="s">
        <v>79</v>
      </c>
      <c r="AY342" s="20" t="s">
        <v>159</v>
      </c>
      <c r="BE342" s="219">
        <f>IF(N342="základní",J342,0)</f>
        <v>0</v>
      </c>
      <c r="BF342" s="219">
        <f>IF(N342="snížená",J342,0)</f>
        <v>0</v>
      </c>
      <c r="BG342" s="219">
        <f>IF(N342="zákl. přenesená",J342,0)</f>
        <v>0</v>
      </c>
      <c r="BH342" s="219">
        <f>IF(N342="sníž. přenesená",J342,0)</f>
        <v>0</v>
      </c>
      <c r="BI342" s="219">
        <f>IF(N342="nulová",J342,0)</f>
        <v>0</v>
      </c>
      <c r="BJ342" s="20" t="s">
        <v>77</v>
      </c>
      <c r="BK342" s="219">
        <f>ROUND(I342*H342,2)</f>
        <v>0</v>
      </c>
      <c r="BL342" s="20" t="s">
        <v>166</v>
      </c>
      <c r="BM342" s="218" t="s">
        <v>523</v>
      </c>
    </row>
    <row r="343" s="2" customFormat="1">
      <c r="A343" s="41"/>
      <c r="B343" s="42"/>
      <c r="C343" s="43"/>
      <c r="D343" s="220" t="s">
        <v>168</v>
      </c>
      <c r="E343" s="43"/>
      <c r="F343" s="221" t="s">
        <v>524</v>
      </c>
      <c r="G343" s="43"/>
      <c r="H343" s="43"/>
      <c r="I343" s="222"/>
      <c r="J343" s="43"/>
      <c r="K343" s="43"/>
      <c r="L343" s="47"/>
      <c r="M343" s="223"/>
      <c r="N343" s="224"/>
      <c r="O343" s="87"/>
      <c r="P343" s="87"/>
      <c r="Q343" s="87"/>
      <c r="R343" s="87"/>
      <c r="S343" s="87"/>
      <c r="T343" s="88"/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T343" s="20" t="s">
        <v>168</v>
      </c>
      <c r="AU343" s="20" t="s">
        <v>79</v>
      </c>
    </row>
    <row r="344" s="13" customFormat="1">
      <c r="A344" s="13"/>
      <c r="B344" s="225"/>
      <c r="C344" s="226"/>
      <c r="D344" s="227" t="s">
        <v>170</v>
      </c>
      <c r="E344" s="228" t="s">
        <v>19</v>
      </c>
      <c r="F344" s="229" t="s">
        <v>510</v>
      </c>
      <c r="G344" s="226"/>
      <c r="H344" s="228" t="s">
        <v>19</v>
      </c>
      <c r="I344" s="230"/>
      <c r="J344" s="226"/>
      <c r="K344" s="226"/>
      <c r="L344" s="231"/>
      <c r="M344" s="232"/>
      <c r="N344" s="233"/>
      <c r="O344" s="233"/>
      <c r="P344" s="233"/>
      <c r="Q344" s="233"/>
      <c r="R344" s="233"/>
      <c r="S344" s="233"/>
      <c r="T344" s="234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35" t="s">
        <v>170</v>
      </c>
      <c r="AU344" s="235" t="s">
        <v>79</v>
      </c>
      <c r="AV344" s="13" t="s">
        <v>77</v>
      </c>
      <c r="AW344" s="13" t="s">
        <v>31</v>
      </c>
      <c r="AX344" s="13" t="s">
        <v>69</v>
      </c>
      <c r="AY344" s="235" t="s">
        <v>159</v>
      </c>
    </row>
    <row r="345" s="14" customFormat="1">
      <c r="A345" s="14"/>
      <c r="B345" s="236"/>
      <c r="C345" s="237"/>
      <c r="D345" s="227" t="s">
        <v>170</v>
      </c>
      <c r="E345" s="238" t="s">
        <v>19</v>
      </c>
      <c r="F345" s="239" t="s">
        <v>413</v>
      </c>
      <c r="G345" s="237"/>
      <c r="H345" s="240">
        <v>45</v>
      </c>
      <c r="I345" s="241"/>
      <c r="J345" s="237"/>
      <c r="K345" s="237"/>
      <c r="L345" s="242"/>
      <c r="M345" s="243"/>
      <c r="N345" s="244"/>
      <c r="O345" s="244"/>
      <c r="P345" s="244"/>
      <c r="Q345" s="244"/>
      <c r="R345" s="244"/>
      <c r="S345" s="244"/>
      <c r="T345" s="245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46" t="s">
        <v>170</v>
      </c>
      <c r="AU345" s="246" t="s">
        <v>79</v>
      </c>
      <c r="AV345" s="14" t="s">
        <v>79</v>
      </c>
      <c r="AW345" s="14" t="s">
        <v>31</v>
      </c>
      <c r="AX345" s="14" t="s">
        <v>77</v>
      </c>
      <c r="AY345" s="246" t="s">
        <v>159</v>
      </c>
    </row>
    <row r="346" s="2" customFormat="1" ht="16.5" customHeight="1">
      <c r="A346" s="41"/>
      <c r="B346" s="42"/>
      <c r="C346" s="258" t="s">
        <v>525</v>
      </c>
      <c r="D346" s="258" t="s">
        <v>316</v>
      </c>
      <c r="E346" s="259" t="s">
        <v>526</v>
      </c>
      <c r="F346" s="260" t="s">
        <v>527</v>
      </c>
      <c r="G346" s="261" t="s">
        <v>251</v>
      </c>
      <c r="H346" s="262">
        <v>45</v>
      </c>
      <c r="I346" s="263"/>
      <c r="J346" s="264">
        <f>ROUND(I346*H346,2)</f>
        <v>0</v>
      </c>
      <c r="K346" s="260" t="s">
        <v>165</v>
      </c>
      <c r="L346" s="265"/>
      <c r="M346" s="266" t="s">
        <v>19</v>
      </c>
      <c r="N346" s="267" t="s">
        <v>40</v>
      </c>
      <c r="O346" s="87"/>
      <c r="P346" s="216">
        <f>O346*H346</f>
        <v>0</v>
      </c>
      <c r="Q346" s="216">
        <v>0.080000000000000002</v>
      </c>
      <c r="R346" s="216">
        <f>Q346*H346</f>
        <v>3.6000000000000001</v>
      </c>
      <c r="S346" s="216">
        <v>0</v>
      </c>
      <c r="T346" s="217">
        <f>S346*H346</f>
        <v>0</v>
      </c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R346" s="218" t="s">
        <v>225</v>
      </c>
      <c r="AT346" s="218" t="s">
        <v>316</v>
      </c>
      <c r="AU346" s="218" t="s">
        <v>79</v>
      </c>
      <c r="AY346" s="20" t="s">
        <v>159</v>
      </c>
      <c r="BE346" s="219">
        <f>IF(N346="základní",J346,0)</f>
        <v>0</v>
      </c>
      <c r="BF346" s="219">
        <f>IF(N346="snížená",J346,0)</f>
        <v>0</v>
      </c>
      <c r="BG346" s="219">
        <f>IF(N346="zákl. přenesená",J346,0)</f>
        <v>0</v>
      </c>
      <c r="BH346" s="219">
        <f>IF(N346="sníž. přenesená",J346,0)</f>
        <v>0</v>
      </c>
      <c r="BI346" s="219">
        <f>IF(N346="nulová",J346,0)</f>
        <v>0</v>
      </c>
      <c r="BJ346" s="20" t="s">
        <v>77</v>
      </c>
      <c r="BK346" s="219">
        <f>ROUND(I346*H346,2)</f>
        <v>0</v>
      </c>
      <c r="BL346" s="20" t="s">
        <v>166</v>
      </c>
      <c r="BM346" s="218" t="s">
        <v>528</v>
      </c>
    </row>
    <row r="347" s="2" customFormat="1" ht="16.5" customHeight="1">
      <c r="A347" s="41"/>
      <c r="B347" s="42"/>
      <c r="C347" s="207" t="s">
        <v>529</v>
      </c>
      <c r="D347" s="207" t="s">
        <v>161</v>
      </c>
      <c r="E347" s="208" t="s">
        <v>321</v>
      </c>
      <c r="F347" s="209" t="s">
        <v>322</v>
      </c>
      <c r="G347" s="210" t="s">
        <v>164</v>
      </c>
      <c r="H347" s="211">
        <v>3.6000000000000001</v>
      </c>
      <c r="I347" s="212"/>
      <c r="J347" s="213">
        <f>ROUND(I347*H347,2)</f>
        <v>0</v>
      </c>
      <c r="K347" s="209" t="s">
        <v>165</v>
      </c>
      <c r="L347" s="47"/>
      <c r="M347" s="214" t="s">
        <v>19</v>
      </c>
      <c r="N347" s="215" t="s">
        <v>40</v>
      </c>
      <c r="O347" s="87"/>
      <c r="P347" s="216">
        <f>O347*H347</f>
        <v>0</v>
      </c>
      <c r="Q347" s="216">
        <v>2.2563399999999998</v>
      </c>
      <c r="R347" s="216">
        <f>Q347*H347</f>
        <v>8.1228239999999996</v>
      </c>
      <c r="S347" s="216">
        <v>0</v>
      </c>
      <c r="T347" s="217">
        <f>S347*H347</f>
        <v>0</v>
      </c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R347" s="218" t="s">
        <v>166</v>
      </c>
      <c r="AT347" s="218" t="s">
        <v>161</v>
      </c>
      <c r="AU347" s="218" t="s">
        <v>79</v>
      </c>
      <c r="AY347" s="20" t="s">
        <v>159</v>
      </c>
      <c r="BE347" s="219">
        <f>IF(N347="základní",J347,0)</f>
        <v>0</v>
      </c>
      <c r="BF347" s="219">
        <f>IF(N347="snížená",J347,0)</f>
        <v>0</v>
      </c>
      <c r="BG347" s="219">
        <f>IF(N347="zákl. přenesená",J347,0)</f>
        <v>0</v>
      </c>
      <c r="BH347" s="219">
        <f>IF(N347="sníž. přenesená",J347,0)</f>
        <v>0</v>
      </c>
      <c r="BI347" s="219">
        <f>IF(N347="nulová",J347,0)</f>
        <v>0</v>
      </c>
      <c r="BJ347" s="20" t="s">
        <v>77</v>
      </c>
      <c r="BK347" s="219">
        <f>ROUND(I347*H347,2)</f>
        <v>0</v>
      </c>
      <c r="BL347" s="20" t="s">
        <v>166</v>
      </c>
      <c r="BM347" s="218" t="s">
        <v>530</v>
      </c>
    </row>
    <row r="348" s="2" customFormat="1">
      <c r="A348" s="41"/>
      <c r="B348" s="42"/>
      <c r="C348" s="43"/>
      <c r="D348" s="220" t="s">
        <v>168</v>
      </c>
      <c r="E348" s="43"/>
      <c r="F348" s="221" t="s">
        <v>324</v>
      </c>
      <c r="G348" s="43"/>
      <c r="H348" s="43"/>
      <c r="I348" s="222"/>
      <c r="J348" s="43"/>
      <c r="K348" s="43"/>
      <c r="L348" s="47"/>
      <c r="M348" s="223"/>
      <c r="N348" s="224"/>
      <c r="O348" s="87"/>
      <c r="P348" s="87"/>
      <c r="Q348" s="87"/>
      <c r="R348" s="87"/>
      <c r="S348" s="87"/>
      <c r="T348" s="88"/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T348" s="20" t="s">
        <v>168</v>
      </c>
      <c r="AU348" s="20" t="s">
        <v>79</v>
      </c>
    </row>
    <row r="349" s="14" customFormat="1">
      <c r="A349" s="14"/>
      <c r="B349" s="236"/>
      <c r="C349" s="237"/>
      <c r="D349" s="227" t="s">
        <v>170</v>
      </c>
      <c r="E349" s="238" t="s">
        <v>19</v>
      </c>
      <c r="F349" s="239" t="s">
        <v>531</v>
      </c>
      <c r="G349" s="237"/>
      <c r="H349" s="240">
        <v>3.6000000000000001</v>
      </c>
      <c r="I349" s="241"/>
      <c r="J349" s="237"/>
      <c r="K349" s="237"/>
      <c r="L349" s="242"/>
      <c r="M349" s="243"/>
      <c r="N349" s="244"/>
      <c r="O349" s="244"/>
      <c r="P349" s="244"/>
      <c r="Q349" s="244"/>
      <c r="R349" s="244"/>
      <c r="S349" s="244"/>
      <c r="T349" s="245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46" t="s">
        <v>170</v>
      </c>
      <c r="AU349" s="246" t="s">
        <v>79</v>
      </c>
      <c r="AV349" s="14" t="s">
        <v>79</v>
      </c>
      <c r="AW349" s="14" t="s">
        <v>31</v>
      </c>
      <c r="AX349" s="14" t="s">
        <v>77</v>
      </c>
      <c r="AY349" s="246" t="s">
        <v>159</v>
      </c>
    </row>
    <row r="350" s="12" customFormat="1" ht="22.8" customHeight="1">
      <c r="A350" s="12"/>
      <c r="B350" s="191"/>
      <c r="C350" s="192"/>
      <c r="D350" s="193" t="s">
        <v>68</v>
      </c>
      <c r="E350" s="205" t="s">
        <v>532</v>
      </c>
      <c r="F350" s="205" t="s">
        <v>533</v>
      </c>
      <c r="G350" s="192"/>
      <c r="H350" s="192"/>
      <c r="I350" s="195"/>
      <c r="J350" s="206">
        <f>BK350</f>
        <v>0</v>
      </c>
      <c r="K350" s="192"/>
      <c r="L350" s="197"/>
      <c r="M350" s="198"/>
      <c r="N350" s="199"/>
      <c r="O350" s="199"/>
      <c r="P350" s="200">
        <f>SUM(P351:P360)</f>
        <v>0</v>
      </c>
      <c r="Q350" s="199"/>
      <c r="R350" s="200">
        <f>SUM(R351:R360)</f>
        <v>88.679550000000006</v>
      </c>
      <c r="S350" s="199"/>
      <c r="T350" s="201">
        <f>SUM(T351:T360)</f>
        <v>0</v>
      </c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R350" s="202" t="s">
        <v>77</v>
      </c>
      <c r="AT350" s="203" t="s">
        <v>68</v>
      </c>
      <c r="AU350" s="203" t="s">
        <v>77</v>
      </c>
      <c r="AY350" s="202" t="s">
        <v>159</v>
      </c>
      <c r="BK350" s="204">
        <f>SUM(BK351:BK360)</f>
        <v>0</v>
      </c>
    </row>
    <row r="351" s="2" customFormat="1" ht="16.5" customHeight="1">
      <c r="A351" s="41"/>
      <c r="B351" s="42"/>
      <c r="C351" s="207" t="s">
        <v>534</v>
      </c>
      <c r="D351" s="207" t="s">
        <v>161</v>
      </c>
      <c r="E351" s="208" t="s">
        <v>535</v>
      </c>
      <c r="F351" s="209" t="s">
        <v>536</v>
      </c>
      <c r="G351" s="210" t="s">
        <v>197</v>
      </c>
      <c r="H351" s="211">
        <v>108</v>
      </c>
      <c r="I351" s="212"/>
      <c r="J351" s="213">
        <f>ROUND(I351*H351,2)</f>
        <v>0</v>
      </c>
      <c r="K351" s="209" t="s">
        <v>165</v>
      </c>
      <c r="L351" s="47"/>
      <c r="M351" s="214" t="s">
        <v>19</v>
      </c>
      <c r="N351" s="215" t="s">
        <v>40</v>
      </c>
      <c r="O351" s="87"/>
      <c r="P351" s="216">
        <f>O351*H351</f>
        <v>0</v>
      </c>
      <c r="Q351" s="216">
        <v>0.3674</v>
      </c>
      <c r="R351" s="216">
        <f>Q351*H351</f>
        <v>39.679200000000002</v>
      </c>
      <c r="S351" s="216">
        <v>0</v>
      </c>
      <c r="T351" s="217">
        <f>S351*H351</f>
        <v>0</v>
      </c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R351" s="218" t="s">
        <v>166</v>
      </c>
      <c r="AT351" s="218" t="s">
        <v>161</v>
      </c>
      <c r="AU351" s="218" t="s">
        <v>79</v>
      </c>
      <c r="AY351" s="20" t="s">
        <v>159</v>
      </c>
      <c r="BE351" s="219">
        <f>IF(N351="základní",J351,0)</f>
        <v>0</v>
      </c>
      <c r="BF351" s="219">
        <f>IF(N351="snížená",J351,0)</f>
        <v>0</v>
      </c>
      <c r="BG351" s="219">
        <f>IF(N351="zákl. přenesená",J351,0)</f>
        <v>0</v>
      </c>
      <c r="BH351" s="219">
        <f>IF(N351="sníž. přenesená",J351,0)</f>
        <v>0</v>
      </c>
      <c r="BI351" s="219">
        <f>IF(N351="nulová",J351,0)</f>
        <v>0</v>
      </c>
      <c r="BJ351" s="20" t="s">
        <v>77</v>
      </c>
      <c r="BK351" s="219">
        <f>ROUND(I351*H351,2)</f>
        <v>0</v>
      </c>
      <c r="BL351" s="20" t="s">
        <v>166</v>
      </c>
      <c r="BM351" s="218" t="s">
        <v>537</v>
      </c>
    </row>
    <row r="352" s="2" customFormat="1">
      <c r="A352" s="41"/>
      <c r="B352" s="42"/>
      <c r="C352" s="43"/>
      <c r="D352" s="220" t="s">
        <v>168</v>
      </c>
      <c r="E352" s="43"/>
      <c r="F352" s="221" t="s">
        <v>538</v>
      </c>
      <c r="G352" s="43"/>
      <c r="H352" s="43"/>
      <c r="I352" s="222"/>
      <c r="J352" s="43"/>
      <c r="K352" s="43"/>
      <c r="L352" s="47"/>
      <c r="M352" s="223"/>
      <c r="N352" s="224"/>
      <c r="O352" s="87"/>
      <c r="P352" s="87"/>
      <c r="Q352" s="87"/>
      <c r="R352" s="87"/>
      <c r="S352" s="87"/>
      <c r="T352" s="88"/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T352" s="20" t="s">
        <v>168</v>
      </c>
      <c r="AU352" s="20" t="s">
        <v>79</v>
      </c>
    </row>
    <row r="353" s="13" customFormat="1">
      <c r="A353" s="13"/>
      <c r="B353" s="225"/>
      <c r="C353" s="226"/>
      <c r="D353" s="227" t="s">
        <v>170</v>
      </c>
      <c r="E353" s="228" t="s">
        <v>19</v>
      </c>
      <c r="F353" s="229" t="s">
        <v>539</v>
      </c>
      <c r="G353" s="226"/>
      <c r="H353" s="228" t="s">
        <v>19</v>
      </c>
      <c r="I353" s="230"/>
      <c r="J353" s="226"/>
      <c r="K353" s="226"/>
      <c r="L353" s="231"/>
      <c r="M353" s="232"/>
      <c r="N353" s="233"/>
      <c r="O353" s="233"/>
      <c r="P353" s="233"/>
      <c r="Q353" s="233"/>
      <c r="R353" s="233"/>
      <c r="S353" s="233"/>
      <c r="T353" s="234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35" t="s">
        <v>170</v>
      </c>
      <c r="AU353" s="235" t="s">
        <v>79</v>
      </c>
      <c r="AV353" s="13" t="s">
        <v>77</v>
      </c>
      <c r="AW353" s="13" t="s">
        <v>31</v>
      </c>
      <c r="AX353" s="13" t="s">
        <v>69</v>
      </c>
      <c r="AY353" s="235" t="s">
        <v>159</v>
      </c>
    </row>
    <row r="354" s="13" customFormat="1">
      <c r="A354" s="13"/>
      <c r="B354" s="225"/>
      <c r="C354" s="226"/>
      <c r="D354" s="227" t="s">
        <v>170</v>
      </c>
      <c r="E354" s="228" t="s">
        <v>19</v>
      </c>
      <c r="F354" s="229" t="s">
        <v>540</v>
      </c>
      <c r="G354" s="226"/>
      <c r="H354" s="228" t="s">
        <v>19</v>
      </c>
      <c r="I354" s="230"/>
      <c r="J354" s="226"/>
      <c r="K354" s="226"/>
      <c r="L354" s="231"/>
      <c r="M354" s="232"/>
      <c r="N354" s="233"/>
      <c r="O354" s="233"/>
      <c r="P354" s="233"/>
      <c r="Q354" s="233"/>
      <c r="R354" s="233"/>
      <c r="S354" s="233"/>
      <c r="T354" s="234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35" t="s">
        <v>170</v>
      </c>
      <c r="AU354" s="235" t="s">
        <v>79</v>
      </c>
      <c r="AV354" s="13" t="s">
        <v>77</v>
      </c>
      <c r="AW354" s="13" t="s">
        <v>31</v>
      </c>
      <c r="AX354" s="13" t="s">
        <v>69</v>
      </c>
      <c r="AY354" s="235" t="s">
        <v>159</v>
      </c>
    </row>
    <row r="355" s="14" customFormat="1">
      <c r="A355" s="14"/>
      <c r="B355" s="236"/>
      <c r="C355" s="237"/>
      <c r="D355" s="227" t="s">
        <v>170</v>
      </c>
      <c r="E355" s="238" t="s">
        <v>19</v>
      </c>
      <c r="F355" s="239" t="s">
        <v>541</v>
      </c>
      <c r="G355" s="237"/>
      <c r="H355" s="240">
        <v>108</v>
      </c>
      <c r="I355" s="241"/>
      <c r="J355" s="237"/>
      <c r="K355" s="237"/>
      <c r="L355" s="242"/>
      <c r="M355" s="243"/>
      <c r="N355" s="244"/>
      <c r="O355" s="244"/>
      <c r="P355" s="244"/>
      <c r="Q355" s="244"/>
      <c r="R355" s="244"/>
      <c r="S355" s="244"/>
      <c r="T355" s="245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46" t="s">
        <v>170</v>
      </c>
      <c r="AU355" s="246" t="s">
        <v>79</v>
      </c>
      <c r="AV355" s="14" t="s">
        <v>79</v>
      </c>
      <c r="AW355" s="14" t="s">
        <v>31</v>
      </c>
      <c r="AX355" s="14" t="s">
        <v>69</v>
      </c>
      <c r="AY355" s="246" t="s">
        <v>159</v>
      </c>
    </row>
    <row r="356" s="15" customFormat="1">
      <c r="A356" s="15"/>
      <c r="B356" s="247"/>
      <c r="C356" s="248"/>
      <c r="D356" s="227" t="s">
        <v>170</v>
      </c>
      <c r="E356" s="249" t="s">
        <v>19</v>
      </c>
      <c r="F356" s="250" t="s">
        <v>188</v>
      </c>
      <c r="G356" s="248"/>
      <c r="H356" s="251">
        <v>108</v>
      </c>
      <c r="I356" s="252"/>
      <c r="J356" s="248"/>
      <c r="K356" s="248"/>
      <c r="L356" s="253"/>
      <c r="M356" s="254"/>
      <c r="N356" s="255"/>
      <c r="O356" s="255"/>
      <c r="P356" s="255"/>
      <c r="Q356" s="255"/>
      <c r="R356" s="255"/>
      <c r="S356" s="255"/>
      <c r="T356" s="256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T356" s="257" t="s">
        <v>170</v>
      </c>
      <c r="AU356" s="257" t="s">
        <v>79</v>
      </c>
      <c r="AV356" s="15" t="s">
        <v>166</v>
      </c>
      <c r="AW356" s="15" t="s">
        <v>31</v>
      </c>
      <c r="AX356" s="15" t="s">
        <v>77</v>
      </c>
      <c r="AY356" s="257" t="s">
        <v>159</v>
      </c>
    </row>
    <row r="357" s="2" customFormat="1" ht="21.75" customHeight="1">
      <c r="A357" s="41"/>
      <c r="B357" s="42"/>
      <c r="C357" s="207" t="s">
        <v>542</v>
      </c>
      <c r="D357" s="207" t="s">
        <v>161</v>
      </c>
      <c r="E357" s="208" t="s">
        <v>543</v>
      </c>
      <c r="F357" s="209" t="s">
        <v>544</v>
      </c>
      <c r="G357" s="210" t="s">
        <v>197</v>
      </c>
      <c r="H357" s="211">
        <v>108</v>
      </c>
      <c r="I357" s="212"/>
      <c r="J357" s="213">
        <f>ROUND(I357*H357,2)</f>
        <v>0</v>
      </c>
      <c r="K357" s="209" t="s">
        <v>165</v>
      </c>
      <c r="L357" s="47"/>
      <c r="M357" s="214" t="s">
        <v>19</v>
      </c>
      <c r="N357" s="215" t="s">
        <v>40</v>
      </c>
      <c r="O357" s="87"/>
      <c r="P357" s="216">
        <f>O357*H357</f>
        <v>0</v>
      </c>
      <c r="Q357" s="216">
        <v>0.25669999999999998</v>
      </c>
      <c r="R357" s="216">
        <f>Q357*H357</f>
        <v>27.723599999999998</v>
      </c>
      <c r="S357" s="216">
        <v>0</v>
      </c>
      <c r="T357" s="217">
        <f>S357*H357</f>
        <v>0</v>
      </c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  <c r="AR357" s="218" t="s">
        <v>166</v>
      </c>
      <c r="AT357" s="218" t="s">
        <v>161</v>
      </c>
      <c r="AU357" s="218" t="s">
        <v>79</v>
      </c>
      <c r="AY357" s="20" t="s">
        <v>159</v>
      </c>
      <c r="BE357" s="219">
        <f>IF(N357="základní",J357,0)</f>
        <v>0</v>
      </c>
      <c r="BF357" s="219">
        <f>IF(N357="snížená",J357,0)</f>
        <v>0</v>
      </c>
      <c r="BG357" s="219">
        <f>IF(N357="zákl. přenesená",J357,0)</f>
        <v>0</v>
      </c>
      <c r="BH357" s="219">
        <f>IF(N357="sníž. přenesená",J357,0)</f>
        <v>0</v>
      </c>
      <c r="BI357" s="219">
        <f>IF(N357="nulová",J357,0)</f>
        <v>0</v>
      </c>
      <c r="BJ357" s="20" t="s">
        <v>77</v>
      </c>
      <c r="BK357" s="219">
        <f>ROUND(I357*H357,2)</f>
        <v>0</v>
      </c>
      <c r="BL357" s="20" t="s">
        <v>166</v>
      </c>
      <c r="BM357" s="218" t="s">
        <v>545</v>
      </c>
    </row>
    <row r="358" s="2" customFormat="1">
      <c r="A358" s="41"/>
      <c r="B358" s="42"/>
      <c r="C358" s="43"/>
      <c r="D358" s="220" t="s">
        <v>168</v>
      </c>
      <c r="E358" s="43"/>
      <c r="F358" s="221" t="s">
        <v>546</v>
      </c>
      <c r="G358" s="43"/>
      <c r="H358" s="43"/>
      <c r="I358" s="222"/>
      <c r="J358" s="43"/>
      <c r="K358" s="43"/>
      <c r="L358" s="47"/>
      <c r="M358" s="223"/>
      <c r="N358" s="224"/>
      <c r="O358" s="87"/>
      <c r="P358" s="87"/>
      <c r="Q358" s="87"/>
      <c r="R358" s="87"/>
      <c r="S358" s="87"/>
      <c r="T358" s="88"/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T358" s="20" t="s">
        <v>168</v>
      </c>
      <c r="AU358" s="20" t="s">
        <v>79</v>
      </c>
    </row>
    <row r="359" s="2" customFormat="1" ht="24.15" customHeight="1">
      <c r="A359" s="41"/>
      <c r="B359" s="42"/>
      <c r="C359" s="207" t="s">
        <v>547</v>
      </c>
      <c r="D359" s="207" t="s">
        <v>161</v>
      </c>
      <c r="E359" s="208" t="s">
        <v>548</v>
      </c>
      <c r="F359" s="209" t="s">
        <v>549</v>
      </c>
      <c r="G359" s="210" t="s">
        <v>251</v>
      </c>
      <c r="H359" s="211">
        <v>165</v>
      </c>
      <c r="I359" s="212"/>
      <c r="J359" s="213">
        <f>ROUND(I359*H359,2)</f>
        <v>0</v>
      </c>
      <c r="K359" s="209" t="s">
        <v>165</v>
      </c>
      <c r="L359" s="47"/>
      <c r="M359" s="214" t="s">
        <v>19</v>
      </c>
      <c r="N359" s="215" t="s">
        <v>40</v>
      </c>
      <c r="O359" s="87"/>
      <c r="P359" s="216">
        <f>O359*H359</f>
        <v>0</v>
      </c>
      <c r="Q359" s="216">
        <v>0.12895000000000001</v>
      </c>
      <c r="R359" s="216">
        <f>Q359*H359</f>
        <v>21.27675</v>
      </c>
      <c r="S359" s="216">
        <v>0</v>
      </c>
      <c r="T359" s="217">
        <f>S359*H359</f>
        <v>0</v>
      </c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R359" s="218" t="s">
        <v>166</v>
      </c>
      <c r="AT359" s="218" t="s">
        <v>161</v>
      </c>
      <c r="AU359" s="218" t="s">
        <v>79</v>
      </c>
      <c r="AY359" s="20" t="s">
        <v>159</v>
      </c>
      <c r="BE359" s="219">
        <f>IF(N359="základní",J359,0)</f>
        <v>0</v>
      </c>
      <c r="BF359" s="219">
        <f>IF(N359="snížená",J359,0)</f>
        <v>0</v>
      </c>
      <c r="BG359" s="219">
        <f>IF(N359="zákl. přenesená",J359,0)</f>
        <v>0</v>
      </c>
      <c r="BH359" s="219">
        <f>IF(N359="sníž. přenesená",J359,0)</f>
        <v>0</v>
      </c>
      <c r="BI359" s="219">
        <f>IF(N359="nulová",J359,0)</f>
        <v>0</v>
      </c>
      <c r="BJ359" s="20" t="s">
        <v>77</v>
      </c>
      <c r="BK359" s="219">
        <f>ROUND(I359*H359,2)</f>
        <v>0</v>
      </c>
      <c r="BL359" s="20" t="s">
        <v>166</v>
      </c>
      <c r="BM359" s="218" t="s">
        <v>550</v>
      </c>
    </row>
    <row r="360" s="2" customFormat="1">
      <c r="A360" s="41"/>
      <c r="B360" s="42"/>
      <c r="C360" s="43"/>
      <c r="D360" s="220" t="s">
        <v>168</v>
      </c>
      <c r="E360" s="43"/>
      <c r="F360" s="221" t="s">
        <v>551</v>
      </c>
      <c r="G360" s="43"/>
      <c r="H360" s="43"/>
      <c r="I360" s="222"/>
      <c r="J360" s="43"/>
      <c r="K360" s="43"/>
      <c r="L360" s="47"/>
      <c r="M360" s="223"/>
      <c r="N360" s="224"/>
      <c r="O360" s="87"/>
      <c r="P360" s="87"/>
      <c r="Q360" s="87"/>
      <c r="R360" s="87"/>
      <c r="S360" s="87"/>
      <c r="T360" s="88"/>
      <c r="U360" s="41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  <c r="AT360" s="20" t="s">
        <v>168</v>
      </c>
      <c r="AU360" s="20" t="s">
        <v>79</v>
      </c>
    </row>
    <row r="361" s="12" customFormat="1" ht="22.8" customHeight="1">
      <c r="A361" s="12"/>
      <c r="B361" s="191"/>
      <c r="C361" s="192"/>
      <c r="D361" s="193" t="s">
        <v>68</v>
      </c>
      <c r="E361" s="205" t="s">
        <v>505</v>
      </c>
      <c r="F361" s="205" t="s">
        <v>552</v>
      </c>
      <c r="G361" s="192"/>
      <c r="H361" s="192"/>
      <c r="I361" s="195"/>
      <c r="J361" s="206">
        <f>BK361</f>
        <v>0</v>
      </c>
      <c r="K361" s="192"/>
      <c r="L361" s="197"/>
      <c r="M361" s="198"/>
      <c r="N361" s="199"/>
      <c r="O361" s="199"/>
      <c r="P361" s="200">
        <f>SUM(P362:P430)</f>
        <v>0</v>
      </c>
      <c r="Q361" s="199"/>
      <c r="R361" s="200">
        <f>SUM(R362:R430)</f>
        <v>23.470643939999999</v>
      </c>
      <c r="S361" s="199"/>
      <c r="T361" s="201">
        <f>SUM(T362:T430)</f>
        <v>0</v>
      </c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R361" s="202" t="s">
        <v>77</v>
      </c>
      <c r="AT361" s="203" t="s">
        <v>68</v>
      </c>
      <c r="AU361" s="203" t="s">
        <v>77</v>
      </c>
      <c r="AY361" s="202" t="s">
        <v>159</v>
      </c>
      <c r="BK361" s="204">
        <f>SUM(BK362:BK430)</f>
        <v>0</v>
      </c>
    </row>
    <row r="362" s="2" customFormat="1" ht="24.15" customHeight="1">
      <c r="A362" s="41"/>
      <c r="B362" s="42"/>
      <c r="C362" s="207" t="s">
        <v>553</v>
      </c>
      <c r="D362" s="207" t="s">
        <v>161</v>
      </c>
      <c r="E362" s="208" t="s">
        <v>554</v>
      </c>
      <c r="F362" s="209" t="s">
        <v>555</v>
      </c>
      <c r="G362" s="210" t="s">
        <v>197</v>
      </c>
      <c r="H362" s="211">
        <v>567.529</v>
      </c>
      <c r="I362" s="212"/>
      <c r="J362" s="213">
        <f>ROUND(I362*H362,2)</f>
        <v>0</v>
      </c>
      <c r="K362" s="209" t="s">
        <v>165</v>
      </c>
      <c r="L362" s="47"/>
      <c r="M362" s="214" t="s">
        <v>19</v>
      </c>
      <c r="N362" s="215" t="s">
        <v>40</v>
      </c>
      <c r="O362" s="87"/>
      <c r="P362" s="216">
        <f>O362*H362</f>
        <v>0</v>
      </c>
      <c r="Q362" s="216">
        <v>0.0043800000000000002</v>
      </c>
      <c r="R362" s="216">
        <f>Q362*H362</f>
        <v>2.48577702</v>
      </c>
      <c r="S362" s="216">
        <v>0</v>
      </c>
      <c r="T362" s="217">
        <f>S362*H362</f>
        <v>0</v>
      </c>
      <c r="U362" s="41"/>
      <c r="V362" s="41"/>
      <c r="W362" s="41"/>
      <c r="X362" s="41"/>
      <c r="Y362" s="41"/>
      <c r="Z362" s="41"/>
      <c r="AA362" s="41"/>
      <c r="AB362" s="41"/>
      <c r="AC362" s="41"/>
      <c r="AD362" s="41"/>
      <c r="AE362" s="41"/>
      <c r="AR362" s="218" t="s">
        <v>166</v>
      </c>
      <c r="AT362" s="218" t="s">
        <v>161</v>
      </c>
      <c r="AU362" s="218" t="s">
        <v>79</v>
      </c>
      <c r="AY362" s="20" t="s">
        <v>159</v>
      </c>
      <c r="BE362" s="219">
        <f>IF(N362="základní",J362,0)</f>
        <v>0</v>
      </c>
      <c r="BF362" s="219">
        <f>IF(N362="snížená",J362,0)</f>
        <v>0</v>
      </c>
      <c r="BG362" s="219">
        <f>IF(N362="zákl. přenesená",J362,0)</f>
        <v>0</v>
      </c>
      <c r="BH362" s="219">
        <f>IF(N362="sníž. přenesená",J362,0)</f>
        <v>0</v>
      </c>
      <c r="BI362" s="219">
        <f>IF(N362="nulová",J362,0)</f>
        <v>0</v>
      </c>
      <c r="BJ362" s="20" t="s">
        <v>77</v>
      </c>
      <c r="BK362" s="219">
        <f>ROUND(I362*H362,2)</f>
        <v>0</v>
      </c>
      <c r="BL362" s="20" t="s">
        <v>166</v>
      </c>
      <c r="BM362" s="218" t="s">
        <v>556</v>
      </c>
    </row>
    <row r="363" s="2" customFormat="1">
      <c r="A363" s="41"/>
      <c r="B363" s="42"/>
      <c r="C363" s="43"/>
      <c r="D363" s="220" t="s">
        <v>168</v>
      </c>
      <c r="E363" s="43"/>
      <c r="F363" s="221" t="s">
        <v>557</v>
      </c>
      <c r="G363" s="43"/>
      <c r="H363" s="43"/>
      <c r="I363" s="222"/>
      <c r="J363" s="43"/>
      <c r="K363" s="43"/>
      <c r="L363" s="47"/>
      <c r="M363" s="223"/>
      <c r="N363" s="224"/>
      <c r="O363" s="87"/>
      <c r="P363" s="87"/>
      <c r="Q363" s="87"/>
      <c r="R363" s="87"/>
      <c r="S363" s="87"/>
      <c r="T363" s="88"/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  <c r="AT363" s="20" t="s">
        <v>168</v>
      </c>
      <c r="AU363" s="20" t="s">
        <v>79</v>
      </c>
    </row>
    <row r="364" s="13" customFormat="1">
      <c r="A364" s="13"/>
      <c r="B364" s="225"/>
      <c r="C364" s="226"/>
      <c r="D364" s="227" t="s">
        <v>170</v>
      </c>
      <c r="E364" s="228" t="s">
        <v>19</v>
      </c>
      <c r="F364" s="229" t="s">
        <v>558</v>
      </c>
      <c r="G364" s="226"/>
      <c r="H364" s="228" t="s">
        <v>19</v>
      </c>
      <c r="I364" s="230"/>
      <c r="J364" s="226"/>
      <c r="K364" s="226"/>
      <c r="L364" s="231"/>
      <c r="M364" s="232"/>
      <c r="N364" s="233"/>
      <c r="O364" s="233"/>
      <c r="P364" s="233"/>
      <c r="Q364" s="233"/>
      <c r="R364" s="233"/>
      <c r="S364" s="233"/>
      <c r="T364" s="234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35" t="s">
        <v>170</v>
      </c>
      <c r="AU364" s="235" t="s">
        <v>79</v>
      </c>
      <c r="AV364" s="13" t="s">
        <v>77</v>
      </c>
      <c r="AW364" s="13" t="s">
        <v>31</v>
      </c>
      <c r="AX364" s="13" t="s">
        <v>69</v>
      </c>
      <c r="AY364" s="235" t="s">
        <v>159</v>
      </c>
    </row>
    <row r="365" s="14" customFormat="1">
      <c r="A365" s="14"/>
      <c r="B365" s="236"/>
      <c r="C365" s="237"/>
      <c r="D365" s="227" t="s">
        <v>170</v>
      </c>
      <c r="E365" s="238" t="s">
        <v>19</v>
      </c>
      <c r="F365" s="239" t="s">
        <v>559</v>
      </c>
      <c r="G365" s="237"/>
      <c r="H365" s="240">
        <v>476.81</v>
      </c>
      <c r="I365" s="241"/>
      <c r="J365" s="237"/>
      <c r="K365" s="237"/>
      <c r="L365" s="242"/>
      <c r="M365" s="243"/>
      <c r="N365" s="244"/>
      <c r="O365" s="244"/>
      <c r="P365" s="244"/>
      <c r="Q365" s="244"/>
      <c r="R365" s="244"/>
      <c r="S365" s="244"/>
      <c r="T365" s="245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46" t="s">
        <v>170</v>
      </c>
      <c r="AU365" s="246" t="s">
        <v>79</v>
      </c>
      <c r="AV365" s="14" t="s">
        <v>79</v>
      </c>
      <c r="AW365" s="14" t="s">
        <v>31</v>
      </c>
      <c r="AX365" s="14" t="s">
        <v>69</v>
      </c>
      <c r="AY365" s="246" t="s">
        <v>159</v>
      </c>
    </row>
    <row r="366" s="13" customFormat="1">
      <c r="A366" s="13"/>
      <c r="B366" s="225"/>
      <c r="C366" s="226"/>
      <c r="D366" s="227" t="s">
        <v>170</v>
      </c>
      <c r="E366" s="228" t="s">
        <v>19</v>
      </c>
      <c r="F366" s="229" t="s">
        <v>560</v>
      </c>
      <c r="G366" s="226"/>
      <c r="H366" s="228" t="s">
        <v>19</v>
      </c>
      <c r="I366" s="230"/>
      <c r="J366" s="226"/>
      <c r="K366" s="226"/>
      <c r="L366" s="231"/>
      <c r="M366" s="232"/>
      <c r="N366" s="233"/>
      <c r="O366" s="233"/>
      <c r="P366" s="233"/>
      <c r="Q366" s="233"/>
      <c r="R366" s="233"/>
      <c r="S366" s="233"/>
      <c r="T366" s="234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35" t="s">
        <v>170</v>
      </c>
      <c r="AU366" s="235" t="s">
        <v>79</v>
      </c>
      <c r="AV366" s="13" t="s">
        <v>77</v>
      </c>
      <c r="AW366" s="13" t="s">
        <v>31</v>
      </c>
      <c r="AX366" s="13" t="s">
        <v>69</v>
      </c>
      <c r="AY366" s="235" t="s">
        <v>159</v>
      </c>
    </row>
    <row r="367" s="14" customFormat="1">
      <c r="A367" s="14"/>
      <c r="B367" s="236"/>
      <c r="C367" s="237"/>
      <c r="D367" s="227" t="s">
        <v>170</v>
      </c>
      <c r="E367" s="238" t="s">
        <v>19</v>
      </c>
      <c r="F367" s="239" t="s">
        <v>561</v>
      </c>
      <c r="G367" s="237"/>
      <c r="H367" s="240">
        <v>73.394000000000005</v>
      </c>
      <c r="I367" s="241"/>
      <c r="J367" s="237"/>
      <c r="K367" s="237"/>
      <c r="L367" s="242"/>
      <c r="M367" s="243"/>
      <c r="N367" s="244"/>
      <c r="O367" s="244"/>
      <c r="P367" s="244"/>
      <c r="Q367" s="244"/>
      <c r="R367" s="244"/>
      <c r="S367" s="244"/>
      <c r="T367" s="245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46" t="s">
        <v>170</v>
      </c>
      <c r="AU367" s="246" t="s">
        <v>79</v>
      </c>
      <c r="AV367" s="14" t="s">
        <v>79</v>
      </c>
      <c r="AW367" s="14" t="s">
        <v>31</v>
      </c>
      <c r="AX367" s="14" t="s">
        <v>69</v>
      </c>
      <c r="AY367" s="246" t="s">
        <v>159</v>
      </c>
    </row>
    <row r="368" s="13" customFormat="1">
      <c r="A368" s="13"/>
      <c r="B368" s="225"/>
      <c r="C368" s="226"/>
      <c r="D368" s="227" t="s">
        <v>170</v>
      </c>
      <c r="E368" s="228" t="s">
        <v>19</v>
      </c>
      <c r="F368" s="229" t="s">
        <v>562</v>
      </c>
      <c r="G368" s="226"/>
      <c r="H368" s="228" t="s">
        <v>19</v>
      </c>
      <c r="I368" s="230"/>
      <c r="J368" s="226"/>
      <c r="K368" s="226"/>
      <c r="L368" s="231"/>
      <c r="M368" s="232"/>
      <c r="N368" s="233"/>
      <c r="O368" s="233"/>
      <c r="P368" s="233"/>
      <c r="Q368" s="233"/>
      <c r="R368" s="233"/>
      <c r="S368" s="233"/>
      <c r="T368" s="234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35" t="s">
        <v>170</v>
      </c>
      <c r="AU368" s="235" t="s">
        <v>79</v>
      </c>
      <c r="AV368" s="13" t="s">
        <v>77</v>
      </c>
      <c r="AW368" s="13" t="s">
        <v>31</v>
      </c>
      <c r="AX368" s="13" t="s">
        <v>69</v>
      </c>
      <c r="AY368" s="235" t="s">
        <v>159</v>
      </c>
    </row>
    <row r="369" s="14" customFormat="1">
      <c r="A369" s="14"/>
      <c r="B369" s="236"/>
      <c r="C369" s="237"/>
      <c r="D369" s="227" t="s">
        <v>170</v>
      </c>
      <c r="E369" s="238" t="s">
        <v>19</v>
      </c>
      <c r="F369" s="239" t="s">
        <v>563</v>
      </c>
      <c r="G369" s="237"/>
      <c r="H369" s="240">
        <v>17.324999999999999</v>
      </c>
      <c r="I369" s="241"/>
      <c r="J369" s="237"/>
      <c r="K369" s="237"/>
      <c r="L369" s="242"/>
      <c r="M369" s="243"/>
      <c r="N369" s="244"/>
      <c r="O369" s="244"/>
      <c r="P369" s="244"/>
      <c r="Q369" s="244"/>
      <c r="R369" s="244"/>
      <c r="S369" s="244"/>
      <c r="T369" s="245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46" t="s">
        <v>170</v>
      </c>
      <c r="AU369" s="246" t="s">
        <v>79</v>
      </c>
      <c r="AV369" s="14" t="s">
        <v>79</v>
      </c>
      <c r="AW369" s="14" t="s">
        <v>31</v>
      </c>
      <c r="AX369" s="14" t="s">
        <v>69</v>
      </c>
      <c r="AY369" s="246" t="s">
        <v>159</v>
      </c>
    </row>
    <row r="370" s="15" customFormat="1">
      <c r="A370" s="15"/>
      <c r="B370" s="247"/>
      <c r="C370" s="248"/>
      <c r="D370" s="227" t="s">
        <v>170</v>
      </c>
      <c r="E370" s="249" t="s">
        <v>19</v>
      </c>
      <c r="F370" s="250" t="s">
        <v>188</v>
      </c>
      <c r="G370" s="248"/>
      <c r="H370" s="251">
        <v>567.529</v>
      </c>
      <c r="I370" s="252"/>
      <c r="J370" s="248"/>
      <c r="K370" s="248"/>
      <c r="L370" s="253"/>
      <c r="M370" s="254"/>
      <c r="N370" s="255"/>
      <c r="O370" s="255"/>
      <c r="P370" s="255"/>
      <c r="Q370" s="255"/>
      <c r="R370" s="255"/>
      <c r="S370" s="255"/>
      <c r="T370" s="256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T370" s="257" t="s">
        <v>170</v>
      </c>
      <c r="AU370" s="257" t="s">
        <v>79</v>
      </c>
      <c r="AV370" s="15" t="s">
        <v>166</v>
      </c>
      <c r="AW370" s="15" t="s">
        <v>31</v>
      </c>
      <c r="AX370" s="15" t="s">
        <v>77</v>
      </c>
      <c r="AY370" s="257" t="s">
        <v>159</v>
      </c>
    </row>
    <row r="371" s="2" customFormat="1" ht="24.15" customHeight="1">
      <c r="A371" s="41"/>
      <c r="B371" s="42"/>
      <c r="C371" s="207" t="s">
        <v>564</v>
      </c>
      <c r="D371" s="207" t="s">
        <v>161</v>
      </c>
      <c r="E371" s="208" t="s">
        <v>565</v>
      </c>
      <c r="F371" s="209" t="s">
        <v>566</v>
      </c>
      <c r="G371" s="210" t="s">
        <v>197</v>
      </c>
      <c r="H371" s="211">
        <v>17.324999999999999</v>
      </c>
      <c r="I371" s="212"/>
      <c r="J371" s="213">
        <f>ROUND(I371*H371,2)</f>
        <v>0</v>
      </c>
      <c r="K371" s="209" t="s">
        <v>165</v>
      </c>
      <c r="L371" s="47"/>
      <c r="M371" s="214" t="s">
        <v>19</v>
      </c>
      <c r="N371" s="215" t="s">
        <v>40</v>
      </c>
      <c r="O371" s="87"/>
      <c r="P371" s="216">
        <f>O371*H371</f>
        <v>0</v>
      </c>
      <c r="Q371" s="216">
        <v>0.018380000000000001</v>
      </c>
      <c r="R371" s="216">
        <f>Q371*H371</f>
        <v>0.31843349999999998</v>
      </c>
      <c r="S371" s="216">
        <v>0</v>
      </c>
      <c r="T371" s="217">
        <f>S371*H371</f>
        <v>0</v>
      </c>
      <c r="U371" s="41"/>
      <c r="V371" s="41"/>
      <c r="W371" s="41"/>
      <c r="X371" s="41"/>
      <c r="Y371" s="41"/>
      <c r="Z371" s="41"/>
      <c r="AA371" s="41"/>
      <c r="AB371" s="41"/>
      <c r="AC371" s="41"/>
      <c r="AD371" s="41"/>
      <c r="AE371" s="41"/>
      <c r="AR371" s="218" t="s">
        <v>166</v>
      </c>
      <c r="AT371" s="218" t="s">
        <v>161</v>
      </c>
      <c r="AU371" s="218" t="s">
        <v>79</v>
      </c>
      <c r="AY371" s="20" t="s">
        <v>159</v>
      </c>
      <c r="BE371" s="219">
        <f>IF(N371="základní",J371,0)</f>
        <v>0</v>
      </c>
      <c r="BF371" s="219">
        <f>IF(N371="snížená",J371,0)</f>
        <v>0</v>
      </c>
      <c r="BG371" s="219">
        <f>IF(N371="zákl. přenesená",J371,0)</f>
        <v>0</v>
      </c>
      <c r="BH371" s="219">
        <f>IF(N371="sníž. přenesená",J371,0)</f>
        <v>0</v>
      </c>
      <c r="BI371" s="219">
        <f>IF(N371="nulová",J371,0)</f>
        <v>0</v>
      </c>
      <c r="BJ371" s="20" t="s">
        <v>77</v>
      </c>
      <c r="BK371" s="219">
        <f>ROUND(I371*H371,2)</f>
        <v>0</v>
      </c>
      <c r="BL371" s="20" t="s">
        <v>166</v>
      </c>
      <c r="BM371" s="218" t="s">
        <v>567</v>
      </c>
    </row>
    <row r="372" s="2" customFormat="1">
      <c r="A372" s="41"/>
      <c r="B372" s="42"/>
      <c r="C372" s="43"/>
      <c r="D372" s="220" t="s">
        <v>168</v>
      </c>
      <c r="E372" s="43"/>
      <c r="F372" s="221" t="s">
        <v>568</v>
      </c>
      <c r="G372" s="43"/>
      <c r="H372" s="43"/>
      <c r="I372" s="222"/>
      <c r="J372" s="43"/>
      <c r="K372" s="43"/>
      <c r="L372" s="47"/>
      <c r="M372" s="223"/>
      <c r="N372" s="224"/>
      <c r="O372" s="87"/>
      <c r="P372" s="87"/>
      <c r="Q372" s="87"/>
      <c r="R372" s="87"/>
      <c r="S372" s="87"/>
      <c r="T372" s="88"/>
      <c r="U372" s="41"/>
      <c r="V372" s="41"/>
      <c r="W372" s="41"/>
      <c r="X372" s="41"/>
      <c r="Y372" s="41"/>
      <c r="Z372" s="41"/>
      <c r="AA372" s="41"/>
      <c r="AB372" s="41"/>
      <c r="AC372" s="41"/>
      <c r="AD372" s="41"/>
      <c r="AE372" s="41"/>
      <c r="AT372" s="20" t="s">
        <v>168</v>
      </c>
      <c r="AU372" s="20" t="s">
        <v>79</v>
      </c>
    </row>
    <row r="373" s="13" customFormat="1">
      <c r="A373" s="13"/>
      <c r="B373" s="225"/>
      <c r="C373" s="226"/>
      <c r="D373" s="227" t="s">
        <v>170</v>
      </c>
      <c r="E373" s="228" t="s">
        <v>19</v>
      </c>
      <c r="F373" s="229" t="s">
        <v>562</v>
      </c>
      <c r="G373" s="226"/>
      <c r="H373" s="228" t="s">
        <v>19</v>
      </c>
      <c r="I373" s="230"/>
      <c r="J373" s="226"/>
      <c r="K373" s="226"/>
      <c r="L373" s="231"/>
      <c r="M373" s="232"/>
      <c r="N373" s="233"/>
      <c r="O373" s="233"/>
      <c r="P373" s="233"/>
      <c r="Q373" s="233"/>
      <c r="R373" s="233"/>
      <c r="S373" s="233"/>
      <c r="T373" s="234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35" t="s">
        <v>170</v>
      </c>
      <c r="AU373" s="235" t="s">
        <v>79</v>
      </c>
      <c r="AV373" s="13" t="s">
        <v>77</v>
      </c>
      <c r="AW373" s="13" t="s">
        <v>31</v>
      </c>
      <c r="AX373" s="13" t="s">
        <v>69</v>
      </c>
      <c r="AY373" s="235" t="s">
        <v>159</v>
      </c>
    </row>
    <row r="374" s="14" customFormat="1">
      <c r="A374" s="14"/>
      <c r="B374" s="236"/>
      <c r="C374" s="237"/>
      <c r="D374" s="227" t="s">
        <v>170</v>
      </c>
      <c r="E374" s="238" t="s">
        <v>19</v>
      </c>
      <c r="F374" s="239" t="s">
        <v>563</v>
      </c>
      <c r="G374" s="237"/>
      <c r="H374" s="240">
        <v>17.324999999999999</v>
      </c>
      <c r="I374" s="241"/>
      <c r="J374" s="237"/>
      <c r="K374" s="237"/>
      <c r="L374" s="242"/>
      <c r="M374" s="243"/>
      <c r="N374" s="244"/>
      <c r="O374" s="244"/>
      <c r="P374" s="244"/>
      <c r="Q374" s="244"/>
      <c r="R374" s="244"/>
      <c r="S374" s="244"/>
      <c r="T374" s="245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46" t="s">
        <v>170</v>
      </c>
      <c r="AU374" s="246" t="s">
        <v>79</v>
      </c>
      <c r="AV374" s="14" t="s">
        <v>79</v>
      </c>
      <c r="AW374" s="14" t="s">
        <v>31</v>
      </c>
      <c r="AX374" s="14" t="s">
        <v>77</v>
      </c>
      <c r="AY374" s="246" t="s">
        <v>159</v>
      </c>
    </row>
    <row r="375" s="2" customFormat="1" ht="16.5" customHeight="1">
      <c r="A375" s="41"/>
      <c r="B375" s="42"/>
      <c r="C375" s="207" t="s">
        <v>569</v>
      </c>
      <c r="D375" s="207" t="s">
        <v>161</v>
      </c>
      <c r="E375" s="208" t="s">
        <v>570</v>
      </c>
      <c r="F375" s="209" t="s">
        <v>571</v>
      </c>
      <c r="G375" s="210" t="s">
        <v>251</v>
      </c>
      <c r="H375" s="211">
        <v>1192.0250000000001</v>
      </c>
      <c r="I375" s="212"/>
      <c r="J375" s="213">
        <f>ROUND(I375*H375,2)</f>
        <v>0</v>
      </c>
      <c r="K375" s="209" t="s">
        <v>165</v>
      </c>
      <c r="L375" s="47"/>
      <c r="M375" s="214" t="s">
        <v>19</v>
      </c>
      <c r="N375" s="215" t="s">
        <v>40</v>
      </c>
      <c r="O375" s="87"/>
      <c r="P375" s="216">
        <f>O375*H375</f>
        <v>0</v>
      </c>
      <c r="Q375" s="216">
        <v>0.0015</v>
      </c>
      <c r="R375" s="216">
        <f>Q375*H375</f>
        <v>1.7880375000000002</v>
      </c>
      <c r="S375" s="216">
        <v>0</v>
      </c>
      <c r="T375" s="217">
        <f>S375*H375</f>
        <v>0</v>
      </c>
      <c r="U375" s="41"/>
      <c r="V375" s="41"/>
      <c r="W375" s="41"/>
      <c r="X375" s="41"/>
      <c r="Y375" s="41"/>
      <c r="Z375" s="41"/>
      <c r="AA375" s="41"/>
      <c r="AB375" s="41"/>
      <c r="AC375" s="41"/>
      <c r="AD375" s="41"/>
      <c r="AE375" s="41"/>
      <c r="AR375" s="218" t="s">
        <v>166</v>
      </c>
      <c r="AT375" s="218" t="s">
        <v>161</v>
      </c>
      <c r="AU375" s="218" t="s">
        <v>79</v>
      </c>
      <c r="AY375" s="20" t="s">
        <v>159</v>
      </c>
      <c r="BE375" s="219">
        <f>IF(N375="základní",J375,0)</f>
        <v>0</v>
      </c>
      <c r="BF375" s="219">
        <f>IF(N375="snížená",J375,0)</f>
        <v>0</v>
      </c>
      <c r="BG375" s="219">
        <f>IF(N375="zákl. přenesená",J375,0)</f>
        <v>0</v>
      </c>
      <c r="BH375" s="219">
        <f>IF(N375="sníž. přenesená",J375,0)</f>
        <v>0</v>
      </c>
      <c r="BI375" s="219">
        <f>IF(N375="nulová",J375,0)</f>
        <v>0</v>
      </c>
      <c r="BJ375" s="20" t="s">
        <v>77</v>
      </c>
      <c r="BK375" s="219">
        <f>ROUND(I375*H375,2)</f>
        <v>0</v>
      </c>
      <c r="BL375" s="20" t="s">
        <v>166</v>
      </c>
      <c r="BM375" s="218" t="s">
        <v>572</v>
      </c>
    </row>
    <row r="376" s="2" customFormat="1">
      <c r="A376" s="41"/>
      <c r="B376" s="42"/>
      <c r="C376" s="43"/>
      <c r="D376" s="220" t="s">
        <v>168</v>
      </c>
      <c r="E376" s="43"/>
      <c r="F376" s="221" t="s">
        <v>573</v>
      </c>
      <c r="G376" s="43"/>
      <c r="H376" s="43"/>
      <c r="I376" s="222"/>
      <c r="J376" s="43"/>
      <c r="K376" s="43"/>
      <c r="L376" s="47"/>
      <c r="M376" s="223"/>
      <c r="N376" s="224"/>
      <c r="O376" s="87"/>
      <c r="P376" s="87"/>
      <c r="Q376" s="87"/>
      <c r="R376" s="87"/>
      <c r="S376" s="87"/>
      <c r="T376" s="88"/>
      <c r="U376" s="41"/>
      <c r="V376" s="41"/>
      <c r="W376" s="41"/>
      <c r="X376" s="41"/>
      <c r="Y376" s="41"/>
      <c r="Z376" s="41"/>
      <c r="AA376" s="41"/>
      <c r="AB376" s="41"/>
      <c r="AC376" s="41"/>
      <c r="AD376" s="41"/>
      <c r="AE376" s="41"/>
      <c r="AT376" s="20" t="s">
        <v>168</v>
      </c>
      <c r="AU376" s="20" t="s">
        <v>79</v>
      </c>
    </row>
    <row r="377" s="13" customFormat="1">
      <c r="A377" s="13"/>
      <c r="B377" s="225"/>
      <c r="C377" s="226"/>
      <c r="D377" s="227" t="s">
        <v>170</v>
      </c>
      <c r="E377" s="228" t="s">
        <v>19</v>
      </c>
      <c r="F377" s="229" t="s">
        <v>574</v>
      </c>
      <c r="G377" s="226"/>
      <c r="H377" s="228" t="s">
        <v>19</v>
      </c>
      <c r="I377" s="230"/>
      <c r="J377" s="226"/>
      <c r="K377" s="226"/>
      <c r="L377" s="231"/>
      <c r="M377" s="232"/>
      <c r="N377" s="233"/>
      <c r="O377" s="233"/>
      <c r="P377" s="233"/>
      <c r="Q377" s="233"/>
      <c r="R377" s="233"/>
      <c r="S377" s="233"/>
      <c r="T377" s="234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35" t="s">
        <v>170</v>
      </c>
      <c r="AU377" s="235" t="s">
        <v>79</v>
      </c>
      <c r="AV377" s="13" t="s">
        <v>77</v>
      </c>
      <c r="AW377" s="13" t="s">
        <v>31</v>
      </c>
      <c r="AX377" s="13" t="s">
        <v>69</v>
      </c>
      <c r="AY377" s="235" t="s">
        <v>159</v>
      </c>
    </row>
    <row r="378" s="14" customFormat="1">
      <c r="A378" s="14"/>
      <c r="B378" s="236"/>
      <c r="C378" s="237"/>
      <c r="D378" s="227" t="s">
        <v>170</v>
      </c>
      <c r="E378" s="238" t="s">
        <v>19</v>
      </c>
      <c r="F378" s="239" t="s">
        <v>575</v>
      </c>
      <c r="G378" s="237"/>
      <c r="H378" s="240">
        <v>97.799999999999997</v>
      </c>
      <c r="I378" s="241"/>
      <c r="J378" s="237"/>
      <c r="K378" s="237"/>
      <c r="L378" s="242"/>
      <c r="M378" s="243"/>
      <c r="N378" s="244"/>
      <c r="O378" s="244"/>
      <c r="P378" s="244"/>
      <c r="Q378" s="244"/>
      <c r="R378" s="244"/>
      <c r="S378" s="244"/>
      <c r="T378" s="245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46" t="s">
        <v>170</v>
      </c>
      <c r="AU378" s="246" t="s">
        <v>79</v>
      </c>
      <c r="AV378" s="14" t="s">
        <v>79</v>
      </c>
      <c r="AW378" s="14" t="s">
        <v>31</v>
      </c>
      <c r="AX378" s="14" t="s">
        <v>69</v>
      </c>
      <c r="AY378" s="246" t="s">
        <v>159</v>
      </c>
    </row>
    <row r="379" s="14" customFormat="1">
      <c r="A379" s="14"/>
      <c r="B379" s="236"/>
      <c r="C379" s="237"/>
      <c r="D379" s="227" t="s">
        <v>170</v>
      </c>
      <c r="E379" s="238" t="s">
        <v>19</v>
      </c>
      <c r="F379" s="239" t="s">
        <v>576</v>
      </c>
      <c r="G379" s="237"/>
      <c r="H379" s="240">
        <v>68.799999999999997</v>
      </c>
      <c r="I379" s="241"/>
      <c r="J379" s="237"/>
      <c r="K379" s="237"/>
      <c r="L379" s="242"/>
      <c r="M379" s="243"/>
      <c r="N379" s="244"/>
      <c r="O379" s="244"/>
      <c r="P379" s="244"/>
      <c r="Q379" s="244"/>
      <c r="R379" s="244"/>
      <c r="S379" s="244"/>
      <c r="T379" s="245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46" t="s">
        <v>170</v>
      </c>
      <c r="AU379" s="246" t="s">
        <v>79</v>
      </c>
      <c r="AV379" s="14" t="s">
        <v>79</v>
      </c>
      <c r="AW379" s="14" t="s">
        <v>31</v>
      </c>
      <c r="AX379" s="14" t="s">
        <v>69</v>
      </c>
      <c r="AY379" s="246" t="s">
        <v>159</v>
      </c>
    </row>
    <row r="380" s="14" customFormat="1">
      <c r="A380" s="14"/>
      <c r="B380" s="236"/>
      <c r="C380" s="237"/>
      <c r="D380" s="227" t="s">
        <v>170</v>
      </c>
      <c r="E380" s="238" t="s">
        <v>19</v>
      </c>
      <c r="F380" s="239" t="s">
        <v>577</v>
      </c>
      <c r="G380" s="237"/>
      <c r="H380" s="240">
        <v>91.75</v>
      </c>
      <c r="I380" s="241"/>
      <c r="J380" s="237"/>
      <c r="K380" s="237"/>
      <c r="L380" s="242"/>
      <c r="M380" s="243"/>
      <c r="N380" s="244"/>
      <c r="O380" s="244"/>
      <c r="P380" s="244"/>
      <c r="Q380" s="244"/>
      <c r="R380" s="244"/>
      <c r="S380" s="244"/>
      <c r="T380" s="245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46" t="s">
        <v>170</v>
      </c>
      <c r="AU380" s="246" t="s">
        <v>79</v>
      </c>
      <c r="AV380" s="14" t="s">
        <v>79</v>
      </c>
      <c r="AW380" s="14" t="s">
        <v>31</v>
      </c>
      <c r="AX380" s="14" t="s">
        <v>69</v>
      </c>
      <c r="AY380" s="246" t="s">
        <v>159</v>
      </c>
    </row>
    <row r="381" s="14" customFormat="1">
      <c r="A381" s="14"/>
      <c r="B381" s="236"/>
      <c r="C381" s="237"/>
      <c r="D381" s="227" t="s">
        <v>170</v>
      </c>
      <c r="E381" s="238" t="s">
        <v>19</v>
      </c>
      <c r="F381" s="239" t="s">
        <v>578</v>
      </c>
      <c r="G381" s="237"/>
      <c r="H381" s="240">
        <v>328.69999999999999</v>
      </c>
      <c r="I381" s="241"/>
      <c r="J381" s="237"/>
      <c r="K381" s="237"/>
      <c r="L381" s="242"/>
      <c r="M381" s="243"/>
      <c r="N381" s="244"/>
      <c r="O381" s="244"/>
      <c r="P381" s="244"/>
      <c r="Q381" s="244"/>
      <c r="R381" s="244"/>
      <c r="S381" s="244"/>
      <c r="T381" s="245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46" t="s">
        <v>170</v>
      </c>
      <c r="AU381" s="246" t="s">
        <v>79</v>
      </c>
      <c r="AV381" s="14" t="s">
        <v>79</v>
      </c>
      <c r="AW381" s="14" t="s">
        <v>31</v>
      </c>
      <c r="AX381" s="14" t="s">
        <v>69</v>
      </c>
      <c r="AY381" s="246" t="s">
        <v>159</v>
      </c>
    </row>
    <row r="382" s="14" customFormat="1">
      <c r="A382" s="14"/>
      <c r="B382" s="236"/>
      <c r="C382" s="237"/>
      <c r="D382" s="227" t="s">
        <v>170</v>
      </c>
      <c r="E382" s="238" t="s">
        <v>19</v>
      </c>
      <c r="F382" s="239" t="s">
        <v>579</v>
      </c>
      <c r="G382" s="237"/>
      <c r="H382" s="240">
        <v>106.05</v>
      </c>
      <c r="I382" s="241"/>
      <c r="J382" s="237"/>
      <c r="K382" s="237"/>
      <c r="L382" s="242"/>
      <c r="M382" s="243"/>
      <c r="N382" s="244"/>
      <c r="O382" s="244"/>
      <c r="P382" s="244"/>
      <c r="Q382" s="244"/>
      <c r="R382" s="244"/>
      <c r="S382" s="244"/>
      <c r="T382" s="245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46" t="s">
        <v>170</v>
      </c>
      <c r="AU382" s="246" t="s">
        <v>79</v>
      </c>
      <c r="AV382" s="14" t="s">
        <v>79</v>
      </c>
      <c r="AW382" s="14" t="s">
        <v>31</v>
      </c>
      <c r="AX382" s="14" t="s">
        <v>69</v>
      </c>
      <c r="AY382" s="246" t="s">
        <v>159</v>
      </c>
    </row>
    <row r="383" s="14" customFormat="1">
      <c r="A383" s="14"/>
      <c r="B383" s="236"/>
      <c r="C383" s="237"/>
      <c r="D383" s="227" t="s">
        <v>170</v>
      </c>
      <c r="E383" s="238" t="s">
        <v>19</v>
      </c>
      <c r="F383" s="239" t="s">
        <v>580</v>
      </c>
      <c r="G383" s="237"/>
      <c r="H383" s="240">
        <v>64.849999999999994</v>
      </c>
      <c r="I383" s="241"/>
      <c r="J383" s="237"/>
      <c r="K383" s="237"/>
      <c r="L383" s="242"/>
      <c r="M383" s="243"/>
      <c r="N383" s="244"/>
      <c r="O383" s="244"/>
      <c r="P383" s="244"/>
      <c r="Q383" s="244"/>
      <c r="R383" s="244"/>
      <c r="S383" s="244"/>
      <c r="T383" s="245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46" t="s">
        <v>170</v>
      </c>
      <c r="AU383" s="246" t="s">
        <v>79</v>
      </c>
      <c r="AV383" s="14" t="s">
        <v>79</v>
      </c>
      <c r="AW383" s="14" t="s">
        <v>31</v>
      </c>
      <c r="AX383" s="14" t="s">
        <v>69</v>
      </c>
      <c r="AY383" s="246" t="s">
        <v>159</v>
      </c>
    </row>
    <row r="384" s="14" customFormat="1">
      <c r="A384" s="14"/>
      <c r="B384" s="236"/>
      <c r="C384" s="237"/>
      <c r="D384" s="227" t="s">
        <v>170</v>
      </c>
      <c r="E384" s="238" t="s">
        <v>19</v>
      </c>
      <c r="F384" s="239" t="s">
        <v>581</v>
      </c>
      <c r="G384" s="237"/>
      <c r="H384" s="240">
        <v>66.150000000000006</v>
      </c>
      <c r="I384" s="241"/>
      <c r="J384" s="237"/>
      <c r="K384" s="237"/>
      <c r="L384" s="242"/>
      <c r="M384" s="243"/>
      <c r="N384" s="244"/>
      <c r="O384" s="244"/>
      <c r="P384" s="244"/>
      <c r="Q384" s="244"/>
      <c r="R384" s="244"/>
      <c r="S384" s="244"/>
      <c r="T384" s="245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46" t="s">
        <v>170</v>
      </c>
      <c r="AU384" s="246" t="s">
        <v>79</v>
      </c>
      <c r="AV384" s="14" t="s">
        <v>79</v>
      </c>
      <c r="AW384" s="14" t="s">
        <v>31</v>
      </c>
      <c r="AX384" s="14" t="s">
        <v>69</v>
      </c>
      <c r="AY384" s="246" t="s">
        <v>159</v>
      </c>
    </row>
    <row r="385" s="14" customFormat="1">
      <c r="A385" s="14"/>
      <c r="B385" s="236"/>
      <c r="C385" s="237"/>
      <c r="D385" s="227" t="s">
        <v>170</v>
      </c>
      <c r="E385" s="238" t="s">
        <v>19</v>
      </c>
      <c r="F385" s="239" t="s">
        <v>582</v>
      </c>
      <c r="G385" s="237"/>
      <c r="H385" s="240">
        <v>35</v>
      </c>
      <c r="I385" s="241"/>
      <c r="J385" s="237"/>
      <c r="K385" s="237"/>
      <c r="L385" s="242"/>
      <c r="M385" s="243"/>
      <c r="N385" s="244"/>
      <c r="O385" s="244"/>
      <c r="P385" s="244"/>
      <c r="Q385" s="244"/>
      <c r="R385" s="244"/>
      <c r="S385" s="244"/>
      <c r="T385" s="245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46" t="s">
        <v>170</v>
      </c>
      <c r="AU385" s="246" t="s">
        <v>79</v>
      </c>
      <c r="AV385" s="14" t="s">
        <v>79</v>
      </c>
      <c r="AW385" s="14" t="s">
        <v>31</v>
      </c>
      <c r="AX385" s="14" t="s">
        <v>69</v>
      </c>
      <c r="AY385" s="246" t="s">
        <v>159</v>
      </c>
    </row>
    <row r="386" s="14" customFormat="1">
      <c r="A386" s="14"/>
      <c r="B386" s="236"/>
      <c r="C386" s="237"/>
      <c r="D386" s="227" t="s">
        <v>170</v>
      </c>
      <c r="E386" s="238" t="s">
        <v>19</v>
      </c>
      <c r="F386" s="239" t="s">
        <v>583</v>
      </c>
      <c r="G386" s="237"/>
      <c r="H386" s="240">
        <v>42.25</v>
      </c>
      <c r="I386" s="241"/>
      <c r="J386" s="237"/>
      <c r="K386" s="237"/>
      <c r="L386" s="242"/>
      <c r="M386" s="243"/>
      <c r="N386" s="244"/>
      <c r="O386" s="244"/>
      <c r="P386" s="244"/>
      <c r="Q386" s="244"/>
      <c r="R386" s="244"/>
      <c r="S386" s="244"/>
      <c r="T386" s="245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46" t="s">
        <v>170</v>
      </c>
      <c r="AU386" s="246" t="s">
        <v>79</v>
      </c>
      <c r="AV386" s="14" t="s">
        <v>79</v>
      </c>
      <c r="AW386" s="14" t="s">
        <v>31</v>
      </c>
      <c r="AX386" s="14" t="s">
        <v>69</v>
      </c>
      <c r="AY386" s="246" t="s">
        <v>159</v>
      </c>
    </row>
    <row r="387" s="14" customFormat="1">
      <c r="A387" s="14"/>
      <c r="B387" s="236"/>
      <c r="C387" s="237"/>
      <c r="D387" s="227" t="s">
        <v>170</v>
      </c>
      <c r="E387" s="238" t="s">
        <v>19</v>
      </c>
      <c r="F387" s="239" t="s">
        <v>584</v>
      </c>
      <c r="G387" s="237"/>
      <c r="H387" s="240">
        <v>6.3799999999999999</v>
      </c>
      <c r="I387" s="241"/>
      <c r="J387" s="237"/>
      <c r="K387" s="237"/>
      <c r="L387" s="242"/>
      <c r="M387" s="243"/>
      <c r="N387" s="244"/>
      <c r="O387" s="244"/>
      <c r="P387" s="244"/>
      <c r="Q387" s="244"/>
      <c r="R387" s="244"/>
      <c r="S387" s="244"/>
      <c r="T387" s="245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46" t="s">
        <v>170</v>
      </c>
      <c r="AU387" s="246" t="s">
        <v>79</v>
      </c>
      <c r="AV387" s="14" t="s">
        <v>79</v>
      </c>
      <c r="AW387" s="14" t="s">
        <v>31</v>
      </c>
      <c r="AX387" s="14" t="s">
        <v>69</v>
      </c>
      <c r="AY387" s="246" t="s">
        <v>159</v>
      </c>
    </row>
    <row r="388" s="16" customFormat="1">
      <c r="A388" s="16"/>
      <c r="B388" s="268"/>
      <c r="C388" s="269"/>
      <c r="D388" s="227" t="s">
        <v>170</v>
      </c>
      <c r="E388" s="270" t="s">
        <v>19</v>
      </c>
      <c r="F388" s="271" t="s">
        <v>585</v>
      </c>
      <c r="G388" s="269"/>
      <c r="H388" s="272">
        <v>907.7299999999999</v>
      </c>
      <c r="I388" s="273"/>
      <c r="J388" s="269"/>
      <c r="K388" s="269"/>
      <c r="L388" s="274"/>
      <c r="M388" s="275"/>
      <c r="N388" s="276"/>
      <c r="O388" s="276"/>
      <c r="P388" s="276"/>
      <c r="Q388" s="276"/>
      <c r="R388" s="276"/>
      <c r="S388" s="276"/>
      <c r="T388" s="277"/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  <c r="AE388" s="16"/>
      <c r="AT388" s="278" t="s">
        <v>170</v>
      </c>
      <c r="AU388" s="278" t="s">
        <v>79</v>
      </c>
      <c r="AV388" s="16" t="s">
        <v>194</v>
      </c>
      <c r="AW388" s="16" t="s">
        <v>31</v>
      </c>
      <c r="AX388" s="16" t="s">
        <v>69</v>
      </c>
      <c r="AY388" s="278" t="s">
        <v>159</v>
      </c>
    </row>
    <row r="389" s="14" customFormat="1">
      <c r="A389" s="14"/>
      <c r="B389" s="236"/>
      <c r="C389" s="237"/>
      <c r="D389" s="227" t="s">
        <v>170</v>
      </c>
      <c r="E389" s="238" t="s">
        <v>19</v>
      </c>
      <c r="F389" s="239" t="s">
        <v>586</v>
      </c>
      <c r="G389" s="237"/>
      <c r="H389" s="240">
        <v>34.93</v>
      </c>
      <c r="I389" s="241"/>
      <c r="J389" s="237"/>
      <c r="K389" s="237"/>
      <c r="L389" s="242"/>
      <c r="M389" s="243"/>
      <c r="N389" s="244"/>
      <c r="O389" s="244"/>
      <c r="P389" s="244"/>
      <c r="Q389" s="244"/>
      <c r="R389" s="244"/>
      <c r="S389" s="244"/>
      <c r="T389" s="245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46" t="s">
        <v>170</v>
      </c>
      <c r="AU389" s="246" t="s">
        <v>79</v>
      </c>
      <c r="AV389" s="14" t="s">
        <v>79</v>
      </c>
      <c r="AW389" s="14" t="s">
        <v>31</v>
      </c>
      <c r="AX389" s="14" t="s">
        <v>69</v>
      </c>
      <c r="AY389" s="246" t="s">
        <v>159</v>
      </c>
    </row>
    <row r="390" s="14" customFormat="1">
      <c r="A390" s="14"/>
      <c r="B390" s="236"/>
      <c r="C390" s="237"/>
      <c r="D390" s="227" t="s">
        <v>170</v>
      </c>
      <c r="E390" s="238" t="s">
        <v>19</v>
      </c>
      <c r="F390" s="239" t="s">
        <v>587</v>
      </c>
      <c r="G390" s="237"/>
      <c r="H390" s="240">
        <v>33.755000000000003</v>
      </c>
      <c r="I390" s="241"/>
      <c r="J390" s="237"/>
      <c r="K390" s="237"/>
      <c r="L390" s="242"/>
      <c r="M390" s="243"/>
      <c r="N390" s="244"/>
      <c r="O390" s="244"/>
      <c r="P390" s="244"/>
      <c r="Q390" s="244"/>
      <c r="R390" s="244"/>
      <c r="S390" s="244"/>
      <c r="T390" s="245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46" t="s">
        <v>170</v>
      </c>
      <c r="AU390" s="246" t="s">
        <v>79</v>
      </c>
      <c r="AV390" s="14" t="s">
        <v>79</v>
      </c>
      <c r="AW390" s="14" t="s">
        <v>31</v>
      </c>
      <c r="AX390" s="14" t="s">
        <v>69</v>
      </c>
      <c r="AY390" s="246" t="s">
        <v>159</v>
      </c>
    </row>
    <row r="391" s="14" customFormat="1">
      <c r="A391" s="14"/>
      <c r="B391" s="236"/>
      <c r="C391" s="237"/>
      <c r="D391" s="227" t="s">
        <v>170</v>
      </c>
      <c r="E391" s="238" t="s">
        <v>19</v>
      </c>
      <c r="F391" s="239" t="s">
        <v>588</v>
      </c>
      <c r="G391" s="237"/>
      <c r="H391" s="240">
        <v>85.989999999999995</v>
      </c>
      <c r="I391" s="241"/>
      <c r="J391" s="237"/>
      <c r="K391" s="237"/>
      <c r="L391" s="242"/>
      <c r="M391" s="243"/>
      <c r="N391" s="244"/>
      <c r="O391" s="244"/>
      <c r="P391" s="244"/>
      <c r="Q391" s="244"/>
      <c r="R391" s="244"/>
      <c r="S391" s="244"/>
      <c r="T391" s="245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46" t="s">
        <v>170</v>
      </c>
      <c r="AU391" s="246" t="s">
        <v>79</v>
      </c>
      <c r="AV391" s="14" t="s">
        <v>79</v>
      </c>
      <c r="AW391" s="14" t="s">
        <v>31</v>
      </c>
      <c r="AX391" s="14" t="s">
        <v>69</v>
      </c>
      <c r="AY391" s="246" t="s">
        <v>159</v>
      </c>
    </row>
    <row r="392" s="14" customFormat="1">
      <c r="A392" s="14"/>
      <c r="B392" s="236"/>
      <c r="C392" s="237"/>
      <c r="D392" s="227" t="s">
        <v>170</v>
      </c>
      <c r="E392" s="238" t="s">
        <v>19</v>
      </c>
      <c r="F392" s="239" t="s">
        <v>589</v>
      </c>
      <c r="G392" s="237"/>
      <c r="H392" s="240">
        <v>66.900000000000006</v>
      </c>
      <c r="I392" s="241"/>
      <c r="J392" s="237"/>
      <c r="K392" s="237"/>
      <c r="L392" s="242"/>
      <c r="M392" s="243"/>
      <c r="N392" s="244"/>
      <c r="O392" s="244"/>
      <c r="P392" s="244"/>
      <c r="Q392" s="244"/>
      <c r="R392" s="244"/>
      <c r="S392" s="244"/>
      <c r="T392" s="245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46" t="s">
        <v>170</v>
      </c>
      <c r="AU392" s="246" t="s">
        <v>79</v>
      </c>
      <c r="AV392" s="14" t="s">
        <v>79</v>
      </c>
      <c r="AW392" s="14" t="s">
        <v>31</v>
      </c>
      <c r="AX392" s="14" t="s">
        <v>69</v>
      </c>
      <c r="AY392" s="246" t="s">
        <v>159</v>
      </c>
    </row>
    <row r="393" s="14" customFormat="1">
      <c r="A393" s="14"/>
      <c r="B393" s="236"/>
      <c r="C393" s="237"/>
      <c r="D393" s="227" t="s">
        <v>170</v>
      </c>
      <c r="E393" s="238" t="s">
        <v>19</v>
      </c>
      <c r="F393" s="239" t="s">
        <v>590</v>
      </c>
      <c r="G393" s="237"/>
      <c r="H393" s="240">
        <v>62.719999999999999</v>
      </c>
      <c r="I393" s="241"/>
      <c r="J393" s="237"/>
      <c r="K393" s="237"/>
      <c r="L393" s="242"/>
      <c r="M393" s="243"/>
      <c r="N393" s="244"/>
      <c r="O393" s="244"/>
      <c r="P393" s="244"/>
      <c r="Q393" s="244"/>
      <c r="R393" s="244"/>
      <c r="S393" s="244"/>
      <c r="T393" s="245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46" t="s">
        <v>170</v>
      </c>
      <c r="AU393" s="246" t="s">
        <v>79</v>
      </c>
      <c r="AV393" s="14" t="s">
        <v>79</v>
      </c>
      <c r="AW393" s="14" t="s">
        <v>31</v>
      </c>
      <c r="AX393" s="14" t="s">
        <v>69</v>
      </c>
      <c r="AY393" s="246" t="s">
        <v>159</v>
      </c>
    </row>
    <row r="394" s="16" customFormat="1">
      <c r="A394" s="16"/>
      <c r="B394" s="268"/>
      <c r="C394" s="269"/>
      <c r="D394" s="227" t="s">
        <v>170</v>
      </c>
      <c r="E394" s="270" t="s">
        <v>19</v>
      </c>
      <c r="F394" s="271" t="s">
        <v>585</v>
      </c>
      <c r="G394" s="269"/>
      <c r="H394" s="272">
        <v>284.29500000000002</v>
      </c>
      <c r="I394" s="273"/>
      <c r="J394" s="269"/>
      <c r="K394" s="269"/>
      <c r="L394" s="274"/>
      <c r="M394" s="275"/>
      <c r="N394" s="276"/>
      <c r="O394" s="276"/>
      <c r="P394" s="276"/>
      <c r="Q394" s="276"/>
      <c r="R394" s="276"/>
      <c r="S394" s="276"/>
      <c r="T394" s="277"/>
      <c r="U394" s="16"/>
      <c r="V394" s="16"/>
      <c r="W394" s="16"/>
      <c r="X394" s="16"/>
      <c r="Y394" s="16"/>
      <c r="Z394" s="16"/>
      <c r="AA394" s="16"/>
      <c r="AB394" s="16"/>
      <c r="AC394" s="16"/>
      <c r="AD394" s="16"/>
      <c r="AE394" s="16"/>
      <c r="AT394" s="278" t="s">
        <v>170</v>
      </c>
      <c r="AU394" s="278" t="s">
        <v>79</v>
      </c>
      <c r="AV394" s="16" t="s">
        <v>194</v>
      </c>
      <c r="AW394" s="16" t="s">
        <v>31</v>
      </c>
      <c r="AX394" s="16" t="s">
        <v>69</v>
      </c>
      <c r="AY394" s="278" t="s">
        <v>159</v>
      </c>
    </row>
    <row r="395" s="15" customFormat="1">
      <c r="A395" s="15"/>
      <c r="B395" s="247"/>
      <c r="C395" s="248"/>
      <c r="D395" s="227" t="s">
        <v>170</v>
      </c>
      <c r="E395" s="249" t="s">
        <v>19</v>
      </c>
      <c r="F395" s="250" t="s">
        <v>188</v>
      </c>
      <c r="G395" s="248"/>
      <c r="H395" s="251">
        <v>1192.0249999999999</v>
      </c>
      <c r="I395" s="252"/>
      <c r="J395" s="248"/>
      <c r="K395" s="248"/>
      <c r="L395" s="253"/>
      <c r="M395" s="254"/>
      <c r="N395" s="255"/>
      <c r="O395" s="255"/>
      <c r="P395" s="255"/>
      <c r="Q395" s="255"/>
      <c r="R395" s="255"/>
      <c r="S395" s="255"/>
      <c r="T395" s="256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T395" s="257" t="s">
        <v>170</v>
      </c>
      <c r="AU395" s="257" t="s">
        <v>79</v>
      </c>
      <c r="AV395" s="15" t="s">
        <v>166</v>
      </c>
      <c r="AW395" s="15" t="s">
        <v>31</v>
      </c>
      <c r="AX395" s="15" t="s">
        <v>77</v>
      </c>
      <c r="AY395" s="257" t="s">
        <v>159</v>
      </c>
    </row>
    <row r="396" s="2" customFormat="1" ht="16.5" customHeight="1">
      <c r="A396" s="41"/>
      <c r="B396" s="42"/>
      <c r="C396" s="207" t="s">
        <v>591</v>
      </c>
      <c r="D396" s="207" t="s">
        <v>161</v>
      </c>
      <c r="E396" s="208" t="s">
        <v>592</v>
      </c>
      <c r="F396" s="209" t="s">
        <v>593</v>
      </c>
      <c r="G396" s="210" t="s">
        <v>197</v>
      </c>
      <c r="H396" s="211">
        <v>550.20399999999995</v>
      </c>
      <c r="I396" s="212"/>
      <c r="J396" s="213">
        <f>ROUND(I396*H396,2)</f>
        <v>0</v>
      </c>
      <c r="K396" s="209" t="s">
        <v>165</v>
      </c>
      <c r="L396" s="47"/>
      <c r="M396" s="214" t="s">
        <v>19</v>
      </c>
      <c r="N396" s="215" t="s">
        <v>40</v>
      </c>
      <c r="O396" s="87"/>
      <c r="P396" s="216">
        <f>O396*H396</f>
        <v>0</v>
      </c>
      <c r="Q396" s="216">
        <v>0.033579999999999999</v>
      </c>
      <c r="R396" s="216">
        <f>Q396*H396</f>
        <v>18.475850319999999</v>
      </c>
      <c r="S396" s="216">
        <v>0</v>
      </c>
      <c r="T396" s="217">
        <f>S396*H396</f>
        <v>0</v>
      </c>
      <c r="U396" s="41"/>
      <c r="V396" s="41"/>
      <c r="W396" s="41"/>
      <c r="X396" s="41"/>
      <c r="Y396" s="41"/>
      <c r="Z396" s="41"/>
      <c r="AA396" s="41"/>
      <c r="AB396" s="41"/>
      <c r="AC396" s="41"/>
      <c r="AD396" s="41"/>
      <c r="AE396" s="41"/>
      <c r="AR396" s="218" t="s">
        <v>166</v>
      </c>
      <c r="AT396" s="218" t="s">
        <v>161</v>
      </c>
      <c r="AU396" s="218" t="s">
        <v>79</v>
      </c>
      <c r="AY396" s="20" t="s">
        <v>159</v>
      </c>
      <c r="BE396" s="219">
        <f>IF(N396="základní",J396,0)</f>
        <v>0</v>
      </c>
      <c r="BF396" s="219">
        <f>IF(N396="snížená",J396,0)</f>
        <v>0</v>
      </c>
      <c r="BG396" s="219">
        <f>IF(N396="zákl. přenesená",J396,0)</f>
        <v>0</v>
      </c>
      <c r="BH396" s="219">
        <f>IF(N396="sníž. přenesená",J396,0)</f>
        <v>0</v>
      </c>
      <c r="BI396" s="219">
        <f>IF(N396="nulová",J396,0)</f>
        <v>0</v>
      </c>
      <c r="BJ396" s="20" t="s">
        <v>77</v>
      </c>
      <c r="BK396" s="219">
        <f>ROUND(I396*H396,2)</f>
        <v>0</v>
      </c>
      <c r="BL396" s="20" t="s">
        <v>166</v>
      </c>
      <c r="BM396" s="218" t="s">
        <v>594</v>
      </c>
    </row>
    <row r="397" s="2" customFormat="1">
      <c r="A397" s="41"/>
      <c r="B397" s="42"/>
      <c r="C397" s="43"/>
      <c r="D397" s="220" t="s">
        <v>168</v>
      </c>
      <c r="E397" s="43"/>
      <c r="F397" s="221" t="s">
        <v>595</v>
      </c>
      <c r="G397" s="43"/>
      <c r="H397" s="43"/>
      <c r="I397" s="222"/>
      <c r="J397" s="43"/>
      <c r="K397" s="43"/>
      <c r="L397" s="47"/>
      <c r="M397" s="223"/>
      <c r="N397" s="224"/>
      <c r="O397" s="87"/>
      <c r="P397" s="87"/>
      <c r="Q397" s="87"/>
      <c r="R397" s="87"/>
      <c r="S397" s="87"/>
      <c r="T397" s="88"/>
      <c r="U397" s="41"/>
      <c r="V397" s="41"/>
      <c r="W397" s="41"/>
      <c r="X397" s="41"/>
      <c r="Y397" s="41"/>
      <c r="Z397" s="41"/>
      <c r="AA397" s="41"/>
      <c r="AB397" s="41"/>
      <c r="AC397" s="41"/>
      <c r="AD397" s="41"/>
      <c r="AE397" s="41"/>
      <c r="AT397" s="20" t="s">
        <v>168</v>
      </c>
      <c r="AU397" s="20" t="s">
        <v>79</v>
      </c>
    </row>
    <row r="398" s="13" customFormat="1">
      <c r="A398" s="13"/>
      <c r="B398" s="225"/>
      <c r="C398" s="226"/>
      <c r="D398" s="227" t="s">
        <v>170</v>
      </c>
      <c r="E398" s="228" t="s">
        <v>19</v>
      </c>
      <c r="F398" s="229" t="s">
        <v>558</v>
      </c>
      <c r="G398" s="226"/>
      <c r="H398" s="228" t="s">
        <v>19</v>
      </c>
      <c r="I398" s="230"/>
      <c r="J398" s="226"/>
      <c r="K398" s="226"/>
      <c r="L398" s="231"/>
      <c r="M398" s="232"/>
      <c r="N398" s="233"/>
      <c r="O398" s="233"/>
      <c r="P398" s="233"/>
      <c r="Q398" s="233"/>
      <c r="R398" s="233"/>
      <c r="S398" s="233"/>
      <c r="T398" s="234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35" t="s">
        <v>170</v>
      </c>
      <c r="AU398" s="235" t="s">
        <v>79</v>
      </c>
      <c r="AV398" s="13" t="s">
        <v>77</v>
      </c>
      <c r="AW398" s="13" t="s">
        <v>31</v>
      </c>
      <c r="AX398" s="13" t="s">
        <v>69</v>
      </c>
      <c r="AY398" s="235" t="s">
        <v>159</v>
      </c>
    </row>
    <row r="399" s="14" customFormat="1">
      <c r="A399" s="14"/>
      <c r="B399" s="236"/>
      <c r="C399" s="237"/>
      <c r="D399" s="227" t="s">
        <v>170</v>
      </c>
      <c r="E399" s="238" t="s">
        <v>19</v>
      </c>
      <c r="F399" s="239" t="s">
        <v>559</v>
      </c>
      <c r="G399" s="237"/>
      <c r="H399" s="240">
        <v>476.81</v>
      </c>
      <c r="I399" s="241"/>
      <c r="J399" s="237"/>
      <c r="K399" s="237"/>
      <c r="L399" s="242"/>
      <c r="M399" s="243"/>
      <c r="N399" s="244"/>
      <c r="O399" s="244"/>
      <c r="P399" s="244"/>
      <c r="Q399" s="244"/>
      <c r="R399" s="244"/>
      <c r="S399" s="244"/>
      <c r="T399" s="245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46" t="s">
        <v>170</v>
      </c>
      <c r="AU399" s="246" t="s">
        <v>79</v>
      </c>
      <c r="AV399" s="14" t="s">
        <v>79</v>
      </c>
      <c r="AW399" s="14" t="s">
        <v>31</v>
      </c>
      <c r="AX399" s="14" t="s">
        <v>69</v>
      </c>
      <c r="AY399" s="246" t="s">
        <v>159</v>
      </c>
    </row>
    <row r="400" s="13" customFormat="1">
      <c r="A400" s="13"/>
      <c r="B400" s="225"/>
      <c r="C400" s="226"/>
      <c r="D400" s="227" t="s">
        <v>170</v>
      </c>
      <c r="E400" s="228" t="s">
        <v>19</v>
      </c>
      <c r="F400" s="229" t="s">
        <v>560</v>
      </c>
      <c r="G400" s="226"/>
      <c r="H400" s="228" t="s">
        <v>19</v>
      </c>
      <c r="I400" s="230"/>
      <c r="J400" s="226"/>
      <c r="K400" s="226"/>
      <c r="L400" s="231"/>
      <c r="M400" s="232"/>
      <c r="N400" s="233"/>
      <c r="O400" s="233"/>
      <c r="P400" s="233"/>
      <c r="Q400" s="233"/>
      <c r="R400" s="233"/>
      <c r="S400" s="233"/>
      <c r="T400" s="234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35" t="s">
        <v>170</v>
      </c>
      <c r="AU400" s="235" t="s">
        <v>79</v>
      </c>
      <c r="AV400" s="13" t="s">
        <v>77</v>
      </c>
      <c r="AW400" s="13" t="s">
        <v>31</v>
      </c>
      <c r="AX400" s="13" t="s">
        <v>69</v>
      </c>
      <c r="AY400" s="235" t="s">
        <v>159</v>
      </c>
    </row>
    <row r="401" s="14" customFormat="1">
      <c r="A401" s="14"/>
      <c r="B401" s="236"/>
      <c r="C401" s="237"/>
      <c r="D401" s="227" t="s">
        <v>170</v>
      </c>
      <c r="E401" s="238" t="s">
        <v>19</v>
      </c>
      <c r="F401" s="239" t="s">
        <v>561</v>
      </c>
      <c r="G401" s="237"/>
      <c r="H401" s="240">
        <v>73.394000000000005</v>
      </c>
      <c r="I401" s="241"/>
      <c r="J401" s="237"/>
      <c r="K401" s="237"/>
      <c r="L401" s="242"/>
      <c r="M401" s="243"/>
      <c r="N401" s="244"/>
      <c r="O401" s="244"/>
      <c r="P401" s="244"/>
      <c r="Q401" s="244"/>
      <c r="R401" s="244"/>
      <c r="S401" s="244"/>
      <c r="T401" s="245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46" t="s">
        <v>170</v>
      </c>
      <c r="AU401" s="246" t="s">
        <v>79</v>
      </c>
      <c r="AV401" s="14" t="s">
        <v>79</v>
      </c>
      <c r="AW401" s="14" t="s">
        <v>31</v>
      </c>
      <c r="AX401" s="14" t="s">
        <v>69</v>
      </c>
      <c r="AY401" s="246" t="s">
        <v>159</v>
      </c>
    </row>
    <row r="402" s="15" customFormat="1">
      <c r="A402" s="15"/>
      <c r="B402" s="247"/>
      <c r="C402" s="248"/>
      <c r="D402" s="227" t="s">
        <v>170</v>
      </c>
      <c r="E402" s="249" t="s">
        <v>19</v>
      </c>
      <c r="F402" s="250" t="s">
        <v>188</v>
      </c>
      <c r="G402" s="248"/>
      <c r="H402" s="251">
        <v>550.20399999999995</v>
      </c>
      <c r="I402" s="252"/>
      <c r="J402" s="248"/>
      <c r="K402" s="248"/>
      <c r="L402" s="253"/>
      <c r="M402" s="254"/>
      <c r="N402" s="255"/>
      <c r="O402" s="255"/>
      <c r="P402" s="255"/>
      <c r="Q402" s="255"/>
      <c r="R402" s="255"/>
      <c r="S402" s="255"/>
      <c r="T402" s="256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T402" s="257" t="s">
        <v>170</v>
      </c>
      <c r="AU402" s="257" t="s">
        <v>79</v>
      </c>
      <c r="AV402" s="15" t="s">
        <v>166</v>
      </c>
      <c r="AW402" s="15" t="s">
        <v>31</v>
      </c>
      <c r="AX402" s="15" t="s">
        <v>77</v>
      </c>
      <c r="AY402" s="257" t="s">
        <v>159</v>
      </c>
    </row>
    <row r="403" s="2" customFormat="1" ht="16.5" customHeight="1">
      <c r="A403" s="41"/>
      <c r="B403" s="42"/>
      <c r="C403" s="207" t="s">
        <v>596</v>
      </c>
      <c r="D403" s="207" t="s">
        <v>161</v>
      </c>
      <c r="E403" s="208" t="s">
        <v>597</v>
      </c>
      <c r="F403" s="209" t="s">
        <v>598</v>
      </c>
      <c r="G403" s="210" t="s">
        <v>197</v>
      </c>
      <c r="H403" s="211">
        <v>10.279999999999999</v>
      </c>
      <c r="I403" s="212"/>
      <c r="J403" s="213">
        <f>ROUND(I403*H403,2)</f>
        <v>0</v>
      </c>
      <c r="K403" s="209" t="s">
        <v>165</v>
      </c>
      <c r="L403" s="47"/>
      <c r="M403" s="214" t="s">
        <v>19</v>
      </c>
      <c r="N403" s="215" t="s">
        <v>40</v>
      </c>
      <c r="O403" s="87"/>
      <c r="P403" s="216">
        <f>O403*H403</f>
        <v>0</v>
      </c>
      <c r="Q403" s="216">
        <v>0.00025999999999999998</v>
      </c>
      <c r="R403" s="216">
        <f>Q403*H403</f>
        <v>0.0026727999999999995</v>
      </c>
      <c r="S403" s="216">
        <v>0</v>
      </c>
      <c r="T403" s="217">
        <f>S403*H403</f>
        <v>0</v>
      </c>
      <c r="U403" s="41"/>
      <c r="V403" s="41"/>
      <c r="W403" s="41"/>
      <c r="X403" s="41"/>
      <c r="Y403" s="41"/>
      <c r="Z403" s="41"/>
      <c r="AA403" s="41"/>
      <c r="AB403" s="41"/>
      <c r="AC403" s="41"/>
      <c r="AD403" s="41"/>
      <c r="AE403" s="41"/>
      <c r="AR403" s="218" t="s">
        <v>166</v>
      </c>
      <c r="AT403" s="218" t="s">
        <v>161</v>
      </c>
      <c r="AU403" s="218" t="s">
        <v>79</v>
      </c>
      <c r="AY403" s="20" t="s">
        <v>159</v>
      </c>
      <c r="BE403" s="219">
        <f>IF(N403="základní",J403,0)</f>
        <v>0</v>
      </c>
      <c r="BF403" s="219">
        <f>IF(N403="snížená",J403,0)</f>
        <v>0</v>
      </c>
      <c r="BG403" s="219">
        <f>IF(N403="zákl. přenesená",J403,0)</f>
        <v>0</v>
      </c>
      <c r="BH403" s="219">
        <f>IF(N403="sníž. přenesená",J403,0)</f>
        <v>0</v>
      </c>
      <c r="BI403" s="219">
        <f>IF(N403="nulová",J403,0)</f>
        <v>0</v>
      </c>
      <c r="BJ403" s="20" t="s">
        <v>77</v>
      </c>
      <c r="BK403" s="219">
        <f>ROUND(I403*H403,2)</f>
        <v>0</v>
      </c>
      <c r="BL403" s="20" t="s">
        <v>166</v>
      </c>
      <c r="BM403" s="218" t="s">
        <v>599</v>
      </c>
    </row>
    <row r="404" s="2" customFormat="1">
      <c r="A404" s="41"/>
      <c r="B404" s="42"/>
      <c r="C404" s="43"/>
      <c r="D404" s="220" t="s">
        <v>168</v>
      </c>
      <c r="E404" s="43"/>
      <c r="F404" s="221" t="s">
        <v>600</v>
      </c>
      <c r="G404" s="43"/>
      <c r="H404" s="43"/>
      <c r="I404" s="222"/>
      <c r="J404" s="43"/>
      <c r="K404" s="43"/>
      <c r="L404" s="47"/>
      <c r="M404" s="223"/>
      <c r="N404" s="224"/>
      <c r="O404" s="87"/>
      <c r="P404" s="87"/>
      <c r="Q404" s="87"/>
      <c r="R404" s="87"/>
      <c r="S404" s="87"/>
      <c r="T404" s="88"/>
      <c r="U404" s="41"/>
      <c r="V404" s="41"/>
      <c r="W404" s="41"/>
      <c r="X404" s="41"/>
      <c r="Y404" s="41"/>
      <c r="Z404" s="41"/>
      <c r="AA404" s="41"/>
      <c r="AB404" s="41"/>
      <c r="AC404" s="41"/>
      <c r="AD404" s="41"/>
      <c r="AE404" s="41"/>
      <c r="AT404" s="20" t="s">
        <v>168</v>
      </c>
      <c r="AU404" s="20" t="s">
        <v>79</v>
      </c>
    </row>
    <row r="405" s="13" customFormat="1">
      <c r="A405" s="13"/>
      <c r="B405" s="225"/>
      <c r="C405" s="226"/>
      <c r="D405" s="227" t="s">
        <v>170</v>
      </c>
      <c r="E405" s="228" t="s">
        <v>19</v>
      </c>
      <c r="F405" s="229" t="s">
        <v>601</v>
      </c>
      <c r="G405" s="226"/>
      <c r="H405" s="228" t="s">
        <v>19</v>
      </c>
      <c r="I405" s="230"/>
      <c r="J405" s="226"/>
      <c r="K405" s="226"/>
      <c r="L405" s="231"/>
      <c r="M405" s="232"/>
      <c r="N405" s="233"/>
      <c r="O405" s="233"/>
      <c r="P405" s="233"/>
      <c r="Q405" s="233"/>
      <c r="R405" s="233"/>
      <c r="S405" s="233"/>
      <c r="T405" s="234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35" t="s">
        <v>170</v>
      </c>
      <c r="AU405" s="235" t="s">
        <v>79</v>
      </c>
      <c r="AV405" s="13" t="s">
        <v>77</v>
      </c>
      <c r="AW405" s="13" t="s">
        <v>31</v>
      </c>
      <c r="AX405" s="13" t="s">
        <v>69</v>
      </c>
      <c r="AY405" s="235" t="s">
        <v>159</v>
      </c>
    </row>
    <row r="406" s="14" customFormat="1">
      <c r="A406" s="14"/>
      <c r="B406" s="236"/>
      <c r="C406" s="237"/>
      <c r="D406" s="227" t="s">
        <v>170</v>
      </c>
      <c r="E406" s="238" t="s">
        <v>19</v>
      </c>
      <c r="F406" s="239" t="s">
        <v>602</v>
      </c>
      <c r="G406" s="237"/>
      <c r="H406" s="240">
        <v>10.279999999999999</v>
      </c>
      <c r="I406" s="241"/>
      <c r="J406" s="237"/>
      <c r="K406" s="237"/>
      <c r="L406" s="242"/>
      <c r="M406" s="243"/>
      <c r="N406" s="244"/>
      <c r="O406" s="244"/>
      <c r="P406" s="244"/>
      <c r="Q406" s="244"/>
      <c r="R406" s="244"/>
      <c r="S406" s="244"/>
      <c r="T406" s="245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46" t="s">
        <v>170</v>
      </c>
      <c r="AU406" s="246" t="s">
        <v>79</v>
      </c>
      <c r="AV406" s="14" t="s">
        <v>79</v>
      </c>
      <c r="AW406" s="14" t="s">
        <v>31</v>
      </c>
      <c r="AX406" s="14" t="s">
        <v>77</v>
      </c>
      <c r="AY406" s="246" t="s">
        <v>159</v>
      </c>
    </row>
    <row r="407" s="2" customFormat="1" ht="16.5" customHeight="1">
      <c r="A407" s="41"/>
      <c r="B407" s="42"/>
      <c r="C407" s="207" t="s">
        <v>603</v>
      </c>
      <c r="D407" s="207" t="s">
        <v>161</v>
      </c>
      <c r="E407" s="208" t="s">
        <v>604</v>
      </c>
      <c r="F407" s="209" t="s">
        <v>605</v>
      </c>
      <c r="G407" s="210" t="s">
        <v>197</v>
      </c>
      <c r="H407" s="211">
        <v>10.279999999999999</v>
      </c>
      <c r="I407" s="212"/>
      <c r="J407" s="213">
        <f>ROUND(I407*H407,2)</f>
        <v>0</v>
      </c>
      <c r="K407" s="209" t="s">
        <v>19</v>
      </c>
      <c r="L407" s="47"/>
      <c r="M407" s="214" t="s">
        <v>19</v>
      </c>
      <c r="N407" s="215" t="s">
        <v>40</v>
      </c>
      <c r="O407" s="87"/>
      <c r="P407" s="216">
        <f>O407*H407</f>
        <v>0</v>
      </c>
      <c r="Q407" s="216">
        <v>0.026249999999999999</v>
      </c>
      <c r="R407" s="216">
        <f>Q407*H407</f>
        <v>0.26984999999999998</v>
      </c>
      <c r="S407" s="216">
        <v>0</v>
      </c>
      <c r="T407" s="217">
        <f>S407*H407</f>
        <v>0</v>
      </c>
      <c r="U407" s="41"/>
      <c r="V407" s="41"/>
      <c r="W407" s="41"/>
      <c r="X407" s="41"/>
      <c r="Y407" s="41"/>
      <c r="Z407" s="41"/>
      <c r="AA407" s="41"/>
      <c r="AB407" s="41"/>
      <c r="AC407" s="41"/>
      <c r="AD407" s="41"/>
      <c r="AE407" s="41"/>
      <c r="AR407" s="218" t="s">
        <v>166</v>
      </c>
      <c r="AT407" s="218" t="s">
        <v>161</v>
      </c>
      <c r="AU407" s="218" t="s">
        <v>79</v>
      </c>
      <c r="AY407" s="20" t="s">
        <v>159</v>
      </c>
      <c r="BE407" s="219">
        <f>IF(N407="základní",J407,0)</f>
        <v>0</v>
      </c>
      <c r="BF407" s="219">
        <f>IF(N407="snížená",J407,0)</f>
        <v>0</v>
      </c>
      <c r="BG407" s="219">
        <f>IF(N407="zákl. přenesená",J407,0)</f>
        <v>0</v>
      </c>
      <c r="BH407" s="219">
        <f>IF(N407="sníž. přenesená",J407,0)</f>
        <v>0</v>
      </c>
      <c r="BI407" s="219">
        <f>IF(N407="nulová",J407,0)</f>
        <v>0</v>
      </c>
      <c r="BJ407" s="20" t="s">
        <v>77</v>
      </c>
      <c r="BK407" s="219">
        <f>ROUND(I407*H407,2)</f>
        <v>0</v>
      </c>
      <c r="BL407" s="20" t="s">
        <v>166</v>
      </c>
      <c r="BM407" s="218" t="s">
        <v>606</v>
      </c>
    </row>
    <row r="408" s="13" customFormat="1">
      <c r="A408" s="13"/>
      <c r="B408" s="225"/>
      <c r="C408" s="226"/>
      <c r="D408" s="227" t="s">
        <v>170</v>
      </c>
      <c r="E408" s="228" t="s">
        <v>19</v>
      </c>
      <c r="F408" s="229" t="s">
        <v>601</v>
      </c>
      <c r="G408" s="226"/>
      <c r="H408" s="228" t="s">
        <v>19</v>
      </c>
      <c r="I408" s="230"/>
      <c r="J408" s="226"/>
      <c r="K408" s="226"/>
      <c r="L408" s="231"/>
      <c r="M408" s="232"/>
      <c r="N408" s="233"/>
      <c r="O408" s="233"/>
      <c r="P408" s="233"/>
      <c r="Q408" s="233"/>
      <c r="R408" s="233"/>
      <c r="S408" s="233"/>
      <c r="T408" s="234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35" t="s">
        <v>170</v>
      </c>
      <c r="AU408" s="235" t="s">
        <v>79</v>
      </c>
      <c r="AV408" s="13" t="s">
        <v>77</v>
      </c>
      <c r="AW408" s="13" t="s">
        <v>31</v>
      </c>
      <c r="AX408" s="13" t="s">
        <v>69</v>
      </c>
      <c r="AY408" s="235" t="s">
        <v>159</v>
      </c>
    </row>
    <row r="409" s="14" customFormat="1">
      <c r="A409" s="14"/>
      <c r="B409" s="236"/>
      <c r="C409" s="237"/>
      <c r="D409" s="227" t="s">
        <v>170</v>
      </c>
      <c r="E409" s="238" t="s">
        <v>19</v>
      </c>
      <c r="F409" s="239" t="s">
        <v>602</v>
      </c>
      <c r="G409" s="237"/>
      <c r="H409" s="240">
        <v>10.279999999999999</v>
      </c>
      <c r="I409" s="241"/>
      <c r="J409" s="237"/>
      <c r="K409" s="237"/>
      <c r="L409" s="242"/>
      <c r="M409" s="243"/>
      <c r="N409" s="244"/>
      <c r="O409" s="244"/>
      <c r="P409" s="244"/>
      <c r="Q409" s="244"/>
      <c r="R409" s="244"/>
      <c r="S409" s="244"/>
      <c r="T409" s="245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46" t="s">
        <v>170</v>
      </c>
      <c r="AU409" s="246" t="s">
        <v>79</v>
      </c>
      <c r="AV409" s="14" t="s">
        <v>79</v>
      </c>
      <c r="AW409" s="14" t="s">
        <v>31</v>
      </c>
      <c r="AX409" s="14" t="s">
        <v>77</v>
      </c>
      <c r="AY409" s="246" t="s">
        <v>159</v>
      </c>
    </row>
    <row r="410" s="2" customFormat="1" ht="24.15" customHeight="1">
      <c r="A410" s="41"/>
      <c r="B410" s="42"/>
      <c r="C410" s="207" t="s">
        <v>607</v>
      </c>
      <c r="D410" s="207" t="s">
        <v>161</v>
      </c>
      <c r="E410" s="208" t="s">
        <v>608</v>
      </c>
      <c r="F410" s="209" t="s">
        <v>609</v>
      </c>
      <c r="G410" s="210" t="s">
        <v>251</v>
      </c>
      <c r="H410" s="211">
        <v>1182.0250000000001</v>
      </c>
      <c r="I410" s="212"/>
      <c r="J410" s="213">
        <f>ROUND(I410*H410,2)</f>
        <v>0</v>
      </c>
      <c r="K410" s="209" t="s">
        <v>165</v>
      </c>
      <c r="L410" s="47"/>
      <c r="M410" s="214" t="s">
        <v>19</v>
      </c>
      <c r="N410" s="215" t="s">
        <v>40</v>
      </c>
      <c r="O410" s="87"/>
      <c r="P410" s="216">
        <f>O410*H410</f>
        <v>0</v>
      </c>
      <c r="Q410" s="216">
        <v>0</v>
      </c>
      <c r="R410" s="216">
        <f>Q410*H410</f>
        <v>0</v>
      </c>
      <c r="S410" s="216">
        <v>0</v>
      </c>
      <c r="T410" s="217">
        <f>S410*H410</f>
        <v>0</v>
      </c>
      <c r="U410" s="41"/>
      <c r="V410" s="41"/>
      <c r="W410" s="41"/>
      <c r="X410" s="41"/>
      <c r="Y410" s="41"/>
      <c r="Z410" s="41"/>
      <c r="AA410" s="41"/>
      <c r="AB410" s="41"/>
      <c r="AC410" s="41"/>
      <c r="AD410" s="41"/>
      <c r="AE410" s="41"/>
      <c r="AR410" s="218" t="s">
        <v>166</v>
      </c>
      <c r="AT410" s="218" t="s">
        <v>161</v>
      </c>
      <c r="AU410" s="218" t="s">
        <v>79</v>
      </c>
      <c r="AY410" s="20" t="s">
        <v>159</v>
      </c>
      <c r="BE410" s="219">
        <f>IF(N410="základní",J410,0)</f>
        <v>0</v>
      </c>
      <c r="BF410" s="219">
        <f>IF(N410="snížená",J410,0)</f>
        <v>0</v>
      </c>
      <c r="BG410" s="219">
        <f>IF(N410="zákl. přenesená",J410,0)</f>
        <v>0</v>
      </c>
      <c r="BH410" s="219">
        <f>IF(N410="sníž. přenesená",J410,0)</f>
        <v>0</v>
      </c>
      <c r="BI410" s="219">
        <f>IF(N410="nulová",J410,0)</f>
        <v>0</v>
      </c>
      <c r="BJ410" s="20" t="s">
        <v>77</v>
      </c>
      <c r="BK410" s="219">
        <f>ROUND(I410*H410,2)</f>
        <v>0</v>
      </c>
      <c r="BL410" s="20" t="s">
        <v>166</v>
      </c>
      <c r="BM410" s="218" t="s">
        <v>610</v>
      </c>
    </row>
    <row r="411" s="2" customFormat="1">
      <c r="A411" s="41"/>
      <c r="B411" s="42"/>
      <c r="C411" s="43"/>
      <c r="D411" s="220" t="s">
        <v>168</v>
      </c>
      <c r="E411" s="43"/>
      <c r="F411" s="221" t="s">
        <v>611</v>
      </c>
      <c r="G411" s="43"/>
      <c r="H411" s="43"/>
      <c r="I411" s="222"/>
      <c r="J411" s="43"/>
      <c r="K411" s="43"/>
      <c r="L411" s="47"/>
      <c r="M411" s="223"/>
      <c r="N411" s="224"/>
      <c r="O411" s="87"/>
      <c r="P411" s="87"/>
      <c r="Q411" s="87"/>
      <c r="R411" s="87"/>
      <c r="S411" s="87"/>
      <c r="T411" s="88"/>
      <c r="U411" s="41"/>
      <c r="V411" s="41"/>
      <c r="W411" s="41"/>
      <c r="X411" s="41"/>
      <c r="Y411" s="41"/>
      <c r="Z411" s="41"/>
      <c r="AA411" s="41"/>
      <c r="AB411" s="41"/>
      <c r="AC411" s="41"/>
      <c r="AD411" s="41"/>
      <c r="AE411" s="41"/>
      <c r="AT411" s="20" t="s">
        <v>168</v>
      </c>
      <c r="AU411" s="20" t="s">
        <v>79</v>
      </c>
    </row>
    <row r="412" s="14" customFormat="1">
      <c r="A412" s="14"/>
      <c r="B412" s="236"/>
      <c r="C412" s="237"/>
      <c r="D412" s="227" t="s">
        <v>170</v>
      </c>
      <c r="E412" s="238" t="s">
        <v>19</v>
      </c>
      <c r="F412" s="239" t="s">
        <v>575</v>
      </c>
      <c r="G412" s="237"/>
      <c r="H412" s="240">
        <v>97.799999999999997</v>
      </c>
      <c r="I412" s="241"/>
      <c r="J412" s="237"/>
      <c r="K412" s="237"/>
      <c r="L412" s="242"/>
      <c r="M412" s="243"/>
      <c r="N412" s="244"/>
      <c r="O412" s="244"/>
      <c r="P412" s="244"/>
      <c r="Q412" s="244"/>
      <c r="R412" s="244"/>
      <c r="S412" s="244"/>
      <c r="T412" s="245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46" t="s">
        <v>170</v>
      </c>
      <c r="AU412" s="246" t="s">
        <v>79</v>
      </c>
      <c r="AV412" s="14" t="s">
        <v>79</v>
      </c>
      <c r="AW412" s="14" t="s">
        <v>31</v>
      </c>
      <c r="AX412" s="14" t="s">
        <v>69</v>
      </c>
      <c r="AY412" s="246" t="s">
        <v>159</v>
      </c>
    </row>
    <row r="413" s="14" customFormat="1">
      <c r="A413" s="14"/>
      <c r="B413" s="236"/>
      <c r="C413" s="237"/>
      <c r="D413" s="227" t="s">
        <v>170</v>
      </c>
      <c r="E413" s="238" t="s">
        <v>19</v>
      </c>
      <c r="F413" s="239" t="s">
        <v>576</v>
      </c>
      <c r="G413" s="237"/>
      <c r="H413" s="240">
        <v>68.799999999999997</v>
      </c>
      <c r="I413" s="241"/>
      <c r="J413" s="237"/>
      <c r="K413" s="237"/>
      <c r="L413" s="242"/>
      <c r="M413" s="243"/>
      <c r="N413" s="244"/>
      <c r="O413" s="244"/>
      <c r="P413" s="244"/>
      <c r="Q413" s="244"/>
      <c r="R413" s="244"/>
      <c r="S413" s="244"/>
      <c r="T413" s="245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46" t="s">
        <v>170</v>
      </c>
      <c r="AU413" s="246" t="s">
        <v>79</v>
      </c>
      <c r="AV413" s="14" t="s">
        <v>79</v>
      </c>
      <c r="AW413" s="14" t="s">
        <v>31</v>
      </c>
      <c r="AX413" s="14" t="s">
        <v>69</v>
      </c>
      <c r="AY413" s="246" t="s">
        <v>159</v>
      </c>
    </row>
    <row r="414" s="14" customFormat="1">
      <c r="A414" s="14"/>
      <c r="B414" s="236"/>
      <c r="C414" s="237"/>
      <c r="D414" s="227" t="s">
        <v>170</v>
      </c>
      <c r="E414" s="238" t="s">
        <v>19</v>
      </c>
      <c r="F414" s="239" t="s">
        <v>577</v>
      </c>
      <c r="G414" s="237"/>
      <c r="H414" s="240">
        <v>91.75</v>
      </c>
      <c r="I414" s="241"/>
      <c r="J414" s="237"/>
      <c r="K414" s="237"/>
      <c r="L414" s="242"/>
      <c r="M414" s="243"/>
      <c r="N414" s="244"/>
      <c r="O414" s="244"/>
      <c r="P414" s="244"/>
      <c r="Q414" s="244"/>
      <c r="R414" s="244"/>
      <c r="S414" s="244"/>
      <c r="T414" s="245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46" t="s">
        <v>170</v>
      </c>
      <c r="AU414" s="246" t="s">
        <v>79</v>
      </c>
      <c r="AV414" s="14" t="s">
        <v>79</v>
      </c>
      <c r="AW414" s="14" t="s">
        <v>31</v>
      </c>
      <c r="AX414" s="14" t="s">
        <v>69</v>
      </c>
      <c r="AY414" s="246" t="s">
        <v>159</v>
      </c>
    </row>
    <row r="415" s="14" customFormat="1">
      <c r="A415" s="14"/>
      <c r="B415" s="236"/>
      <c r="C415" s="237"/>
      <c r="D415" s="227" t="s">
        <v>170</v>
      </c>
      <c r="E415" s="238" t="s">
        <v>19</v>
      </c>
      <c r="F415" s="239" t="s">
        <v>578</v>
      </c>
      <c r="G415" s="237"/>
      <c r="H415" s="240">
        <v>328.69999999999999</v>
      </c>
      <c r="I415" s="241"/>
      <c r="J415" s="237"/>
      <c r="K415" s="237"/>
      <c r="L415" s="242"/>
      <c r="M415" s="243"/>
      <c r="N415" s="244"/>
      <c r="O415" s="244"/>
      <c r="P415" s="244"/>
      <c r="Q415" s="244"/>
      <c r="R415" s="244"/>
      <c r="S415" s="244"/>
      <c r="T415" s="245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46" t="s">
        <v>170</v>
      </c>
      <c r="AU415" s="246" t="s">
        <v>79</v>
      </c>
      <c r="AV415" s="14" t="s">
        <v>79</v>
      </c>
      <c r="AW415" s="14" t="s">
        <v>31</v>
      </c>
      <c r="AX415" s="14" t="s">
        <v>69</v>
      </c>
      <c r="AY415" s="246" t="s">
        <v>159</v>
      </c>
    </row>
    <row r="416" s="14" customFormat="1">
      <c r="A416" s="14"/>
      <c r="B416" s="236"/>
      <c r="C416" s="237"/>
      <c r="D416" s="227" t="s">
        <v>170</v>
      </c>
      <c r="E416" s="238" t="s">
        <v>19</v>
      </c>
      <c r="F416" s="239" t="s">
        <v>579</v>
      </c>
      <c r="G416" s="237"/>
      <c r="H416" s="240">
        <v>106.05</v>
      </c>
      <c r="I416" s="241"/>
      <c r="J416" s="237"/>
      <c r="K416" s="237"/>
      <c r="L416" s="242"/>
      <c r="M416" s="243"/>
      <c r="N416" s="244"/>
      <c r="O416" s="244"/>
      <c r="P416" s="244"/>
      <c r="Q416" s="244"/>
      <c r="R416" s="244"/>
      <c r="S416" s="244"/>
      <c r="T416" s="245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46" t="s">
        <v>170</v>
      </c>
      <c r="AU416" s="246" t="s">
        <v>79</v>
      </c>
      <c r="AV416" s="14" t="s">
        <v>79</v>
      </c>
      <c r="AW416" s="14" t="s">
        <v>31</v>
      </c>
      <c r="AX416" s="14" t="s">
        <v>69</v>
      </c>
      <c r="AY416" s="246" t="s">
        <v>159</v>
      </c>
    </row>
    <row r="417" s="14" customFormat="1">
      <c r="A417" s="14"/>
      <c r="B417" s="236"/>
      <c r="C417" s="237"/>
      <c r="D417" s="227" t="s">
        <v>170</v>
      </c>
      <c r="E417" s="238" t="s">
        <v>19</v>
      </c>
      <c r="F417" s="239" t="s">
        <v>580</v>
      </c>
      <c r="G417" s="237"/>
      <c r="H417" s="240">
        <v>64.849999999999994</v>
      </c>
      <c r="I417" s="241"/>
      <c r="J417" s="237"/>
      <c r="K417" s="237"/>
      <c r="L417" s="242"/>
      <c r="M417" s="243"/>
      <c r="N417" s="244"/>
      <c r="O417" s="244"/>
      <c r="P417" s="244"/>
      <c r="Q417" s="244"/>
      <c r="R417" s="244"/>
      <c r="S417" s="244"/>
      <c r="T417" s="245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46" t="s">
        <v>170</v>
      </c>
      <c r="AU417" s="246" t="s">
        <v>79</v>
      </c>
      <c r="AV417" s="14" t="s">
        <v>79</v>
      </c>
      <c r="AW417" s="14" t="s">
        <v>31</v>
      </c>
      <c r="AX417" s="14" t="s">
        <v>69</v>
      </c>
      <c r="AY417" s="246" t="s">
        <v>159</v>
      </c>
    </row>
    <row r="418" s="14" customFormat="1">
      <c r="A418" s="14"/>
      <c r="B418" s="236"/>
      <c r="C418" s="237"/>
      <c r="D418" s="227" t="s">
        <v>170</v>
      </c>
      <c r="E418" s="238" t="s">
        <v>19</v>
      </c>
      <c r="F418" s="239" t="s">
        <v>581</v>
      </c>
      <c r="G418" s="237"/>
      <c r="H418" s="240">
        <v>66.150000000000006</v>
      </c>
      <c r="I418" s="241"/>
      <c r="J418" s="237"/>
      <c r="K418" s="237"/>
      <c r="L418" s="242"/>
      <c r="M418" s="243"/>
      <c r="N418" s="244"/>
      <c r="O418" s="244"/>
      <c r="P418" s="244"/>
      <c r="Q418" s="244"/>
      <c r="R418" s="244"/>
      <c r="S418" s="244"/>
      <c r="T418" s="245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46" t="s">
        <v>170</v>
      </c>
      <c r="AU418" s="246" t="s">
        <v>79</v>
      </c>
      <c r="AV418" s="14" t="s">
        <v>79</v>
      </c>
      <c r="AW418" s="14" t="s">
        <v>31</v>
      </c>
      <c r="AX418" s="14" t="s">
        <v>69</v>
      </c>
      <c r="AY418" s="246" t="s">
        <v>159</v>
      </c>
    </row>
    <row r="419" s="14" customFormat="1">
      <c r="A419" s="14"/>
      <c r="B419" s="236"/>
      <c r="C419" s="237"/>
      <c r="D419" s="227" t="s">
        <v>170</v>
      </c>
      <c r="E419" s="238" t="s">
        <v>19</v>
      </c>
      <c r="F419" s="239" t="s">
        <v>582</v>
      </c>
      <c r="G419" s="237"/>
      <c r="H419" s="240">
        <v>35</v>
      </c>
      <c r="I419" s="241"/>
      <c r="J419" s="237"/>
      <c r="K419" s="237"/>
      <c r="L419" s="242"/>
      <c r="M419" s="243"/>
      <c r="N419" s="244"/>
      <c r="O419" s="244"/>
      <c r="P419" s="244"/>
      <c r="Q419" s="244"/>
      <c r="R419" s="244"/>
      <c r="S419" s="244"/>
      <c r="T419" s="245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46" t="s">
        <v>170</v>
      </c>
      <c r="AU419" s="246" t="s">
        <v>79</v>
      </c>
      <c r="AV419" s="14" t="s">
        <v>79</v>
      </c>
      <c r="AW419" s="14" t="s">
        <v>31</v>
      </c>
      <c r="AX419" s="14" t="s">
        <v>69</v>
      </c>
      <c r="AY419" s="246" t="s">
        <v>159</v>
      </c>
    </row>
    <row r="420" s="14" customFormat="1">
      <c r="A420" s="14"/>
      <c r="B420" s="236"/>
      <c r="C420" s="237"/>
      <c r="D420" s="227" t="s">
        <v>170</v>
      </c>
      <c r="E420" s="238" t="s">
        <v>19</v>
      </c>
      <c r="F420" s="239" t="s">
        <v>583</v>
      </c>
      <c r="G420" s="237"/>
      <c r="H420" s="240">
        <v>42.25</v>
      </c>
      <c r="I420" s="241"/>
      <c r="J420" s="237"/>
      <c r="K420" s="237"/>
      <c r="L420" s="242"/>
      <c r="M420" s="243"/>
      <c r="N420" s="244"/>
      <c r="O420" s="244"/>
      <c r="P420" s="244"/>
      <c r="Q420" s="244"/>
      <c r="R420" s="244"/>
      <c r="S420" s="244"/>
      <c r="T420" s="245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46" t="s">
        <v>170</v>
      </c>
      <c r="AU420" s="246" t="s">
        <v>79</v>
      </c>
      <c r="AV420" s="14" t="s">
        <v>79</v>
      </c>
      <c r="AW420" s="14" t="s">
        <v>31</v>
      </c>
      <c r="AX420" s="14" t="s">
        <v>69</v>
      </c>
      <c r="AY420" s="246" t="s">
        <v>159</v>
      </c>
    </row>
    <row r="421" s="14" customFormat="1">
      <c r="A421" s="14"/>
      <c r="B421" s="236"/>
      <c r="C421" s="237"/>
      <c r="D421" s="227" t="s">
        <v>170</v>
      </c>
      <c r="E421" s="238" t="s">
        <v>19</v>
      </c>
      <c r="F421" s="239" t="s">
        <v>584</v>
      </c>
      <c r="G421" s="237"/>
      <c r="H421" s="240">
        <v>6.3799999999999999</v>
      </c>
      <c r="I421" s="241"/>
      <c r="J421" s="237"/>
      <c r="K421" s="237"/>
      <c r="L421" s="242"/>
      <c r="M421" s="243"/>
      <c r="N421" s="244"/>
      <c r="O421" s="244"/>
      <c r="P421" s="244"/>
      <c r="Q421" s="244"/>
      <c r="R421" s="244"/>
      <c r="S421" s="244"/>
      <c r="T421" s="245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46" t="s">
        <v>170</v>
      </c>
      <c r="AU421" s="246" t="s">
        <v>79</v>
      </c>
      <c r="AV421" s="14" t="s">
        <v>79</v>
      </c>
      <c r="AW421" s="14" t="s">
        <v>31</v>
      </c>
      <c r="AX421" s="14" t="s">
        <v>69</v>
      </c>
      <c r="AY421" s="246" t="s">
        <v>159</v>
      </c>
    </row>
    <row r="422" s="16" customFormat="1">
      <c r="A422" s="16"/>
      <c r="B422" s="268"/>
      <c r="C422" s="269"/>
      <c r="D422" s="227" t="s">
        <v>170</v>
      </c>
      <c r="E422" s="270" t="s">
        <v>19</v>
      </c>
      <c r="F422" s="271" t="s">
        <v>585</v>
      </c>
      <c r="G422" s="269"/>
      <c r="H422" s="272">
        <v>907.7299999999999</v>
      </c>
      <c r="I422" s="273"/>
      <c r="J422" s="269"/>
      <c r="K422" s="269"/>
      <c r="L422" s="274"/>
      <c r="M422" s="275"/>
      <c r="N422" s="276"/>
      <c r="O422" s="276"/>
      <c r="P422" s="276"/>
      <c r="Q422" s="276"/>
      <c r="R422" s="276"/>
      <c r="S422" s="276"/>
      <c r="T422" s="277"/>
      <c r="U422" s="16"/>
      <c r="V422" s="16"/>
      <c r="W422" s="16"/>
      <c r="X422" s="16"/>
      <c r="Y422" s="16"/>
      <c r="Z422" s="16"/>
      <c r="AA422" s="16"/>
      <c r="AB422" s="16"/>
      <c r="AC422" s="16"/>
      <c r="AD422" s="16"/>
      <c r="AE422" s="16"/>
      <c r="AT422" s="278" t="s">
        <v>170</v>
      </c>
      <c r="AU422" s="278" t="s">
        <v>79</v>
      </c>
      <c r="AV422" s="16" t="s">
        <v>194</v>
      </c>
      <c r="AW422" s="16" t="s">
        <v>31</v>
      </c>
      <c r="AX422" s="16" t="s">
        <v>69</v>
      </c>
      <c r="AY422" s="278" t="s">
        <v>159</v>
      </c>
    </row>
    <row r="423" s="14" customFormat="1">
      <c r="A423" s="14"/>
      <c r="B423" s="236"/>
      <c r="C423" s="237"/>
      <c r="D423" s="227" t="s">
        <v>170</v>
      </c>
      <c r="E423" s="238" t="s">
        <v>19</v>
      </c>
      <c r="F423" s="239" t="s">
        <v>586</v>
      </c>
      <c r="G423" s="237"/>
      <c r="H423" s="240">
        <v>34.93</v>
      </c>
      <c r="I423" s="241"/>
      <c r="J423" s="237"/>
      <c r="K423" s="237"/>
      <c r="L423" s="242"/>
      <c r="M423" s="243"/>
      <c r="N423" s="244"/>
      <c r="O423" s="244"/>
      <c r="P423" s="244"/>
      <c r="Q423" s="244"/>
      <c r="R423" s="244"/>
      <c r="S423" s="244"/>
      <c r="T423" s="245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46" t="s">
        <v>170</v>
      </c>
      <c r="AU423" s="246" t="s">
        <v>79</v>
      </c>
      <c r="AV423" s="14" t="s">
        <v>79</v>
      </c>
      <c r="AW423" s="14" t="s">
        <v>31</v>
      </c>
      <c r="AX423" s="14" t="s">
        <v>69</v>
      </c>
      <c r="AY423" s="246" t="s">
        <v>159</v>
      </c>
    </row>
    <row r="424" s="14" customFormat="1">
      <c r="A424" s="14"/>
      <c r="B424" s="236"/>
      <c r="C424" s="237"/>
      <c r="D424" s="227" t="s">
        <v>170</v>
      </c>
      <c r="E424" s="238" t="s">
        <v>19</v>
      </c>
      <c r="F424" s="239" t="s">
        <v>587</v>
      </c>
      <c r="G424" s="237"/>
      <c r="H424" s="240">
        <v>33.755000000000003</v>
      </c>
      <c r="I424" s="241"/>
      <c r="J424" s="237"/>
      <c r="K424" s="237"/>
      <c r="L424" s="242"/>
      <c r="M424" s="243"/>
      <c r="N424" s="244"/>
      <c r="O424" s="244"/>
      <c r="P424" s="244"/>
      <c r="Q424" s="244"/>
      <c r="R424" s="244"/>
      <c r="S424" s="244"/>
      <c r="T424" s="245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46" t="s">
        <v>170</v>
      </c>
      <c r="AU424" s="246" t="s">
        <v>79</v>
      </c>
      <c r="AV424" s="14" t="s">
        <v>79</v>
      </c>
      <c r="AW424" s="14" t="s">
        <v>31</v>
      </c>
      <c r="AX424" s="14" t="s">
        <v>69</v>
      </c>
      <c r="AY424" s="246" t="s">
        <v>159</v>
      </c>
    </row>
    <row r="425" s="14" customFormat="1">
      <c r="A425" s="14"/>
      <c r="B425" s="236"/>
      <c r="C425" s="237"/>
      <c r="D425" s="227" t="s">
        <v>170</v>
      </c>
      <c r="E425" s="238" t="s">
        <v>19</v>
      </c>
      <c r="F425" s="239" t="s">
        <v>588</v>
      </c>
      <c r="G425" s="237"/>
      <c r="H425" s="240">
        <v>85.989999999999995</v>
      </c>
      <c r="I425" s="241"/>
      <c r="J425" s="237"/>
      <c r="K425" s="237"/>
      <c r="L425" s="242"/>
      <c r="M425" s="243"/>
      <c r="N425" s="244"/>
      <c r="O425" s="244"/>
      <c r="P425" s="244"/>
      <c r="Q425" s="244"/>
      <c r="R425" s="244"/>
      <c r="S425" s="244"/>
      <c r="T425" s="245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46" t="s">
        <v>170</v>
      </c>
      <c r="AU425" s="246" t="s">
        <v>79</v>
      </c>
      <c r="AV425" s="14" t="s">
        <v>79</v>
      </c>
      <c r="AW425" s="14" t="s">
        <v>31</v>
      </c>
      <c r="AX425" s="14" t="s">
        <v>69</v>
      </c>
      <c r="AY425" s="246" t="s">
        <v>159</v>
      </c>
    </row>
    <row r="426" s="14" customFormat="1">
      <c r="A426" s="14"/>
      <c r="B426" s="236"/>
      <c r="C426" s="237"/>
      <c r="D426" s="227" t="s">
        <v>170</v>
      </c>
      <c r="E426" s="238" t="s">
        <v>19</v>
      </c>
      <c r="F426" s="239" t="s">
        <v>589</v>
      </c>
      <c r="G426" s="237"/>
      <c r="H426" s="240">
        <v>66.900000000000006</v>
      </c>
      <c r="I426" s="241"/>
      <c r="J426" s="237"/>
      <c r="K426" s="237"/>
      <c r="L426" s="242"/>
      <c r="M426" s="243"/>
      <c r="N426" s="244"/>
      <c r="O426" s="244"/>
      <c r="P426" s="244"/>
      <c r="Q426" s="244"/>
      <c r="R426" s="244"/>
      <c r="S426" s="244"/>
      <c r="T426" s="245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46" t="s">
        <v>170</v>
      </c>
      <c r="AU426" s="246" t="s">
        <v>79</v>
      </c>
      <c r="AV426" s="14" t="s">
        <v>79</v>
      </c>
      <c r="AW426" s="14" t="s">
        <v>31</v>
      </c>
      <c r="AX426" s="14" t="s">
        <v>69</v>
      </c>
      <c r="AY426" s="246" t="s">
        <v>159</v>
      </c>
    </row>
    <row r="427" s="14" customFormat="1">
      <c r="A427" s="14"/>
      <c r="B427" s="236"/>
      <c r="C427" s="237"/>
      <c r="D427" s="227" t="s">
        <v>170</v>
      </c>
      <c r="E427" s="238" t="s">
        <v>19</v>
      </c>
      <c r="F427" s="239" t="s">
        <v>612</v>
      </c>
      <c r="G427" s="237"/>
      <c r="H427" s="240">
        <v>52.719999999999999</v>
      </c>
      <c r="I427" s="241"/>
      <c r="J427" s="237"/>
      <c r="K427" s="237"/>
      <c r="L427" s="242"/>
      <c r="M427" s="243"/>
      <c r="N427" s="244"/>
      <c r="O427" s="244"/>
      <c r="P427" s="244"/>
      <c r="Q427" s="244"/>
      <c r="R427" s="244"/>
      <c r="S427" s="244"/>
      <c r="T427" s="245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46" t="s">
        <v>170</v>
      </c>
      <c r="AU427" s="246" t="s">
        <v>79</v>
      </c>
      <c r="AV427" s="14" t="s">
        <v>79</v>
      </c>
      <c r="AW427" s="14" t="s">
        <v>31</v>
      </c>
      <c r="AX427" s="14" t="s">
        <v>69</v>
      </c>
      <c r="AY427" s="246" t="s">
        <v>159</v>
      </c>
    </row>
    <row r="428" s="15" customFormat="1">
      <c r="A428" s="15"/>
      <c r="B428" s="247"/>
      <c r="C428" s="248"/>
      <c r="D428" s="227" t="s">
        <v>170</v>
      </c>
      <c r="E428" s="249" t="s">
        <v>19</v>
      </c>
      <c r="F428" s="250" t="s">
        <v>188</v>
      </c>
      <c r="G428" s="248"/>
      <c r="H428" s="251">
        <v>1182.0249999999999</v>
      </c>
      <c r="I428" s="252"/>
      <c r="J428" s="248"/>
      <c r="K428" s="248"/>
      <c r="L428" s="253"/>
      <c r="M428" s="254"/>
      <c r="N428" s="255"/>
      <c r="O428" s="255"/>
      <c r="P428" s="255"/>
      <c r="Q428" s="255"/>
      <c r="R428" s="255"/>
      <c r="S428" s="255"/>
      <c r="T428" s="256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T428" s="257" t="s">
        <v>170</v>
      </c>
      <c r="AU428" s="257" t="s">
        <v>79</v>
      </c>
      <c r="AV428" s="15" t="s">
        <v>166</v>
      </c>
      <c r="AW428" s="15" t="s">
        <v>31</v>
      </c>
      <c r="AX428" s="15" t="s">
        <v>77</v>
      </c>
      <c r="AY428" s="257" t="s">
        <v>159</v>
      </c>
    </row>
    <row r="429" s="2" customFormat="1" ht="16.5" customHeight="1">
      <c r="A429" s="41"/>
      <c r="B429" s="42"/>
      <c r="C429" s="258" t="s">
        <v>613</v>
      </c>
      <c r="D429" s="258" t="s">
        <v>316</v>
      </c>
      <c r="E429" s="259" t="s">
        <v>614</v>
      </c>
      <c r="F429" s="260" t="s">
        <v>615</v>
      </c>
      <c r="G429" s="261" t="s">
        <v>251</v>
      </c>
      <c r="H429" s="262">
        <v>1300.2280000000001</v>
      </c>
      <c r="I429" s="263"/>
      <c r="J429" s="264">
        <f>ROUND(I429*H429,2)</f>
        <v>0</v>
      </c>
      <c r="K429" s="260" t="s">
        <v>165</v>
      </c>
      <c r="L429" s="265"/>
      <c r="M429" s="266" t="s">
        <v>19</v>
      </c>
      <c r="N429" s="267" t="s">
        <v>40</v>
      </c>
      <c r="O429" s="87"/>
      <c r="P429" s="216">
        <f>O429*H429</f>
        <v>0</v>
      </c>
      <c r="Q429" s="216">
        <v>0.00010000000000000001</v>
      </c>
      <c r="R429" s="216">
        <f>Q429*H429</f>
        <v>0.13002280000000002</v>
      </c>
      <c r="S429" s="216">
        <v>0</v>
      </c>
      <c r="T429" s="217">
        <f>S429*H429</f>
        <v>0</v>
      </c>
      <c r="U429" s="41"/>
      <c r="V429" s="41"/>
      <c r="W429" s="41"/>
      <c r="X429" s="41"/>
      <c r="Y429" s="41"/>
      <c r="Z429" s="41"/>
      <c r="AA429" s="41"/>
      <c r="AB429" s="41"/>
      <c r="AC429" s="41"/>
      <c r="AD429" s="41"/>
      <c r="AE429" s="41"/>
      <c r="AR429" s="218" t="s">
        <v>225</v>
      </c>
      <c r="AT429" s="218" t="s">
        <v>316</v>
      </c>
      <c r="AU429" s="218" t="s">
        <v>79</v>
      </c>
      <c r="AY429" s="20" t="s">
        <v>159</v>
      </c>
      <c r="BE429" s="219">
        <f>IF(N429="základní",J429,0)</f>
        <v>0</v>
      </c>
      <c r="BF429" s="219">
        <f>IF(N429="snížená",J429,0)</f>
        <v>0</v>
      </c>
      <c r="BG429" s="219">
        <f>IF(N429="zákl. přenesená",J429,0)</f>
        <v>0</v>
      </c>
      <c r="BH429" s="219">
        <f>IF(N429="sníž. přenesená",J429,0)</f>
        <v>0</v>
      </c>
      <c r="BI429" s="219">
        <f>IF(N429="nulová",J429,0)</f>
        <v>0</v>
      </c>
      <c r="BJ429" s="20" t="s">
        <v>77</v>
      </c>
      <c r="BK429" s="219">
        <f>ROUND(I429*H429,2)</f>
        <v>0</v>
      </c>
      <c r="BL429" s="20" t="s">
        <v>166</v>
      </c>
      <c r="BM429" s="218" t="s">
        <v>616</v>
      </c>
    </row>
    <row r="430" s="14" customFormat="1">
      <c r="A430" s="14"/>
      <c r="B430" s="236"/>
      <c r="C430" s="237"/>
      <c r="D430" s="227" t="s">
        <v>170</v>
      </c>
      <c r="E430" s="238" t="s">
        <v>19</v>
      </c>
      <c r="F430" s="239" t="s">
        <v>617</v>
      </c>
      <c r="G430" s="237"/>
      <c r="H430" s="240">
        <v>1300.2280000000001</v>
      </c>
      <c r="I430" s="241"/>
      <c r="J430" s="237"/>
      <c r="K430" s="237"/>
      <c r="L430" s="242"/>
      <c r="M430" s="243"/>
      <c r="N430" s="244"/>
      <c r="O430" s="244"/>
      <c r="P430" s="244"/>
      <c r="Q430" s="244"/>
      <c r="R430" s="244"/>
      <c r="S430" s="244"/>
      <c r="T430" s="245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46" t="s">
        <v>170</v>
      </c>
      <c r="AU430" s="246" t="s">
        <v>79</v>
      </c>
      <c r="AV430" s="14" t="s">
        <v>79</v>
      </c>
      <c r="AW430" s="14" t="s">
        <v>31</v>
      </c>
      <c r="AX430" s="14" t="s">
        <v>77</v>
      </c>
      <c r="AY430" s="246" t="s">
        <v>159</v>
      </c>
    </row>
    <row r="431" s="12" customFormat="1" ht="22.8" customHeight="1">
      <c r="A431" s="12"/>
      <c r="B431" s="191"/>
      <c r="C431" s="192"/>
      <c r="D431" s="193" t="s">
        <v>68</v>
      </c>
      <c r="E431" s="205" t="s">
        <v>511</v>
      </c>
      <c r="F431" s="205" t="s">
        <v>618</v>
      </c>
      <c r="G431" s="192"/>
      <c r="H431" s="192"/>
      <c r="I431" s="195"/>
      <c r="J431" s="206">
        <f>BK431</f>
        <v>0</v>
      </c>
      <c r="K431" s="192"/>
      <c r="L431" s="197"/>
      <c r="M431" s="198"/>
      <c r="N431" s="199"/>
      <c r="O431" s="199"/>
      <c r="P431" s="200">
        <f>SUM(P432:P895)</f>
        <v>0</v>
      </c>
      <c r="Q431" s="199"/>
      <c r="R431" s="200">
        <f>SUM(R432:R895)</f>
        <v>125.69004738999999</v>
      </c>
      <c r="S431" s="199"/>
      <c r="T431" s="201">
        <f>SUM(T432:T895)</f>
        <v>0.00690232</v>
      </c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R431" s="202" t="s">
        <v>77</v>
      </c>
      <c r="AT431" s="203" t="s">
        <v>68</v>
      </c>
      <c r="AU431" s="203" t="s">
        <v>77</v>
      </c>
      <c r="AY431" s="202" t="s">
        <v>159</v>
      </c>
      <c r="BK431" s="204">
        <f>SUM(BK432:BK895)</f>
        <v>0</v>
      </c>
    </row>
    <row r="432" s="2" customFormat="1" ht="24.15" customHeight="1">
      <c r="A432" s="41"/>
      <c r="B432" s="42"/>
      <c r="C432" s="207" t="s">
        <v>619</v>
      </c>
      <c r="D432" s="207" t="s">
        <v>161</v>
      </c>
      <c r="E432" s="208" t="s">
        <v>620</v>
      </c>
      <c r="F432" s="209" t="s">
        <v>621</v>
      </c>
      <c r="G432" s="210" t="s">
        <v>197</v>
      </c>
      <c r="H432" s="211">
        <v>508.48899999999998</v>
      </c>
      <c r="I432" s="212"/>
      <c r="J432" s="213">
        <f>ROUND(I432*H432,2)</f>
        <v>0</v>
      </c>
      <c r="K432" s="209" t="s">
        <v>165</v>
      </c>
      <c r="L432" s="47"/>
      <c r="M432" s="214" t="s">
        <v>19</v>
      </c>
      <c r="N432" s="215" t="s">
        <v>40</v>
      </c>
      <c r="O432" s="87"/>
      <c r="P432" s="216">
        <f>O432*H432</f>
        <v>0</v>
      </c>
      <c r="Q432" s="216">
        <v>0.0014</v>
      </c>
      <c r="R432" s="216">
        <f>Q432*H432</f>
        <v>0.71188459999999998</v>
      </c>
      <c r="S432" s="216">
        <v>0</v>
      </c>
      <c r="T432" s="217">
        <f>S432*H432</f>
        <v>0</v>
      </c>
      <c r="U432" s="41"/>
      <c r="V432" s="41"/>
      <c r="W432" s="41"/>
      <c r="X432" s="41"/>
      <c r="Y432" s="41"/>
      <c r="Z432" s="41"/>
      <c r="AA432" s="41"/>
      <c r="AB432" s="41"/>
      <c r="AC432" s="41"/>
      <c r="AD432" s="41"/>
      <c r="AE432" s="41"/>
      <c r="AR432" s="218" t="s">
        <v>273</v>
      </c>
      <c r="AT432" s="218" t="s">
        <v>161</v>
      </c>
      <c r="AU432" s="218" t="s">
        <v>79</v>
      </c>
      <c r="AY432" s="20" t="s">
        <v>159</v>
      </c>
      <c r="BE432" s="219">
        <f>IF(N432="základní",J432,0)</f>
        <v>0</v>
      </c>
      <c r="BF432" s="219">
        <f>IF(N432="snížená",J432,0)</f>
        <v>0</v>
      </c>
      <c r="BG432" s="219">
        <f>IF(N432="zákl. přenesená",J432,0)</f>
        <v>0</v>
      </c>
      <c r="BH432" s="219">
        <f>IF(N432="sníž. přenesená",J432,0)</f>
        <v>0</v>
      </c>
      <c r="BI432" s="219">
        <f>IF(N432="nulová",J432,0)</f>
        <v>0</v>
      </c>
      <c r="BJ432" s="20" t="s">
        <v>77</v>
      </c>
      <c r="BK432" s="219">
        <f>ROUND(I432*H432,2)</f>
        <v>0</v>
      </c>
      <c r="BL432" s="20" t="s">
        <v>273</v>
      </c>
      <c r="BM432" s="218" t="s">
        <v>622</v>
      </c>
    </row>
    <row r="433" s="2" customFormat="1">
      <c r="A433" s="41"/>
      <c r="B433" s="42"/>
      <c r="C433" s="43"/>
      <c r="D433" s="220" t="s">
        <v>168</v>
      </c>
      <c r="E433" s="43"/>
      <c r="F433" s="221" t="s">
        <v>623</v>
      </c>
      <c r="G433" s="43"/>
      <c r="H433" s="43"/>
      <c r="I433" s="222"/>
      <c r="J433" s="43"/>
      <c r="K433" s="43"/>
      <c r="L433" s="47"/>
      <c r="M433" s="223"/>
      <c r="N433" s="224"/>
      <c r="O433" s="87"/>
      <c r="P433" s="87"/>
      <c r="Q433" s="87"/>
      <c r="R433" s="87"/>
      <c r="S433" s="87"/>
      <c r="T433" s="88"/>
      <c r="U433" s="41"/>
      <c r="V433" s="41"/>
      <c r="W433" s="41"/>
      <c r="X433" s="41"/>
      <c r="Y433" s="41"/>
      <c r="Z433" s="41"/>
      <c r="AA433" s="41"/>
      <c r="AB433" s="41"/>
      <c r="AC433" s="41"/>
      <c r="AD433" s="41"/>
      <c r="AE433" s="41"/>
      <c r="AT433" s="20" t="s">
        <v>168</v>
      </c>
      <c r="AU433" s="20" t="s">
        <v>79</v>
      </c>
    </row>
    <row r="434" s="13" customFormat="1">
      <c r="A434" s="13"/>
      <c r="B434" s="225"/>
      <c r="C434" s="226"/>
      <c r="D434" s="227" t="s">
        <v>170</v>
      </c>
      <c r="E434" s="228" t="s">
        <v>19</v>
      </c>
      <c r="F434" s="229" t="s">
        <v>624</v>
      </c>
      <c r="G434" s="226"/>
      <c r="H434" s="228" t="s">
        <v>19</v>
      </c>
      <c r="I434" s="230"/>
      <c r="J434" s="226"/>
      <c r="K434" s="226"/>
      <c r="L434" s="231"/>
      <c r="M434" s="232"/>
      <c r="N434" s="233"/>
      <c r="O434" s="233"/>
      <c r="P434" s="233"/>
      <c r="Q434" s="233"/>
      <c r="R434" s="233"/>
      <c r="S434" s="233"/>
      <c r="T434" s="234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35" t="s">
        <v>170</v>
      </c>
      <c r="AU434" s="235" t="s">
        <v>79</v>
      </c>
      <c r="AV434" s="13" t="s">
        <v>77</v>
      </c>
      <c r="AW434" s="13" t="s">
        <v>31</v>
      </c>
      <c r="AX434" s="13" t="s">
        <v>69</v>
      </c>
      <c r="AY434" s="235" t="s">
        <v>159</v>
      </c>
    </row>
    <row r="435" s="13" customFormat="1">
      <c r="A435" s="13"/>
      <c r="B435" s="225"/>
      <c r="C435" s="226"/>
      <c r="D435" s="227" t="s">
        <v>170</v>
      </c>
      <c r="E435" s="228" t="s">
        <v>19</v>
      </c>
      <c r="F435" s="229" t="s">
        <v>625</v>
      </c>
      <c r="G435" s="226"/>
      <c r="H435" s="228" t="s">
        <v>19</v>
      </c>
      <c r="I435" s="230"/>
      <c r="J435" s="226"/>
      <c r="K435" s="226"/>
      <c r="L435" s="231"/>
      <c r="M435" s="232"/>
      <c r="N435" s="233"/>
      <c r="O435" s="233"/>
      <c r="P435" s="233"/>
      <c r="Q435" s="233"/>
      <c r="R435" s="233"/>
      <c r="S435" s="233"/>
      <c r="T435" s="234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35" t="s">
        <v>170</v>
      </c>
      <c r="AU435" s="235" t="s">
        <v>79</v>
      </c>
      <c r="AV435" s="13" t="s">
        <v>77</v>
      </c>
      <c r="AW435" s="13" t="s">
        <v>31</v>
      </c>
      <c r="AX435" s="13" t="s">
        <v>69</v>
      </c>
      <c r="AY435" s="235" t="s">
        <v>159</v>
      </c>
    </row>
    <row r="436" s="14" customFormat="1">
      <c r="A436" s="14"/>
      <c r="B436" s="236"/>
      <c r="C436" s="237"/>
      <c r="D436" s="227" t="s">
        <v>170</v>
      </c>
      <c r="E436" s="238" t="s">
        <v>19</v>
      </c>
      <c r="F436" s="239" t="s">
        <v>626</v>
      </c>
      <c r="G436" s="237"/>
      <c r="H436" s="240">
        <v>62.973999999999997</v>
      </c>
      <c r="I436" s="241"/>
      <c r="J436" s="237"/>
      <c r="K436" s="237"/>
      <c r="L436" s="242"/>
      <c r="M436" s="243"/>
      <c r="N436" s="244"/>
      <c r="O436" s="244"/>
      <c r="P436" s="244"/>
      <c r="Q436" s="244"/>
      <c r="R436" s="244"/>
      <c r="S436" s="244"/>
      <c r="T436" s="245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46" t="s">
        <v>170</v>
      </c>
      <c r="AU436" s="246" t="s">
        <v>79</v>
      </c>
      <c r="AV436" s="14" t="s">
        <v>79</v>
      </c>
      <c r="AW436" s="14" t="s">
        <v>31</v>
      </c>
      <c r="AX436" s="14" t="s">
        <v>69</v>
      </c>
      <c r="AY436" s="246" t="s">
        <v>159</v>
      </c>
    </row>
    <row r="437" s="14" customFormat="1">
      <c r="A437" s="14"/>
      <c r="B437" s="236"/>
      <c r="C437" s="237"/>
      <c r="D437" s="227" t="s">
        <v>170</v>
      </c>
      <c r="E437" s="238" t="s">
        <v>19</v>
      </c>
      <c r="F437" s="239" t="s">
        <v>627</v>
      </c>
      <c r="G437" s="237"/>
      <c r="H437" s="240">
        <v>53.597999999999999</v>
      </c>
      <c r="I437" s="241"/>
      <c r="J437" s="237"/>
      <c r="K437" s="237"/>
      <c r="L437" s="242"/>
      <c r="M437" s="243"/>
      <c r="N437" s="244"/>
      <c r="O437" s="244"/>
      <c r="P437" s="244"/>
      <c r="Q437" s="244"/>
      <c r="R437" s="244"/>
      <c r="S437" s="244"/>
      <c r="T437" s="245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46" t="s">
        <v>170</v>
      </c>
      <c r="AU437" s="246" t="s">
        <v>79</v>
      </c>
      <c r="AV437" s="14" t="s">
        <v>79</v>
      </c>
      <c r="AW437" s="14" t="s">
        <v>31</v>
      </c>
      <c r="AX437" s="14" t="s">
        <v>69</v>
      </c>
      <c r="AY437" s="246" t="s">
        <v>159</v>
      </c>
    </row>
    <row r="438" s="13" customFormat="1">
      <c r="A438" s="13"/>
      <c r="B438" s="225"/>
      <c r="C438" s="226"/>
      <c r="D438" s="227" t="s">
        <v>170</v>
      </c>
      <c r="E438" s="228" t="s">
        <v>19</v>
      </c>
      <c r="F438" s="229" t="s">
        <v>628</v>
      </c>
      <c r="G438" s="226"/>
      <c r="H438" s="228" t="s">
        <v>19</v>
      </c>
      <c r="I438" s="230"/>
      <c r="J438" s="226"/>
      <c r="K438" s="226"/>
      <c r="L438" s="231"/>
      <c r="M438" s="232"/>
      <c r="N438" s="233"/>
      <c r="O438" s="233"/>
      <c r="P438" s="233"/>
      <c r="Q438" s="233"/>
      <c r="R438" s="233"/>
      <c r="S438" s="233"/>
      <c r="T438" s="234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35" t="s">
        <v>170</v>
      </c>
      <c r="AU438" s="235" t="s">
        <v>79</v>
      </c>
      <c r="AV438" s="13" t="s">
        <v>77</v>
      </c>
      <c r="AW438" s="13" t="s">
        <v>31</v>
      </c>
      <c r="AX438" s="13" t="s">
        <v>69</v>
      </c>
      <c r="AY438" s="235" t="s">
        <v>159</v>
      </c>
    </row>
    <row r="439" s="14" customFormat="1">
      <c r="A439" s="14"/>
      <c r="B439" s="236"/>
      <c r="C439" s="237"/>
      <c r="D439" s="227" t="s">
        <v>170</v>
      </c>
      <c r="E439" s="238" t="s">
        <v>19</v>
      </c>
      <c r="F439" s="239" t="s">
        <v>629</v>
      </c>
      <c r="G439" s="237"/>
      <c r="H439" s="240">
        <v>44.060000000000002</v>
      </c>
      <c r="I439" s="241"/>
      <c r="J439" s="237"/>
      <c r="K439" s="237"/>
      <c r="L439" s="242"/>
      <c r="M439" s="243"/>
      <c r="N439" s="244"/>
      <c r="O439" s="244"/>
      <c r="P439" s="244"/>
      <c r="Q439" s="244"/>
      <c r="R439" s="244"/>
      <c r="S439" s="244"/>
      <c r="T439" s="245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46" t="s">
        <v>170</v>
      </c>
      <c r="AU439" s="246" t="s">
        <v>79</v>
      </c>
      <c r="AV439" s="14" t="s">
        <v>79</v>
      </c>
      <c r="AW439" s="14" t="s">
        <v>31</v>
      </c>
      <c r="AX439" s="14" t="s">
        <v>69</v>
      </c>
      <c r="AY439" s="246" t="s">
        <v>159</v>
      </c>
    </row>
    <row r="440" s="13" customFormat="1">
      <c r="A440" s="13"/>
      <c r="B440" s="225"/>
      <c r="C440" s="226"/>
      <c r="D440" s="227" t="s">
        <v>170</v>
      </c>
      <c r="E440" s="228" t="s">
        <v>19</v>
      </c>
      <c r="F440" s="229" t="s">
        <v>630</v>
      </c>
      <c r="G440" s="226"/>
      <c r="H440" s="228" t="s">
        <v>19</v>
      </c>
      <c r="I440" s="230"/>
      <c r="J440" s="226"/>
      <c r="K440" s="226"/>
      <c r="L440" s="231"/>
      <c r="M440" s="232"/>
      <c r="N440" s="233"/>
      <c r="O440" s="233"/>
      <c r="P440" s="233"/>
      <c r="Q440" s="233"/>
      <c r="R440" s="233"/>
      <c r="S440" s="233"/>
      <c r="T440" s="234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35" t="s">
        <v>170</v>
      </c>
      <c r="AU440" s="235" t="s">
        <v>79</v>
      </c>
      <c r="AV440" s="13" t="s">
        <v>77</v>
      </c>
      <c r="AW440" s="13" t="s">
        <v>31</v>
      </c>
      <c r="AX440" s="13" t="s">
        <v>69</v>
      </c>
      <c r="AY440" s="235" t="s">
        <v>159</v>
      </c>
    </row>
    <row r="441" s="14" customFormat="1">
      <c r="A441" s="14"/>
      <c r="B441" s="236"/>
      <c r="C441" s="237"/>
      <c r="D441" s="227" t="s">
        <v>170</v>
      </c>
      <c r="E441" s="238" t="s">
        <v>19</v>
      </c>
      <c r="F441" s="239" t="s">
        <v>631</v>
      </c>
      <c r="G441" s="237"/>
      <c r="H441" s="240">
        <v>116.572</v>
      </c>
      <c r="I441" s="241"/>
      <c r="J441" s="237"/>
      <c r="K441" s="237"/>
      <c r="L441" s="242"/>
      <c r="M441" s="243"/>
      <c r="N441" s="244"/>
      <c r="O441" s="244"/>
      <c r="P441" s="244"/>
      <c r="Q441" s="244"/>
      <c r="R441" s="244"/>
      <c r="S441" s="244"/>
      <c r="T441" s="245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46" t="s">
        <v>170</v>
      </c>
      <c r="AU441" s="246" t="s">
        <v>79</v>
      </c>
      <c r="AV441" s="14" t="s">
        <v>79</v>
      </c>
      <c r="AW441" s="14" t="s">
        <v>31</v>
      </c>
      <c r="AX441" s="14" t="s">
        <v>69</v>
      </c>
      <c r="AY441" s="246" t="s">
        <v>159</v>
      </c>
    </row>
    <row r="442" s="16" customFormat="1">
      <c r="A442" s="16"/>
      <c r="B442" s="268"/>
      <c r="C442" s="269"/>
      <c r="D442" s="227" t="s">
        <v>170</v>
      </c>
      <c r="E442" s="270" t="s">
        <v>19</v>
      </c>
      <c r="F442" s="271" t="s">
        <v>585</v>
      </c>
      <c r="G442" s="269"/>
      <c r="H442" s="272">
        <v>277.20400000000001</v>
      </c>
      <c r="I442" s="273"/>
      <c r="J442" s="269"/>
      <c r="K442" s="269"/>
      <c r="L442" s="274"/>
      <c r="M442" s="275"/>
      <c r="N442" s="276"/>
      <c r="O442" s="276"/>
      <c r="P442" s="276"/>
      <c r="Q442" s="276"/>
      <c r="R442" s="276"/>
      <c r="S442" s="276"/>
      <c r="T442" s="277"/>
      <c r="U442" s="16"/>
      <c r="V442" s="16"/>
      <c r="W442" s="16"/>
      <c r="X442" s="16"/>
      <c r="Y442" s="16"/>
      <c r="Z442" s="16"/>
      <c r="AA442" s="16"/>
      <c r="AB442" s="16"/>
      <c r="AC442" s="16"/>
      <c r="AD442" s="16"/>
      <c r="AE442" s="16"/>
      <c r="AT442" s="278" t="s">
        <v>170</v>
      </c>
      <c r="AU442" s="278" t="s">
        <v>79</v>
      </c>
      <c r="AV442" s="16" t="s">
        <v>194</v>
      </c>
      <c r="AW442" s="16" t="s">
        <v>31</v>
      </c>
      <c r="AX442" s="16" t="s">
        <v>69</v>
      </c>
      <c r="AY442" s="278" t="s">
        <v>159</v>
      </c>
    </row>
    <row r="443" s="13" customFormat="1">
      <c r="A443" s="13"/>
      <c r="B443" s="225"/>
      <c r="C443" s="226"/>
      <c r="D443" s="227" t="s">
        <v>170</v>
      </c>
      <c r="E443" s="228" t="s">
        <v>19</v>
      </c>
      <c r="F443" s="229" t="s">
        <v>632</v>
      </c>
      <c r="G443" s="226"/>
      <c r="H443" s="228" t="s">
        <v>19</v>
      </c>
      <c r="I443" s="230"/>
      <c r="J443" s="226"/>
      <c r="K443" s="226"/>
      <c r="L443" s="231"/>
      <c r="M443" s="232"/>
      <c r="N443" s="233"/>
      <c r="O443" s="233"/>
      <c r="P443" s="233"/>
      <c r="Q443" s="233"/>
      <c r="R443" s="233"/>
      <c r="S443" s="233"/>
      <c r="T443" s="234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35" t="s">
        <v>170</v>
      </c>
      <c r="AU443" s="235" t="s">
        <v>79</v>
      </c>
      <c r="AV443" s="13" t="s">
        <v>77</v>
      </c>
      <c r="AW443" s="13" t="s">
        <v>31</v>
      </c>
      <c r="AX443" s="13" t="s">
        <v>69</v>
      </c>
      <c r="AY443" s="235" t="s">
        <v>159</v>
      </c>
    </row>
    <row r="444" s="14" customFormat="1">
      <c r="A444" s="14"/>
      <c r="B444" s="236"/>
      <c r="C444" s="237"/>
      <c r="D444" s="227" t="s">
        <v>170</v>
      </c>
      <c r="E444" s="238" t="s">
        <v>19</v>
      </c>
      <c r="F444" s="239" t="s">
        <v>633</v>
      </c>
      <c r="G444" s="237"/>
      <c r="H444" s="240">
        <v>81.609999999999999</v>
      </c>
      <c r="I444" s="241"/>
      <c r="J444" s="237"/>
      <c r="K444" s="237"/>
      <c r="L444" s="242"/>
      <c r="M444" s="243"/>
      <c r="N444" s="244"/>
      <c r="O444" s="244"/>
      <c r="P444" s="244"/>
      <c r="Q444" s="244"/>
      <c r="R444" s="244"/>
      <c r="S444" s="244"/>
      <c r="T444" s="245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46" t="s">
        <v>170</v>
      </c>
      <c r="AU444" s="246" t="s">
        <v>79</v>
      </c>
      <c r="AV444" s="14" t="s">
        <v>79</v>
      </c>
      <c r="AW444" s="14" t="s">
        <v>31</v>
      </c>
      <c r="AX444" s="14" t="s">
        <v>69</v>
      </c>
      <c r="AY444" s="246" t="s">
        <v>159</v>
      </c>
    </row>
    <row r="445" s="16" customFormat="1">
      <c r="A445" s="16"/>
      <c r="B445" s="268"/>
      <c r="C445" s="269"/>
      <c r="D445" s="227" t="s">
        <v>170</v>
      </c>
      <c r="E445" s="270" t="s">
        <v>19</v>
      </c>
      <c r="F445" s="271" t="s">
        <v>585</v>
      </c>
      <c r="G445" s="269"/>
      <c r="H445" s="272">
        <v>81.609999999999999</v>
      </c>
      <c r="I445" s="273"/>
      <c r="J445" s="269"/>
      <c r="K445" s="269"/>
      <c r="L445" s="274"/>
      <c r="M445" s="275"/>
      <c r="N445" s="276"/>
      <c r="O445" s="276"/>
      <c r="P445" s="276"/>
      <c r="Q445" s="276"/>
      <c r="R445" s="276"/>
      <c r="S445" s="276"/>
      <c r="T445" s="277"/>
      <c r="U445" s="16"/>
      <c r="V445" s="16"/>
      <c r="W445" s="16"/>
      <c r="X445" s="16"/>
      <c r="Y445" s="16"/>
      <c r="Z445" s="16"/>
      <c r="AA445" s="16"/>
      <c r="AB445" s="16"/>
      <c r="AC445" s="16"/>
      <c r="AD445" s="16"/>
      <c r="AE445" s="16"/>
      <c r="AT445" s="278" t="s">
        <v>170</v>
      </c>
      <c r="AU445" s="278" t="s">
        <v>79</v>
      </c>
      <c r="AV445" s="16" t="s">
        <v>194</v>
      </c>
      <c r="AW445" s="16" t="s">
        <v>31</v>
      </c>
      <c r="AX445" s="16" t="s">
        <v>69</v>
      </c>
      <c r="AY445" s="278" t="s">
        <v>159</v>
      </c>
    </row>
    <row r="446" s="13" customFormat="1">
      <c r="A446" s="13"/>
      <c r="B446" s="225"/>
      <c r="C446" s="226"/>
      <c r="D446" s="227" t="s">
        <v>170</v>
      </c>
      <c r="E446" s="228" t="s">
        <v>19</v>
      </c>
      <c r="F446" s="229" t="s">
        <v>634</v>
      </c>
      <c r="G446" s="226"/>
      <c r="H446" s="228" t="s">
        <v>19</v>
      </c>
      <c r="I446" s="230"/>
      <c r="J446" s="226"/>
      <c r="K446" s="226"/>
      <c r="L446" s="231"/>
      <c r="M446" s="232"/>
      <c r="N446" s="233"/>
      <c r="O446" s="233"/>
      <c r="P446" s="233"/>
      <c r="Q446" s="233"/>
      <c r="R446" s="233"/>
      <c r="S446" s="233"/>
      <c r="T446" s="234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35" t="s">
        <v>170</v>
      </c>
      <c r="AU446" s="235" t="s">
        <v>79</v>
      </c>
      <c r="AV446" s="13" t="s">
        <v>77</v>
      </c>
      <c r="AW446" s="13" t="s">
        <v>31</v>
      </c>
      <c r="AX446" s="13" t="s">
        <v>69</v>
      </c>
      <c r="AY446" s="235" t="s">
        <v>159</v>
      </c>
    </row>
    <row r="447" s="14" customFormat="1">
      <c r="A447" s="14"/>
      <c r="B447" s="236"/>
      <c r="C447" s="237"/>
      <c r="D447" s="227" t="s">
        <v>170</v>
      </c>
      <c r="E447" s="238" t="s">
        <v>19</v>
      </c>
      <c r="F447" s="239" t="s">
        <v>635</v>
      </c>
      <c r="G447" s="237"/>
      <c r="H447" s="240">
        <v>32.369999999999997</v>
      </c>
      <c r="I447" s="241"/>
      <c r="J447" s="237"/>
      <c r="K447" s="237"/>
      <c r="L447" s="242"/>
      <c r="M447" s="243"/>
      <c r="N447" s="244"/>
      <c r="O447" s="244"/>
      <c r="P447" s="244"/>
      <c r="Q447" s="244"/>
      <c r="R447" s="244"/>
      <c r="S447" s="244"/>
      <c r="T447" s="245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46" t="s">
        <v>170</v>
      </c>
      <c r="AU447" s="246" t="s">
        <v>79</v>
      </c>
      <c r="AV447" s="14" t="s">
        <v>79</v>
      </c>
      <c r="AW447" s="14" t="s">
        <v>31</v>
      </c>
      <c r="AX447" s="14" t="s">
        <v>69</v>
      </c>
      <c r="AY447" s="246" t="s">
        <v>159</v>
      </c>
    </row>
    <row r="448" s="13" customFormat="1">
      <c r="A448" s="13"/>
      <c r="B448" s="225"/>
      <c r="C448" s="226"/>
      <c r="D448" s="227" t="s">
        <v>170</v>
      </c>
      <c r="E448" s="228" t="s">
        <v>19</v>
      </c>
      <c r="F448" s="229" t="s">
        <v>636</v>
      </c>
      <c r="G448" s="226"/>
      <c r="H448" s="228" t="s">
        <v>19</v>
      </c>
      <c r="I448" s="230"/>
      <c r="J448" s="226"/>
      <c r="K448" s="226"/>
      <c r="L448" s="231"/>
      <c r="M448" s="232"/>
      <c r="N448" s="233"/>
      <c r="O448" s="233"/>
      <c r="P448" s="233"/>
      <c r="Q448" s="233"/>
      <c r="R448" s="233"/>
      <c r="S448" s="233"/>
      <c r="T448" s="234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35" t="s">
        <v>170</v>
      </c>
      <c r="AU448" s="235" t="s">
        <v>79</v>
      </c>
      <c r="AV448" s="13" t="s">
        <v>77</v>
      </c>
      <c r="AW448" s="13" t="s">
        <v>31</v>
      </c>
      <c r="AX448" s="13" t="s">
        <v>69</v>
      </c>
      <c r="AY448" s="235" t="s">
        <v>159</v>
      </c>
    </row>
    <row r="449" s="14" customFormat="1">
      <c r="A449" s="14"/>
      <c r="B449" s="236"/>
      <c r="C449" s="237"/>
      <c r="D449" s="227" t="s">
        <v>170</v>
      </c>
      <c r="E449" s="238" t="s">
        <v>19</v>
      </c>
      <c r="F449" s="239" t="s">
        <v>637</v>
      </c>
      <c r="G449" s="237"/>
      <c r="H449" s="240">
        <v>37</v>
      </c>
      <c r="I449" s="241"/>
      <c r="J449" s="237"/>
      <c r="K449" s="237"/>
      <c r="L449" s="242"/>
      <c r="M449" s="243"/>
      <c r="N449" s="244"/>
      <c r="O449" s="244"/>
      <c r="P449" s="244"/>
      <c r="Q449" s="244"/>
      <c r="R449" s="244"/>
      <c r="S449" s="244"/>
      <c r="T449" s="245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46" t="s">
        <v>170</v>
      </c>
      <c r="AU449" s="246" t="s">
        <v>79</v>
      </c>
      <c r="AV449" s="14" t="s">
        <v>79</v>
      </c>
      <c r="AW449" s="14" t="s">
        <v>31</v>
      </c>
      <c r="AX449" s="14" t="s">
        <v>69</v>
      </c>
      <c r="AY449" s="246" t="s">
        <v>159</v>
      </c>
    </row>
    <row r="450" s="13" customFormat="1">
      <c r="A450" s="13"/>
      <c r="B450" s="225"/>
      <c r="C450" s="226"/>
      <c r="D450" s="227" t="s">
        <v>170</v>
      </c>
      <c r="E450" s="228" t="s">
        <v>19</v>
      </c>
      <c r="F450" s="229" t="s">
        <v>638</v>
      </c>
      <c r="G450" s="226"/>
      <c r="H450" s="228" t="s">
        <v>19</v>
      </c>
      <c r="I450" s="230"/>
      <c r="J450" s="226"/>
      <c r="K450" s="226"/>
      <c r="L450" s="231"/>
      <c r="M450" s="232"/>
      <c r="N450" s="233"/>
      <c r="O450" s="233"/>
      <c r="P450" s="233"/>
      <c r="Q450" s="233"/>
      <c r="R450" s="233"/>
      <c r="S450" s="233"/>
      <c r="T450" s="234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35" t="s">
        <v>170</v>
      </c>
      <c r="AU450" s="235" t="s">
        <v>79</v>
      </c>
      <c r="AV450" s="13" t="s">
        <v>77</v>
      </c>
      <c r="AW450" s="13" t="s">
        <v>31</v>
      </c>
      <c r="AX450" s="13" t="s">
        <v>69</v>
      </c>
      <c r="AY450" s="235" t="s">
        <v>159</v>
      </c>
    </row>
    <row r="451" s="14" customFormat="1">
      <c r="A451" s="14"/>
      <c r="B451" s="236"/>
      <c r="C451" s="237"/>
      <c r="D451" s="227" t="s">
        <v>170</v>
      </c>
      <c r="E451" s="238" t="s">
        <v>19</v>
      </c>
      <c r="F451" s="239" t="s">
        <v>639</v>
      </c>
      <c r="G451" s="237"/>
      <c r="H451" s="240">
        <v>27</v>
      </c>
      <c r="I451" s="241"/>
      <c r="J451" s="237"/>
      <c r="K451" s="237"/>
      <c r="L451" s="242"/>
      <c r="M451" s="243"/>
      <c r="N451" s="244"/>
      <c r="O451" s="244"/>
      <c r="P451" s="244"/>
      <c r="Q451" s="244"/>
      <c r="R451" s="244"/>
      <c r="S451" s="244"/>
      <c r="T451" s="245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46" t="s">
        <v>170</v>
      </c>
      <c r="AU451" s="246" t="s">
        <v>79</v>
      </c>
      <c r="AV451" s="14" t="s">
        <v>79</v>
      </c>
      <c r="AW451" s="14" t="s">
        <v>31</v>
      </c>
      <c r="AX451" s="14" t="s">
        <v>69</v>
      </c>
      <c r="AY451" s="246" t="s">
        <v>159</v>
      </c>
    </row>
    <row r="452" s="13" customFormat="1">
      <c r="A452" s="13"/>
      <c r="B452" s="225"/>
      <c r="C452" s="226"/>
      <c r="D452" s="227" t="s">
        <v>170</v>
      </c>
      <c r="E452" s="228" t="s">
        <v>19</v>
      </c>
      <c r="F452" s="229" t="s">
        <v>640</v>
      </c>
      <c r="G452" s="226"/>
      <c r="H452" s="228" t="s">
        <v>19</v>
      </c>
      <c r="I452" s="230"/>
      <c r="J452" s="226"/>
      <c r="K452" s="226"/>
      <c r="L452" s="231"/>
      <c r="M452" s="232"/>
      <c r="N452" s="233"/>
      <c r="O452" s="233"/>
      <c r="P452" s="233"/>
      <c r="Q452" s="233"/>
      <c r="R452" s="233"/>
      <c r="S452" s="233"/>
      <c r="T452" s="234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35" t="s">
        <v>170</v>
      </c>
      <c r="AU452" s="235" t="s">
        <v>79</v>
      </c>
      <c r="AV452" s="13" t="s">
        <v>77</v>
      </c>
      <c r="AW452" s="13" t="s">
        <v>31</v>
      </c>
      <c r="AX452" s="13" t="s">
        <v>69</v>
      </c>
      <c r="AY452" s="235" t="s">
        <v>159</v>
      </c>
    </row>
    <row r="453" s="14" customFormat="1">
      <c r="A453" s="14"/>
      <c r="B453" s="236"/>
      <c r="C453" s="237"/>
      <c r="D453" s="227" t="s">
        <v>170</v>
      </c>
      <c r="E453" s="238" t="s">
        <v>19</v>
      </c>
      <c r="F453" s="239" t="s">
        <v>641</v>
      </c>
      <c r="G453" s="237"/>
      <c r="H453" s="240">
        <v>5.2800000000000002</v>
      </c>
      <c r="I453" s="241"/>
      <c r="J453" s="237"/>
      <c r="K453" s="237"/>
      <c r="L453" s="242"/>
      <c r="M453" s="243"/>
      <c r="N453" s="244"/>
      <c r="O453" s="244"/>
      <c r="P453" s="244"/>
      <c r="Q453" s="244"/>
      <c r="R453" s="244"/>
      <c r="S453" s="244"/>
      <c r="T453" s="245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46" t="s">
        <v>170</v>
      </c>
      <c r="AU453" s="246" t="s">
        <v>79</v>
      </c>
      <c r="AV453" s="14" t="s">
        <v>79</v>
      </c>
      <c r="AW453" s="14" t="s">
        <v>31</v>
      </c>
      <c r="AX453" s="14" t="s">
        <v>69</v>
      </c>
      <c r="AY453" s="246" t="s">
        <v>159</v>
      </c>
    </row>
    <row r="454" s="13" customFormat="1">
      <c r="A454" s="13"/>
      <c r="B454" s="225"/>
      <c r="C454" s="226"/>
      <c r="D454" s="227" t="s">
        <v>170</v>
      </c>
      <c r="E454" s="228" t="s">
        <v>19</v>
      </c>
      <c r="F454" s="229" t="s">
        <v>642</v>
      </c>
      <c r="G454" s="226"/>
      <c r="H454" s="228" t="s">
        <v>19</v>
      </c>
      <c r="I454" s="230"/>
      <c r="J454" s="226"/>
      <c r="K454" s="226"/>
      <c r="L454" s="231"/>
      <c r="M454" s="232"/>
      <c r="N454" s="233"/>
      <c r="O454" s="233"/>
      <c r="P454" s="233"/>
      <c r="Q454" s="233"/>
      <c r="R454" s="233"/>
      <c r="S454" s="233"/>
      <c r="T454" s="234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35" t="s">
        <v>170</v>
      </c>
      <c r="AU454" s="235" t="s">
        <v>79</v>
      </c>
      <c r="AV454" s="13" t="s">
        <v>77</v>
      </c>
      <c r="AW454" s="13" t="s">
        <v>31</v>
      </c>
      <c r="AX454" s="13" t="s">
        <v>69</v>
      </c>
      <c r="AY454" s="235" t="s">
        <v>159</v>
      </c>
    </row>
    <row r="455" s="14" customFormat="1">
      <c r="A455" s="14"/>
      <c r="B455" s="236"/>
      <c r="C455" s="237"/>
      <c r="D455" s="227" t="s">
        <v>170</v>
      </c>
      <c r="E455" s="238" t="s">
        <v>19</v>
      </c>
      <c r="F455" s="239" t="s">
        <v>643</v>
      </c>
      <c r="G455" s="237"/>
      <c r="H455" s="240">
        <v>17.030000000000001</v>
      </c>
      <c r="I455" s="241"/>
      <c r="J455" s="237"/>
      <c r="K455" s="237"/>
      <c r="L455" s="242"/>
      <c r="M455" s="243"/>
      <c r="N455" s="244"/>
      <c r="O455" s="244"/>
      <c r="P455" s="244"/>
      <c r="Q455" s="244"/>
      <c r="R455" s="244"/>
      <c r="S455" s="244"/>
      <c r="T455" s="245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46" t="s">
        <v>170</v>
      </c>
      <c r="AU455" s="246" t="s">
        <v>79</v>
      </c>
      <c r="AV455" s="14" t="s">
        <v>79</v>
      </c>
      <c r="AW455" s="14" t="s">
        <v>31</v>
      </c>
      <c r="AX455" s="14" t="s">
        <v>69</v>
      </c>
      <c r="AY455" s="246" t="s">
        <v>159</v>
      </c>
    </row>
    <row r="456" s="13" customFormat="1">
      <c r="A456" s="13"/>
      <c r="B456" s="225"/>
      <c r="C456" s="226"/>
      <c r="D456" s="227" t="s">
        <v>170</v>
      </c>
      <c r="E456" s="228" t="s">
        <v>19</v>
      </c>
      <c r="F456" s="229" t="s">
        <v>644</v>
      </c>
      <c r="G456" s="226"/>
      <c r="H456" s="228" t="s">
        <v>19</v>
      </c>
      <c r="I456" s="230"/>
      <c r="J456" s="226"/>
      <c r="K456" s="226"/>
      <c r="L456" s="231"/>
      <c r="M456" s="232"/>
      <c r="N456" s="233"/>
      <c r="O456" s="233"/>
      <c r="P456" s="233"/>
      <c r="Q456" s="233"/>
      <c r="R456" s="233"/>
      <c r="S456" s="233"/>
      <c r="T456" s="234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35" t="s">
        <v>170</v>
      </c>
      <c r="AU456" s="235" t="s">
        <v>79</v>
      </c>
      <c r="AV456" s="13" t="s">
        <v>77</v>
      </c>
      <c r="AW456" s="13" t="s">
        <v>31</v>
      </c>
      <c r="AX456" s="13" t="s">
        <v>69</v>
      </c>
      <c r="AY456" s="235" t="s">
        <v>159</v>
      </c>
    </row>
    <row r="457" s="14" customFormat="1">
      <c r="A457" s="14"/>
      <c r="B457" s="236"/>
      <c r="C457" s="237"/>
      <c r="D457" s="227" t="s">
        <v>170</v>
      </c>
      <c r="E457" s="238" t="s">
        <v>19</v>
      </c>
      <c r="F457" s="239" t="s">
        <v>645</v>
      </c>
      <c r="G457" s="237"/>
      <c r="H457" s="240">
        <v>15.34</v>
      </c>
      <c r="I457" s="241"/>
      <c r="J457" s="237"/>
      <c r="K457" s="237"/>
      <c r="L457" s="242"/>
      <c r="M457" s="243"/>
      <c r="N457" s="244"/>
      <c r="O457" s="244"/>
      <c r="P457" s="244"/>
      <c r="Q457" s="244"/>
      <c r="R457" s="244"/>
      <c r="S457" s="244"/>
      <c r="T457" s="245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46" t="s">
        <v>170</v>
      </c>
      <c r="AU457" s="246" t="s">
        <v>79</v>
      </c>
      <c r="AV457" s="14" t="s">
        <v>79</v>
      </c>
      <c r="AW457" s="14" t="s">
        <v>31</v>
      </c>
      <c r="AX457" s="14" t="s">
        <v>69</v>
      </c>
      <c r="AY457" s="246" t="s">
        <v>159</v>
      </c>
    </row>
    <row r="458" s="13" customFormat="1">
      <c r="A458" s="13"/>
      <c r="B458" s="225"/>
      <c r="C458" s="226"/>
      <c r="D458" s="227" t="s">
        <v>170</v>
      </c>
      <c r="E458" s="228" t="s">
        <v>19</v>
      </c>
      <c r="F458" s="229" t="s">
        <v>646</v>
      </c>
      <c r="G458" s="226"/>
      <c r="H458" s="228" t="s">
        <v>19</v>
      </c>
      <c r="I458" s="230"/>
      <c r="J458" s="226"/>
      <c r="K458" s="226"/>
      <c r="L458" s="231"/>
      <c r="M458" s="232"/>
      <c r="N458" s="233"/>
      <c r="O458" s="233"/>
      <c r="P458" s="233"/>
      <c r="Q458" s="233"/>
      <c r="R458" s="233"/>
      <c r="S458" s="233"/>
      <c r="T458" s="234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35" t="s">
        <v>170</v>
      </c>
      <c r="AU458" s="235" t="s">
        <v>79</v>
      </c>
      <c r="AV458" s="13" t="s">
        <v>77</v>
      </c>
      <c r="AW458" s="13" t="s">
        <v>31</v>
      </c>
      <c r="AX458" s="13" t="s">
        <v>69</v>
      </c>
      <c r="AY458" s="235" t="s">
        <v>159</v>
      </c>
    </row>
    <row r="459" s="14" customFormat="1">
      <c r="A459" s="14"/>
      <c r="B459" s="236"/>
      <c r="C459" s="237"/>
      <c r="D459" s="227" t="s">
        <v>170</v>
      </c>
      <c r="E459" s="238" t="s">
        <v>19</v>
      </c>
      <c r="F459" s="239" t="s">
        <v>647</v>
      </c>
      <c r="G459" s="237"/>
      <c r="H459" s="240">
        <v>4</v>
      </c>
      <c r="I459" s="241"/>
      <c r="J459" s="237"/>
      <c r="K459" s="237"/>
      <c r="L459" s="242"/>
      <c r="M459" s="243"/>
      <c r="N459" s="244"/>
      <c r="O459" s="244"/>
      <c r="P459" s="244"/>
      <c r="Q459" s="244"/>
      <c r="R459" s="244"/>
      <c r="S459" s="244"/>
      <c r="T459" s="245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46" t="s">
        <v>170</v>
      </c>
      <c r="AU459" s="246" t="s">
        <v>79</v>
      </c>
      <c r="AV459" s="14" t="s">
        <v>79</v>
      </c>
      <c r="AW459" s="14" t="s">
        <v>31</v>
      </c>
      <c r="AX459" s="14" t="s">
        <v>69</v>
      </c>
      <c r="AY459" s="246" t="s">
        <v>159</v>
      </c>
    </row>
    <row r="460" s="13" customFormat="1">
      <c r="A460" s="13"/>
      <c r="B460" s="225"/>
      <c r="C460" s="226"/>
      <c r="D460" s="227" t="s">
        <v>170</v>
      </c>
      <c r="E460" s="228" t="s">
        <v>19</v>
      </c>
      <c r="F460" s="229" t="s">
        <v>648</v>
      </c>
      <c r="G460" s="226"/>
      <c r="H460" s="228" t="s">
        <v>19</v>
      </c>
      <c r="I460" s="230"/>
      <c r="J460" s="226"/>
      <c r="K460" s="226"/>
      <c r="L460" s="231"/>
      <c r="M460" s="232"/>
      <c r="N460" s="233"/>
      <c r="O460" s="233"/>
      <c r="P460" s="233"/>
      <c r="Q460" s="233"/>
      <c r="R460" s="233"/>
      <c r="S460" s="233"/>
      <c r="T460" s="234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35" t="s">
        <v>170</v>
      </c>
      <c r="AU460" s="235" t="s">
        <v>79</v>
      </c>
      <c r="AV460" s="13" t="s">
        <v>77</v>
      </c>
      <c r="AW460" s="13" t="s">
        <v>31</v>
      </c>
      <c r="AX460" s="13" t="s">
        <v>69</v>
      </c>
      <c r="AY460" s="235" t="s">
        <v>159</v>
      </c>
    </row>
    <row r="461" s="14" customFormat="1">
      <c r="A461" s="14"/>
      <c r="B461" s="236"/>
      <c r="C461" s="237"/>
      <c r="D461" s="227" t="s">
        <v>170</v>
      </c>
      <c r="E461" s="238" t="s">
        <v>19</v>
      </c>
      <c r="F461" s="239" t="s">
        <v>649</v>
      </c>
      <c r="G461" s="237"/>
      <c r="H461" s="240">
        <v>11.654999999999999</v>
      </c>
      <c r="I461" s="241"/>
      <c r="J461" s="237"/>
      <c r="K461" s="237"/>
      <c r="L461" s="242"/>
      <c r="M461" s="243"/>
      <c r="N461" s="244"/>
      <c r="O461" s="244"/>
      <c r="P461" s="244"/>
      <c r="Q461" s="244"/>
      <c r="R461" s="244"/>
      <c r="S461" s="244"/>
      <c r="T461" s="245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46" t="s">
        <v>170</v>
      </c>
      <c r="AU461" s="246" t="s">
        <v>79</v>
      </c>
      <c r="AV461" s="14" t="s">
        <v>79</v>
      </c>
      <c r="AW461" s="14" t="s">
        <v>31</v>
      </c>
      <c r="AX461" s="14" t="s">
        <v>69</v>
      </c>
      <c r="AY461" s="246" t="s">
        <v>159</v>
      </c>
    </row>
    <row r="462" s="15" customFormat="1">
      <c r="A462" s="15"/>
      <c r="B462" s="247"/>
      <c r="C462" s="248"/>
      <c r="D462" s="227" t="s">
        <v>170</v>
      </c>
      <c r="E462" s="249" t="s">
        <v>19</v>
      </c>
      <c r="F462" s="250" t="s">
        <v>188</v>
      </c>
      <c r="G462" s="248"/>
      <c r="H462" s="251">
        <v>508.48899999999998</v>
      </c>
      <c r="I462" s="252"/>
      <c r="J462" s="248"/>
      <c r="K462" s="248"/>
      <c r="L462" s="253"/>
      <c r="M462" s="254"/>
      <c r="N462" s="255"/>
      <c r="O462" s="255"/>
      <c r="P462" s="255"/>
      <c r="Q462" s="255"/>
      <c r="R462" s="255"/>
      <c r="S462" s="255"/>
      <c r="T462" s="256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T462" s="257" t="s">
        <v>170</v>
      </c>
      <c r="AU462" s="257" t="s">
        <v>79</v>
      </c>
      <c r="AV462" s="15" t="s">
        <v>166</v>
      </c>
      <c r="AW462" s="15" t="s">
        <v>31</v>
      </c>
      <c r="AX462" s="15" t="s">
        <v>77</v>
      </c>
      <c r="AY462" s="257" t="s">
        <v>159</v>
      </c>
    </row>
    <row r="463" s="2" customFormat="1" ht="16.5" customHeight="1">
      <c r="A463" s="41"/>
      <c r="B463" s="42"/>
      <c r="C463" s="207" t="s">
        <v>650</v>
      </c>
      <c r="D463" s="207" t="s">
        <v>161</v>
      </c>
      <c r="E463" s="208" t="s">
        <v>651</v>
      </c>
      <c r="F463" s="209" t="s">
        <v>652</v>
      </c>
      <c r="G463" s="210" t="s">
        <v>197</v>
      </c>
      <c r="H463" s="211">
        <v>508.48899999999998</v>
      </c>
      <c r="I463" s="212"/>
      <c r="J463" s="213">
        <f>ROUND(I463*H463,2)</f>
        <v>0</v>
      </c>
      <c r="K463" s="209" t="s">
        <v>165</v>
      </c>
      <c r="L463" s="47"/>
      <c r="M463" s="214" t="s">
        <v>19</v>
      </c>
      <c r="N463" s="215" t="s">
        <v>40</v>
      </c>
      <c r="O463" s="87"/>
      <c r="P463" s="216">
        <f>O463*H463</f>
        <v>0</v>
      </c>
      <c r="Q463" s="216">
        <v>0.00013999999999999999</v>
      </c>
      <c r="R463" s="216">
        <f>Q463*H463</f>
        <v>0.071188459999999995</v>
      </c>
      <c r="S463" s="216">
        <v>0</v>
      </c>
      <c r="T463" s="217">
        <f>S463*H463</f>
        <v>0</v>
      </c>
      <c r="U463" s="41"/>
      <c r="V463" s="41"/>
      <c r="W463" s="41"/>
      <c r="X463" s="41"/>
      <c r="Y463" s="41"/>
      <c r="Z463" s="41"/>
      <c r="AA463" s="41"/>
      <c r="AB463" s="41"/>
      <c r="AC463" s="41"/>
      <c r="AD463" s="41"/>
      <c r="AE463" s="41"/>
      <c r="AR463" s="218" t="s">
        <v>166</v>
      </c>
      <c r="AT463" s="218" t="s">
        <v>161</v>
      </c>
      <c r="AU463" s="218" t="s">
        <v>79</v>
      </c>
      <c r="AY463" s="20" t="s">
        <v>159</v>
      </c>
      <c r="BE463" s="219">
        <f>IF(N463="základní",J463,0)</f>
        <v>0</v>
      </c>
      <c r="BF463" s="219">
        <f>IF(N463="snížená",J463,0)</f>
        <v>0</v>
      </c>
      <c r="BG463" s="219">
        <f>IF(N463="zákl. přenesená",J463,0)</f>
        <v>0</v>
      </c>
      <c r="BH463" s="219">
        <f>IF(N463="sníž. přenesená",J463,0)</f>
        <v>0</v>
      </c>
      <c r="BI463" s="219">
        <f>IF(N463="nulová",J463,0)</f>
        <v>0</v>
      </c>
      <c r="BJ463" s="20" t="s">
        <v>77</v>
      </c>
      <c r="BK463" s="219">
        <f>ROUND(I463*H463,2)</f>
        <v>0</v>
      </c>
      <c r="BL463" s="20" t="s">
        <v>166</v>
      </c>
      <c r="BM463" s="218" t="s">
        <v>653</v>
      </c>
    </row>
    <row r="464" s="2" customFormat="1">
      <c r="A464" s="41"/>
      <c r="B464" s="42"/>
      <c r="C464" s="43"/>
      <c r="D464" s="220" t="s">
        <v>168</v>
      </c>
      <c r="E464" s="43"/>
      <c r="F464" s="221" t="s">
        <v>654</v>
      </c>
      <c r="G464" s="43"/>
      <c r="H464" s="43"/>
      <c r="I464" s="222"/>
      <c r="J464" s="43"/>
      <c r="K464" s="43"/>
      <c r="L464" s="47"/>
      <c r="M464" s="223"/>
      <c r="N464" s="224"/>
      <c r="O464" s="87"/>
      <c r="P464" s="87"/>
      <c r="Q464" s="87"/>
      <c r="R464" s="87"/>
      <c r="S464" s="87"/>
      <c r="T464" s="88"/>
      <c r="U464" s="41"/>
      <c r="V464" s="41"/>
      <c r="W464" s="41"/>
      <c r="X464" s="41"/>
      <c r="Y464" s="41"/>
      <c r="Z464" s="41"/>
      <c r="AA464" s="41"/>
      <c r="AB464" s="41"/>
      <c r="AC464" s="41"/>
      <c r="AD464" s="41"/>
      <c r="AE464" s="41"/>
      <c r="AT464" s="20" t="s">
        <v>168</v>
      </c>
      <c r="AU464" s="20" t="s">
        <v>79</v>
      </c>
    </row>
    <row r="465" s="13" customFormat="1">
      <c r="A465" s="13"/>
      <c r="B465" s="225"/>
      <c r="C465" s="226"/>
      <c r="D465" s="227" t="s">
        <v>170</v>
      </c>
      <c r="E465" s="228" t="s">
        <v>19</v>
      </c>
      <c r="F465" s="229" t="s">
        <v>624</v>
      </c>
      <c r="G465" s="226"/>
      <c r="H465" s="228" t="s">
        <v>19</v>
      </c>
      <c r="I465" s="230"/>
      <c r="J465" s="226"/>
      <c r="K465" s="226"/>
      <c r="L465" s="231"/>
      <c r="M465" s="232"/>
      <c r="N465" s="233"/>
      <c r="O465" s="233"/>
      <c r="P465" s="233"/>
      <c r="Q465" s="233"/>
      <c r="R465" s="233"/>
      <c r="S465" s="233"/>
      <c r="T465" s="234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35" t="s">
        <v>170</v>
      </c>
      <c r="AU465" s="235" t="s">
        <v>79</v>
      </c>
      <c r="AV465" s="13" t="s">
        <v>77</v>
      </c>
      <c r="AW465" s="13" t="s">
        <v>31</v>
      </c>
      <c r="AX465" s="13" t="s">
        <v>69</v>
      </c>
      <c r="AY465" s="235" t="s">
        <v>159</v>
      </c>
    </row>
    <row r="466" s="13" customFormat="1">
      <c r="A466" s="13"/>
      <c r="B466" s="225"/>
      <c r="C466" s="226"/>
      <c r="D466" s="227" t="s">
        <v>170</v>
      </c>
      <c r="E466" s="228" t="s">
        <v>19</v>
      </c>
      <c r="F466" s="229" t="s">
        <v>625</v>
      </c>
      <c r="G466" s="226"/>
      <c r="H466" s="228" t="s">
        <v>19</v>
      </c>
      <c r="I466" s="230"/>
      <c r="J466" s="226"/>
      <c r="K466" s="226"/>
      <c r="L466" s="231"/>
      <c r="M466" s="232"/>
      <c r="N466" s="233"/>
      <c r="O466" s="233"/>
      <c r="P466" s="233"/>
      <c r="Q466" s="233"/>
      <c r="R466" s="233"/>
      <c r="S466" s="233"/>
      <c r="T466" s="234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35" t="s">
        <v>170</v>
      </c>
      <c r="AU466" s="235" t="s">
        <v>79</v>
      </c>
      <c r="AV466" s="13" t="s">
        <v>77</v>
      </c>
      <c r="AW466" s="13" t="s">
        <v>31</v>
      </c>
      <c r="AX466" s="13" t="s">
        <v>69</v>
      </c>
      <c r="AY466" s="235" t="s">
        <v>159</v>
      </c>
    </row>
    <row r="467" s="14" customFormat="1">
      <c r="A467" s="14"/>
      <c r="B467" s="236"/>
      <c r="C467" s="237"/>
      <c r="D467" s="227" t="s">
        <v>170</v>
      </c>
      <c r="E467" s="238" t="s">
        <v>19</v>
      </c>
      <c r="F467" s="239" t="s">
        <v>626</v>
      </c>
      <c r="G467" s="237"/>
      <c r="H467" s="240">
        <v>62.973999999999997</v>
      </c>
      <c r="I467" s="241"/>
      <c r="J467" s="237"/>
      <c r="K467" s="237"/>
      <c r="L467" s="242"/>
      <c r="M467" s="243"/>
      <c r="N467" s="244"/>
      <c r="O467" s="244"/>
      <c r="P467" s="244"/>
      <c r="Q467" s="244"/>
      <c r="R467" s="244"/>
      <c r="S467" s="244"/>
      <c r="T467" s="245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46" t="s">
        <v>170</v>
      </c>
      <c r="AU467" s="246" t="s">
        <v>79</v>
      </c>
      <c r="AV467" s="14" t="s">
        <v>79</v>
      </c>
      <c r="AW467" s="14" t="s">
        <v>31</v>
      </c>
      <c r="AX467" s="14" t="s">
        <v>69</v>
      </c>
      <c r="AY467" s="246" t="s">
        <v>159</v>
      </c>
    </row>
    <row r="468" s="14" customFormat="1">
      <c r="A468" s="14"/>
      <c r="B468" s="236"/>
      <c r="C468" s="237"/>
      <c r="D468" s="227" t="s">
        <v>170</v>
      </c>
      <c r="E468" s="238" t="s">
        <v>19</v>
      </c>
      <c r="F468" s="239" t="s">
        <v>627</v>
      </c>
      <c r="G468" s="237"/>
      <c r="H468" s="240">
        <v>53.597999999999999</v>
      </c>
      <c r="I468" s="241"/>
      <c r="J468" s="237"/>
      <c r="K468" s="237"/>
      <c r="L468" s="242"/>
      <c r="M468" s="243"/>
      <c r="N468" s="244"/>
      <c r="O468" s="244"/>
      <c r="P468" s="244"/>
      <c r="Q468" s="244"/>
      <c r="R468" s="244"/>
      <c r="S468" s="244"/>
      <c r="T468" s="245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46" t="s">
        <v>170</v>
      </c>
      <c r="AU468" s="246" t="s">
        <v>79</v>
      </c>
      <c r="AV468" s="14" t="s">
        <v>79</v>
      </c>
      <c r="AW468" s="14" t="s">
        <v>31</v>
      </c>
      <c r="AX468" s="14" t="s">
        <v>69</v>
      </c>
      <c r="AY468" s="246" t="s">
        <v>159</v>
      </c>
    </row>
    <row r="469" s="13" customFormat="1">
      <c r="A469" s="13"/>
      <c r="B469" s="225"/>
      <c r="C469" s="226"/>
      <c r="D469" s="227" t="s">
        <v>170</v>
      </c>
      <c r="E469" s="228" t="s">
        <v>19</v>
      </c>
      <c r="F469" s="229" t="s">
        <v>628</v>
      </c>
      <c r="G469" s="226"/>
      <c r="H469" s="228" t="s">
        <v>19</v>
      </c>
      <c r="I469" s="230"/>
      <c r="J469" s="226"/>
      <c r="K469" s="226"/>
      <c r="L469" s="231"/>
      <c r="M469" s="232"/>
      <c r="N469" s="233"/>
      <c r="O469" s="233"/>
      <c r="P469" s="233"/>
      <c r="Q469" s="233"/>
      <c r="R469" s="233"/>
      <c r="S469" s="233"/>
      <c r="T469" s="234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35" t="s">
        <v>170</v>
      </c>
      <c r="AU469" s="235" t="s">
        <v>79</v>
      </c>
      <c r="AV469" s="13" t="s">
        <v>77</v>
      </c>
      <c r="AW469" s="13" t="s">
        <v>31</v>
      </c>
      <c r="AX469" s="13" t="s">
        <v>69</v>
      </c>
      <c r="AY469" s="235" t="s">
        <v>159</v>
      </c>
    </row>
    <row r="470" s="14" customFormat="1">
      <c r="A470" s="14"/>
      <c r="B470" s="236"/>
      <c r="C470" s="237"/>
      <c r="D470" s="227" t="s">
        <v>170</v>
      </c>
      <c r="E470" s="238" t="s">
        <v>19</v>
      </c>
      <c r="F470" s="239" t="s">
        <v>629</v>
      </c>
      <c r="G470" s="237"/>
      <c r="H470" s="240">
        <v>44.060000000000002</v>
      </c>
      <c r="I470" s="241"/>
      <c r="J470" s="237"/>
      <c r="K470" s="237"/>
      <c r="L470" s="242"/>
      <c r="M470" s="243"/>
      <c r="N470" s="244"/>
      <c r="O470" s="244"/>
      <c r="P470" s="244"/>
      <c r="Q470" s="244"/>
      <c r="R470" s="244"/>
      <c r="S470" s="244"/>
      <c r="T470" s="245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46" t="s">
        <v>170</v>
      </c>
      <c r="AU470" s="246" t="s">
        <v>79</v>
      </c>
      <c r="AV470" s="14" t="s">
        <v>79</v>
      </c>
      <c r="AW470" s="14" t="s">
        <v>31</v>
      </c>
      <c r="AX470" s="14" t="s">
        <v>69</v>
      </c>
      <c r="AY470" s="246" t="s">
        <v>159</v>
      </c>
    </row>
    <row r="471" s="13" customFormat="1">
      <c r="A471" s="13"/>
      <c r="B471" s="225"/>
      <c r="C471" s="226"/>
      <c r="D471" s="227" t="s">
        <v>170</v>
      </c>
      <c r="E471" s="228" t="s">
        <v>19</v>
      </c>
      <c r="F471" s="229" t="s">
        <v>630</v>
      </c>
      <c r="G471" s="226"/>
      <c r="H471" s="228" t="s">
        <v>19</v>
      </c>
      <c r="I471" s="230"/>
      <c r="J471" s="226"/>
      <c r="K471" s="226"/>
      <c r="L471" s="231"/>
      <c r="M471" s="232"/>
      <c r="N471" s="233"/>
      <c r="O471" s="233"/>
      <c r="P471" s="233"/>
      <c r="Q471" s="233"/>
      <c r="R471" s="233"/>
      <c r="S471" s="233"/>
      <c r="T471" s="234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35" t="s">
        <v>170</v>
      </c>
      <c r="AU471" s="235" t="s">
        <v>79</v>
      </c>
      <c r="AV471" s="13" t="s">
        <v>77</v>
      </c>
      <c r="AW471" s="13" t="s">
        <v>31</v>
      </c>
      <c r="AX471" s="13" t="s">
        <v>69</v>
      </c>
      <c r="AY471" s="235" t="s">
        <v>159</v>
      </c>
    </row>
    <row r="472" s="14" customFormat="1">
      <c r="A472" s="14"/>
      <c r="B472" s="236"/>
      <c r="C472" s="237"/>
      <c r="D472" s="227" t="s">
        <v>170</v>
      </c>
      <c r="E472" s="238" t="s">
        <v>19</v>
      </c>
      <c r="F472" s="239" t="s">
        <v>631</v>
      </c>
      <c r="G472" s="237"/>
      <c r="H472" s="240">
        <v>116.572</v>
      </c>
      <c r="I472" s="241"/>
      <c r="J472" s="237"/>
      <c r="K472" s="237"/>
      <c r="L472" s="242"/>
      <c r="M472" s="243"/>
      <c r="N472" s="244"/>
      <c r="O472" s="244"/>
      <c r="P472" s="244"/>
      <c r="Q472" s="244"/>
      <c r="R472" s="244"/>
      <c r="S472" s="244"/>
      <c r="T472" s="245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46" t="s">
        <v>170</v>
      </c>
      <c r="AU472" s="246" t="s">
        <v>79</v>
      </c>
      <c r="AV472" s="14" t="s">
        <v>79</v>
      </c>
      <c r="AW472" s="14" t="s">
        <v>31</v>
      </c>
      <c r="AX472" s="14" t="s">
        <v>69</v>
      </c>
      <c r="AY472" s="246" t="s">
        <v>159</v>
      </c>
    </row>
    <row r="473" s="16" customFormat="1">
      <c r="A473" s="16"/>
      <c r="B473" s="268"/>
      <c r="C473" s="269"/>
      <c r="D473" s="227" t="s">
        <v>170</v>
      </c>
      <c r="E473" s="270" t="s">
        <v>19</v>
      </c>
      <c r="F473" s="271" t="s">
        <v>585</v>
      </c>
      <c r="G473" s="269"/>
      <c r="H473" s="272">
        <v>277.20400000000001</v>
      </c>
      <c r="I473" s="273"/>
      <c r="J473" s="269"/>
      <c r="K473" s="269"/>
      <c r="L473" s="274"/>
      <c r="M473" s="275"/>
      <c r="N473" s="276"/>
      <c r="O473" s="276"/>
      <c r="P473" s="276"/>
      <c r="Q473" s="276"/>
      <c r="R473" s="276"/>
      <c r="S473" s="276"/>
      <c r="T473" s="277"/>
      <c r="U473" s="16"/>
      <c r="V473" s="16"/>
      <c r="W473" s="16"/>
      <c r="X473" s="16"/>
      <c r="Y473" s="16"/>
      <c r="Z473" s="16"/>
      <c r="AA473" s="16"/>
      <c r="AB473" s="16"/>
      <c r="AC473" s="16"/>
      <c r="AD473" s="16"/>
      <c r="AE473" s="16"/>
      <c r="AT473" s="278" t="s">
        <v>170</v>
      </c>
      <c r="AU473" s="278" t="s">
        <v>79</v>
      </c>
      <c r="AV473" s="16" t="s">
        <v>194</v>
      </c>
      <c r="AW473" s="16" t="s">
        <v>31</v>
      </c>
      <c r="AX473" s="16" t="s">
        <v>69</v>
      </c>
      <c r="AY473" s="278" t="s">
        <v>159</v>
      </c>
    </row>
    <row r="474" s="13" customFormat="1">
      <c r="A474" s="13"/>
      <c r="B474" s="225"/>
      <c r="C474" s="226"/>
      <c r="D474" s="227" t="s">
        <v>170</v>
      </c>
      <c r="E474" s="228" t="s">
        <v>19</v>
      </c>
      <c r="F474" s="229" t="s">
        <v>632</v>
      </c>
      <c r="G474" s="226"/>
      <c r="H474" s="228" t="s">
        <v>19</v>
      </c>
      <c r="I474" s="230"/>
      <c r="J474" s="226"/>
      <c r="K474" s="226"/>
      <c r="L474" s="231"/>
      <c r="M474" s="232"/>
      <c r="N474" s="233"/>
      <c r="O474" s="233"/>
      <c r="P474" s="233"/>
      <c r="Q474" s="233"/>
      <c r="R474" s="233"/>
      <c r="S474" s="233"/>
      <c r="T474" s="234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35" t="s">
        <v>170</v>
      </c>
      <c r="AU474" s="235" t="s">
        <v>79</v>
      </c>
      <c r="AV474" s="13" t="s">
        <v>77</v>
      </c>
      <c r="AW474" s="13" t="s">
        <v>31</v>
      </c>
      <c r="AX474" s="13" t="s">
        <v>69</v>
      </c>
      <c r="AY474" s="235" t="s">
        <v>159</v>
      </c>
    </row>
    <row r="475" s="14" customFormat="1">
      <c r="A475" s="14"/>
      <c r="B475" s="236"/>
      <c r="C475" s="237"/>
      <c r="D475" s="227" t="s">
        <v>170</v>
      </c>
      <c r="E475" s="238" t="s">
        <v>19</v>
      </c>
      <c r="F475" s="239" t="s">
        <v>633</v>
      </c>
      <c r="G475" s="237"/>
      <c r="H475" s="240">
        <v>81.609999999999999</v>
      </c>
      <c r="I475" s="241"/>
      <c r="J475" s="237"/>
      <c r="K475" s="237"/>
      <c r="L475" s="242"/>
      <c r="M475" s="243"/>
      <c r="N475" s="244"/>
      <c r="O475" s="244"/>
      <c r="P475" s="244"/>
      <c r="Q475" s="244"/>
      <c r="R475" s="244"/>
      <c r="S475" s="244"/>
      <c r="T475" s="245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46" t="s">
        <v>170</v>
      </c>
      <c r="AU475" s="246" t="s">
        <v>79</v>
      </c>
      <c r="AV475" s="14" t="s">
        <v>79</v>
      </c>
      <c r="AW475" s="14" t="s">
        <v>31</v>
      </c>
      <c r="AX475" s="14" t="s">
        <v>69</v>
      </c>
      <c r="AY475" s="246" t="s">
        <v>159</v>
      </c>
    </row>
    <row r="476" s="16" customFormat="1">
      <c r="A476" s="16"/>
      <c r="B476" s="268"/>
      <c r="C476" s="269"/>
      <c r="D476" s="227" t="s">
        <v>170</v>
      </c>
      <c r="E476" s="270" t="s">
        <v>19</v>
      </c>
      <c r="F476" s="271" t="s">
        <v>585</v>
      </c>
      <c r="G476" s="269"/>
      <c r="H476" s="272">
        <v>81.609999999999999</v>
      </c>
      <c r="I476" s="273"/>
      <c r="J476" s="269"/>
      <c r="K476" s="269"/>
      <c r="L476" s="274"/>
      <c r="M476" s="275"/>
      <c r="N476" s="276"/>
      <c r="O476" s="276"/>
      <c r="P476" s="276"/>
      <c r="Q476" s="276"/>
      <c r="R476" s="276"/>
      <c r="S476" s="276"/>
      <c r="T476" s="277"/>
      <c r="U476" s="16"/>
      <c r="V476" s="16"/>
      <c r="W476" s="16"/>
      <c r="X476" s="16"/>
      <c r="Y476" s="16"/>
      <c r="Z476" s="16"/>
      <c r="AA476" s="16"/>
      <c r="AB476" s="16"/>
      <c r="AC476" s="16"/>
      <c r="AD476" s="16"/>
      <c r="AE476" s="16"/>
      <c r="AT476" s="278" t="s">
        <v>170</v>
      </c>
      <c r="AU476" s="278" t="s">
        <v>79</v>
      </c>
      <c r="AV476" s="16" t="s">
        <v>194</v>
      </c>
      <c r="AW476" s="16" t="s">
        <v>31</v>
      </c>
      <c r="AX476" s="16" t="s">
        <v>69</v>
      </c>
      <c r="AY476" s="278" t="s">
        <v>159</v>
      </c>
    </row>
    <row r="477" s="13" customFormat="1">
      <c r="A477" s="13"/>
      <c r="B477" s="225"/>
      <c r="C477" s="226"/>
      <c r="D477" s="227" t="s">
        <v>170</v>
      </c>
      <c r="E477" s="228" t="s">
        <v>19</v>
      </c>
      <c r="F477" s="229" t="s">
        <v>655</v>
      </c>
      <c r="G477" s="226"/>
      <c r="H477" s="228" t="s">
        <v>19</v>
      </c>
      <c r="I477" s="230"/>
      <c r="J477" s="226"/>
      <c r="K477" s="226"/>
      <c r="L477" s="231"/>
      <c r="M477" s="232"/>
      <c r="N477" s="233"/>
      <c r="O477" s="233"/>
      <c r="P477" s="233"/>
      <c r="Q477" s="233"/>
      <c r="R477" s="233"/>
      <c r="S477" s="233"/>
      <c r="T477" s="234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35" t="s">
        <v>170</v>
      </c>
      <c r="AU477" s="235" t="s">
        <v>79</v>
      </c>
      <c r="AV477" s="13" t="s">
        <v>77</v>
      </c>
      <c r="AW477" s="13" t="s">
        <v>31</v>
      </c>
      <c r="AX477" s="13" t="s">
        <v>69</v>
      </c>
      <c r="AY477" s="235" t="s">
        <v>159</v>
      </c>
    </row>
    <row r="478" s="14" customFormat="1">
      <c r="A478" s="14"/>
      <c r="B478" s="236"/>
      <c r="C478" s="237"/>
      <c r="D478" s="227" t="s">
        <v>170</v>
      </c>
      <c r="E478" s="238" t="s">
        <v>19</v>
      </c>
      <c r="F478" s="239" t="s">
        <v>635</v>
      </c>
      <c r="G478" s="237"/>
      <c r="H478" s="240">
        <v>32.369999999999997</v>
      </c>
      <c r="I478" s="241"/>
      <c r="J478" s="237"/>
      <c r="K478" s="237"/>
      <c r="L478" s="242"/>
      <c r="M478" s="243"/>
      <c r="N478" s="244"/>
      <c r="O478" s="244"/>
      <c r="P478" s="244"/>
      <c r="Q478" s="244"/>
      <c r="R478" s="244"/>
      <c r="S478" s="244"/>
      <c r="T478" s="245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46" t="s">
        <v>170</v>
      </c>
      <c r="AU478" s="246" t="s">
        <v>79</v>
      </c>
      <c r="AV478" s="14" t="s">
        <v>79</v>
      </c>
      <c r="AW478" s="14" t="s">
        <v>31</v>
      </c>
      <c r="AX478" s="14" t="s">
        <v>69</v>
      </c>
      <c r="AY478" s="246" t="s">
        <v>159</v>
      </c>
    </row>
    <row r="479" s="13" customFormat="1">
      <c r="A479" s="13"/>
      <c r="B479" s="225"/>
      <c r="C479" s="226"/>
      <c r="D479" s="227" t="s">
        <v>170</v>
      </c>
      <c r="E479" s="228" t="s">
        <v>19</v>
      </c>
      <c r="F479" s="229" t="s">
        <v>636</v>
      </c>
      <c r="G479" s="226"/>
      <c r="H479" s="228" t="s">
        <v>19</v>
      </c>
      <c r="I479" s="230"/>
      <c r="J479" s="226"/>
      <c r="K479" s="226"/>
      <c r="L479" s="231"/>
      <c r="M479" s="232"/>
      <c r="N479" s="233"/>
      <c r="O479" s="233"/>
      <c r="P479" s="233"/>
      <c r="Q479" s="233"/>
      <c r="R479" s="233"/>
      <c r="S479" s="233"/>
      <c r="T479" s="234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35" t="s">
        <v>170</v>
      </c>
      <c r="AU479" s="235" t="s">
        <v>79</v>
      </c>
      <c r="AV479" s="13" t="s">
        <v>77</v>
      </c>
      <c r="AW479" s="13" t="s">
        <v>31</v>
      </c>
      <c r="AX479" s="13" t="s">
        <v>69</v>
      </c>
      <c r="AY479" s="235" t="s">
        <v>159</v>
      </c>
    </row>
    <row r="480" s="14" customFormat="1">
      <c r="A480" s="14"/>
      <c r="B480" s="236"/>
      <c r="C480" s="237"/>
      <c r="D480" s="227" t="s">
        <v>170</v>
      </c>
      <c r="E480" s="238" t="s">
        <v>19</v>
      </c>
      <c r="F480" s="239" t="s">
        <v>637</v>
      </c>
      <c r="G480" s="237"/>
      <c r="H480" s="240">
        <v>37</v>
      </c>
      <c r="I480" s="241"/>
      <c r="J480" s="237"/>
      <c r="K480" s="237"/>
      <c r="L480" s="242"/>
      <c r="M480" s="243"/>
      <c r="N480" s="244"/>
      <c r="O480" s="244"/>
      <c r="P480" s="244"/>
      <c r="Q480" s="244"/>
      <c r="R480" s="244"/>
      <c r="S480" s="244"/>
      <c r="T480" s="245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46" t="s">
        <v>170</v>
      </c>
      <c r="AU480" s="246" t="s">
        <v>79</v>
      </c>
      <c r="AV480" s="14" t="s">
        <v>79</v>
      </c>
      <c r="AW480" s="14" t="s">
        <v>31</v>
      </c>
      <c r="AX480" s="14" t="s">
        <v>69</v>
      </c>
      <c r="AY480" s="246" t="s">
        <v>159</v>
      </c>
    </row>
    <row r="481" s="13" customFormat="1">
      <c r="A481" s="13"/>
      <c r="B481" s="225"/>
      <c r="C481" s="226"/>
      <c r="D481" s="227" t="s">
        <v>170</v>
      </c>
      <c r="E481" s="228" t="s">
        <v>19</v>
      </c>
      <c r="F481" s="229" t="s">
        <v>638</v>
      </c>
      <c r="G481" s="226"/>
      <c r="H481" s="228" t="s">
        <v>19</v>
      </c>
      <c r="I481" s="230"/>
      <c r="J481" s="226"/>
      <c r="K481" s="226"/>
      <c r="L481" s="231"/>
      <c r="M481" s="232"/>
      <c r="N481" s="233"/>
      <c r="O481" s="233"/>
      <c r="P481" s="233"/>
      <c r="Q481" s="233"/>
      <c r="R481" s="233"/>
      <c r="S481" s="233"/>
      <c r="T481" s="234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35" t="s">
        <v>170</v>
      </c>
      <c r="AU481" s="235" t="s">
        <v>79</v>
      </c>
      <c r="AV481" s="13" t="s">
        <v>77</v>
      </c>
      <c r="AW481" s="13" t="s">
        <v>31</v>
      </c>
      <c r="AX481" s="13" t="s">
        <v>69</v>
      </c>
      <c r="AY481" s="235" t="s">
        <v>159</v>
      </c>
    </row>
    <row r="482" s="14" customFormat="1">
      <c r="A482" s="14"/>
      <c r="B482" s="236"/>
      <c r="C482" s="237"/>
      <c r="D482" s="227" t="s">
        <v>170</v>
      </c>
      <c r="E482" s="238" t="s">
        <v>19</v>
      </c>
      <c r="F482" s="239" t="s">
        <v>639</v>
      </c>
      <c r="G482" s="237"/>
      <c r="H482" s="240">
        <v>27</v>
      </c>
      <c r="I482" s="241"/>
      <c r="J482" s="237"/>
      <c r="K482" s="237"/>
      <c r="L482" s="242"/>
      <c r="M482" s="243"/>
      <c r="N482" s="244"/>
      <c r="O482" s="244"/>
      <c r="P482" s="244"/>
      <c r="Q482" s="244"/>
      <c r="R482" s="244"/>
      <c r="S482" s="244"/>
      <c r="T482" s="245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46" t="s">
        <v>170</v>
      </c>
      <c r="AU482" s="246" t="s">
        <v>79</v>
      </c>
      <c r="AV482" s="14" t="s">
        <v>79</v>
      </c>
      <c r="AW482" s="14" t="s">
        <v>31</v>
      </c>
      <c r="AX482" s="14" t="s">
        <v>69</v>
      </c>
      <c r="AY482" s="246" t="s">
        <v>159</v>
      </c>
    </row>
    <row r="483" s="13" customFormat="1">
      <c r="A483" s="13"/>
      <c r="B483" s="225"/>
      <c r="C483" s="226"/>
      <c r="D483" s="227" t="s">
        <v>170</v>
      </c>
      <c r="E483" s="228" t="s">
        <v>19</v>
      </c>
      <c r="F483" s="229" t="s">
        <v>656</v>
      </c>
      <c r="G483" s="226"/>
      <c r="H483" s="228" t="s">
        <v>19</v>
      </c>
      <c r="I483" s="230"/>
      <c r="J483" s="226"/>
      <c r="K483" s="226"/>
      <c r="L483" s="231"/>
      <c r="M483" s="232"/>
      <c r="N483" s="233"/>
      <c r="O483" s="233"/>
      <c r="P483" s="233"/>
      <c r="Q483" s="233"/>
      <c r="R483" s="233"/>
      <c r="S483" s="233"/>
      <c r="T483" s="234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35" t="s">
        <v>170</v>
      </c>
      <c r="AU483" s="235" t="s">
        <v>79</v>
      </c>
      <c r="AV483" s="13" t="s">
        <v>77</v>
      </c>
      <c r="AW483" s="13" t="s">
        <v>31</v>
      </c>
      <c r="AX483" s="13" t="s">
        <v>69</v>
      </c>
      <c r="AY483" s="235" t="s">
        <v>159</v>
      </c>
    </row>
    <row r="484" s="14" customFormat="1">
      <c r="A484" s="14"/>
      <c r="B484" s="236"/>
      <c r="C484" s="237"/>
      <c r="D484" s="227" t="s">
        <v>170</v>
      </c>
      <c r="E484" s="238" t="s">
        <v>19</v>
      </c>
      <c r="F484" s="239" t="s">
        <v>647</v>
      </c>
      <c r="G484" s="237"/>
      <c r="H484" s="240">
        <v>4</v>
      </c>
      <c r="I484" s="241"/>
      <c r="J484" s="237"/>
      <c r="K484" s="237"/>
      <c r="L484" s="242"/>
      <c r="M484" s="243"/>
      <c r="N484" s="244"/>
      <c r="O484" s="244"/>
      <c r="P484" s="244"/>
      <c r="Q484" s="244"/>
      <c r="R484" s="244"/>
      <c r="S484" s="244"/>
      <c r="T484" s="245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46" t="s">
        <v>170</v>
      </c>
      <c r="AU484" s="246" t="s">
        <v>79</v>
      </c>
      <c r="AV484" s="14" t="s">
        <v>79</v>
      </c>
      <c r="AW484" s="14" t="s">
        <v>31</v>
      </c>
      <c r="AX484" s="14" t="s">
        <v>69</v>
      </c>
      <c r="AY484" s="246" t="s">
        <v>159</v>
      </c>
    </row>
    <row r="485" s="13" customFormat="1">
      <c r="A485" s="13"/>
      <c r="B485" s="225"/>
      <c r="C485" s="226"/>
      <c r="D485" s="227" t="s">
        <v>170</v>
      </c>
      <c r="E485" s="228" t="s">
        <v>19</v>
      </c>
      <c r="F485" s="229" t="s">
        <v>640</v>
      </c>
      <c r="G485" s="226"/>
      <c r="H485" s="228" t="s">
        <v>19</v>
      </c>
      <c r="I485" s="230"/>
      <c r="J485" s="226"/>
      <c r="K485" s="226"/>
      <c r="L485" s="231"/>
      <c r="M485" s="232"/>
      <c r="N485" s="233"/>
      <c r="O485" s="233"/>
      <c r="P485" s="233"/>
      <c r="Q485" s="233"/>
      <c r="R485" s="233"/>
      <c r="S485" s="233"/>
      <c r="T485" s="234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35" t="s">
        <v>170</v>
      </c>
      <c r="AU485" s="235" t="s">
        <v>79</v>
      </c>
      <c r="AV485" s="13" t="s">
        <v>77</v>
      </c>
      <c r="AW485" s="13" t="s">
        <v>31</v>
      </c>
      <c r="AX485" s="13" t="s">
        <v>69</v>
      </c>
      <c r="AY485" s="235" t="s">
        <v>159</v>
      </c>
    </row>
    <row r="486" s="14" customFormat="1">
      <c r="A486" s="14"/>
      <c r="B486" s="236"/>
      <c r="C486" s="237"/>
      <c r="D486" s="227" t="s">
        <v>170</v>
      </c>
      <c r="E486" s="238" t="s">
        <v>19</v>
      </c>
      <c r="F486" s="239" t="s">
        <v>641</v>
      </c>
      <c r="G486" s="237"/>
      <c r="H486" s="240">
        <v>5.2800000000000002</v>
      </c>
      <c r="I486" s="241"/>
      <c r="J486" s="237"/>
      <c r="K486" s="237"/>
      <c r="L486" s="242"/>
      <c r="M486" s="243"/>
      <c r="N486" s="244"/>
      <c r="O486" s="244"/>
      <c r="P486" s="244"/>
      <c r="Q486" s="244"/>
      <c r="R486" s="244"/>
      <c r="S486" s="244"/>
      <c r="T486" s="245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46" t="s">
        <v>170</v>
      </c>
      <c r="AU486" s="246" t="s">
        <v>79</v>
      </c>
      <c r="AV486" s="14" t="s">
        <v>79</v>
      </c>
      <c r="AW486" s="14" t="s">
        <v>31</v>
      </c>
      <c r="AX486" s="14" t="s">
        <v>69</v>
      </c>
      <c r="AY486" s="246" t="s">
        <v>159</v>
      </c>
    </row>
    <row r="487" s="13" customFormat="1">
      <c r="A487" s="13"/>
      <c r="B487" s="225"/>
      <c r="C487" s="226"/>
      <c r="D487" s="227" t="s">
        <v>170</v>
      </c>
      <c r="E487" s="228" t="s">
        <v>19</v>
      </c>
      <c r="F487" s="229" t="s">
        <v>642</v>
      </c>
      <c r="G487" s="226"/>
      <c r="H487" s="228" t="s">
        <v>19</v>
      </c>
      <c r="I487" s="230"/>
      <c r="J487" s="226"/>
      <c r="K487" s="226"/>
      <c r="L487" s="231"/>
      <c r="M487" s="232"/>
      <c r="N487" s="233"/>
      <c r="O487" s="233"/>
      <c r="P487" s="233"/>
      <c r="Q487" s="233"/>
      <c r="R487" s="233"/>
      <c r="S487" s="233"/>
      <c r="T487" s="234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35" t="s">
        <v>170</v>
      </c>
      <c r="AU487" s="235" t="s">
        <v>79</v>
      </c>
      <c r="AV487" s="13" t="s">
        <v>77</v>
      </c>
      <c r="AW487" s="13" t="s">
        <v>31</v>
      </c>
      <c r="AX487" s="13" t="s">
        <v>69</v>
      </c>
      <c r="AY487" s="235" t="s">
        <v>159</v>
      </c>
    </row>
    <row r="488" s="14" customFormat="1">
      <c r="A488" s="14"/>
      <c r="B488" s="236"/>
      <c r="C488" s="237"/>
      <c r="D488" s="227" t="s">
        <v>170</v>
      </c>
      <c r="E488" s="238" t="s">
        <v>19</v>
      </c>
      <c r="F488" s="239" t="s">
        <v>643</v>
      </c>
      <c r="G488" s="237"/>
      <c r="H488" s="240">
        <v>17.030000000000001</v>
      </c>
      <c r="I488" s="241"/>
      <c r="J488" s="237"/>
      <c r="K488" s="237"/>
      <c r="L488" s="242"/>
      <c r="M488" s="243"/>
      <c r="N488" s="244"/>
      <c r="O488" s="244"/>
      <c r="P488" s="244"/>
      <c r="Q488" s="244"/>
      <c r="R488" s="244"/>
      <c r="S488" s="244"/>
      <c r="T488" s="245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46" t="s">
        <v>170</v>
      </c>
      <c r="AU488" s="246" t="s">
        <v>79</v>
      </c>
      <c r="AV488" s="14" t="s">
        <v>79</v>
      </c>
      <c r="AW488" s="14" t="s">
        <v>31</v>
      </c>
      <c r="AX488" s="14" t="s">
        <v>69</v>
      </c>
      <c r="AY488" s="246" t="s">
        <v>159</v>
      </c>
    </row>
    <row r="489" s="13" customFormat="1">
      <c r="A489" s="13"/>
      <c r="B489" s="225"/>
      <c r="C489" s="226"/>
      <c r="D489" s="227" t="s">
        <v>170</v>
      </c>
      <c r="E489" s="228" t="s">
        <v>19</v>
      </c>
      <c r="F489" s="229" t="s">
        <v>644</v>
      </c>
      <c r="G489" s="226"/>
      <c r="H489" s="228" t="s">
        <v>19</v>
      </c>
      <c r="I489" s="230"/>
      <c r="J489" s="226"/>
      <c r="K489" s="226"/>
      <c r="L489" s="231"/>
      <c r="M489" s="232"/>
      <c r="N489" s="233"/>
      <c r="O489" s="233"/>
      <c r="P489" s="233"/>
      <c r="Q489" s="233"/>
      <c r="R489" s="233"/>
      <c r="S489" s="233"/>
      <c r="T489" s="234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35" t="s">
        <v>170</v>
      </c>
      <c r="AU489" s="235" t="s">
        <v>79</v>
      </c>
      <c r="AV489" s="13" t="s">
        <v>77</v>
      </c>
      <c r="AW489" s="13" t="s">
        <v>31</v>
      </c>
      <c r="AX489" s="13" t="s">
        <v>69</v>
      </c>
      <c r="AY489" s="235" t="s">
        <v>159</v>
      </c>
    </row>
    <row r="490" s="14" customFormat="1">
      <c r="A490" s="14"/>
      <c r="B490" s="236"/>
      <c r="C490" s="237"/>
      <c r="D490" s="227" t="s">
        <v>170</v>
      </c>
      <c r="E490" s="238" t="s">
        <v>19</v>
      </c>
      <c r="F490" s="239" t="s">
        <v>645</v>
      </c>
      <c r="G490" s="237"/>
      <c r="H490" s="240">
        <v>15.34</v>
      </c>
      <c r="I490" s="241"/>
      <c r="J490" s="237"/>
      <c r="K490" s="237"/>
      <c r="L490" s="242"/>
      <c r="M490" s="243"/>
      <c r="N490" s="244"/>
      <c r="O490" s="244"/>
      <c r="P490" s="244"/>
      <c r="Q490" s="244"/>
      <c r="R490" s="244"/>
      <c r="S490" s="244"/>
      <c r="T490" s="245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46" t="s">
        <v>170</v>
      </c>
      <c r="AU490" s="246" t="s">
        <v>79</v>
      </c>
      <c r="AV490" s="14" t="s">
        <v>79</v>
      </c>
      <c r="AW490" s="14" t="s">
        <v>31</v>
      </c>
      <c r="AX490" s="14" t="s">
        <v>69</v>
      </c>
      <c r="AY490" s="246" t="s">
        <v>159</v>
      </c>
    </row>
    <row r="491" s="13" customFormat="1">
      <c r="A491" s="13"/>
      <c r="B491" s="225"/>
      <c r="C491" s="226"/>
      <c r="D491" s="227" t="s">
        <v>170</v>
      </c>
      <c r="E491" s="228" t="s">
        <v>19</v>
      </c>
      <c r="F491" s="229" t="s">
        <v>657</v>
      </c>
      <c r="G491" s="226"/>
      <c r="H491" s="228" t="s">
        <v>19</v>
      </c>
      <c r="I491" s="230"/>
      <c r="J491" s="226"/>
      <c r="K491" s="226"/>
      <c r="L491" s="231"/>
      <c r="M491" s="232"/>
      <c r="N491" s="233"/>
      <c r="O491" s="233"/>
      <c r="P491" s="233"/>
      <c r="Q491" s="233"/>
      <c r="R491" s="233"/>
      <c r="S491" s="233"/>
      <c r="T491" s="234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35" t="s">
        <v>170</v>
      </c>
      <c r="AU491" s="235" t="s">
        <v>79</v>
      </c>
      <c r="AV491" s="13" t="s">
        <v>77</v>
      </c>
      <c r="AW491" s="13" t="s">
        <v>31</v>
      </c>
      <c r="AX491" s="13" t="s">
        <v>69</v>
      </c>
      <c r="AY491" s="235" t="s">
        <v>159</v>
      </c>
    </row>
    <row r="492" s="14" customFormat="1">
      <c r="A492" s="14"/>
      <c r="B492" s="236"/>
      <c r="C492" s="237"/>
      <c r="D492" s="227" t="s">
        <v>170</v>
      </c>
      <c r="E492" s="238" t="s">
        <v>19</v>
      </c>
      <c r="F492" s="239" t="s">
        <v>649</v>
      </c>
      <c r="G492" s="237"/>
      <c r="H492" s="240">
        <v>11.654999999999999</v>
      </c>
      <c r="I492" s="241"/>
      <c r="J492" s="237"/>
      <c r="K492" s="237"/>
      <c r="L492" s="242"/>
      <c r="M492" s="243"/>
      <c r="N492" s="244"/>
      <c r="O492" s="244"/>
      <c r="P492" s="244"/>
      <c r="Q492" s="244"/>
      <c r="R492" s="244"/>
      <c r="S492" s="244"/>
      <c r="T492" s="245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46" t="s">
        <v>170</v>
      </c>
      <c r="AU492" s="246" t="s">
        <v>79</v>
      </c>
      <c r="AV492" s="14" t="s">
        <v>79</v>
      </c>
      <c r="AW492" s="14" t="s">
        <v>31</v>
      </c>
      <c r="AX492" s="14" t="s">
        <v>69</v>
      </c>
      <c r="AY492" s="246" t="s">
        <v>159</v>
      </c>
    </row>
    <row r="493" s="15" customFormat="1">
      <c r="A493" s="15"/>
      <c r="B493" s="247"/>
      <c r="C493" s="248"/>
      <c r="D493" s="227" t="s">
        <v>170</v>
      </c>
      <c r="E493" s="249" t="s">
        <v>19</v>
      </c>
      <c r="F493" s="250" t="s">
        <v>188</v>
      </c>
      <c r="G493" s="248"/>
      <c r="H493" s="251">
        <v>508.48899999999998</v>
      </c>
      <c r="I493" s="252"/>
      <c r="J493" s="248"/>
      <c r="K493" s="248"/>
      <c r="L493" s="253"/>
      <c r="M493" s="254"/>
      <c r="N493" s="255"/>
      <c r="O493" s="255"/>
      <c r="P493" s="255"/>
      <c r="Q493" s="255"/>
      <c r="R493" s="255"/>
      <c r="S493" s="255"/>
      <c r="T493" s="256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T493" s="257" t="s">
        <v>170</v>
      </c>
      <c r="AU493" s="257" t="s">
        <v>79</v>
      </c>
      <c r="AV493" s="15" t="s">
        <v>166</v>
      </c>
      <c r="AW493" s="15" t="s">
        <v>31</v>
      </c>
      <c r="AX493" s="15" t="s">
        <v>77</v>
      </c>
      <c r="AY493" s="257" t="s">
        <v>159</v>
      </c>
    </row>
    <row r="494" s="2" customFormat="1" ht="44.25" customHeight="1">
      <c r="A494" s="41"/>
      <c r="B494" s="42"/>
      <c r="C494" s="207" t="s">
        <v>658</v>
      </c>
      <c r="D494" s="207" t="s">
        <v>161</v>
      </c>
      <c r="E494" s="208" t="s">
        <v>659</v>
      </c>
      <c r="F494" s="209" t="s">
        <v>660</v>
      </c>
      <c r="G494" s="210" t="s">
        <v>197</v>
      </c>
      <c r="H494" s="211">
        <v>314.20400000000001</v>
      </c>
      <c r="I494" s="212"/>
      <c r="J494" s="213">
        <f>ROUND(I494*H494,2)</f>
        <v>0</v>
      </c>
      <c r="K494" s="209" t="s">
        <v>165</v>
      </c>
      <c r="L494" s="47"/>
      <c r="M494" s="214" t="s">
        <v>19</v>
      </c>
      <c r="N494" s="215" t="s">
        <v>40</v>
      </c>
      <c r="O494" s="87"/>
      <c r="P494" s="216">
        <f>O494*H494</f>
        <v>0</v>
      </c>
      <c r="Q494" s="216">
        <v>0.011390000000000001</v>
      </c>
      <c r="R494" s="216">
        <f>Q494*H494</f>
        <v>3.5787835600000002</v>
      </c>
      <c r="S494" s="216">
        <v>0</v>
      </c>
      <c r="T494" s="217">
        <f>S494*H494</f>
        <v>0</v>
      </c>
      <c r="U494" s="41"/>
      <c r="V494" s="41"/>
      <c r="W494" s="41"/>
      <c r="X494" s="41"/>
      <c r="Y494" s="41"/>
      <c r="Z494" s="41"/>
      <c r="AA494" s="41"/>
      <c r="AB494" s="41"/>
      <c r="AC494" s="41"/>
      <c r="AD494" s="41"/>
      <c r="AE494" s="41"/>
      <c r="AR494" s="218" t="s">
        <v>166</v>
      </c>
      <c r="AT494" s="218" t="s">
        <v>161</v>
      </c>
      <c r="AU494" s="218" t="s">
        <v>79</v>
      </c>
      <c r="AY494" s="20" t="s">
        <v>159</v>
      </c>
      <c r="BE494" s="219">
        <f>IF(N494="základní",J494,0)</f>
        <v>0</v>
      </c>
      <c r="BF494" s="219">
        <f>IF(N494="snížená",J494,0)</f>
        <v>0</v>
      </c>
      <c r="BG494" s="219">
        <f>IF(N494="zákl. přenesená",J494,0)</f>
        <v>0</v>
      </c>
      <c r="BH494" s="219">
        <f>IF(N494="sníž. přenesená",J494,0)</f>
        <v>0</v>
      </c>
      <c r="BI494" s="219">
        <f>IF(N494="nulová",J494,0)</f>
        <v>0</v>
      </c>
      <c r="BJ494" s="20" t="s">
        <v>77</v>
      </c>
      <c r="BK494" s="219">
        <f>ROUND(I494*H494,2)</f>
        <v>0</v>
      </c>
      <c r="BL494" s="20" t="s">
        <v>166</v>
      </c>
      <c r="BM494" s="218" t="s">
        <v>661</v>
      </c>
    </row>
    <row r="495" s="2" customFormat="1">
      <c r="A495" s="41"/>
      <c r="B495" s="42"/>
      <c r="C495" s="43"/>
      <c r="D495" s="220" t="s">
        <v>168</v>
      </c>
      <c r="E495" s="43"/>
      <c r="F495" s="221" t="s">
        <v>662</v>
      </c>
      <c r="G495" s="43"/>
      <c r="H495" s="43"/>
      <c r="I495" s="222"/>
      <c r="J495" s="43"/>
      <c r="K495" s="43"/>
      <c r="L495" s="47"/>
      <c r="M495" s="223"/>
      <c r="N495" s="224"/>
      <c r="O495" s="87"/>
      <c r="P495" s="87"/>
      <c r="Q495" s="87"/>
      <c r="R495" s="87"/>
      <c r="S495" s="87"/>
      <c r="T495" s="88"/>
      <c r="U495" s="41"/>
      <c r="V495" s="41"/>
      <c r="W495" s="41"/>
      <c r="X495" s="41"/>
      <c r="Y495" s="41"/>
      <c r="Z495" s="41"/>
      <c r="AA495" s="41"/>
      <c r="AB495" s="41"/>
      <c r="AC495" s="41"/>
      <c r="AD495" s="41"/>
      <c r="AE495" s="41"/>
      <c r="AT495" s="20" t="s">
        <v>168</v>
      </c>
      <c r="AU495" s="20" t="s">
        <v>79</v>
      </c>
    </row>
    <row r="496" s="13" customFormat="1">
      <c r="A496" s="13"/>
      <c r="B496" s="225"/>
      <c r="C496" s="226"/>
      <c r="D496" s="227" t="s">
        <v>170</v>
      </c>
      <c r="E496" s="228" t="s">
        <v>19</v>
      </c>
      <c r="F496" s="229" t="s">
        <v>624</v>
      </c>
      <c r="G496" s="226"/>
      <c r="H496" s="228" t="s">
        <v>19</v>
      </c>
      <c r="I496" s="230"/>
      <c r="J496" s="226"/>
      <c r="K496" s="226"/>
      <c r="L496" s="231"/>
      <c r="M496" s="232"/>
      <c r="N496" s="233"/>
      <c r="O496" s="233"/>
      <c r="P496" s="233"/>
      <c r="Q496" s="233"/>
      <c r="R496" s="233"/>
      <c r="S496" s="233"/>
      <c r="T496" s="234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35" t="s">
        <v>170</v>
      </c>
      <c r="AU496" s="235" t="s">
        <v>79</v>
      </c>
      <c r="AV496" s="13" t="s">
        <v>77</v>
      </c>
      <c r="AW496" s="13" t="s">
        <v>31</v>
      </c>
      <c r="AX496" s="13" t="s">
        <v>69</v>
      </c>
      <c r="AY496" s="235" t="s">
        <v>159</v>
      </c>
    </row>
    <row r="497" s="13" customFormat="1">
      <c r="A497" s="13"/>
      <c r="B497" s="225"/>
      <c r="C497" s="226"/>
      <c r="D497" s="227" t="s">
        <v>170</v>
      </c>
      <c r="E497" s="228" t="s">
        <v>19</v>
      </c>
      <c r="F497" s="229" t="s">
        <v>625</v>
      </c>
      <c r="G497" s="226"/>
      <c r="H497" s="228" t="s">
        <v>19</v>
      </c>
      <c r="I497" s="230"/>
      <c r="J497" s="226"/>
      <c r="K497" s="226"/>
      <c r="L497" s="231"/>
      <c r="M497" s="232"/>
      <c r="N497" s="233"/>
      <c r="O497" s="233"/>
      <c r="P497" s="233"/>
      <c r="Q497" s="233"/>
      <c r="R497" s="233"/>
      <c r="S497" s="233"/>
      <c r="T497" s="234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35" t="s">
        <v>170</v>
      </c>
      <c r="AU497" s="235" t="s">
        <v>79</v>
      </c>
      <c r="AV497" s="13" t="s">
        <v>77</v>
      </c>
      <c r="AW497" s="13" t="s">
        <v>31</v>
      </c>
      <c r="AX497" s="13" t="s">
        <v>69</v>
      </c>
      <c r="AY497" s="235" t="s">
        <v>159</v>
      </c>
    </row>
    <row r="498" s="14" customFormat="1">
      <c r="A498" s="14"/>
      <c r="B498" s="236"/>
      <c r="C498" s="237"/>
      <c r="D498" s="227" t="s">
        <v>170</v>
      </c>
      <c r="E498" s="238" t="s">
        <v>19</v>
      </c>
      <c r="F498" s="239" t="s">
        <v>626</v>
      </c>
      <c r="G498" s="237"/>
      <c r="H498" s="240">
        <v>62.973999999999997</v>
      </c>
      <c r="I498" s="241"/>
      <c r="J498" s="237"/>
      <c r="K498" s="237"/>
      <c r="L498" s="242"/>
      <c r="M498" s="243"/>
      <c r="N498" s="244"/>
      <c r="O498" s="244"/>
      <c r="P498" s="244"/>
      <c r="Q498" s="244"/>
      <c r="R498" s="244"/>
      <c r="S498" s="244"/>
      <c r="T498" s="245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46" t="s">
        <v>170</v>
      </c>
      <c r="AU498" s="246" t="s">
        <v>79</v>
      </c>
      <c r="AV498" s="14" t="s">
        <v>79</v>
      </c>
      <c r="AW498" s="14" t="s">
        <v>31</v>
      </c>
      <c r="AX498" s="14" t="s">
        <v>69</v>
      </c>
      <c r="AY498" s="246" t="s">
        <v>159</v>
      </c>
    </row>
    <row r="499" s="14" customFormat="1">
      <c r="A499" s="14"/>
      <c r="B499" s="236"/>
      <c r="C499" s="237"/>
      <c r="D499" s="227" t="s">
        <v>170</v>
      </c>
      <c r="E499" s="238" t="s">
        <v>19</v>
      </c>
      <c r="F499" s="239" t="s">
        <v>627</v>
      </c>
      <c r="G499" s="237"/>
      <c r="H499" s="240">
        <v>53.597999999999999</v>
      </c>
      <c r="I499" s="241"/>
      <c r="J499" s="237"/>
      <c r="K499" s="237"/>
      <c r="L499" s="242"/>
      <c r="M499" s="243"/>
      <c r="N499" s="244"/>
      <c r="O499" s="244"/>
      <c r="P499" s="244"/>
      <c r="Q499" s="244"/>
      <c r="R499" s="244"/>
      <c r="S499" s="244"/>
      <c r="T499" s="245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46" t="s">
        <v>170</v>
      </c>
      <c r="AU499" s="246" t="s">
        <v>79</v>
      </c>
      <c r="AV499" s="14" t="s">
        <v>79</v>
      </c>
      <c r="AW499" s="14" t="s">
        <v>31</v>
      </c>
      <c r="AX499" s="14" t="s">
        <v>69</v>
      </c>
      <c r="AY499" s="246" t="s">
        <v>159</v>
      </c>
    </row>
    <row r="500" s="13" customFormat="1">
      <c r="A500" s="13"/>
      <c r="B500" s="225"/>
      <c r="C500" s="226"/>
      <c r="D500" s="227" t="s">
        <v>170</v>
      </c>
      <c r="E500" s="228" t="s">
        <v>19</v>
      </c>
      <c r="F500" s="229" t="s">
        <v>628</v>
      </c>
      <c r="G500" s="226"/>
      <c r="H500" s="228" t="s">
        <v>19</v>
      </c>
      <c r="I500" s="230"/>
      <c r="J500" s="226"/>
      <c r="K500" s="226"/>
      <c r="L500" s="231"/>
      <c r="M500" s="232"/>
      <c r="N500" s="233"/>
      <c r="O500" s="233"/>
      <c r="P500" s="233"/>
      <c r="Q500" s="233"/>
      <c r="R500" s="233"/>
      <c r="S500" s="233"/>
      <c r="T500" s="234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35" t="s">
        <v>170</v>
      </c>
      <c r="AU500" s="235" t="s">
        <v>79</v>
      </c>
      <c r="AV500" s="13" t="s">
        <v>77</v>
      </c>
      <c r="AW500" s="13" t="s">
        <v>31</v>
      </c>
      <c r="AX500" s="13" t="s">
        <v>69</v>
      </c>
      <c r="AY500" s="235" t="s">
        <v>159</v>
      </c>
    </row>
    <row r="501" s="14" customFormat="1">
      <c r="A501" s="14"/>
      <c r="B501" s="236"/>
      <c r="C501" s="237"/>
      <c r="D501" s="227" t="s">
        <v>170</v>
      </c>
      <c r="E501" s="238" t="s">
        <v>19</v>
      </c>
      <c r="F501" s="239" t="s">
        <v>629</v>
      </c>
      <c r="G501" s="237"/>
      <c r="H501" s="240">
        <v>44.060000000000002</v>
      </c>
      <c r="I501" s="241"/>
      <c r="J501" s="237"/>
      <c r="K501" s="237"/>
      <c r="L501" s="242"/>
      <c r="M501" s="243"/>
      <c r="N501" s="244"/>
      <c r="O501" s="244"/>
      <c r="P501" s="244"/>
      <c r="Q501" s="244"/>
      <c r="R501" s="244"/>
      <c r="S501" s="244"/>
      <c r="T501" s="245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46" t="s">
        <v>170</v>
      </c>
      <c r="AU501" s="246" t="s">
        <v>79</v>
      </c>
      <c r="AV501" s="14" t="s">
        <v>79</v>
      </c>
      <c r="AW501" s="14" t="s">
        <v>31</v>
      </c>
      <c r="AX501" s="14" t="s">
        <v>69</v>
      </c>
      <c r="AY501" s="246" t="s">
        <v>159</v>
      </c>
    </row>
    <row r="502" s="13" customFormat="1">
      <c r="A502" s="13"/>
      <c r="B502" s="225"/>
      <c r="C502" s="226"/>
      <c r="D502" s="227" t="s">
        <v>170</v>
      </c>
      <c r="E502" s="228" t="s">
        <v>19</v>
      </c>
      <c r="F502" s="229" t="s">
        <v>630</v>
      </c>
      <c r="G502" s="226"/>
      <c r="H502" s="228" t="s">
        <v>19</v>
      </c>
      <c r="I502" s="230"/>
      <c r="J502" s="226"/>
      <c r="K502" s="226"/>
      <c r="L502" s="231"/>
      <c r="M502" s="232"/>
      <c r="N502" s="233"/>
      <c r="O502" s="233"/>
      <c r="P502" s="233"/>
      <c r="Q502" s="233"/>
      <c r="R502" s="233"/>
      <c r="S502" s="233"/>
      <c r="T502" s="234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35" t="s">
        <v>170</v>
      </c>
      <c r="AU502" s="235" t="s">
        <v>79</v>
      </c>
      <c r="AV502" s="13" t="s">
        <v>77</v>
      </c>
      <c r="AW502" s="13" t="s">
        <v>31</v>
      </c>
      <c r="AX502" s="13" t="s">
        <v>69</v>
      </c>
      <c r="AY502" s="235" t="s">
        <v>159</v>
      </c>
    </row>
    <row r="503" s="14" customFormat="1">
      <c r="A503" s="14"/>
      <c r="B503" s="236"/>
      <c r="C503" s="237"/>
      <c r="D503" s="227" t="s">
        <v>170</v>
      </c>
      <c r="E503" s="238" t="s">
        <v>19</v>
      </c>
      <c r="F503" s="239" t="s">
        <v>631</v>
      </c>
      <c r="G503" s="237"/>
      <c r="H503" s="240">
        <v>116.572</v>
      </c>
      <c r="I503" s="241"/>
      <c r="J503" s="237"/>
      <c r="K503" s="237"/>
      <c r="L503" s="242"/>
      <c r="M503" s="243"/>
      <c r="N503" s="244"/>
      <c r="O503" s="244"/>
      <c r="P503" s="244"/>
      <c r="Q503" s="244"/>
      <c r="R503" s="244"/>
      <c r="S503" s="244"/>
      <c r="T503" s="245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46" t="s">
        <v>170</v>
      </c>
      <c r="AU503" s="246" t="s">
        <v>79</v>
      </c>
      <c r="AV503" s="14" t="s">
        <v>79</v>
      </c>
      <c r="AW503" s="14" t="s">
        <v>31</v>
      </c>
      <c r="AX503" s="14" t="s">
        <v>69</v>
      </c>
      <c r="AY503" s="246" t="s">
        <v>159</v>
      </c>
    </row>
    <row r="504" s="16" customFormat="1">
      <c r="A504" s="16"/>
      <c r="B504" s="268"/>
      <c r="C504" s="269"/>
      <c r="D504" s="227" t="s">
        <v>170</v>
      </c>
      <c r="E504" s="270" t="s">
        <v>19</v>
      </c>
      <c r="F504" s="271" t="s">
        <v>585</v>
      </c>
      <c r="G504" s="269"/>
      <c r="H504" s="272">
        <v>277.20400000000001</v>
      </c>
      <c r="I504" s="273"/>
      <c r="J504" s="269"/>
      <c r="K504" s="269"/>
      <c r="L504" s="274"/>
      <c r="M504" s="275"/>
      <c r="N504" s="276"/>
      <c r="O504" s="276"/>
      <c r="P504" s="276"/>
      <c r="Q504" s="276"/>
      <c r="R504" s="276"/>
      <c r="S504" s="276"/>
      <c r="T504" s="277"/>
      <c r="U504" s="16"/>
      <c r="V504" s="16"/>
      <c r="W504" s="16"/>
      <c r="X504" s="16"/>
      <c r="Y504" s="16"/>
      <c r="Z504" s="16"/>
      <c r="AA504" s="16"/>
      <c r="AB504" s="16"/>
      <c r="AC504" s="16"/>
      <c r="AD504" s="16"/>
      <c r="AE504" s="16"/>
      <c r="AT504" s="278" t="s">
        <v>170</v>
      </c>
      <c r="AU504" s="278" t="s">
        <v>79</v>
      </c>
      <c r="AV504" s="16" t="s">
        <v>194</v>
      </c>
      <c r="AW504" s="16" t="s">
        <v>31</v>
      </c>
      <c r="AX504" s="16" t="s">
        <v>69</v>
      </c>
      <c r="AY504" s="278" t="s">
        <v>159</v>
      </c>
    </row>
    <row r="505" s="13" customFormat="1">
      <c r="A505" s="13"/>
      <c r="B505" s="225"/>
      <c r="C505" s="226"/>
      <c r="D505" s="227" t="s">
        <v>170</v>
      </c>
      <c r="E505" s="228" t="s">
        <v>19</v>
      </c>
      <c r="F505" s="229" t="s">
        <v>636</v>
      </c>
      <c r="G505" s="226"/>
      <c r="H505" s="228" t="s">
        <v>19</v>
      </c>
      <c r="I505" s="230"/>
      <c r="J505" s="226"/>
      <c r="K505" s="226"/>
      <c r="L505" s="231"/>
      <c r="M505" s="232"/>
      <c r="N505" s="233"/>
      <c r="O505" s="233"/>
      <c r="P505" s="233"/>
      <c r="Q505" s="233"/>
      <c r="R505" s="233"/>
      <c r="S505" s="233"/>
      <c r="T505" s="234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35" t="s">
        <v>170</v>
      </c>
      <c r="AU505" s="235" t="s">
        <v>79</v>
      </c>
      <c r="AV505" s="13" t="s">
        <v>77</v>
      </c>
      <c r="AW505" s="13" t="s">
        <v>31</v>
      </c>
      <c r="AX505" s="13" t="s">
        <v>69</v>
      </c>
      <c r="AY505" s="235" t="s">
        <v>159</v>
      </c>
    </row>
    <row r="506" s="14" customFormat="1">
      <c r="A506" s="14"/>
      <c r="B506" s="236"/>
      <c r="C506" s="237"/>
      <c r="D506" s="227" t="s">
        <v>170</v>
      </c>
      <c r="E506" s="238" t="s">
        <v>19</v>
      </c>
      <c r="F506" s="239" t="s">
        <v>637</v>
      </c>
      <c r="G506" s="237"/>
      <c r="H506" s="240">
        <v>37</v>
      </c>
      <c r="I506" s="241"/>
      <c r="J506" s="237"/>
      <c r="K506" s="237"/>
      <c r="L506" s="242"/>
      <c r="M506" s="243"/>
      <c r="N506" s="244"/>
      <c r="O506" s="244"/>
      <c r="P506" s="244"/>
      <c r="Q506" s="244"/>
      <c r="R506" s="244"/>
      <c r="S506" s="244"/>
      <c r="T506" s="245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46" t="s">
        <v>170</v>
      </c>
      <c r="AU506" s="246" t="s">
        <v>79</v>
      </c>
      <c r="AV506" s="14" t="s">
        <v>79</v>
      </c>
      <c r="AW506" s="14" t="s">
        <v>31</v>
      </c>
      <c r="AX506" s="14" t="s">
        <v>69</v>
      </c>
      <c r="AY506" s="246" t="s">
        <v>159</v>
      </c>
    </row>
    <row r="507" s="15" customFormat="1">
      <c r="A507" s="15"/>
      <c r="B507" s="247"/>
      <c r="C507" s="248"/>
      <c r="D507" s="227" t="s">
        <v>170</v>
      </c>
      <c r="E507" s="249" t="s">
        <v>19</v>
      </c>
      <c r="F507" s="250" t="s">
        <v>188</v>
      </c>
      <c r="G507" s="248"/>
      <c r="H507" s="251">
        <v>314.20400000000001</v>
      </c>
      <c r="I507" s="252"/>
      <c r="J507" s="248"/>
      <c r="K507" s="248"/>
      <c r="L507" s="253"/>
      <c r="M507" s="254"/>
      <c r="N507" s="255"/>
      <c r="O507" s="255"/>
      <c r="P507" s="255"/>
      <c r="Q507" s="255"/>
      <c r="R507" s="255"/>
      <c r="S507" s="255"/>
      <c r="T507" s="256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T507" s="257" t="s">
        <v>170</v>
      </c>
      <c r="AU507" s="257" t="s">
        <v>79</v>
      </c>
      <c r="AV507" s="15" t="s">
        <v>166</v>
      </c>
      <c r="AW507" s="15" t="s">
        <v>31</v>
      </c>
      <c r="AX507" s="15" t="s">
        <v>77</v>
      </c>
      <c r="AY507" s="257" t="s">
        <v>159</v>
      </c>
    </row>
    <row r="508" s="2" customFormat="1" ht="16.5" customHeight="1">
      <c r="A508" s="41"/>
      <c r="B508" s="42"/>
      <c r="C508" s="258" t="s">
        <v>663</v>
      </c>
      <c r="D508" s="258" t="s">
        <v>316</v>
      </c>
      <c r="E508" s="259" t="s">
        <v>664</v>
      </c>
      <c r="F508" s="260" t="s">
        <v>665</v>
      </c>
      <c r="G508" s="261" t="s">
        <v>197</v>
      </c>
      <c r="H508" s="262">
        <v>345.62400000000002</v>
      </c>
      <c r="I508" s="263"/>
      <c r="J508" s="264">
        <f>ROUND(I508*H508,2)</f>
        <v>0</v>
      </c>
      <c r="K508" s="260" t="s">
        <v>165</v>
      </c>
      <c r="L508" s="265"/>
      <c r="M508" s="266" t="s">
        <v>19</v>
      </c>
      <c r="N508" s="267" t="s">
        <v>40</v>
      </c>
      <c r="O508" s="87"/>
      <c r="P508" s="216">
        <f>O508*H508</f>
        <v>0</v>
      </c>
      <c r="Q508" s="216">
        <v>0.0060000000000000001</v>
      </c>
      <c r="R508" s="216">
        <f>Q508*H508</f>
        <v>2.073744</v>
      </c>
      <c r="S508" s="216">
        <v>0</v>
      </c>
      <c r="T508" s="217">
        <f>S508*H508</f>
        <v>0</v>
      </c>
      <c r="U508" s="41"/>
      <c r="V508" s="41"/>
      <c r="W508" s="41"/>
      <c r="X508" s="41"/>
      <c r="Y508" s="41"/>
      <c r="Z508" s="41"/>
      <c r="AA508" s="41"/>
      <c r="AB508" s="41"/>
      <c r="AC508" s="41"/>
      <c r="AD508" s="41"/>
      <c r="AE508" s="41"/>
      <c r="AR508" s="218" t="s">
        <v>225</v>
      </c>
      <c r="AT508" s="218" t="s">
        <v>316</v>
      </c>
      <c r="AU508" s="218" t="s">
        <v>79</v>
      </c>
      <c r="AY508" s="20" t="s">
        <v>159</v>
      </c>
      <c r="BE508" s="219">
        <f>IF(N508="základní",J508,0)</f>
        <v>0</v>
      </c>
      <c r="BF508" s="219">
        <f>IF(N508="snížená",J508,0)</f>
        <v>0</v>
      </c>
      <c r="BG508" s="219">
        <f>IF(N508="zákl. přenesená",J508,0)</f>
        <v>0</v>
      </c>
      <c r="BH508" s="219">
        <f>IF(N508="sníž. přenesená",J508,0)</f>
        <v>0</v>
      </c>
      <c r="BI508" s="219">
        <f>IF(N508="nulová",J508,0)</f>
        <v>0</v>
      </c>
      <c r="BJ508" s="20" t="s">
        <v>77</v>
      </c>
      <c r="BK508" s="219">
        <f>ROUND(I508*H508,2)</f>
        <v>0</v>
      </c>
      <c r="BL508" s="20" t="s">
        <v>166</v>
      </c>
      <c r="BM508" s="218" t="s">
        <v>666</v>
      </c>
    </row>
    <row r="509" s="14" customFormat="1">
      <c r="A509" s="14"/>
      <c r="B509" s="236"/>
      <c r="C509" s="237"/>
      <c r="D509" s="227" t="s">
        <v>170</v>
      </c>
      <c r="E509" s="238" t="s">
        <v>19</v>
      </c>
      <c r="F509" s="239" t="s">
        <v>667</v>
      </c>
      <c r="G509" s="237"/>
      <c r="H509" s="240">
        <v>345.62400000000002</v>
      </c>
      <c r="I509" s="241"/>
      <c r="J509" s="237"/>
      <c r="K509" s="237"/>
      <c r="L509" s="242"/>
      <c r="M509" s="243"/>
      <c r="N509" s="244"/>
      <c r="O509" s="244"/>
      <c r="P509" s="244"/>
      <c r="Q509" s="244"/>
      <c r="R509" s="244"/>
      <c r="S509" s="244"/>
      <c r="T509" s="245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46" t="s">
        <v>170</v>
      </c>
      <c r="AU509" s="246" t="s">
        <v>79</v>
      </c>
      <c r="AV509" s="14" t="s">
        <v>79</v>
      </c>
      <c r="AW509" s="14" t="s">
        <v>31</v>
      </c>
      <c r="AX509" s="14" t="s">
        <v>77</v>
      </c>
      <c r="AY509" s="246" t="s">
        <v>159</v>
      </c>
    </row>
    <row r="510" s="2" customFormat="1" ht="44.25" customHeight="1">
      <c r="A510" s="41"/>
      <c r="B510" s="42"/>
      <c r="C510" s="207" t="s">
        <v>668</v>
      </c>
      <c r="D510" s="207" t="s">
        <v>161</v>
      </c>
      <c r="E510" s="208" t="s">
        <v>669</v>
      </c>
      <c r="F510" s="209" t="s">
        <v>670</v>
      </c>
      <c r="G510" s="210" t="s">
        <v>197</v>
      </c>
      <c r="H510" s="211">
        <v>89.415000000000006</v>
      </c>
      <c r="I510" s="212"/>
      <c r="J510" s="213">
        <f>ROUND(I510*H510,2)</f>
        <v>0</v>
      </c>
      <c r="K510" s="209" t="s">
        <v>165</v>
      </c>
      <c r="L510" s="47"/>
      <c r="M510" s="214" t="s">
        <v>19</v>
      </c>
      <c r="N510" s="215" t="s">
        <v>40</v>
      </c>
      <c r="O510" s="87"/>
      <c r="P510" s="216">
        <f>O510*H510</f>
        <v>0</v>
      </c>
      <c r="Q510" s="216">
        <v>0.011390000000000001</v>
      </c>
      <c r="R510" s="216">
        <f>Q510*H510</f>
        <v>1.0184368500000001</v>
      </c>
      <c r="S510" s="216">
        <v>0</v>
      </c>
      <c r="T510" s="217">
        <f>S510*H510</f>
        <v>0</v>
      </c>
      <c r="U510" s="41"/>
      <c r="V510" s="41"/>
      <c r="W510" s="41"/>
      <c r="X510" s="41"/>
      <c r="Y510" s="41"/>
      <c r="Z510" s="41"/>
      <c r="AA510" s="41"/>
      <c r="AB510" s="41"/>
      <c r="AC510" s="41"/>
      <c r="AD510" s="41"/>
      <c r="AE510" s="41"/>
      <c r="AR510" s="218" t="s">
        <v>166</v>
      </c>
      <c r="AT510" s="218" t="s">
        <v>161</v>
      </c>
      <c r="AU510" s="218" t="s">
        <v>79</v>
      </c>
      <c r="AY510" s="20" t="s">
        <v>159</v>
      </c>
      <c r="BE510" s="219">
        <f>IF(N510="základní",J510,0)</f>
        <v>0</v>
      </c>
      <c r="BF510" s="219">
        <f>IF(N510="snížená",J510,0)</f>
        <v>0</v>
      </c>
      <c r="BG510" s="219">
        <f>IF(N510="zákl. přenesená",J510,0)</f>
        <v>0</v>
      </c>
      <c r="BH510" s="219">
        <f>IF(N510="sníž. přenesená",J510,0)</f>
        <v>0</v>
      </c>
      <c r="BI510" s="219">
        <f>IF(N510="nulová",J510,0)</f>
        <v>0</v>
      </c>
      <c r="BJ510" s="20" t="s">
        <v>77</v>
      </c>
      <c r="BK510" s="219">
        <f>ROUND(I510*H510,2)</f>
        <v>0</v>
      </c>
      <c r="BL510" s="20" t="s">
        <v>166</v>
      </c>
      <c r="BM510" s="218" t="s">
        <v>671</v>
      </c>
    </row>
    <row r="511" s="2" customFormat="1">
      <c r="A511" s="41"/>
      <c r="B511" s="42"/>
      <c r="C511" s="43"/>
      <c r="D511" s="220" t="s">
        <v>168</v>
      </c>
      <c r="E511" s="43"/>
      <c r="F511" s="221" t="s">
        <v>672</v>
      </c>
      <c r="G511" s="43"/>
      <c r="H511" s="43"/>
      <c r="I511" s="222"/>
      <c r="J511" s="43"/>
      <c r="K511" s="43"/>
      <c r="L511" s="47"/>
      <c r="M511" s="223"/>
      <c r="N511" s="224"/>
      <c r="O511" s="87"/>
      <c r="P511" s="87"/>
      <c r="Q511" s="87"/>
      <c r="R511" s="87"/>
      <c r="S511" s="87"/>
      <c r="T511" s="88"/>
      <c r="U511" s="41"/>
      <c r="V511" s="41"/>
      <c r="W511" s="41"/>
      <c r="X511" s="41"/>
      <c r="Y511" s="41"/>
      <c r="Z511" s="41"/>
      <c r="AA511" s="41"/>
      <c r="AB511" s="41"/>
      <c r="AC511" s="41"/>
      <c r="AD511" s="41"/>
      <c r="AE511" s="41"/>
      <c r="AT511" s="20" t="s">
        <v>168</v>
      </c>
      <c r="AU511" s="20" t="s">
        <v>79</v>
      </c>
    </row>
    <row r="512" s="13" customFormat="1">
      <c r="A512" s="13"/>
      <c r="B512" s="225"/>
      <c r="C512" s="226"/>
      <c r="D512" s="227" t="s">
        <v>170</v>
      </c>
      <c r="E512" s="228" t="s">
        <v>19</v>
      </c>
      <c r="F512" s="229" t="s">
        <v>632</v>
      </c>
      <c r="G512" s="226"/>
      <c r="H512" s="228" t="s">
        <v>19</v>
      </c>
      <c r="I512" s="230"/>
      <c r="J512" s="226"/>
      <c r="K512" s="226"/>
      <c r="L512" s="231"/>
      <c r="M512" s="232"/>
      <c r="N512" s="233"/>
      <c r="O512" s="233"/>
      <c r="P512" s="233"/>
      <c r="Q512" s="233"/>
      <c r="R512" s="233"/>
      <c r="S512" s="233"/>
      <c r="T512" s="234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35" t="s">
        <v>170</v>
      </c>
      <c r="AU512" s="235" t="s">
        <v>79</v>
      </c>
      <c r="AV512" s="13" t="s">
        <v>77</v>
      </c>
      <c r="AW512" s="13" t="s">
        <v>31</v>
      </c>
      <c r="AX512" s="13" t="s">
        <v>69</v>
      </c>
      <c r="AY512" s="235" t="s">
        <v>159</v>
      </c>
    </row>
    <row r="513" s="14" customFormat="1">
      <c r="A513" s="14"/>
      <c r="B513" s="236"/>
      <c r="C513" s="237"/>
      <c r="D513" s="227" t="s">
        <v>170</v>
      </c>
      <c r="E513" s="238" t="s">
        <v>19</v>
      </c>
      <c r="F513" s="239" t="s">
        <v>673</v>
      </c>
      <c r="G513" s="237"/>
      <c r="H513" s="240">
        <v>73.760000000000005</v>
      </c>
      <c r="I513" s="241"/>
      <c r="J513" s="237"/>
      <c r="K513" s="237"/>
      <c r="L513" s="242"/>
      <c r="M513" s="243"/>
      <c r="N513" s="244"/>
      <c r="O513" s="244"/>
      <c r="P513" s="244"/>
      <c r="Q513" s="244"/>
      <c r="R513" s="244"/>
      <c r="S513" s="244"/>
      <c r="T513" s="245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46" t="s">
        <v>170</v>
      </c>
      <c r="AU513" s="246" t="s">
        <v>79</v>
      </c>
      <c r="AV513" s="14" t="s">
        <v>79</v>
      </c>
      <c r="AW513" s="14" t="s">
        <v>31</v>
      </c>
      <c r="AX513" s="14" t="s">
        <v>69</v>
      </c>
      <c r="AY513" s="246" t="s">
        <v>159</v>
      </c>
    </row>
    <row r="514" s="13" customFormat="1">
      <c r="A514" s="13"/>
      <c r="B514" s="225"/>
      <c r="C514" s="226"/>
      <c r="D514" s="227" t="s">
        <v>170</v>
      </c>
      <c r="E514" s="228" t="s">
        <v>19</v>
      </c>
      <c r="F514" s="229" t="s">
        <v>646</v>
      </c>
      <c r="G514" s="226"/>
      <c r="H514" s="228" t="s">
        <v>19</v>
      </c>
      <c r="I514" s="230"/>
      <c r="J514" s="226"/>
      <c r="K514" s="226"/>
      <c r="L514" s="231"/>
      <c r="M514" s="232"/>
      <c r="N514" s="233"/>
      <c r="O514" s="233"/>
      <c r="P514" s="233"/>
      <c r="Q514" s="233"/>
      <c r="R514" s="233"/>
      <c r="S514" s="233"/>
      <c r="T514" s="234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35" t="s">
        <v>170</v>
      </c>
      <c r="AU514" s="235" t="s">
        <v>79</v>
      </c>
      <c r="AV514" s="13" t="s">
        <v>77</v>
      </c>
      <c r="AW514" s="13" t="s">
        <v>31</v>
      </c>
      <c r="AX514" s="13" t="s">
        <v>69</v>
      </c>
      <c r="AY514" s="235" t="s">
        <v>159</v>
      </c>
    </row>
    <row r="515" s="14" customFormat="1">
      <c r="A515" s="14"/>
      <c r="B515" s="236"/>
      <c r="C515" s="237"/>
      <c r="D515" s="227" t="s">
        <v>170</v>
      </c>
      <c r="E515" s="238" t="s">
        <v>19</v>
      </c>
      <c r="F515" s="239" t="s">
        <v>647</v>
      </c>
      <c r="G515" s="237"/>
      <c r="H515" s="240">
        <v>4</v>
      </c>
      <c r="I515" s="241"/>
      <c r="J515" s="237"/>
      <c r="K515" s="237"/>
      <c r="L515" s="242"/>
      <c r="M515" s="243"/>
      <c r="N515" s="244"/>
      <c r="O515" s="244"/>
      <c r="P515" s="244"/>
      <c r="Q515" s="244"/>
      <c r="R515" s="244"/>
      <c r="S515" s="244"/>
      <c r="T515" s="245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46" t="s">
        <v>170</v>
      </c>
      <c r="AU515" s="246" t="s">
        <v>79</v>
      </c>
      <c r="AV515" s="14" t="s">
        <v>79</v>
      </c>
      <c r="AW515" s="14" t="s">
        <v>31</v>
      </c>
      <c r="AX515" s="14" t="s">
        <v>69</v>
      </c>
      <c r="AY515" s="246" t="s">
        <v>159</v>
      </c>
    </row>
    <row r="516" s="13" customFormat="1">
      <c r="A516" s="13"/>
      <c r="B516" s="225"/>
      <c r="C516" s="226"/>
      <c r="D516" s="227" t="s">
        <v>170</v>
      </c>
      <c r="E516" s="228" t="s">
        <v>19</v>
      </c>
      <c r="F516" s="229" t="s">
        <v>648</v>
      </c>
      <c r="G516" s="226"/>
      <c r="H516" s="228" t="s">
        <v>19</v>
      </c>
      <c r="I516" s="230"/>
      <c r="J516" s="226"/>
      <c r="K516" s="226"/>
      <c r="L516" s="231"/>
      <c r="M516" s="232"/>
      <c r="N516" s="233"/>
      <c r="O516" s="233"/>
      <c r="P516" s="233"/>
      <c r="Q516" s="233"/>
      <c r="R516" s="233"/>
      <c r="S516" s="233"/>
      <c r="T516" s="234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35" t="s">
        <v>170</v>
      </c>
      <c r="AU516" s="235" t="s">
        <v>79</v>
      </c>
      <c r="AV516" s="13" t="s">
        <v>77</v>
      </c>
      <c r="AW516" s="13" t="s">
        <v>31</v>
      </c>
      <c r="AX516" s="13" t="s">
        <v>69</v>
      </c>
      <c r="AY516" s="235" t="s">
        <v>159</v>
      </c>
    </row>
    <row r="517" s="14" customFormat="1">
      <c r="A517" s="14"/>
      <c r="B517" s="236"/>
      <c r="C517" s="237"/>
      <c r="D517" s="227" t="s">
        <v>170</v>
      </c>
      <c r="E517" s="238" t="s">
        <v>19</v>
      </c>
      <c r="F517" s="239" t="s">
        <v>649</v>
      </c>
      <c r="G517" s="237"/>
      <c r="H517" s="240">
        <v>11.654999999999999</v>
      </c>
      <c r="I517" s="241"/>
      <c r="J517" s="237"/>
      <c r="K517" s="237"/>
      <c r="L517" s="242"/>
      <c r="M517" s="243"/>
      <c r="N517" s="244"/>
      <c r="O517" s="244"/>
      <c r="P517" s="244"/>
      <c r="Q517" s="244"/>
      <c r="R517" s="244"/>
      <c r="S517" s="244"/>
      <c r="T517" s="245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46" t="s">
        <v>170</v>
      </c>
      <c r="AU517" s="246" t="s">
        <v>79</v>
      </c>
      <c r="AV517" s="14" t="s">
        <v>79</v>
      </c>
      <c r="AW517" s="14" t="s">
        <v>31</v>
      </c>
      <c r="AX517" s="14" t="s">
        <v>69</v>
      </c>
      <c r="AY517" s="246" t="s">
        <v>159</v>
      </c>
    </row>
    <row r="518" s="15" customFormat="1">
      <c r="A518" s="15"/>
      <c r="B518" s="247"/>
      <c r="C518" s="248"/>
      <c r="D518" s="227" t="s">
        <v>170</v>
      </c>
      <c r="E518" s="249" t="s">
        <v>19</v>
      </c>
      <c r="F518" s="250" t="s">
        <v>188</v>
      </c>
      <c r="G518" s="248"/>
      <c r="H518" s="251">
        <v>89.415000000000006</v>
      </c>
      <c r="I518" s="252"/>
      <c r="J518" s="248"/>
      <c r="K518" s="248"/>
      <c r="L518" s="253"/>
      <c r="M518" s="254"/>
      <c r="N518" s="255"/>
      <c r="O518" s="255"/>
      <c r="P518" s="255"/>
      <c r="Q518" s="255"/>
      <c r="R518" s="255"/>
      <c r="S518" s="255"/>
      <c r="T518" s="256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  <c r="AT518" s="257" t="s">
        <v>170</v>
      </c>
      <c r="AU518" s="257" t="s">
        <v>79</v>
      </c>
      <c r="AV518" s="15" t="s">
        <v>166</v>
      </c>
      <c r="AW518" s="15" t="s">
        <v>31</v>
      </c>
      <c r="AX518" s="15" t="s">
        <v>77</v>
      </c>
      <c r="AY518" s="257" t="s">
        <v>159</v>
      </c>
    </row>
    <row r="519" s="2" customFormat="1" ht="16.5" customHeight="1">
      <c r="A519" s="41"/>
      <c r="B519" s="42"/>
      <c r="C519" s="258" t="s">
        <v>674</v>
      </c>
      <c r="D519" s="258" t="s">
        <v>316</v>
      </c>
      <c r="E519" s="259" t="s">
        <v>675</v>
      </c>
      <c r="F519" s="260" t="s">
        <v>676</v>
      </c>
      <c r="G519" s="261" t="s">
        <v>197</v>
      </c>
      <c r="H519" s="262">
        <v>4.4000000000000004</v>
      </c>
      <c r="I519" s="263"/>
      <c r="J519" s="264">
        <f>ROUND(I519*H519,2)</f>
        <v>0</v>
      </c>
      <c r="K519" s="260" t="s">
        <v>165</v>
      </c>
      <c r="L519" s="265"/>
      <c r="M519" s="266" t="s">
        <v>19</v>
      </c>
      <c r="N519" s="267" t="s">
        <v>40</v>
      </c>
      <c r="O519" s="87"/>
      <c r="P519" s="216">
        <f>O519*H519</f>
        <v>0</v>
      </c>
      <c r="Q519" s="216">
        <v>0.0050000000000000001</v>
      </c>
      <c r="R519" s="216">
        <f>Q519*H519</f>
        <v>0.022000000000000002</v>
      </c>
      <c r="S519" s="216">
        <v>0</v>
      </c>
      <c r="T519" s="217">
        <f>S519*H519</f>
        <v>0</v>
      </c>
      <c r="U519" s="41"/>
      <c r="V519" s="41"/>
      <c r="W519" s="41"/>
      <c r="X519" s="41"/>
      <c r="Y519" s="41"/>
      <c r="Z519" s="41"/>
      <c r="AA519" s="41"/>
      <c r="AB519" s="41"/>
      <c r="AC519" s="41"/>
      <c r="AD519" s="41"/>
      <c r="AE519" s="41"/>
      <c r="AR519" s="218" t="s">
        <v>225</v>
      </c>
      <c r="AT519" s="218" t="s">
        <v>316</v>
      </c>
      <c r="AU519" s="218" t="s">
        <v>79</v>
      </c>
      <c r="AY519" s="20" t="s">
        <v>159</v>
      </c>
      <c r="BE519" s="219">
        <f>IF(N519="základní",J519,0)</f>
        <v>0</v>
      </c>
      <c r="BF519" s="219">
        <f>IF(N519="snížená",J519,0)</f>
        <v>0</v>
      </c>
      <c r="BG519" s="219">
        <f>IF(N519="zákl. přenesená",J519,0)</f>
        <v>0</v>
      </c>
      <c r="BH519" s="219">
        <f>IF(N519="sníž. přenesená",J519,0)</f>
        <v>0</v>
      </c>
      <c r="BI519" s="219">
        <f>IF(N519="nulová",J519,0)</f>
        <v>0</v>
      </c>
      <c r="BJ519" s="20" t="s">
        <v>77</v>
      </c>
      <c r="BK519" s="219">
        <f>ROUND(I519*H519,2)</f>
        <v>0</v>
      </c>
      <c r="BL519" s="20" t="s">
        <v>166</v>
      </c>
      <c r="BM519" s="218" t="s">
        <v>677</v>
      </c>
    </row>
    <row r="520" s="13" customFormat="1">
      <c r="A520" s="13"/>
      <c r="B520" s="225"/>
      <c r="C520" s="226"/>
      <c r="D520" s="227" t="s">
        <v>170</v>
      </c>
      <c r="E520" s="228" t="s">
        <v>19</v>
      </c>
      <c r="F520" s="229" t="s">
        <v>678</v>
      </c>
      <c r="G520" s="226"/>
      <c r="H520" s="228" t="s">
        <v>19</v>
      </c>
      <c r="I520" s="230"/>
      <c r="J520" s="226"/>
      <c r="K520" s="226"/>
      <c r="L520" s="231"/>
      <c r="M520" s="232"/>
      <c r="N520" s="233"/>
      <c r="O520" s="233"/>
      <c r="P520" s="233"/>
      <c r="Q520" s="233"/>
      <c r="R520" s="233"/>
      <c r="S520" s="233"/>
      <c r="T520" s="234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35" t="s">
        <v>170</v>
      </c>
      <c r="AU520" s="235" t="s">
        <v>79</v>
      </c>
      <c r="AV520" s="13" t="s">
        <v>77</v>
      </c>
      <c r="AW520" s="13" t="s">
        <v>31</v>
      </c>
      <c r="AX520" s="13" t="s">
        <v>69</v>
      </c>
      <c r="AY520" s="235" t="s">
        <v>159</v>
      </c>
    </row>
    <row r="521" s="14" customFormat="1">
      <c r="A521" s="14"/>
      <c r="B521" s="236"/>
      <c r="C521" s="237"/>
      <c r="D521" s="227" t="s">
        <v>170</v>
      </c>
      <c r="E521" s="238" t="s">
        <v>19</v>
      </c>
      <c r="F521" s="239" t="s">
        <v>679</v>
      </c>
      <c r="G521" s="237"/>
      <c r="H521" s="240">
        <v>4.4000000000000004</v>
      </c>
      <c r="I521" s="241"/>
      <c r="J521" s="237"/>
      <c r="K521" s="237"/>
      <c r="L521" s="242"/>
      <c r="M521" s="243"/>
      <c r="N521" s="244"/>
      <c r="O521" s="244"/>
      <c r="P521" s="244"/>
      <c r="Q521" s="244"/>
      <c r="R521" s="244"/>
      <c r="S521" s="244"/>
      <c r="T521" s="245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46" t="s">
        <v>170</v>
      </c>
      <c r="AU521" s="246" t="s">
        <v>79</v>
      </c>
      <c r="AV521" s="14" t="s">
        <v>79</v>
      </c>
      <c r="AW521" s="14" t="s">
        <v>31</v>
      </c>
      <c r="AX521" s="14" t="s">
        <v>77</v>
      </c>
      <c r="AY521" s="246" t="s">
        <v>159</v>
      </c>
    </row>
    <row r="522" s="2" customFormat="1" ht="16.5" customHeight="1">
      <c r="A522" s="41"/>
      <c r="B522" s="42"/>
      <c r="C522" s="258" t="s">
        <v>680</v>
      </c>
      <c r="D522" s="258" t="s">
        <v>316</v>
      </c>
      <c r="E522" s="259" t="s">
        <v>681</v>
      </c>
      <c r="F522" s="260" t="s">
        <v>682</v>
      </c>
      <c r="G522" s="261" t="s">
        <v>197</v>
      </c>
      <c r="H522" s="262">
        <v>93.956999999999994</v>
      </c>
      <c r="I522" s="263"/>
      <c r="J522" s="264">
        <f>ROUND(I522*H522,2)</f>
        <v>0</v>
      </c>
      <c r="K522" s="260" t="s">
        <v>165</v>
      </c>
      <c r="L522" s="265"/>
      <c r="M522" s="266" t="s">
        <v>19</v>
      </c>
      <c r="N522" s="267" t="s">
        <v>40</v>
      </c>
      <c r="O522" s="87"/>
      <c r="P522" s="216">
        <f>O522*H522</f>
        <v>0</v>
      </c>
      <c r="Q522" s="216">
        <v>0.0060000000000000001</v>
      </c>
      <c r="R522" s="216">
        <f>Q522*H522</f>
        <v>0.56374199999999997</v>
      </c>
      <c r="S522" s="216">
        <v>0</v>
      </c>
      <c r="T522" s="217">
        <f>S522*H522</f>
        <v>0</v>
      </c>
      <c r="U522" s="41"/>
      <c r="V522" s="41"/>
      <c r="W522" s="41"/>
      <c r="X522" s="41"/>
      <c r="Y522" s="41"/>
      <c r="Z522" s="41"/>
      <c r="AA522" s="41"/>
      <c r="AB522" s="41"/>
      <c r="AC522" s="41"/>
      <c r="AD522" s="41"/>
      <c r="AE522" s="41"/>
      <c r="AR522" s="218" t="s">
        <v>225</v>
      </c>
      <c r="AT522" s="218" t="s">
        <v>316</v>
      </c>
      <c r="AU522" s="218" t="s">
        <v>79</v>
      </c>
      <c r="AY522" s="20" t="s">
        <v>159</v>
      </c>
      <c r="BE522" s="219">
        <f>IF(N522="základní",J522,0)</f>
        <v>0</v>
      </c>
      <c r="BF522" s="219">
        <f>IF(N522="snížená",J522,0)</f>
        <v>0</v>
      </c>
      <c r="BG522" s="219">
        <f>IF(N522="zákl. přenesená",J522,0)</f>
        <v>0</v>
      </c>
      <c r="BH522" s="219">
        <f>IF(N522="sníž. přenesená",J522,0)</f>
        <v>0</v>
      </c>
      <c r="BI522" s="219">
        <f>IF(N522="nulová",J522,0)</f>
        <v>0</v>
      </c>
      <c r="BJ522" s="20" t="s">
        <v>77</v>
      </c>
      <c r="BK522" s="219">
        <f>ROUND(I522*H522,2)</f>
        <v>0</v>
      </c>
      <c r="BL522" s="20" t="s">
        <v>166</v>
      </c>
      <c r="BM522" s="218" t="s">
        <v>683</v>
      </c>
    </row>
    <row r="523" s="13" customFormat="1">
      <c r="A523" s="13"/>
      <c r="B523" s="225"/>
      <c r="C523" s="226"/>
      <c r="D523" s="227" t="s">
        <v>170</v>
      </c>
      <c r="E523" s="228" t="s">
        <v>19</v>
      </c>
      <c r="F523" s="229" t="s">
        <v>632</v>
      </c>
      <c r="G523" s="226"/>
      <c r="H523" s="228" t="s">
        <v>19</v>
      </c>
      <c r="I523" s="230"/>
      <c r="J523" s="226"/>
      <c r="K523" s="226"/>
      <c r="L523" s="231"/>
      <c r="M523" s="232"/>
      <c r="N523" s="233"/>
      <c r="O523" s="233"/>
      <c r="P523" s="233"/>
      <c r="Q523" s="233"/>
      <c r="R523" s="233"/>
      <c r="S523" s="233"/>
      <c r="T523" s="234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35" t="s">
        <v>170</v>
      </c>
      <c r="AU523" s="235" t="s">
        <v>79</v>
      </c>
      <c r="AV523" s="13" t="s">
        <v>77</v>
      </c>
      <c r="AW523" s="13" t="s">
        <v>31</v>
      </c>
      <c r="AX523" s="13" t="s">
        <v>69</v>
      </c>
      <c r="AY523" s="235" t="s">
        <v>159</v>
      </c>
    </row>
    <row r="524" s="14" customFormat="1">
      <c r="A524" s="14"/>
      <c r="B524" s="236"/>
      <c r="C524" s="237"/>
      <c r="D524" s="227" t="s">
        <v>170</v>
      </c>
      <c r="E524" s="238" t="s">
        <v>19</v>
      </c>
      <c r="F524" s="239" t="s">
        <v>684</v>
      </c>
      <c r="G524" s="237"/>
      <c r="H524" s="240">
        <v>81.135999999999996</v>
      </c>
      <c r="I524" s="241"/>
      <c r="J524" s="237"/>
      <c r="K524" s="237"/>
      <c r="L524" s="242"/>
      <c r="M524" s="243"/>
      <c r="N524" s="244"/>
      <c r="O524" s="244"/>
      <c r="P524" s="244"/>
      <c r="Q524" s="244"/>
      <c r="R524" s="244"/>
      <c r="S524" s="244"/>
      <c r="T524" s="245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46" t="s">
        <v>170</v>
      </c>
      <c r="AU524" s="246" t="s">
        <v>79</v>
      </c>
      <c r="AV524" s="14" t="s">
        <v>79</v>
      </c>
      <c r="AW524" s="14" t="s">
        <v>31</v>
      </c>
      <c r="AX524" s="14" t="s">
        <v>69</v>
      </c>
      <c r="AY524" s="246" t="s">
        <v>159</v>
      </c>
    </row>
    <row r="525" s="13" customFormat="1">
      <c r="A525" s="13"/>
      <c r="B525" s="225"/>
      <c r="C525" s="226"/>
      <c r="D525" s="227" t="s">
        <v>170</v>
      </c>
      <c r="E525" s="228" t="s">
        <v>19</v>
      </c>
      <c r="F525" s="229" t="s">
        <v>648</v>
      </c>
      <c r="G525" s="226"/>
      <c r="H525" s="228" t="s">
        <v>19</v>
      </c>
      <c r="I525" s="230"/>
      <c r="J525" s="226"/>
      <c r="K525" s="226"/>
      <c r="L525" s="231"/>
      <c r="M525" s="232"/>
      <c r="N525" s="233"/>
      <c r="O525" s="233"/>
      <c r="P525" s="233"/>
      <c r="Q525" s="233"/>
      <c r="R525" s="233"/>
      <c r="S525" s="233"/>
      <c r="T525" s="234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35" t="s">
        <v>170</v>
      </c>
      <c r="AU525" s="235" t="s">
        <v>79</v>
      </c>
      <c r="AV525" s="13" t="s">
        <v>77</v>
      </c>
      <c r="AW525" s="13" t="s">
        <v>31</v>
      </c>
      <c r="AX525" s="13" t="s">
        <v>69</v>
      </c>
      <c r="AY525" s="235" t="s">
        <v>159</v>
      </c>
    </row>
    <row r="526" s="14" customFormat="1">
      <c r="A526" s="14"/>
      <c r="B526" s="236"/>
      <c r="C526" s="237"/>
      <c r="D526" s="227" t="s">
        <v>170</v>
      </c>
      <c r="E526" s="238" t="s">
        <v>19</v>
      </c>
      <c r="F526" s="239" t="s">
        <v>685</v>
      </c>
      <c r="G526" s="237"/>
      <c r="H526" s="240">
        <v>12.821</v>
      </c>
      <c r="I526" s="241"/>
      <c r="J526" s="237"/>
      <c r="K526" s="237"/>
      <c r="L526" s="242"/>
      <c r="M526" s="243"/>
      <c r="N526" s="244"/>
      <c r="O526" s="244"/>
      <c r="P526" s="244"/>
      <c r="Q526" s="244"/>
      <c r="R526" s="244"/>
      <c r="S526" s="244"/>
      <c r="T526" s="245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46" t="s">
        <v>170</v>
      </c>
      <c r="AU526" s="246" t="s">
        <v>79</v>
      </c>
      <c r="AV526" s="14" t="s">
        <v>79</v>
      </c>
      <c r="AW526" s="14" t="s">
        <v>31</v>
      </c>
      <c r="AX526" s="14" t="s">
        <v>69</v>
      </c>
      <c r="AY526" s="246" t="s">
        <v>159</v>
      </c>
    </row>
    <row r="527" s="15" customFormat="1">
      <c r="A527" s="15"/>
      <c r="B527" s="247"/>
      <c r="C527" s="248"/>
      <c r="D527" s="227" t="s">
        <v>170</v>
      </c>
      <c r="E527" s="249" t="s">
        <v>19</v>
      </c>
      <c r="F527" s="250" t="s">
        <v>188</v>
      </c>
      <c r="G527" s="248"/>
      <c r="H527" s="251">
        <v>93.956999999999994</v>
      </c>
      <c r="I527" s="252"/>
      <c r="J527" s="248"/>
      <c r="K527" s="248"/>
      <c r="L527" s="253"/>
      <c r="M527" s="254"/>
      <c r="N527" s="255"/>
      <c r="O527" s="255"/>
      <c r="P527" s="255"/>
      <c r="Q527" s="255"/>
      <c r="R527" s="255"/>
      <c r="S527" s="255"/>
      <c r="T527" s="256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T527" s="257" t="s">
        <v>170</v>
      </c>
      <c r="AU527" s="257" t="s">
        <v>79</v>
      </c>
      <c r="AV527" s="15" t="s">
        <v>166</v>
      </c>
      <c r="AW527" s="15" t="s">
        <v>31</v>
      </c>
      <c r="AX527" s="15" t="s">
        <v>77</v>
      </c>
      <c r="AY527" s="257" t="s">
        <v>159</v>
      </c>
    </row>
    <row r="528" s="2" customFormat="1" ht="44.25" customHeight="1">
      <c r="A528" s="41"/>
      <c r="B528" s="42"/>
      <c r="C528" s="207" t="s">
        <v>686</v>
      </c>
      <c r="D528" s="207" t="s">
        <v>161</v>
      </c>
      <c r="E528" s="208" t="s">
        <v>687</v>
      </c>
      <c r="F528" s="209" t="s">
        <v>688</v>
      </c>
      <c r="G528" s="210" t="s">
        <v>197</v>
      </c>
      <c r="H528" s="211">
        <v>40.130000000000003</v>
      </c>
      <c r="I528" s="212"/>
      <c r="J528" s="213">
        <f>ROUND(I528*H528,2)</f>
        <v>0</v>
      </c>
      <c r="K528" s="209" t="s">
        <v>165</v>
      </c>
      <c r="L528" s="47"/>
      <c r="M528" s="214" t="s">
        <v>19</v>
      </c>
      <c r="N528" s="215" t="s">
        <v>40</v>
      </c>
      <c r="O528" s="87"/>
      <c r="P528" s="216">
        <f>O528*H528</f>
        <v>0</v>
      </c>
      <c r="Q528" s="216">
        <v>0.011599999999999999</v>
      </c>
      <c r="R528" s="216">
        <f>Q528*H528</f>
        <v>0.46550799999999998</v>
      </c>
      <c r="S528" s="216">
        <v>0</v>
      </c>
      <c r="T528" s="217">
        <f>S528*H528</f>
        <v>0</v>
      </c>
      <c r="U528" s="41"/>
      <c r="V528" s="41"/>
      <c r="W528" s="41"/>
      <c r="X528" s="41"/>
      <c r="Y528" s="41"/>
      <c r="Z528" s="41"/>
      <c r="AA528" s="41"/>
      <c r="AB528" s="41"/>
      <c r="AC528" s="41"/>
      <c r="AD528" s="41"/>
      <c r="AE528" s="41"/>
      <c r="AR528" s="218" t="s">
        <v>166</v>
      </c>
      <c r="AT528" s="218" t="s">
        <v>161</v>
      </c>
      <c r="AU528" s="218" t="s">
        <v>79</v>
      </c>
      <c r="AY528" s="20" t="s">
        <v>159</v>
      </c>
      <c r="BE528" s="219">
        <f>IF(N528="základní",J528,0)</f>
        <v>0</v>
      </c>
      <c r="BF528" s="219">
        <f>IF(N528="snížená",J528,0)</f>
        <v>0</v>
      </c>
      <c r="BG528" s="219">
        <f>IF(N528="zákl. přenesená",J528,0)</f>
        <v>0</v>
      </c>
      <c r="BH528" s="219">
        <f>IF(N528="sníž. přenesená",J528,0)</f>
        <v>0</v>
      </c>
      <c r="BI528" s="219">
        <f>IF(N528="nulová",J528,0)</f>
        <v>0</v>
      </c>
      <c r="BJ528" s="20" t="s">
        <v>77</v>
      </c>
      <c r="BK528" s="219">
        <f>ROUND(I528*H528,2)</f>
        <v>0</v>
      </c>
      <c r="BL528" s="20" t="s">
        <v>166</v>
      </c>
      <c r="BM528" s="218" t="s">
        <v>689</v>
      </c>
    </row>
    <row r="529" s="2" customFormat="1">
      <c r="A529" s="41"/>
      <c r="B529" s="42"/>
      <c r="C529" s="43"/>
      <c r="D529" s="220" t="s">
        <v>168</v>
      </c>
      <c r="E529" s="43"/>
      <c r="F529" s="221" t="s">
        <v>690</v>
      </c>
      <c r="G529" s="43"/>
      <c r="H529" s="43"/>
      <c r="I529" s="222"/>
      <c r="J529" s="43"/>
      <c r="K529" s="43"/>
      <c r="L529" s="47"/>
      <c r="M529" s="223"/>
      <c r="N529" s="224"/>
      <c r="O529" s="87"/>
      <c r="P529" s="87"/>
      <c r="Q529" s="87"/>
      <c r="R529" s="87"/>
      <c r="S529" s="87"/>
      <c r="T529" s="88"/>
      <c r="U529" s="41"/>
      <c r="V529" s="41"/>
      <c r="W529" s="41"/>
      <c r="X529" s="41"/>
      <c r="Y529" s="41"/>
      <c r="Z529" s="41"/>
      <c r="AA529" s="41"/>
      <c r="AB529" s="41"/>
      <c r="AC529" s="41"/>
      <c r="AD529" s="41"/>
      <c r="AE529" s="41"/>
      <c r="AT529" s="20" t="s">
        <v>168</v>
      </c>
      <c r="AU529" s="20" t="s">
        <v>79</v>
      </c>
    </row>
    <row r="530" s="13" customFormat="1">
      <c r="A530" s="13"/>
      <c r="B530" s="225"/>
      <c r="C530" s="226"/>
      <c r="D530" s="227" t="s">
        <v>170</v>
      </c>
      <c r="E530" s="228" t="s">
        <v>19</v>
      </c>
      <c r="F530" s="229" t="s">
        <v>691</v>
      </c>
      <c r="G530" s="226"/>
      <c r="H530" s="228" t="s">
        <v>19</v>
      </c>
      <c r="I530" s="230"/>
      <c r="J530" s="226"/>
      <c r="K530" s="226"/>
      <c r="L530" s="231"/>
      <c r="M530" s="232"/>
      <c r="N530" s="233"/>
      <c r="O530" s="233"/>
      <c r="P530" s="233"/>
      <c r="Q530" s="233"/>
      <c r="R530" s="233"/>
      <c r="S530" s="233"/>
      <c r="T530" s="234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35" t="s">
        <v>170</v>
      </c>
      <c r="AU530" s="235" t="s">
        <v>79</v>
      </c>
      <c r="AV530" s="13" t="s">
        <v>77</v>
      </c>
      <c r="AW530" s="13" t="s">
        <v>31</v>
      </c>
      <c r="AX530" s="13" t="s">
        <v>69</v>
      </c>
      <c r="AY530" s="235" t="s">
        <v>159</v>
      </c>
    </row>
    <row r="531" s="14" customFormat="1">
      <c r="A531" s="14"/>
      <c r="B531" s="236"/>
      <c r="C531" s="237"/>
      <c r="D531" s="227" t="s">
        <v>170</v>
      </c>
      <c r="E531" s="238" t="s">
        <v>19</v>
      </c>
      <c r="F531" s="239" t="s">
        <v>692</v>
      </c>
      <c r="G531" s="237"/>
      <c r="H531" s="240">
        <v>7.8499999999999996</v>
      </c>
      <c r="I531" s="241"/>
      <c r="J531" s="237"/>
      <c r="K531" s="237"/>
      <c r="L531" s="242"/>
      <c r="M531" s="243"/>
      <c r="N531" s="244"/>
      <c r="O531" s="244"/>
      <c r="P531" s="244"/>
      <c r="Q531" s="244"/>
      <c r="R531" s="244"/>
      <c r="S531" s="244"/>
      <c r="T531" s="245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46" t="s">
        <v>170</v>
      </c>
      <c r="AU531" s="246" t="s">
        <v>79</v>
      </c>
      <c r="AV531" s="14" t="s">
        <v>79</v>
      </c>
      <c r="AW531" s="14" t="s">
        <v>31</v>
      </c>
      <c r="AX531" s="14" t="s">
        <v>69</v>
      </c>
      <c r="AY531" s="246" t="s">
        <v>159</v>
      </c>
    </row>
    <row r="532" s="13" customFormat="1">
      <c r="A532" s="13"/>
      <c r="B532" s="225"/>
      <c r="C532" s="226"/>
      <c r="D532" s="227" t="s">
        <v>170</v>
      </c>
      <c r="E532" s="228" t="s">
        <v>19</v>
      </c>
      <c r="F532" s="229" t="s">
        <v>638</v>
      </c>
      <c r="G532" s="226"/>
      <c r="H532" s="228" t="s">
        <v>19</v>
      </c>
      <c r="I532" s="230"/>
      <c r="J532" s="226"/>
      <c r="K532" s="226"/>
      <c r="L532" s="231"/>
      <c r="M532" s="232"/>
      <c r="N532" s="233"/>
      <c r="O532" s="233"/>
      <c r="P532" s="233"/>
      <c r="Q532" s="233"/>
      <c r="R532" s="233"/>
      <c r="S532" s="233"/>
      <c r="T532" s="234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35" t="s">
        <v>170</v>
      </c>
      <c r="AU532" s="235" t="s">
        <v>79</v>
      </c>
      <c r="AV532" s="13" t="s">
        <v>77</v>
      </c>
      <c r="AW532" s="13" t="s">
        <v>31</v>
      </c>
      <c r="AX532" s="13" t="s">
        <v>69</v>
      </c>
      <c r="AY532" s="235" t="s">
        <v>159</v>
      </c>
    </row>
    <row r="533" s="14" customFormat="1">
      <c r="A533" s="14"/>
      <c r="B533" s="236"/>
      <c r="C533" s="237"/>
      <c r="D533" s="227" t="s">
        <v>170</v>
      </c>
      <c r="E533" s="238" t="s">
        <v>19</v>
      </c>
      <c r="F533" s="239" t="s">
        <v>639</v>
      </c>
      <c r="G533" s="237"/>
      <c r="H533" s="240">
        <v>27</v>
      </c>
      <c r="I533" s="241"/>
      <c r="J533" s="237"/>
      <c r="K533" s="237"/>
      <c r="L533" s="242"/>
      <c r="M533" s="243"/>
      <c r="N533" s="244"/>
      <c r="O533" s="244"/>
      <c r="P533" s="244"/>
      <c r="Q533" s="244"/>
      <c r="R533" s="244"/>
      <c r="S533" s="244"/>
      <c r="T533" s="245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46" t="s">
        <v>170</v>
      </c>
      <c r="AU533" s="246" t="s">
        <v>79</v>
      </c>
      <c r="AV533" s="14" t="s">
        <v>79</v>
      </c>
      <c r="AW533" s="14" t="s">
        <v>31</v>
      </c>
      <c r="AX533" s="14" t="s">
        <v>69</v>
      </c>
      <c r="AY533" s="246" t="s">
        <v>159</v>
      </c>
    </row>
    <row r="534" s="13" customFormat="1">
      <c r="A534" s="13"/>
      <c r="B534" s="225"/>
      <c r="C534" s="226"/>
      <c r="D534" s="227" t="s">
        <v>170</v>
      </c>
      <c r="E534" s="228" t="s">
        <v>19</v>
      </c>
      <c r="F534" s="229" t="s">
        <v>640</v>
      </c>
      <c r="G534" s="226"/>
      <c r="H534" s="228" t="s">
        <v>19</v>
      </c>
      <c r="I534" s="230"/>
      <c r="J534" s="226"/>
      <c r="K534" s="226"/>
      <c r="L534" s="231"/>
      <c r="M534" s="232"/>
      <c r="N534" s="233"/>
      <c r="O534" s="233"/>
      <c r="P534" s="233"/>
      <c r="Q534" s="233"/>
      <c r="R534" s="233"/>
      <c r="S534" s="233"/>
      <c r="T534" s="234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35" t="s">
        <v>170</v>
      </c>
      <c r="AU534" s="235" t="s">
        <v>79</v>
      </c>
      <c r="AV534" s="13" t="s">
        <v>77</v>
      </c>
      <c r="AW534" s="13" t="s">
        <v>31</v>
      </c>
      <c r="AX534" s="13" t="s">
        <v>69</v>
      </c>
      <c r="AY534" s="235" t="s">
        <v>159</v>
      </c>
    </row>
    <row r="535" s="14" customFormat="1">
      <c r="A535" s="14"/>
      <c r="B535" s="236"/>
      <c r="C535" s="237"/>
      <c r="D535" s="227" t="s">
        <v>170</v>
      </c>
      <c r="E535" s="238" t="s">
        <v>19</v>
      </c>
      <c r="F535" s="239" t="s">
        <v>641</v>
      </c>
      <c r="G535" s="237"/>
      <c r="H535" s="240">
        <v>5.2800000000000002</v>
      </c>
      <c r="I535" s="241"/>
      <c r="J535" s="237"/>
      <c r="K535" s="237"/>
      <c r="L535" s="242"/>
      <c r="M535" s="243"/>
      <c r="N535" s="244"/>
      <c r="O535" s="244"/>
      <c r="P535" s="244"/>
      <c r="Q535" s="244"/>
      <c r="R535" s="244"/>
      <c r="S535" s="244"/>
      <c r="T535" s="245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46" t="s">
        <v>170</v>
      </c>
      <c r="AU535" s="246" t="s">
        <v>79</v>
      </c>
      <c r="AV535" s="14" t="s">
        <v>79</v>
      </c>
      <c r="AW535" s="14" t="s">
        <v>31</v>
      </c>
      <c r="AX535" s="14" t="s">
        <v>69</v>
      </c>
      <c r="AY535" s="246" t="s">
        <v>159</v>
      </c>
    </row>
    <row r="536" s="15" customFormat="1">
      <c r="A536" s="15"/>
      <c r="B536" s="247"/>
      <c r="C536" s="248"/>
      <c r="D536" s="227" t="s">
        <v>170</v>
      </c>
      <c r="E536" s="249" t="s">
        <v>19</v>
      </c>
      <c r="F536" s="250" t="s">
        <v>188</v>
      </c>
      <c r="G536" s="248"/>
      <c r="H536" s="251">
        <v>40.130000000000003</v>
      </c>
      <c r="I536" s="252"/>
      <c r="J536" s="248"/>
      <c r="K536" s="248"/>
      <c r="L536" s="253"/>
      <c r="M536" s="254"/>
      <c r="N536" s="255"/>
      <c r="O536" s="255"/>
      <c r="P536" s="255"/>
      <c r="Q536" s="255"/>
      <c r="R536" s="255"/>
      <c r="S536" s="255"/>
      <c r="T536" s="256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T536" s="257" t="s">
        <v>170</v>
      </c>
      <c r="AU536" s="257" t="s">
        <v>79</v>
      </c>
      <c r="AV536" s="15" t="s">
        <v>166</v>
      </c>
      <c r="AW536" s="15" t="s">
        <v>31</v>
      </c>
      <c r="AX536" s="15" t="s">
        <v>77</v>
      </c>
      <c r="AY536" s="257" t="s">
        <v>159</v>
      </c>
    </row>
    <row r="537" s="2" customFormat="1" ht="16.5" customHeight="1">
      <c r="A537" s="41"/>
      <c r="B537" s="42"/>
      <c r="C537" s="258" t="s">
        <v>693</v>
      </c>
      <c r="D537" s="258" t="s">
        <v>316</v>
      </c>
      <c r="E537" s="259" t="s">
        <v>694</v>
      </c>
      <c r="F537" s="260" t="s">
        <v>695</v>
      </c>
      <c r="G537" s="261" t="s">
        <v>197</v>
      </c>
      <c r="H537" s="262">
        <v>44.143000000000001</v>
      </c>
      <c r="I537" s="263"/>
      <c r="J537" s="264">
        <f>ROUND(I537*H537,2)</f>
        <v>0</v>
      </c>
      <c r="K537" s="260" t="s">
        <v>165</v>
      </c>
      <c r="L537" s="265"/>
      <c r="M537" s="266" t="s">
        <v>19</v>
      </c>
      <c r="N537" s="267" t="s">
        <v>40</v>
      </c>
      <c r="O537" s="87"/>
      <c r="P537" s="216">
        <f>O537*H537</f>
        <v>0</v>
      </c>
      <c r="Q537" s="216">
        <v>0.01</v>
      </c>
      <c r="R537" s="216">
        <f>Q537*H537</f>
        <v>0.44142999999999999</v>
      </c>
      <c r="S537" s="216">
        <v>0</v>
      </c>
      <c r="T537" s="217">
        <f>S537*H537</f>
        <v>0</v>
      </c>
      <c r="U537" s="41"/>
      <c r="V537" s="41"/>
      <c r="W537" s="41"/>
      <c r="X537" s="41"/>
      <c r="Y537" s="41"/>
      <c r="Z537" s="41"/>
      <c r="AA537" s="41"/>
      <c r="AB537" s="41"/>
      <c r="AC537" s="41"/>
      <c r="AD537" s="41"/>
      <c r="AE537" s="41"/>
      <c r="AR537" s="218" t="s">
        <v>225</v>
      </c>
      <c r="AT537" s="218" t="s">
        <v>316</v>
      </c>
      <c r="AU537" s="218" t="s">
        <v>79</v>
      </c>
      <c r="AY537" s="20" t="s">
        <v>159</v>
      </c>
      <c r="BE537" s="219">
        <f>IF(N537="základní",J537,0)</f>
        <v>0</v>
      </c>
      <c r="BF537" s="219">
        <f>IF(N537="snížená",J537,0)</f>
        <v>0</v>
      </c>
      <c r="BG537" s="219">
        <f>IF(N537="zákl. přenesená",J537,0)</f>
        <v>0</v>
      </c>
      <c r="BH537" s="219">
        <f>IF(N537="sníž. přenesená",J537,0)</f>
        <v>0</v>
      </c>
      <c r="BI537" s="219">
        <f>IF(N537="nulová",J537,0)</f>
        <v>0</v>
      </c>
      <c r="BJ537" s="20" t="s">
        <v>77</v>
      </c>
      <c r="BK537" s="219">
        <f>ROUND(I537*H537,2)</f>
        <v>0</v>
      </c>
      <c r="BL537" s="20" t="s">
        <v>166</v>
      </c>
      <c r="BM537" s="218" t="s">
        <v>696</v>
      </c>
    </row>
    <row r="538" s="14" customFormat="1">
      <c r="A538" s="14"/>
      <c r="B538" s="236"/>
      <c r="C538" s="237"/>
      <c r="D538" s="227" t="s">
        <v>170</v>
      </c>
      <c r="E538" s="238" t="s">
        <v>19</v>
      </c>
      <c r="F538" s="239" t="s">
        <v>697</v>
      </c>
      <c r="G538" s="237"/>
      <c r="H538" s="240">
        <v>44.143000000000001</v>
      </c>
      <c r="I538" s="241"/>
      <c r="J538" s="237"/>
      <c r="K538" s="237"/>
      <c r="L538" s="242"/>
      <c r="M538" s="243"/>
      <c r="N538" s="244"/>
      <c r="O538" s="244"/>
      <c r="P538" s="244"/>
      <c r="Q538" s="244"/>
      <c r="R538" s="244"/>
      <c r="S538" s="244"/>
      <c r="T538" s="245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46" t="s">
        <v>170</v>
      </c>
      <c r="AU538" s="246" t="s">
        <v>79</v>
      </c>
      <c r="AV538" s="14" t="s">
        <v>79</v>
      </c>
      <c r="AW538" s="14" t="s">
        <v>31</v>
      </c>
      <c r="AX538" s="14" t="s">
        <v>77</v>
      </c>
      <c r="AY538" s="246" t="s">
        <v>159</v>
      </c>
    </row>
    <row r="539" s="2" customFormat="1" ht="44.25" customHeight="1">
      <c r="A539" s="41"/>
      <c r="B539" s="42"/>
      <c r="C539" s="207" t="s">
        <v>698</v>
      </c>
      <c r="D539" s="207" t="s">
        <v>161</v>
      </c>
      <c r="E539" s="208" t="s">
        <v>699</v>
      </c>
      <c r="F539" s="209" t="s">
        <v>700</v>
      </c>
      <c r="G539" s="210" t="s">
        <v>197</v>
      </c>
      <c r="H539" s="211">
        <v>32.369999999999997</v>
      </c>
      <c r="I539" s="212"/>
      <c r="J539" s="213">
        <f>ROUND(I539*H539,2)</f>
        <v>0</v>
      </c>
      <c r="K539" s="209" t="s">
        <v>165</v>
      </c>
      <c r="L539" s="47"/>
      <c r="M539" s="214" t="s">
        <v>19</v>
      </c>
      <c r="N539" s="215" t="s">
        <v>40</v>
      </c>
      <c r="O539" s="87"/>
      <c r="P539" s="216">
        <f>O539*H539</f>
        <v>0</v>
      </c>
      <c r="Q539" s="216">
        <v>0.012</v>
      </c>
      <c r="R539" s="216">
        <f>Q539*H539</f>
        <v>0.38843999999999995</v>
      </c>
      <c r="S539" s="216">
        <v>0</v>
      </c>
      <c r="T539" s="217">
        <f>S539*H539</f>
        <v>0</v>
      </c>
      <c r="U539" s="41"/>
      <c r="V539" s="41"/>
      <c r="W539" s="41"/>
      <c r="X539" s="41"/>
      <c r="Y539" s="41"/>
      <c r="Z539" s="41"/>
      <c r="AA539" s="41"/>
      <c r="AB539" s="41"/>
      <c r="AC539" s="41"/>
      <c r="AD539" s="41"/>
      <c r="AE539" s="41"/>
      <c r="AR539" s="218" t="s">
        <v>166</v>
      </c>
      <c r="AT539" s="218" t="s">
        <v>161</v>
      </c>
      <c r="AU539" s="218" t="s">
        <v>79</v>
      </c>
      <c r="AY539" s="20" t="s">
        <v>159</v>
      </c>
      <c r="BE539" s="219">
        <f>IF(N539="základní",J539,0)</f>
        <v>0</v>
      </c>
      <c r="BF539" s="219">
        <f>IF(N539="snížená",J539,0)</f>
        <v>0</v>
      </c>
      <c r="BG539" s="219">
        <f>IF(N539="zákl. přenesená",J539,0)</f>
        <v>0</v>
      </c>
      <c r="BH539" s="219">
        <f>IF(N539="sníž. přenesená",J539,0)</f>
        <v>0</v>
      </c>
      <c r="BI539" s="219">
        <f>IF(N539="nulová",J539,0)</f>
        <v>0</v>
      </c>
      <c r="BJ539" s="20" t="s">
        <v>77</v>
      </c>
      <c r="BK539" s="219">
        <f>ROUND(I539*H539,2)</f>
        <v>0</v>
      </c>
      <c r="BL539" s="20" t="s">
        <v>166</v>
      </c>
      <c r="BM539" s="218" t="s">
        <v>701</v>
      </c>
    </row>
    <row r="540" s="2" customFormat="1">
      <c r="A540" s="41"/>
      <c r="B540" s="42"/>
      <c r="C540" s="43"/>
      <c r="D540" s="220" t="s">
        <v>168</v>
      </c>
      <c r="E540" s="43"/>
      <c r="F540" s="221" t="s">
        <v>702</v>
      </c>
      <c r="G540" s="43"/>
      <c r="H540" s="43"/>
      <c r="I540" s="222"/>
      <c r="J540" s="43"/>
      <c r="K540" s="43"/>
      <c r="L540" s="47"/>
      <c r="M540" s="223"/>
      <c r="N540" s="224"/>
      <c r="O540" s="87"/>
      <c r="P540" s="87"/>
      <c r="Q540" s="87"/>
      <c r="R540" s="87"/>
      <c r="S540" s="87"/>
      <c r="T540" s="88"/>
      <c r="U540" s="41"/>
      <c r="V540" s="41"/>
      <c r="W540" s="41"/>
      <c r="X540" s="41"/>
      <c r="Y540" s="41"/>
      <c r="Z540" s="41"/>
      <c r="AA540" s="41"/>
      <c r="AB540" s="41"/>
      <c r="AC540" s="41"/>
      <c r="AD540" s="41"/>
      <c r="AE540" s="41"/>
      <c r="AT540" s="20" t="s">
        <v>168</v>
      </c>
      <c r="AU540" s="20" t="s">
        <v>79</v>
      </c>
    </row>
    <row r="541" s="13" customFormat="1">
      <c r="A541" s="13"/>
      <c r="B541" s="225"/>
      <c r="C541" s="226"/>
      <c r="D541" s="227" t="s">
        <v>170</v>
      </c>
      <c r="E541" s="228" t="s">
        <v>19</v>
      </c>
      <c r="F541" s="229" t="s">
        <v>703</v>
      </c>
      <c r="G541" s="226"/>
      <c r="H541" s="228" t="s">
        <v>19</v>
      </c>
      <c r="I541" s="230"/>
      <c r="J541" s="226"/>
      <c r="K541" s="226"/>
      <c r="L541" s="231"/>
      <c r="M541" s="232"/>
      <c r="N541" s="233"/>
      <c r="O541" s="233"/>
      <c r="P541" s="233"/>
      <c r="Q541" s="233"/>
      <c r="R541" s="233"/>
      <c r="S541" s="233"/>
      <c r="T541" s="234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35" t="s">
        <v>170</v>
      </c>
      <c r="AU541" s="235" t="s">
        <v>79</v>
      </c>
      <c r="AV541" s="13" t="s">
        <v>77</v>
      </c>
      <c r="AW541" s="13" t="s">
        <v>31</v>
      </c>
      <c r="AX541" s="13" t="s">
        <v>69</v>
      </c>
      <c r="AY541" s="235" t="s">
        <v>159</v>
      </c>
    </row>
    <row r="542" s="14" customFormat="1">
      <c r="A542" s="14"/>
      <c r="B542" s="236"/>
      <c r="C542" s="237"/>
      <c r="D542" s="227" t="s">
        <v>170</v>
      </c>
      <c r="E542" s="238" t="s">
        <v>19</v>
      </c>
      <c r="F542" s="239" t="s">
        <v>635</v>
      </c>
      <c r="G542" s="237"/>
      <c r="H542" s="240">
        <v>32.369999999999997</v>
      </c>
      <c r="I542" s="241"/>
      <c r="J542" s="237"/>
      <c r="K542" s="237"/>
      <c r="L542" s="242"/>
      <c r="M542" s="243"/>
      <c r="N542" s="244"/>
      <c r="O542" s="244"/>
      <c r="P542" s="244"/>
      <c r="Q542" s="244"/>
      <c r="R542" s="244"/>
      <c r="S542" s="244"/>
      <c r="T542" s="245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46" t="s">
        <v>170</v>
      </c>
      <c r="AU542" s="246" t="s">
        <v>79</v>
      </c>
      <c r="AV542" s="14" t="s">
        <v>79</v>
      </c>
      <c r="AW542" s="14" t="s">
        <v>31</v>
      </c>
      <c r="AX542" s="14" t="s">
        <v>77</v>
      </c>
      <c r="AY542" s="246" t="s">
        <v>159</v>
      </c>
    </row>
    <row r="543" s="2" customFormat="1" ht="16.5" customHeight="1">
      <c r="A543" s="41"/>
      <c r="B543" s="42"/>
      <c r="C543" s="258" t="s">
        <v>704</v>
      </c>
      <c r="D543" s="258" t="s">
        <v>316</v>
      </c>
      <c r="E543" s="259" t="s">
        <v>705</v>
      </c>
      <c r="F543" s="260" t="s">
        <v>706</v>
      </c>
      <c r="G543" s="261" t="s">
        <v>197</v>
      </c>
      <c r="H543" s="262">
        <v>16.873999999999999</v>
      </c>
      <c r="I543" s="263"/>
      <c r="J543" s="264">
        <f>ROUND(I543*H543,2)</f>
        <v>0</v>
      </c>
      <c r="K543" s="260" t="s">
        <v>19</v>
      </c>
      <c r="L543" s="265"/>
      <c r="M543" s="266" t="s">
        <v>19</v>
      </c>
      <c r="N543" s="267" t="s">
        <v>40</v>
      </c>
      <c r="O543" s="87"/>
      <c r="P543" s="216">
        <f>O543*H543</f>
        <v>0</v>
      </c>
      <c r="Q543" s="216">
        <v>0.025000000000000001</v>
      </c>
      <c r="R543" s="216">
        <f>Q543*H543</f>
        <v>0.42185</v>
      </c>
      <c r="S543" s="216">
        <v>0</v>
      </c>
      <c r="T543" s="217">
        <f>S543*H543</f>
        <v>0</v>
      </c>
      <c r="U543" s="41"/>
      <c r="V543" s="41"/>
      <c r="W543" s="41"/>
      <c r="X543" s="41"/>
      <c r="Y543" s="41"/>
      <c r="Z543" s="41"/>
      <c r="AA543" s="41"/>
      <c r="AB543" s="41"/>
      <c r="AC543" s="41"/>
      <c r="AD543" s="41"/>
      <c r="AE543" s="41"/>
      <c r="AR543" s="218" t="s">
        <v>225</v>
      </c>
      <c r="AT543" s="218" t="s">
        <v>316</v>
      </c>
      <c r="AU543" s="218" t="s">
        <v>79</v>
      </c>
      <c r="AY543" s="20" t="s">
        <v>159</v>
      </c>
      <c r="BE543" s="219">
        <f>IF(N543="základní",J543,0)</f>
        <v>0</v>
      </c>
      <c r="BF543" s="219">
        <f>IF(N543="snížená",J543,0)</f>
        <v>0</v>
      </c>
      <c r="BG543" s="219">
        <f>IF(N543="zákl. přenesená",J543,0)</f>
        <v>0</v>
      </c>
      <c r="BH543" s="219">
        <f>IF(N543="sníž. přenesená",J543,0)</f>
        <v>0</v>
      </c>
      <c r="BI543" s="219">
        <f>IF(N543="nulová",J543,0)</f>
        <v>0</v>
      </c>
      <c r="BJ543" s="20" t="s">
        <v>77</v>
      </c>
      <c r="BK543" s="219">
        <f>ROUND(I543*H543,2)</f>
        <v>0</v>
      </c>
      <c r="BL543" s="20" t="s">
        <v>166</v>
      </c>
      <c r="BM543" s="218" t="s">
        <v>707</v>
      </c>
    </row>
    <row r="544" s="13" customFormat="1">
      <c r="A544" s="13"/>
      <c r="B544" s="225"/>
      <c r="C544" s="226"/>
      <c r="D544" s="227" t="s">
        <v>170</v>
      </c>
      <c r="E544" s="228" t="s">
        <v>19</v>
      </c>
      <c r="F544" s="229" t="s">
        <v>644</v>
      </c>
      <c r="G544" s="226"/>
      <c r="H544" s="228" t="s">
        <v>19</v>
      </c>
      <c r="I544" s="230"/>
      <c r="J544" s="226"/>
      <c r="K544" s="226"/>
      <c r="L544" s="231"/>
      <c r="M544" s="232"/>
      <c r="N544" s="233"/>
      <c r="O544" s="233"/>
      <c r="P544" s="233"/>
      <c r="Q544" s="233"/>
      <c r="R544" s="233"/>
      <c r="S544" s="233"/>
      <c r="T544" s="234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35" t="s">
        <v>170</v>
      </c>
      <c r="AU544" s="235" t="s">
        <v>79</v>
      </c>
      <c r="AV544" s="13" t="s">
        <v>77</v>
      </c>
      <c r="AW544" s="13" t="s">
        <v>31</v>
      </c>
      <c r="AX544" s="13" t="s">
        <v>69</v>
      </c>
      <c r="AY544" s="235" t="s">
        <v>159</v>
      </c>
    </row>
    <row r="545" s="14" customFormat="1">
      <c r="A545" s="14"/>
      <c r="B545" s="236"/>
      <c r="C545" s="237"/>
      <c r="D545" s="227" t="s">
        <v>170</v>
      </c>
      <c r="E545" s="238" t="s">
        <v>19</v>
      </c>
      <c r="F545" s="239" t="s">
        <v>708</v>
      </c>
      <c r="G545" s="237"/>
      <c r="H545" s="240">
        <v>16.873999999999999</v>
      </c>
      <c r="I545" s="241"/>
      <c r="J545" s="237"/>
      <c r="K545" s="237"/>
      <c r="L545" s="242"/>
      <c r="M545" s="243"/>
      <c r="N545" s="244"/>
      <c r="O545" s="244"/>
      <c r="P545" s="244"/>
      <c r="Q545" s="244"/>
      <c r="R545" s="244"/>
      <c r="S545" s="244"/>
      <c r="T545" s="245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46" t="s">
        <v>170</v>
      </c>
      <c r="AU545" s="246" t="s">
        <v>79</v>
      </c>
      <c r="AV545" s="14" t="s">
        <v>79</v>
      </c>
      <c r="AW545" s="14" t="s">
        <v>31</v>
      </c>
      <c r="AX545" s="14" t="s">
        <v>77</v>
      </c>
      <c r="AY545" s="246" t="s">
        <v>159</v>
      </c>
    </row>
    <row r="546" s="2" customFormat="1" ht="16.5" customHeight="1">
      <c r="A546" s="41"/>
      <c r="B546" s="42"/>
      <c r="C546" s="258" t="s">
        <v>709</v>
      </c>
      <c r="D546" s="258" t="s">
        <v>316</v>
      </c>
      <c r="E546" s="259" t="s">
        <v>710</v>
      </c>
      <c r="F546" s="260" t="s">
        <v>711</v>
      </c>
      <c r="G546" s="261" t="s">
        <v>197</v>
      </c>
      <c r="H546" s="262">
        <v>18.733000000000001</v>
      </c>
      <c r="I546" s="263"/>
      <c r="J546" s="264">
        <f>ROUND(I546*H546,2)</f>
        <v>0</v>
      </c>
      <c r="K546" s="260" t="s">
        <v>19</v>
      </c>
      <c r="L546" s="265"/>
      <c r="M546" s="266" t="s">
        <v>19</v>
      </c>
      <c r="N546" s="267" t="s">
        <v>40</v>
      </c>
      <c r="O546" s="87"/>
      <c r="P546" s="216">
        <f>O546*H546</f>
        <v>0</v>
      </c>
      <c r="Q546" s="216">
        <v>0.037999999999999999</v>
      </c>
      <c r="R546" s="216">
        <f>Q546*H546</f>
        <v>0.71185399999999999</v>
      </c>
      <c r="S546" s="216">
        <v>0</v>
      </c>
      <c r="T546" s="217">
        <f>S546*H546</f>
        <v>0</v>
      </c>
      <c r="U546" s="41"/>
      <c r="V546" s="41"/>
      <c r="W546" s="41"/>
      <c r="X546" s="41"/>
      <c r="Y546" s="41"/>
      <c r="Z546" s="41"/>
      <c r="AA546" s="41"/>
      <c r="AB546" s="41"/>
      <c r="AC546" s="41"/>
      <c r="AD546" s="41"/>
      <c r="AE546" s="41"/>
      <c r="AR546" s="218" t="s">
        <v>225</v>
      </c>
      <c r="AT546" s="218" t="s">
        <v>316</v>
      </c>
      <c r="AU546" s="218" t="s">
        <v>79</v>
      </c>
      <c r="AY546" s="20" t="s">
        <v>159</v>
      </c>
      <c r="BE546" s="219">
        <f>IF(N546="základní",J546,0)</f>
        <v>0</v>
      </c>
      <c r="BF546" s="219">
        <f>IF(N546="snížená",J546,0)</f>
        <v>0</v>
      </c>
      <c r="BG546" s="219">
        <f>IF(N546="zákl. přenesená",J546,0)</f>
        <v>0</v>
      </c>
      <c r="BH546" s="219">
        <f>IF(N546="sníž. přenesená",J546,0)</f>
        <v>0</v>
      </c>
      <c r="BI546" s="219">
        <f>IF(N546="nulová",J546,0)</f>
        <v>0</v>
      </c>
      <c r="BJ546" s="20" t="s">
        <v>77</v>
      </c>
      <c r="BK546" s="219">
        <f>ROUND(I546*H546,2)</f>
        <v>0</v>
      </c>
      <c r="BL546" s="20" t="s">
        <v>166</v>
      </c>
      <c r="BM546" s="218" t="s">
        <v>712</v>
      </c>
    </row>
    <row r="547" s="13" customFormat="1">
      <c r="A547" s="13"/>
      <c r="B547" s="225"/>
      <c r="C547" s="226"/>
      <c r="D547" s="227" t="s">
        <v>170</v>
      </c>
      <c r="E547" s="228" t="s">
        <v>19</v>
      </c>
      <c r="F547" s="229" t="s">
        <v>642</v>
      </c>
      <c r="G547" s="226"/>
      <c r="H547" s="228" t="s">
        <v>19</v>
      </c>
      <c r="I547" s="230"/>
      <c r="J547" s="226"/>
      <c r="K547" s="226"/>
      <c r="L547" s="231"/>
      <c r="M547" s="232"/>
      <c r="N547" s="233"/>
      <c r="O547" s="233"/>
      <c r="P547" s="233"/>
      <c r="Q547" s="233"/>
      <c r="R547" s="233"/>
      <c r="S547" s="233"/>
      <c r="T547" s="234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35" t="s">
        <v>170</v>
      </c>
      <c r="AU547" s="235" t="s">
        <v>79</v>
      </c>
      <c r="AV547" s="13" t="s">
        <v>77</v>
      </c>
      <c r="AW547" s="13" t="s">
        <v>31</v>
      </c>
      <c r="AX547" s="13" t="s">
        <v>69</v>
      </c>
      <c r="AY547" s="235" t="s">
        <v>159</v>
      </c>
    </row>
    <row r="548" s="14" customFormat="1">
      <c r="A548" s="14"/>
      <c r="B548" s="236"/>
      <c r="C548" s="237"/>
      <c r="D548" s="227" t="s">
        <v>170</v>
      </c>
      <c r="E548" s="238" t="s">
        <v>19</v>
      </c>
      <c r="F548" s="239" t="s">
        <v>713</v>
      </c>
      <c r="G548" s="237"/>
      <c r="H548" s="240">
        <v>18.733000000000001</v>
      </c>
      <c r="I548" s="241"/>
      <c r="J548" s="237"/>
      <c r="K548" s="237"/>
      <c r="L548" s="242"/>
      <c r="M548" s="243"/>
      <c r="N548" s="244"/>
      <c r="O548" s="244"/>
      <c r="P548" s="244"/>
      <c r="Q548" s="244"/>
      <c r="R548" s="244"/>
      <c r="S548" s="244"/>
      <c r="T548" s="245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46" t="s">
        <v>170</v>
      </c>
      <c r="AU548" s="246" t="s">
        <v>79</v>
      </c>
      <c r="AV548" s="14" t="s">
        <v>79</v>
      </c>
      <c r="AW548" s="14" t="s">
        <v>31</v>
      </c>
      <c r="AX548" s="14" t="s">
        <v>77</v>
      </c>
      <c r="AY548" s="246" t="s">
        <v>159</v>
      </c>
    </row>
    <row r="549" s="2" customFormat="1" ht="24.15" customHeight="1">
      <c r="A549" s="41"/>
      <c r="B549" s="42"/>
      <c r="C549" s="207" t="s">
        <v>101</v>
      </c>
      <c r="D549" s="207" t="s">
        <v>161</v>
      </c>
      <c r="E549" s="208" t="s">
        <v>714</v>
      </c>
      <c r="F549" s="209" t="s">
        <v>715</v>
      </c>
      <c r="G549" s="210" t="s">
        <v>197</v>
      </c>
      <c r="H549" s="211">
        <v>508.48899999999998</v>
      </c>
      <c r="I549" s="212"/>
      <c r="J549" s="213">
        <f>ROUND(I549*H549,2)</f>
        <v>0</v>
      </c>
      <c r="K549" s="209" t="s">
        <v>165</v>
      </c>
      <c r="L549" s="47"/>
      <c r="M549" s="214" t="s">
        <v>19</v>
      </c>
      <c r="N549" s="215" t="s">
        <v>40</v>
      </c>
      <c r="O549" s="87"/>
      <c r="P549" s="216">
        <f>O549*H549</f>
        <v>0</v>
      </c>
      <c r="Q549" s="216">
        <v>0.0033600000000000001</v>
      </c>
      <c r="R549" s="216">
        <f>Q549*H549</f>
        <v>1.70852304</v>
      </c>
      <c r="S549" s="216">
        <v>0</v>
      </c>
      <c r="T549" s="217">
        <f>S549*H549</f>
        <v>0</v>
      </c>
      <c r="U549" s="41"/>
      <c r="V549" s="41"/>
      <c r="W549" s="41"/>
      <c r="X549" s="41"/>
      <c r="Y549" s="41"/>
      <c r="Z549" s="41"/>
      <c r="AA549" s="41"/>
      <c r="AB549" s="41"/>
      <c r="AC549" s="41"/>
      <c r="AD549" s="41"/>
      <c r="AE549" s="41"/>
      <c r="AR549" s="218" t="s">
        <v>166</v>
      </c>
      <c r="AT549" s="218" t="s">
        <v>161</v>
      </c>
      <c r="AU549" s="218" t="s">
        <v>79</v>
      </c>
      <c r="AY549" s="20" t="s">
        <v>159</v>
      </c>
      <c r="BE549" s="219">
        <f>IF(N549="základní",J549,0)</f>
        <v>0</v>
      </c>
      <c r="BF549" s="219">
        <f>IF(N549="snížená",J549,0)</f>
        <v>0</v>
      </c>
      <c r="BG549" s="219">
        <f>IF(N549="zákl. přenesená",J549,0)</f>
        <v>0</v>
      </c>
      <c r="BH549" s="219">
        <f>IF(N549="sníž. přenesená",J549,0)</f>
        <v>0</v>
      </c>
      <c r="BI549" s="219">
        <f>IF(N549="nulová",J549,0)</f>
        <v>0</v>
      </c>
      <c r="BJ549" s="20" t="s">
        <v>77</v>
      </c>
      <c r="BK549" s="219">
        <f>ROUND(I549*H549,2)</f>
        <v>0</v>
      </c>
      <c r="BL549" s="20" t="s">
        <v>166</v>
      </c>
      <c r="BM549" s="218" t="s">
        <v>716</v>
      </c>
    </row>
    <row r="550" s="2" customFormat="1">
      <c r="A550" s="41"/>
      <c r="B550" s="42"/>
      <c r="C550" s="43"/>
      <c r="D550" s="220" t="s">
        <v>168</v>
      </c>
      <c r="E550" s="43"/>
      <c r="F550" s="221" t="s">
        <v>717</v>
      </c>
      <c r="G550" s="43"/>
      <c r="H550" s="43"/>
      <c r="I550" s="222"/>
      <c r="J550" s="43"/>
      <c r="K550" s="43"/>
      <c r="L550" s="47"/>
      <c r="M550" s="223"/>
      <c r="N550" s="224"/>
      <c r="O550" s="87"/>
      <c r="P550" s="87"/>
      <c r="Q550" s="87"/>
      <c r="R550" s="87"/>
      <c r="S550" s="87"/>
      <c r="T550" s="88"/>
      <c r="U550" s="41"/>
      <c r="V550" s="41"/>
      <c r="W550" s="41"/>
      <c r="X550" s="41"/>
      <c r="Y550" s="41"/>
      <c r="Z550" s="41"/>
      <c r="AA550" s="41"/>
      <c r="AB550" s="41"/>
      <c r="AC550" s="41"/>
      <c r="AD550" s="41"/>
      <c r="AE550" s="41"/>
      <c r="AT550" s="20" t="s">
        <v>168</v>
      </c>
      <c r="AU550" s="20" t="s">
        <v>79</v>
      </c>
    </row>
    <row r="551" s="13" customFormat="1">
      <c r="A551" s="13"/>
      <c r="B551" s="225"/>
      <c r="C551" s="226"/>
      <c r="D551" s="227" t="s">
        <v>170</v>
      </c>
      <c r="E551" s="228" t="s">
        <v>19</v>
      </c>
      <c r="F551" s="229" t="s">
        <v>624</v>
      </c>
      <c r="G551" s="226"/>
      <c r="H551" s="228" t="s">
        <v>19</v>
      </c>
      <c r="I551" s="230"/>
      <c r="J551" s="226"/>
      <c r="K551" s="226"/>
      <c r="L551" s="231"/>
      <c r="M551" s="232"/>
      <c r="N551" s="233"/>
      <c r="O551" s="233"/>
      <c r="P551" s="233"/>
      <c r="Q551" s="233"/>
      <c r="R551" s="233"/>
      <c r="S551" s="233"/>
      <c r="T551" s="234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35" t="s">
        <v>170</v>
      </c>
      <c r="AU551" s="235" t="s">
        <v>79</v>
      </c>
      <c r="AV551" s="13" t="s">
        <v>77</v>
      </c>
      <c r="AW551" s="13" t="s">
        <v>31</v>
      </c>
      <c r="AX551" s="13" t="s">
        <v>69</v>
      </c>
      <c r="AY551" s="235" t="s">
        <v>159</v>
      </c>
    </row>
    <row r="552" s="13" customFormat="1">
      <c r="A552" s="13"/>
      <c r="B552" s="225"/>
      <c r="C552" s="226"/>
      <c r="D552" s="227" t="s">
        <v>170</v>
      </c>
      <c r="E552" s="228" t="s">
        <v>19</v>
      </c>
      <c r="F552" s="229" t="s">
        <v>625</v>
      </c>
      <c r="G552" s="226"/>
      <c r="H552" s="228" t="s">
        <v>19</v>
      </c>
      <c r="I552" s="230"/>
      <c r="J552" s="226"/>
      <c r="K552" s="226"/>
      <c r="L552" s="231"/>
      <c r="M552" s="232"/>
      <c r="N552" s="233"/>
      <c r="O552" s="233"/>
      <c r="P552" s="233"/>
      <c r="Q552" s="233"/>
      <c r="R552" s="233"/>
      <c r="S552" s="233"/>
      <c r="T552" s="234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35" t="s">
        <v>170</v>
      </c>
      <c r="AU552" s="235" t="s">
        <v>79</v>
      </c>
      <c r="AV552" s="13" t="s">
        <v>77</v>
      </c>
      <c r="AW552" s="13" t="s">
        <v>31</v>
      </c>
      <c r="AX552" s="13" t="s">
        <v>69</v>
      </c>
      <c r="AY552" s="235" t="s">
        <v>159</v>
      </c>
    </row>
    <row r="553" s="14" customFormat="1">
      <c r="A553" s="14"/>
      <c r="B553" s="236"/>
      <c r="C553" s="237"/>
      <c r="D553" s="227" t="s">
        <v>170</v>
      </c>
      <c r="E553" s="238" t="s">
        <v>19</v>
      </c>
      <c r="F553" s="239" t="s">
        <v>626</v>
      </c>
      <c r="G553" s="237"/>
      <c r="H553" s="240">
        <v>62.973999999999997</v>
      </c>
      <c r="I553" s="241"/>
      <c r="J553" s="237"/>
      <c r="K553" s="237"/>
      <c r="L553" s="242"/>
      <c r="M553" s="243"/>
      <c r="N553" s="244"/>
      <c r="O553" s="244"/>
      <c r="P553" s="244"/>
      <c r="Q553" s="244"/>
      <c r="R553" s="244"/>
      <c r="S553" s="244"/>
      <c r="T553" s="245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46" t="s">
        <v>170</v>
      </c>
      <c r="AU553" s="246" t="s">
        <v>79</v>
      </c>
      <c r="AV553" s="14" t="s">
        <v>79</v>
      </c>
      <c r="AW553" s="14" t="s">
        <v>31</v>
      </c>
      <c r="AX553" s="14" t="s">
        <v>69</v>
      </c>
      <c r="AY553" s="246" t="s">
        <v>159</v>
      </c>
    </row>
    <row r="554" s="14" customFormat="1">
      <c r="A554" s="14"/>
      <c r="B554" s="236"/>
      <c r="C554" s="237"/>
      <c r="D554" s="227" t="s">
        <v>170</v>
      </c>
      <c r="E554" s="238" t="s">
        <v>19</v>
      </c>
      <c r="F554" s="239" t="s">
        <v>627</v>
      </c>
      <c r="G554" s="237"/>
      <c r="H554" s="240">
        <v>53.597999999999999</v>
      </c>
      <c r="I554" s="241"/>
      <c r="J554" s="237"/>
      <c r="K554" s="237"/>
      <c r="L554" s="242"/>
      <c r="M554" s="243"/>
      <c r="N554" s="244"/>
      <c r="O554" s="244"/>
      <c r="P554" s="244"/>
      <c r="Q554" s="244"/>
      <c r="R554" s="244"/>
      <c r="S554" s="244"/>
      <c r="T554" s="245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46" t="s">
        <v>170</v>
      </c>
      <c r="AU554" s="246" t="s">
        <v>79</v>
      </c>
      <c r="AV554" s="14" t="s">
        <v>79</v>
      </c>
      <c r="AW554" s="14" t="s">
        <v>31</v>
      </c>
      <c r="AX554" s="14" t="s">
        <v>69</v>
      </c>
      <c r="AY554" s="246" t="s">
        <v>159</v>
      </c>
    </row>
    <row r="555" s="13" customFormat="1">
      <c r="A555" s="13"/>
      <c r="B555" s="225"/>
      <c r="C555" s="226"/>
      <c r="D555" s="227" t="s">
        <v>170</v>
      </c>
      <c r="E555" s="228" t="s">
        <v>19</v>
      </c>
      <c r="F555" s="229" t="s">
        <v>628</v>
      </c>
      <c r="G555" s="226"/>
      <c r="H555" s="228" t="s">
        <v>19</v>
      </c>
      <c r="I555" s="230"/>
      <c r="J555" s="226"/>
      <c r="K555" s="226"/>
      <c r="L555" s="231"/>
      <c r="M555" s="232"/>
      <c r="N555" s="233"/>
      <c r="O555" s="233"/>
      <c r="P555" s="233"/>
      <c r="Q555" s="233"/>
      <c r="R555" s="233"/>
      <c r="S555" s="233"/>
      <c r="T555" s="234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35" t="s">
        <v>170</v>
      </c>
      <c r="AU555" s="235" t="s">
        <v>79</v>
      </c>
      <c r="AV555" s="13" t="s">
        <v>77</v>
      </c>
      <c r="AW555" s="13" t="s">
        <v>31</v>
      </c>
      <c r="AX555" s="13" t="s">
        <v>69</v>
      </c>
      <c r="AY555" s="235" t="s">
        <v>159</v>
      </c>
    </row>
    <row r="556" s="14" customFormat="1">
      <c r="A556" s="14"/>
      <c r="B556" s="236"/>
      <c r="C556" s="237"/>
      <c r="D556" s="227" t="s">
        <v>170</v>
      </c>
      <c r="E556" s="238" t="s">
        <v>19</v>
      </c>
      <c r="F556" s="239" t="s">
        <v>629</v>
      </c>
      <c r="G556" s="237"/>
      <c r="H556" s="240">
        <v>44.060000000000002</v>
      </c>
      <c r="I556" s="241"/>
      <c r="J556" s="237"/>
      <c r="K556" s="237"/>
      <c r="L556" s="242"/>
      <c r="M556" s="243"/>
      <c r="N556" s="244"/>
      <c r="O556" s="244"/>
      <c r="P556" s="244"/>
      <c r="Q556" s="244"/>
      <c r="R556" s="244"/>
      <c r="S556" s="244"/>
      <c r="T556" s="245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46" t="s">
        <v>170</v>
      </c>
      <c r="AU556" s="246" t="s">
        <v>79</v>
      </c>
      <c r="AV556" s="14" t="s">
        <v>79</v>
      </c>
      <c r="AW556" s="14" t="s">
        <v>31</v>
      </c>
      <c r="AX556" s="14" t="s">
        <v>69</v>
      </c>
      <c r="AY556" s="246" t="s">
        <v>159</v>
      </c>
    </row>
    <row r="557" s="13" customFormat="1">
      <c r="A557" s="13"/>
      <c r="B557" s="225"/>
      <c r="C557" s="226"/>
      <c r="D557" s="227" t="s">
        <v>170</v>
      </c>
      <c r="E557" s="228" t="s">
        <v>19</v>
      </c>
      <c r="F557" s="229" t="s">
        <v>630</v>
      </c>
      <c r="G557" s="226"/>
      <c r="H557" s="228" t="s">
        <v>19</v>
      </c>
      <c r="I557" s="230"/>
      <c r="J557" s="226"/>
      <c r="K557" s="226"/>
      <c r="L557" s="231"/>
      <c r="M557" s="232"/>
      <c r="N557" s="233"/>
      <c r="O557" s="233"/>
      <c r="P557" s="233"/>
      <c r="Q557" s="233"/>
      <c r="R557" s="233"/>
      <c r="S557" s="233"/>
      <c r="T557" s="234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35" t="s">
        <v>170</v>
      </c>
      <c r="AU557" s="235" t="s">
        <v>79</v>
      </c>
      <c r="AV557" s="13" t="s">
        <v>77</v>
      </c>
      <c r="AW557" s="13" t="s">
        <v>31</v>
      </c>
      <c r="AX557" s="13" t="s">
        <v>69</v>
      </c>
      <c r="AY557" s="235" t="s">
        <v>159</v>
      </c>
    </row>
    <row r="558" s="14" customFormat="1">
      <c r="A558" s="14"/>
      <c r="B558" s="236"/>
      <c r="C558" s="237"/>
      <c r="D558" s="227" t="s">
        <v>170</v>
      </c>
      <c r="E558" s="238" t="s">
        <v>19</v>
      </c>
      <c r="F558" s="239" t="s">
        <v>631</v>
      </c>
      <c r="G558" s="237"/>
      <c r="H558" s="240">
        <v>116.572</v>
      </c>
      <c r="I558" s="241"/>
      <c r="J558" s="237"/>
      <c r="K558" s="237"/>
      <c r="L558" s="242"/>
      <c r="M558" s="243"/>
      <c r="N558" s="244"/>
      <c r="O558" s="244"/>
      <c r="P558" s="244"/>
      <c r="Q558" s="244"/>
      <c r="R558" s="244"/>
      <c r="S558" s="244"/>
      <c r="T558" s="245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46" t="s">
        <v>170</v>
      </c>
      <c r="AU558" s="246" t="s">
        <v>79</v>
      </c>
      <c r="AV558" s="14" t="s">
        <v>79</v>
      </c>
      <c r="AW558" s="14" t="s">
        <v>31</v>
      </c>
      <c r="AX558" s="14" t="s">
        <v>69</v>
      </c>
      <c r="AY558" s="246" t="s">
        <v>159</v>
      </c>
    </row>
    <row r="559" s="16" customFormat="1">
      <c r="A559" s="16"/>
      <c r="B559" s="268"/>
      <c r="C559" s="269"/>
      <c r="D559" s="227" t="s">
        <v>170</v>
      </c>
      <c r="E559" s="270" t="s">
        <v>19</v>
      </c>
      <c r="F559" s="271" t="s">
        <v>585</v>
      </c>
      <c r="G559" s="269"/>
      <c r="H559" s="272">
        <v>277.20400000000001</v>
      </c>
      <c r="I559" s="273"/>
      <c r="J559" s="269"/>
      <c r="K559" s="269"/>
      <c r="L559" s="274"/>
      <c r="M559" s="275"/>
      <c r="N559" s="276"/>
      <c r="O559" s="276"/>
      <c r="P559" s="276"/>
      <c r="Q559" s="276"/>
      <c r="R559" s="276"/>
      <c r="S559" s="276"/>
      <c r="T559" s="277"/>
      <c r="U559" s="16"/>
      <c r="V559" s="16"/>
      <c r="W559" s="16"/>
      <c r="X559" s="16"/>
      <c r="Y559" s="16"/>
      <c r="Z559" s="16"/>
      <c r="AA559" s="16"/>
      <c r="AB559" s="16"/>
      <c r="AC559" s="16"/>
      <c r="AD559" s="16"/>
      <c r="AE559" s="16"/>
      <c r="AT559" s="278" t="s">
        <v>170</v>
      </c>
      <c r="AU559" s="278" t="s">
        <v>79</v>
      </c>
      <c r="AV559" s="16" t="s">
        <v>194</v>
      </c>
      <c r="AW559" s="16" t="s">
        <v>31</v>
      </c>
      <c r="AX559" s="16" t="s">
        <v>69</v>
      </c>
      <c r="AY559" s="278" t="s">
        <v>159</v>
      </c>
    </row>
    <row r="560" s="13" customFormat="1">
      <c r="A560" s="13"/>
      <c r="B560" s="225"/>
      <c r="C560" s="226"/>
      <c r="D560" s="227" t="s">
        <v>170</v>
      </c>
      <c r="E560" s="228" t="s">
        <v>19</v>
      </c>
      <c r="F560" s="229" t="s">
        <v>632</v>
      </c>
      <c r="G560" s="226"/>
      <c r="H560" s="228" t="s">
        <v>19</v>
      </c>
      <c r="I560" s="230"/>
      <c r="J560" s="226"/>
      <c r="K560" s="226"/>
      <c r="L560" s="231"/>
      <c r="M560" s="232"/>
      <c r="N560" s="233"/>
      <c r="O560" s="233"/>
      <c r="P560" s="233"/>
      <c r="Q560" s="233"/>
      <c r="R560" s="233"/>
      <c r="S560" s="233"/>
      <c r="T560" s="234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35" t="s">
        <v>170</v>
      </c>
      <c r="AU560" s="235" t="s">
        <v>79</v>
      </c>
      <c r="AV560" s="13" t="s">
        <v>77</v>
      </c>
      <c r="AW560" s="13" t="s">
        <v>31</v>
      </c>
      <c r="AX560" s="13" t="s">
        <v>69</v>
      </c>
      <c r="AY560" s="235" t="s">
        <v>159</v>
      </c>
    </row>
    <row r="561" s="14" customFormat="1">
      <c r="A561" s="14"/>
      <c r="B561" s="236"/>
      <c r="C561" s="237"/>
      <c r="D561" s="227" t="s">
        <v>170</v>
      </c>
      <c r="E561" s="238" t="s">
        <v>19</v>
      </c>
      <c r="F561" s="239" t="s">
        <v>633</v>
      </c>
      <c r="G561" s="237"/>
      <c r="H561" s="240">
        <v>81.609999999999999</v>
      </c>
      <c r="I561" s="241"/>
      <c r="J561" s="237"/>
      <c r="K561" s="237"/>
      <c r="L561" s="242"/>
      <c r="M561" s="243"/>
      <c r="N561" s="244"/>
      <c r="O561" s="244"/>
      <c r="P561" s="244"/>
      <c r="Q561" s="244"/>
      <c r="R561" s="244"/>
      <c r="S561" s="244"/>
      <c r="T561" s="245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46" t="s">
        <v>170</v>
      </c>
      <c r="AU561" s="246" t="s">
        <v>79</v>
      </c>
      <c r="AV561" s="14" t="s">
        <v>79</v>
      </c>
      <c r="AW561" s="14" t="s">
        <v>31</v>
      </c>
      <c r="AX561" s="14" t="s">
        <v>69</v>
      </c>
      <c r="AY561" s="246" t="s">
        <v>159</v>
      </c>
    </row>
    <row r="562" s="16" customFormat="1">
      <c r="A562" s="16"/>
      <c r="B562" s="268"/>
      <c r="C562" s="269"/>
      <c r="D562" s="227" t="s">
        <v>170</v>
      </c>
      <c r="E562" s="270" t="s">
        <v>19</v>
      </c>
      <c r="F562" s="271" t="s">
        <v>585</v>
      </c>
      <c r="G562" s="269"/>
      <c r="H562" s="272">
        <v>81.609999999999999</v>
      </c>
      <c r="I562" s="273"/>
      <c r="J562" s="269"/>
      <c r="K562" s="269"/>
      <c r="L562" s="274"/>
      <c r="M562" s="275"/>
      <c r="N562" s="276"/>
      <c r="O562" s="276"/>
      <c r="P562" s="276"/>
      <c r="Q562" s="276"/>
      <c r="R562" s="276"/>
      <c r="S562" s="276"/>
      <c r="T562" s="277"/>
      <c r="U562" s="16"/>
      <c r="V562" s="16"/>
      <c r="W562" s="16"/>
      <c r="X562" s="16"/>
      <c r="Y562" s="16"/>
      <c r="Z562" s="16"/>
      <c r="AA562" s="16"/>
      <c r="AB562" s="16"/>
      <c r="AC562" s="16"/>
      <c r="AD562" s="16"/>
      <c r="AE562" s="16"/>
      <c r="AT562" s="278" t="s">
        <v>170</v>
      </c>
      <c r="AU562" s="278" t="s">
        <v>79</v>
      </c>
      <c r="AV562" s="16" t="s">
        <v>194</v>
      </c>
      <c r="AW562" s="16" t="s">
        <v>31</v>
      </c>
      <c r="AX562" s="16" t="s">
        <v>69</v>
      </c>
      <c r="AY562" s="278" t="s">
        <v>159</v>
      </c>
    </row>
    <row r="563" s="13" customFormat="1">
      <c r="A563" s="13"/>
      <c r="B563" s="225"/>
      <c r="C563" s="226"/>
      <c r="D563" s="227" t="s">
        <v>170</v>
      </c>
      <c r="E563" s="228" t="s">
        <v>19</v>
      </c>
      <c r="F563" s="229" t="s">
        <v>655</v>
      </c>
      <c r="G563" s="226"/>
      <c r="H563" s="228" t="s">
        <v>19</v>
      </c>
      <c r="I563" s="230"/>
      <c r="J563" s="226"/>
      <c r="K563" s="226"/>
      <c r="L563" s="231"/>
      <c r="M563" s="232"/>
      <c r="N563" s="233"/>
      <c r="O563" s="233"/>
      <c r="P563" s="233"/>
      <c r="Q563" s="233"/>
      <c r="R563" s="233"/>
      <c r="S563" s="233"/>
      <c r="T563" s="234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35" t="s">
        <v>170</v>
      </c>
      <c r="AU563" s="235" t="s">
        <v>79</v>
      </c>
      <c r="AV563" s="13" t="s">
        <v>77</v>
      </c>
      <c r="AW563" s="13" t="s">
        <v>31</v>
      </c>
      <c r="AX563" s="13" t="s">
        <v>69</v>
      </c>
      <c r="AY563" s="235" t="s">
        <v>159</v>
      </c>
    </row>
    <row r="564" s="14" customFormat="1">
      <c r="A564" s="14"/>
      <c r="B564" s="236"/>
      <c r="C564" s="237"/>
      <c r="D564" s="227" t="s">
        <v>170</v>
      </c>
      <c r="E564" s="238" t="s">
        <v>19</v>
      </c>
      <c r="F564" s="239" t="s">
        <v>635</v>
      </c>
      <c r="G564" s="237"/>
      <c r="H564" s="240">
        <v>32.369999999999997</v>
      </c>
      <c r="I564" s="241"/>
      <c r="J564" s="237"/>
      <c r="K564" s="237"/>
      <c r="L564" s="242"/>
      <c r="M564" s="243"/>
      <c r="N564" s="244"/>
      <c r="O564" s="244"/>
      <c r="P564" s="244"/>
      <c r="Q564" s="244"/>
      <c r="R564" s="244"/>
      <c r="S564" s="244"/>
      <c r="T564" s="245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46" t="s">
        <v>170</v>
      </c>
      <c r="AU564" s="246" t="s">
        <v>79</v>
      </c>
      <c r="AV564" s="14" t="s">
        <v>79</v>
      </c>
      <c r="AW564" s="14" t="s">
        <v>31</v>
      </c>
      <c r="AX564" s="14" t="s">
        <v>69</v>
      </c>
      <c r="AY564" s="246" t="s">
        <v>159</v>
      </c>
    </row>
    <row r="565" s="13" customFormat="1">
      <c r="A565" s="13"/>
      <c r="B565" s="225"/>
      <c r="C565" s="226"/>
      <c r="D565" s="227" t="s">
        <v>170</v>
      </c>
      <c r="E565" s="228" t="s">
        <v>19</v>
      </c>
      <c r="F565" s="229" t="s">
        <v>636</v>
      </c>
      <c r="G565" s="226"/>
      <c r="H565" s="228" t="s">
        <v>19</v>
      </c>
      <c r="I565" s="230"/>
      <c r="J565" s="226"/>
      <c r="K565" s="226"/>
      <c r="L565" s="231"/>
      <c r="M565" s="232"/>
      <c r="N565" s="233"/>
      <c r="O565" s="233"/>
      <c r="P565" s="233"/>
      <c r="Q565" s="233"/>
      <c r="R565" s="233"/>
      <c r="S565" s="233"/>
      <c r="T565" s="234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35" t="s">
        <v>170</v>
      </c>
      <c r="AU565" s="235" t="s">
        <v>79</v>
      </c>
      <c r="AV565" s="13" t="s">
        <v>77</v>
      </c>
      <c r="AW565" s="13" t="s">
        <v>31</v>
      </c>
      <c r="AX565" s="13" t="s">
        <v>69</v>
      </c>
      <c r="AY565" s="235" t="s">
        <v>159</v>
      </c>
    </row>
    <row r="566" s="14" customFormat="1">
      <c r="A566" s="14"/>
      <c r="B566" s="236"/>
      <c r="C566" s="237"/>
      <c r="D566" s="227" t="s">
        <v>170</v>
      </c>
      <c r="E566" s="238" t="s">
        <v>19</v>
      </c>
      <c r="F566" s="239" t="s">
        <v>637</v>
      </c>
      <c r="G566" s="237"/>
      <c r="H566" s="240">
        <v>37</v>
      </c>
      <c r="I566" s="241"/>
      <c r="J566" s="237"/>
      <c r="K566" s="237"/>
      <c r="L566" s="242"/>
      <c r="M566" s="243"/>
      <c r="N566" s="244"/>
      <c r="O566" s="244"/>
      <c r="P566" s="244"/>
      <c r="Q566" s="244"/>
      <c r="R566" s="244"/>
      <c r="S566" s="244"/>
      <c r="T566" s="245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46" t="s">
        <v>170</v>
      </c>
      <c r="AU566" s="246" t="s">
        <v>79</v>
      </c>
      <c r="AV566" s="14" t="s">
        <v>79</v>
      </c>
      <c r="AW566" s="14" t="s">
        <v>31</v>
      </c>
      <c r="AX566" s="14" t="s">
        <v>69</v>
      </c>
      <c r="AY566" s="246" t="s">
        <v>159</v>
      </c>
    </row>
    <row r="567" s="13" customFormat="1">
      <c r="A567" s="13"/>
      <c r="B567" s="225"/>
      <c r="C567" s="226"/>
      <c r="D567" s="227" t="s">
        <v>170</v>
      </c>
      <c r="E567" s="228" t="s">
        <v>19</v>
      </c>
      <c r="F567" s="229" t="s">
        <v>638</v>
      </c>
      <c r="G567" s="226"/>
      <c r="H567" s="228" t="s">
        <v>19</v>
      </c>
      <c r="I567" s="230"/>
      <c r="J567" s="226"/>
      <c r="K567" s="226"/>
      <c r="L567" s="231"/>
      <c r="M567" s="232"/>
      <c r="N567" s="233"/>
      <c r="O567" s="233"/>
      <c r="P567" s="233"/>
      <c r="Q567" s="233"/>
      <c r="R567" s="233"/>
      <c r="S567" s="233"/>
      <c r="T567" s="234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35" t="s">
        <v>170</v>
      </c>
      <c r="AU567" s="235" t="s">
        <v>79</v>
      </c>
      <c r="AV567" s="13" t="s">
        <v>77</v>
      </c>
      <c r="AW567" s="13" t="s">
        <v>31</v>
      </c>
      <c r="AX567" s="13" t="s">
        <v>69</v>
      </c>
      <c r="AY567" s="235" t="s">
        <v>159</v>
      </c>
    </row>
    <row r="568" s="14" customFormat="1">
      <c r="A568" s="14"/>
      <c r="B568" s="236"/>
      <c r="C568" s="237"/>
      <c r="D568" s="227" t="s">
        <v>170</v>
      </c>
      <c r="E568" s="238" t="s">
        <v>19</v>
      </c>
      <c r="F568" s="239" t="s">
        <v>639</v>
      </c>
      <c r="G568" s="237"/>
      <c r="H568" s="240">
        <v>27</v>
      </c>
      <c r="I568" s="241"/>
      <c r="J568" s="237"/>
      <c r="K568" s="237"/>
      <c r="L568" s="242"/>
      <c r="M568" s="243"/>
      <c r="N568" s="244"/>
      <c r="O568" s="244"/>
      <c r="P568" s="244"/>
      <c r="Q568" s="244"/>
      <c r="R568" s="244"/>
      <c r="S568" s="244"/>
      <c r="T568" s="245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46" t="s">
        <v>170</v>
      </c>
      <c r="AU568" s="246" t="s">
        <v>79</v>
      </c>
      <c r="AV568" s="14" t="s">
        <v>79</v>
      </c>
      <c r="AW568" s="14" t="s">
        <v>31</v>
      </c>
      <c r="AX568" s="14" t="s">
        <v>69</v>
      </c>
      <c r="AY568" s="246" t="s">
        <v>159</v>
      </c>
    </row>
    <row r="569" s="13" customFormat="1">
      <c r="A569" s="13"/>
      <c r="B569" s="225"/>
      <c r="C569" s="226"/>
      <c r="D569" s="227" t="s">
        <v>170</v>
      </c>
      <c r="E569" s="228" t="s">
        <v>19</v>
      </c>
      <c r="F569" s="229" t="s">
        <v>640</v>
      </c>
      <c r="G569" s="226"/>
      <c r="H569" s="228" t="s">
        <v>19</v>
      </c>
      <c r="I569" s="230"/>
      <c r="J569" s="226"/>
      <c r="K569" s="226"/>
      <c r="L569" s="231"/>
      <c r="M569" s="232"/>
      <c r="N569" s="233"/>
      <c r="O569" s="233"/>
      <c r="P569" s="233"/>
      <c r="Q569" s="233"/>
      <c r="R569" s="233"/>
      <c r="S569" s="233"/>
      <c r="T569" s="234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35" t="s">
        <v>170</v>
      </c>
      <c r="AU569" s="235" t="s">
        <v>79</v>
      </c>
      <c r="AV569" s="13" t="s">
        <v>77</v>
      </c>
      <c r="AW569" s="13" t="s">
        <v>31</v>
      </c>
      <c r="AX569" s="13" t="s">
        <v>69</v>
      </c>
      <c r="AY569" s="235" t="s">
        <v>159</v>
      </c>
    </row>
    <row r="570" s="14" customFormat="1">
      <c r="A570" s="14"/>
      <c r="B570" s="236"/>
      <c r="C570" s="237"/>
      <c r="D570" s="227" t="s">
        <v>170</v>
      </c>
      <c r="E570" s="238" t="s">
        <v>19</v>
      </c>
      <c r="F570" s="239" t="s">
        <v>641</v>
      </c>
      <c r="G570" s="237"/>
      <c r="H570" s="240">
        <v>5.2800000000000002</v>
      </c>
      <c r="I570" s="241"/>
      <c r="J570" s="237"/>
      <c r="K570" s="237"/>
      <c r="L570" s="242"/>
      <c r="M570" s="243"/>
      <c r="N570" s="244"/>
      <c r="O570" s="244"/>
      <c r="P570" s="244"/>
      <c r="Q570" s="244"/>
      <c r="R570" s="244"/>
      <c r="S570" s="244"/>
      <c r="T570" s="245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46" t="s">
        <v>170</v>
      </c>
      <c r="AU570" s="246" t="s">
        <v>79</v>
      </c>
      <c r="AV570" s="14" t="s">
        <v>79</v>
      </c>
      <c r="AW570" s="14" t="s">
        <v>31</v>
      </c>
      <c r="AX570" s="14" t="s">
        <v>69</v>
      </c>
      <c r="AY570" s="246" t="s">
        <v>159</v>
      </c>
    </row>
    <row r="571" s="13" customFormat="1">
      <c r="A571" s="13"/>
      <c r="B571" s="225"/>
      <c r="C571" s="226"/>
      <c r="D571" s="227" t="s">
        <v>170</v>
      </c>
      <c r="E571" s="228" t="s">
        <v>19</v>
      </c>
      <c r="F571" s="229" t="s">
        <v>642</v>
      </c>
      <c r="G571" s="226"/>
      <c r="H571" s="228" t="s">
        <v>19</v>
      </c>
      <c r="I571" s="230"/>
      <c r="J571" s="226"/>
      <c r="K571" s="226"/>
      <c r="L571" s="231"/>
      <c r="M571" s="232"/>
      <c r="N571" s="233"/>
      <c r="O571" s="233"/>
      <c r="P571" s="233"/>
      <c r="Q571" s="233"/>
      <c r="R571" s="233"/>
      <c r="S571" s="233"/>
      <c r="T571" s="234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35" t="s">
        <v>170</v>
      </c>
      <c r="AU571" s="235" t="s">
        <v>79</v>
      </c>
      <c r="AV571" s="13" t="s">
        <v>77</v>
      </c>
      <c r="AW571" s="13" t="s">
        <v>31</v>
      </c>
      <c r="AX571" s="13" t="s">
        <v>69</v>
      </c>
      <c r="AY571" s="235" t="s">
        <v>159</v>
      </c>
    </row>
    <row r="572" s="14" customFormat="1">
      <c r="A572" s="14"/>
      <c r="B572" s="236"/>
      <c r="C572" s="237"/>
      <c r="D572" s="227" t="s">
        <v>170</v>
      </c>
      <c r="E572" s="238" t="s">
        <v>19</v>
      </c>
      <c r="F572" s="239" t="s">
        <v>643</v>
      </c>
      <c r="G572" s="237"/>
      <c r="H572" s="240">
        <v>17.030000000000001</v>
      </c>
      <c r="I572" s="241"/>
      <c r="J572" s="237"/>
      <c r="K572" s="237"/>
      <c r="L572" s="242"/>
      <c r="M572" s="243"/>
      <c r="N572" s="244"/>
      <c r="O572" s="244"/>
      <c r="P572" s="244"/>
      <c r="Q572" s="244"/>
      <c r="R572" s="244"/>
      <c r="S572" s="244"/>
      <c r="T572" s="245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46" t="s">
        <v>170</v>
      </c>
      <c r="AU572" s="246" t="s">
        <v>79</v>
      </c>
      <c r="AV572" s="14" t="s">
        <v>79</v>
      </c>
      <c r="AW572" s="14" t="s">
        <v>31</v>
      </c>
      <c r="AX572" s="14" t="s">
        <v>69</v>
      </c>
      <c r="AY572" s="246" t="s">
        <v>159</v>
      </c>
    </row>
    <row r="573" s="13" customFormat="1">
      <c r="A573" s="13"/>
      <c r="B573" s="225"/>
      <c r="C573" s="226"/>
      <c r="D573" s="227" t="s">
        <v>170</v>
      </c>
      <c r="E573" s="228" t="s">
        <v>19</v>
      </c>
      <c r="F573" s="229" t="s">
        <v>644</v>
      </c>
      <c r="G573" s="226"/>
      <c r="H573" s="228" t="s">
        <v>19</v>
      </c>
      <c r="I573" s="230"/>
      <c r="J573" s="226"/>
      <c r="K573" s="226"/>
      <c r="L573" s="231"/>
      <c r="M573" s="232"/>
      <c r="N573" s="233"/>
      <c r="O573" s="233"/>
      <c r="P573" s="233"/>
      <c r="Q573" s="233"/>
      <c r="R573" s="233"/>
      <c r="S573" s="233"/>
      <c r="T573" s="234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35" t="s">
        <v>170</v>
      </c>
      <c r="AU573" s="235" t="s">
        <v>79</v>
      </c>
      <c r="AV573" s="13" t="s">
        <v>77</v>
      </c>
      <c r="AW573" s="13" t="s">
        <v>31</v>
      </c>
      <c r="AX573" s="13" t="s">
        <v>69</v>
      </c>
      <c r="AY573" s="235" t="s">
        <v>159</v>
      </c>
    </row>
    <row r="574" s="14" customFormat="1">
      <c r="A574" s="14"/>
      <c r="B574" s="236"/>
      <c r="C574" s="237"/>
      <c r="D574" s="227" t="s">
        <v>170</v>
      </c>
      <c r="E574" s="238" t="s">
        <v>19</v>
      </c>
      <c r="F574" s="239" t="s">
        <v>645</v>
      </c>
      <c r="G574" s="237"/>
      <c r="H574" s="240">
        <v>15.34</v>
      </c>
      <c r="I574" s="241"/>
      <c r="J574" s="237"/>
      <c r="K574" s="237"/>
      <c r="L574" s="242"/>
      <c r="M574" s="243"/>
      <c r="N574" s="244"/>
      <c r="O574" s="244"/>
      <c r="P574" s="244"/>
      <c r="Q574" s="244"/>
      <c r="R574" s="244"/>
      <c r="S574" s="244"/>
      <c r="T574" s="245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46" t="s">
        <v>170</v>
      </c>
      <c r="AU574" s="246" t="s">
        <v>79</v>
      </c>
      <c r="AV574" s="14" t="s">
        <v>79</v>
      </c>
      <c r="AW574" s="14" t="s">
        <v>31</v>
      </c>
      <c r="AX574" s="14" t="s">
        <v>69</v>
      </c>
      <c r="AY574" s="246" t="s">
        <v>159</v>
      </c>
    </row>
    <row r="575" s="13" customFormat="1">
      <c r="A575" s="13"/>
      <c r="B575" s="225"/>
      <c r="C575" s="226"/>
      <c r="D575" s="227" t="s">
        <v>170</v>
      </c>
      <c r="E575" s="228" t="s">
        <v>19</v>
      </c>
      <c r="F575" s="229" t="s">
        <v>646</v>
      </c>
      <c r="G575" s="226"/>
      <c r="H575" s="228" t="s">
        <v>19</v>
      </c>
      <c r="I575" s="230"/>
      <c r="J575" s="226"/>
      <c r="K575" s="226"/>
      <c r="L575" s="231"/>
      <c r="M575" s="232"/>
      <c r="N575" s="233"/>
      <c r="O575" s="233"/>
      <c r="P575" s="233"/>
      <c r="Q575" s="233"/>
      <c r="R575" s="233"/>
      <c r="S575" s="233"/>
      <c r="T575" s="234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35" t="s">
        <v>170</v>
      </c>
      <c r="AU575" s="235" t="s">
        <v>79</v>
      </c>
      <c r="AV575" s="13" t="s">
        <v>77</v>
      </c>
      <c r="AW575" s="13" t="s">
        <v>31</v>
      </c>
      <c r="AX575" s="13" t="s">
        <v>69</v>
      </c>
      <c r="AY575" s="235" t="s">
        <v>159</v>
      </c>
    </row>
    <row r="576" s="14" customFormat="1">
      <c r="A576" s="14"/>
      <c r="B576" s="236"/>
      <c r="C576" s="237"/>
      <c r="D576" s="227" t="s">
        <v>170</v>
      </c>
      <c r="E576" s="238" t="s">
        <v>19</v>
      </c>
      <c r="F576" s="239" t="s">
        <v>647</v>
      </c>
      <c r="G576" s="237"/>
      <c r="H576" s="240">
        <v>4</v>
      </c>
      <c r="I576" s="241"/>
      <c r="J576" s="237"/>
      <c r="K576" s="237"/>
      <c r="L576" s="242"/>
      <c r="M576" s="243"/>
      <c r="N576" s="244"/>
      <c r="O576" s="244"/>
      <c r="P576" s="244"/>
      <c r="Q576" s="244"/>
      <c r="R576" s="244"/>
      <c r="S576" s="244"/>
      <c r="T576" s="245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46" t="s">
        <v>170</v>
      </c>
      <c r="AU576" s="246" t="s">
        <v>79</v>
      </c>
      <c r="AV576" s="14" t="s">
        <v>79</v>
      </c>
      <c r="AW576" s="14" t="s">
        <v>31</v>
      </c>
      <c r="AX576" s="14" t="s">
        <v>69</v>
      </c>
      <c r="AY576" s="246" t="s">
        <v>159</v>
      </c>
    </row>
    <row r="577" s="13" customFormat="1">
      <c r="A577" s="13"/>
      <c r="B577" s="225"/>
      <c r="C577" s="226"/>
      <c r="D577" s="227" t="s">
        <v>170</v>
      </c>
      <c r="E577" s="228" t="s">
        <v>19</v>
      </c>
      <c r="F577" s="229" t="s">
        <v>657</v>
      </c>
      <c r="G577" s="226"/>
      <c r="H577" s="228" t="s">
        <v>19</v>
      </c>
      <c r="I577" s="230"/>
      <c r="J577" s="226"/>
      <c r="K577" s="226"/>
      <c r="L577" s="231"/>
      <c r="M577" s="232"/>
      <c r="N577" s="233"/>
      <c r="O577" s="233"/>
      <c r="P577" s="233"/>
      <c r="Q577" s="233"/>
      <c r="R577" s="233"/>
      <c r="S577" s="233"/>
      <c r="T577" s="234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35" t="s">
        <v>170</v>
      </c>
      <c r="AU577" s="235" t="s">
        <v>79</v>
      </c>
      <c r="AV577" s="13" t="s">
        <v>77</v>
      </c>
      <c r="AW577" s="13" t="s">
        <v>31</v>
      </c>
      <c r="AX577" s="13" t="s">
        <v>69</v>
      </c>
      <c r="AY577" s="235" t="s">
        <v>159</v>
      </c>
    </row>
    <row r="578" s="14" customFormat="1">
      <c r="A578" s="14"/>
      <c r="B578" s="236"/>
      <c r="C578" s="237"/>
      <c r="D578" s="227" t="s">
        <v>170</v>
      </c>
      <c r="E578" s="238" t="s">
        <v>19</v>
      </c>
      <c r="F578" s="239" t="s">
        <v>649</v>
      </c>
      <c r="G578" s="237"/>
      <c r="H578" s="240">
        <v>11.654999999999999</v>
      </c>
      <c r="I578" s="241"/>
      <c r="J578" s="237"/>
      <c r="K578" s="237"/>
      <c r="L578" s="242"/>
      <c r="M578" s="243"/>
      <c r="N578" s="244"/>
      <c r="O578" s="244"/>
      <c r="P578" s="244"/>
      <c r="Q578" s="244"/>
      <c r="R578" s="244"/>
      <c r="S578" s="244"/>
      <c r="T578" s="245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46" t="s">
        <v>170</v>
      </c>
      <c r="AU578" s="246" t="s">
        <v>79</v>
      </c>
      <c r="AV578" s="14" t="s">
        <v>79</v>
      </c>
      <c r="AW578" s="14" t="s">
        <v>31</v>
      </c>
      <c r="AX578" s="14" t="s">
        <v>69</v>
      </c>
      <c r="AY578" s="246" t="s">
        <v>159</v>
      </c>
    </row>
    <row r="579" s="15" customFormat="1">
      <c r="A579" s="15"/>
      <c r="B579" s="247"/>
      <c r="C579" s="248"/>
      <c r="D579" s="227" t="s">
        <v>170</v>
      </c>
      <c r="E579" s="249" t="s">
        <v>19</v>
      </c>
      <c r="F579" s="250" t="s">
        <v>188</v>
      </c>
      <c r="G579" s="248"/>
      <c r="H579" s="251">
        <v>508.48899999999998</v>
      </c>
      <c r="I579" s="252"/>
      <c r="J579" s="248"/>
      <c r="K579" s="248"/>
      <c r="L579" s="253"/>
      <c r="M579" s="254"/>
      <c r="N579" s="255"/>
      <c r="O579" s="255"/>
      <c r="P579" s="255"/>
      <c r="Q579" s="255"/>
      <c r="R579" s="255"/>
      <c r="S579" s="255"/>
      <c r="T579" s="256"/>
      <c r="U579" s="15"/>
      <c r="V579" s="15"/>
      <c r="W579" s="15"/>
      <c r="X579" s="15"/>
      <c r="Y579" s="15"/>
      <c r="Z579" s="15"/>
      <c r="AA579" s="15"/>
      <c r="AB579" s="15"/>
      <c r="AC579" s="15"/>
      <c r="AD579" s="15"/>
      <c r="AE579" s="15"/>
      <c r="AT579" s="257" t="s">
        <v>170</v>
      </c>
      <c r="AU579" s="257" t="s">
        <v>79</v>
      </c>
      <c r="AV579" s="15" t="s">
        <v>166</v>
      </c>
      <c r="AW579" s="15" t="s">
        <v>31</v>
      </c>
      <c r="AX579" s="15" t="s">
        <v>77</v>
      </c>
      <c r="AY579" s="257" t="s">
        <v>159</v>
      </c>
    </row>
    <row r="580" s="2" customFormat="1" ht="24.15" customHeight="1">
      <c r="A580" s="41"/>
      <c r="B580" s="42"/>
      <c r="C580" s="207" t="s">
        <v>718</v>
      </c>
      <c r="D580" s="207" t="s">
        <v>161</v>
      </c>
      <c r="E580" s="208" t="s">
        <v>719</v>
      </c>
      <c r="F580" s="209" t="s">
        <v>720</v>
      </c>
      <c r="G580" s="210" t="s">
        <v>197</v>
      </c>
      <c r="H580" s="211">
        <v>3106.3589999999999</v>
      </c>
      <c r="I580" s="212"/>
      <c r="J580" s="213">
        <f>ROUND(I580*H580,2)</f>
        <v>0</v>
      </c>
      <c r="K580" s="209" t="s">
        <v>165</v>
      </c>
      <c r="L580" s="47"/>
      <c r="M580" s="214" t="s">
        <v>19</v>
      </c>
      <c r="N580" s="215" t="s">
        <v>40</v>
      </c>
      <c r="O580" s="87"/>
      <c r="P580" s="216">
        <f>O580*H580</f>
        <v>0</v>
      </c>
      <c r="Q580" s="216">
        <v>0.0014</v>
      </c>
      <c r="R580" s="216">
        <f>Q580*H580</f>
        <v>4.3489025999999997</v>
      </c>
      <c r="S580" s="216">
        <v>0</v>
      </c>
      <c r="T580" s="217">
        <f>S580*H580</f>
        <v>0</v>
      </c>
      <c r="U580" s="41"/>
      <c r="V580" s="41"/>
      <c r="W580" s="41"/>
      <c r="X580" s="41"/>
      <c r="Y580" s="41"/>
      <c r="Z580" s="41"/>
      <c r="AA580" s="41"/>
      <c r="AB580" s="41"/>
      <c r="AC580" s="41"/>
      <c r="AD580" s="41"/>
      <c r="AE580" s="41"/>
      <c r="AR580" s="218" t="s">
        <v>166</v>
      </c>
      <c r="AT580" s="218" t="s">
        <v>161</v>
      </c>
      <c r="AU580" s="218" t="s">
        <v>79</v>
      </c>
      <c r="AY580" s="20" t="s">
        <v>159</v>
      </c>
      <c r="BE580" s="219">
        <f>IF(N580="základní",J580,0)</f>
        <v>0</v>
      </c>
      <c r="BF580" s="219">
        <f>IF(N580="snížená",J580,0)</f>
        <v>0</v>
      </c>
      <c r="BG580" s="219">
        <f>IF(N580="zákl. přenesená",J580,0)</f>
        <v>0</v>
      </c>
      <c r="BH580" s="219">
        <f>IF(N580="sníž. přenesená",J580,0)</f>
        <v>0</v>
      </c>
      <c r="BI580" s="219">
        <f>IF(N580="nulová",J580,0)</f>
        <v>0</v>
      </c>
      <c r="BJ580" s="20" t="s">
        <v>77</v>
      </c>
      <c r="BK580" s="219">
        <f>ROUND(I580*H580,2)</f>
        <v>0</v>
      </c>
      <c r="BL580" s="20" t="s">
        <v>166</v>
      </c>
      <c r="BM580" s="218" t="s">
        <v>721</v>
      </c>
    </row>
    <row r="581" s="2" customFormat="1">
      <c r="A581" s="41"/>
      <c r="B581" s="42"/>
      <c r="C581" s="43"/>
      <c r="D581" s="220" t="s">
        <v>168</v>
      </c>
      <c r="E581" s="43"/>
      <c r="F581" s="221" t="s">
        <v>722</v>
      </c>
      <c r="G581" s="43"/>
      <c r="H581" s="43"/>
      <c r="I581" s="222"/>
      <c r="J581" s="43"/>
      <c r="K581" s="43"/>
      <c r="L581" s="47"/>
      <c r="M581" s="223"/>
      <c r="N581" s="224"/>
      <c r="O581" s="87"/>
      <c r="P581" s="87"/>
      <c r="Q581" s="87"/>
      <c r="R581" s="87"/>
      <c r="S581" s="87"/>
      <c r="T581" s="88"/>
      <c r="U581" s="41"/>
      <c r="V581" s="41"/>
      <c r="W581" s="41"/>
      <c r="X581" s="41"/>
      <c r="Y581" s="41"/>
      <c r="Z581" s="41"/>
      <c r="AA581" s="41"/>
      <c r="AB581" s="41"/>
      <c r="AC581" s="41"/>
      <c r="AD581" s="41"/>
      <c r="AE581" s="41"/>
      <c r="AT581" s="20" t="s">
        <v>168</v>
      </c>
      <c r="AU581" s="20" t="s">
        <v>79</v>
      </c>
    </row>
    <row r="582" s="13" customFormat="1">
      <c r="A582" s="13"/>
      <c r="B582" s="225"/>
      <c r="C582" s="226"/>
      <c r="D582" s="227" t="s">
        <v>170</v>
      </c>
      <c r="E582" s="228" t="s">
        <v>19</v>
      </c>
      <c r="F582" s="229" t="s">
        <v>723</v>
      </c>
      <c r="G582" s="226"/>
      <c r="H582" s="228" t="s">
        <v>19</v>
      </c>
      <c r="I582" s="230"/>
      <c r="J582" s="226"/>
      <c r="K582" s="226"/>
      <c r="L582" s="231"/>
      <c r="M582" s="232"/>
      <c r="N582" s="233"/>
      <c r="O582" s="233"/>
      <c r="P582" s="233"/>
      <c r="Q582" s="233"/>
      <c r="R582" s="233"/>
      <c r="S582" s="233"/>
      <c r="T582" s="234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35" t="s">
        <v>170</v>
      </c>
      <c r="AU582" s="235" t="s">
        <v>79</v>
      </c>
      <c r="AV582" s="13" t="s">
        <v>77</v>
      </c>
      <c r="AW582" s="13" t="s">
        <v>31</v>
      </c>
      <c r="AX582" s="13" t="s">
        <v>69</v>
      </c>
      <c r="AY582" s="235" t="s">
        <v>159</v>
      </c>
    </row>
    <row r="583" s="14" customFormat="1">
      <c r="A583" s="14"/>
      <c r="B583" s="236"/>
      <c r="C583" s="237"/>
      <c r="D583" s="227" t="s">
        <v>170</v>
      </c>
      <c r="E583" s="238" t="s">
        <v>19</v>
      </c>
      <c r="F583" s="239" t="s">
        <v>724</v>
      </c>
      <c r="G583" s="237"/>
      <c r="H583" s="240">
        <v>3106.3589999999999</v>
      </c>
      <c r="I583" s="241"/>
      <c r="J583" s="237"/>
      <c r="K583" s="237"/>
      <c r="L583" s="242"/>
      <c r="M583" s="243"/>
      <c r="N583" s="244"/>
      <c r="O583" s="244"/>
      <c r="P583" s="244"/>
      <c r="Q583" s="244"/>
      <c r="R583" s="244"/>
      <c r="S583" s="244"/>
      <c r="T583" s="245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46" t="s">
        <v>170</v>
      </c>
      <c r="AU583" s="246" t="s">
        <v>79</v>
      </c>
      <c r="AV583" s="14" t="s">
        <v>79</v>
      </c>
      <c r="AW583" s="14" t="s">
        <v>31</v>
      </c>
      <c r="AX583" s="14" t="s">
        <v>77</v>
      </c>
      <c r="AY583" s="246" t="s">
        <v>159</v>
      </c>
    </row>
    <row r="584" s="2" customFormat="1" ht="24.15" customHeight="1">
      <c r="A584" s="41"/>
      <c r="B584" s="42"/>
      <c r="C584" s="207" t="s">
        <v>725</v>
      </c>
      <c r="D584" s="207" t="s">
        <v>161</v>
      </c>
      <c r="E584" s="208" t="s">
        <v>726</v>
      </c>
      <c r="F584" s="209" t="s">
        <v>727</v>
      </c>
      <c r="G584" s="210" t="s">
        <v>197</v>
      </c>
      <c r="H584" s="211">
        <v>97.581999999999994</v>
      </c>
      <c r="I584" s="212"/>
      <c r="J584" s="213">
        <f>ROUND(I584*H584,2)</f>
        <v>0</v>
      </c>
      <c r="K584" s="209" t="s">
        <v>165</v>
      </c>
      <c r="L584" s="47"/>
      <c r="M584" s="214" t="s">
        <v>19</v>
      </c>
      <c r="N584" s="215" t="s">
        <v>40</v>
      </c>
      <c r="O584" s="87"/>
      <c r="P584" s="216">
        <f>O584*H584</f>
        <v>0</v>
      </c>
      <c r="Q584" s="216">
        <v>0.0014</v>
      </c>
      <c r="R584" s="216">
        <f>Q584*H584</f>
        <v>0.13661479999999998</v>
      </c>
      <c r="S584" s="216">
        <v>0</v>
      </c>
      <c r="T584" s="217">
        <f>S584*H584</f>
        <v>0</v>
      </c>
      <c r="U584" s="41"/>
      <c r="V584" s="41"/>
      <c r="W584" s="41"/>
      <c r="X584" s="41"/>
      <c r="Y584" s="41"/>
      <c r="Z584" s="41"/>
      <c r="AA584" s="41"/>
      <c r="AB584" s="41"/>
      <c r="AC584" s="41"/>
      <c r="AD584" s="41"/>
      <c r="AE584" s="41"/>
      <c r="AR584" s="218" t="s">
        <v>166</v>
      </c>
      <c r="AT584" s="218" t="s">
        <v>161</v>
      </c>
      <c r="AU584" s="218" t="s">
        <v>79</v>
      </c>
      <c r="AY584" s="20" t="s">
        <v>159</v>
      </c>
      <c r="BE584" s="219">
        <f>IF(N584="základní",J584,0)</f>
        <v>0</v>
      </c>
      <c r="BF584" s="219">
        <f>IF(N584="snížená",J584,0)</f>
        <v>0</v>
      </c>
      <c r="BG584" s="219">
        <f>IF(N584="zákl. přenesená",J584,0)</f>
        <v>0</v>
      </c>
      <c r="BH584" s="219">
        <f>IF(N584="sníž. přenesená",J584,0)</f>
        <v>0</v>
      </c>
      <c r="BI584" s="219">
        <f>IF(N584="nulová",J584,0)</f>
        <v>0</v>
      </c>
      <c r="BJ584" s="20" t="s">
        <v>77</v>
      </c>
      <c r="BK584" s="219">
        <f>ROUND(I584*H584,2)</f>
        <v>0</v>
      </c>
      <c r="BL584" s="20" t="s">
        <v>166</v>
      </c>
      <c r="BM584" s="218" t="s">
        <v>728</v>
      </c>
    </row>
    <row r="585" s="2" customFormat="1">
      <c r="A585" s="41"/>
      <c r="B585" s="42"/>
      <c r="C585" s="43"/>
      <c r="D585" s="220" t="s">
        <v>168</v>
      </c>
      <c r="E585" s="43"/>
      <c r="F585" s="221" t="s">
        <v>729</v>
      </c>
      <c r="G585" s="43"/>
      <c r="H585" s="43"/>
      <c r="I585" s="222"/>
      <c r="J585" s="43"/>
      <c r="K585" s="43"/>
      <c r="L585" s="47"/>
      <c r="M585" s="223"/>
      <c r="N585" s="224"/>
      <c r="O585" s="87"/>
      <c r="P585" s="87"/>
      <c r="Q585" s="87"/>
      <c r="R585" s="87"/>
      <c r="S585" s="87"/>
      <c r="T585" s="88"/>
      <c r="U585" s="41"/>
      <c r="V585" s="41"/>
      <c r="W585" s="41"/>
      <c r="X585" s="41"/>
      <c r="Y585" s="41"/>
      <c r="Z585" s="41"/>
      <c r="AA585" s="41"/>
      <c r="AB585" s="41"/>
      <c r="AC585" s="41"/>
      <c r="AD585" s="41"/>
      <c r="AE585" s="41"/>
      <c r="AT585" s="20" t="s">
        <v>168</v>
      </c>
      <c r="AU585" s="20" t="s">
        <v>79</v>
      </c>
    </row>
    <row r="586" s="13" customFormat="1">
      <c r="A586" s="13"/>
      <c r="B586" s="225"/>
      <c r="C586" s="226"/>
      <c r="D586" s="227" t="s">
        <v>170</v>
      </c>
      <c r="E586" s="228" t="s">
        <v>19</v>
      </c>
      <c r="F586" s="229" t="s">
        <v>730</v>
      </c>
      <c r="G586" s="226"/>
      <c r="H586" s="228" t="s">
        <v>19</v>
      </c>
      <c r="I586" s="230"/>
      <c r="J586" s="226"/>
      <c r="K586" s="226"/>
      <c r="L586" s="231"/>
      <c r="M586" s="232"/>
      <c r="N586" s="233"/>
      <c r="O586" s="233"/>
      <c r="P586" s="233"/>
      <c r="Q586" s="233"/>
      <c r="R586" s="233"/>
      <c r="S586" s="233"/>
      <c r="T586" s="234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35" t="s">
        <v>170</v>
      </c>
      <c r="AU586" s="235" t="s">
        <v>79</v>
      </c>
      <c r="AV586" s="13" t="s">
        <v>77</v>
      </c>
      <c r="AW586" s="13" t="s">
        <v>31</v>
      </c>
      <c r="AX586" s="13" t="s">
        <v>69</v>
      </c>
      <c r="AY586" s="235" t="s">
        <v>159</v>
      </c>
    </row>
    <row r="587" s="14" customFormat="1">
      <c r="A587" s="14"/>
      <c r="B587" s="236"/>
      <c r="C587" s="237"/>
      <c r="D587" s="227" t="s">
        <v>170</v>
      </c>
      <c r="E587" s="238" t="s">
        <v>19</v>
      </c>
      <c r="F587" s="239" t="s">
        <v>731</v>
      </c>
      <c r="G587" s="237"/>
      <c r="H587" s="240">
        <v>59.399999999999999</v>
      </c>
      <c r="I587" s="241"/>
      <c r="J587" s="237"/>
      <c r="K587" s="237"/>
      <c r="L587" s="242"/>
      <c r="M587" s="243"/>
      <c r="N587" s="244"/>
      <c r="O587" s="244"/>
      <c r="P587" s="244"/>
      <c r="Q587" s="244"/>
      <c r="R587" s="244"/>
      <c r="S587" s="244"/>
      <c r="T587" s="245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46" t="s">
        <v>170</v>
      </c>
      <c r="AU587" s="246" t="s">
        <v>79</v>
      </c>
      <c r="AV587" s="14" t="s">
        <v>79</v>
      </c>
      <c r="AW587" s="14" t="s">
        <v>31</v>
      </c>
      <c r="AX587" s="14" t="s">
        <v>69</v>
      </c>
      <c r="AY587" s="246" t="s">
        <v>159</v>
      </c>
    </row>
    <row r="588" s="13" customFormat="1">
      <c r="A588" s="13"/>
      <c r="B588" s="225"/>
      <c r="C588" s="226"/>
      <c r="D588" s="227" t="s">
        <v>170</v>
      </c>
      <c r="E588" s="228" t="s">
        <v>19</v>
      </c>
      <c r="F588" s="229" t="s">
        <v>732</v>
      </c>
      <c r="G588" s="226"/>
      <c r="H588" s="228" t="s">
        <v>19</v>
      </c>
      <c r="I588" s="230"/>
      <c r="J588" s="226"/>
      <c r="K588" s="226"/>
      <c r="L588" s="231"/>
      <c r="M588" s="232"/>
      <c r="N588" s="233"/>
      <c r="O588" s="233"/>
      <c r="P588" s="233"/>
      <c r="Q588" s="233"/>
      <c r="R588" s="233"/>
      <c r="S588" s="233"/>
      <c r="T588" s="234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35" t="s">
        <v>170</v>
      </c>
      <c r="AU588" s="235" t="s">
        <v>79</v>
      </c>
      <c r="AV588" s="13" t="s">
        <v>77</v>
      </c>
      <c r="AW588" s="13" t="s">
        <v>31</v>
      </c>
      <c r="AX588" s="13" t="s">
        <v>69</v>
      </c>
      <c r="AY588" s="235" t="s">
        <v>159</v>
      </c>
    </row>
    <row r="589" s="14" customFormat="1">
      <c r="A589" s="14"/>
      <c r="B589" s="236"/>
      <c r="C589" s="237"/>
      <c r="D589" s="227" t="s">
        <v>170</v>
      </c>
      <c r="E589" s="238" t="s">
        <v>19</v>
      </c>
      <c r="F589" s="239" t="s">
        <v>733</v>
      </c>
      <c r="G589" s="237"/>
      <c r="H589" s="240">
        <v>38.182000000000002</v>
      </c>
      <c r="I589" s="241"/>
      <c r="J589" s="237"/>
      <c r="K589" s="237"/>
      <c r="L589" s="242"/>
      <c r="M589" s="243"/>
      <c r="N589" s="244"/>
      <c r="O589" s="244"/>
      <c r="P589" s="244"/>
      <c r="Q589" s="244"/>
      <c r="R589" s="244"/>
      <c r="S589" s="244"/>
      <c r="T589" s="245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46" t="s">
        <v>170</v>
      </c>
      <c r="AU589" s="246" t="s">
        <v>79</v>
      </c>
      <c r="AV589" s="14" t="s">
        <v>79</v>
      </c>
      <c r="AW589" s="14" t="s">
        <v>31</v>
      </c>
      <c r="AX589" s="14" t="s">
        <v>69</v>
      </c>
      <c r="AY589" s="246" t="s">
        <v>159</v>
      </c>
    </row>
    <row r="590" s="15" customFormat="1">
      <c r="A590" s="15"/>
      <c r="B590" s="247"/>
      <c r="C590" s="248"/>
      <c r="D590" s="227" t="s">
        <v>170</v>
      </c>
      <c r="E590" s="249" t="s">
        <v>19</v>
      </c>
      <c r="F590" s="250" t="s">
        <v>188</v>
      </c>
      <c r="G590" s="248"/>
      <c r="H590" s="251">
        <v>97.581999999999994</v>
      </c>
      <c r="I590" s="252"/>
      <c r="J590" s="248"/>
      <c r="K590" s="248"/>
      <c r="L590" s="253"/>
      <c r="M590" s="254"/>
      <c r="N590" s="255"/>
      <c r="O590" s="255"/>
      <c r="P590" s="255"/>
      <c r="Q590" s="255"/>
      <c r="R590" s="255"/>
      <c r="S590" s="255"/>
      <c r="T590" s="256"/>
      <c r="U590" s="15"/>
      <c r="V590" s="15"/>
      <c r="W590" s="15"/>
      <c r="X590" s="15"/>
      <c r="Y590" s="15"/>
      <c r="Z590" s="15"/>
      <c r="AA590" s="15"/>
      <c r="AB590" s="15"/>
      <c r="AC590" s="15"/>
      <c r="AD590" s="15"/>
      <c r="AE590" s="15"/>
      <c r="AT590" s="257" t="s">
        <v>170</v>
      </c>
      <c r="AU590" s="257" t="s">
        <v>79</v>
      </c>
      <c r="AV590" s="15" t="s">
        <v>166</v>
      </c>
      <c r="AW590" s="15" t="s">
        <v>31</v>
      </c>
      <c r="AX590" s="15" t="s">
        <v>77</v>
      </c>
      <c r="AY590" s="257" t="s">
        <v>159</v>
      </c>
    </row>
    <row r="591" s="2" customFormat="1" ht="21.75" customHeight="1">
      <c r="A591" s="41"/>
      <c r="B591" s="42"/>
      <c r="C591" s="207" t="s">
        <v>734</v>
      </c>
      <c r="D591" s="207" t="s">
        <v>161</v>
      </c>
      <c r="E591" s="208" t="s">
        <v>735</v>
      </c>
      <c r="F591" s="209" t="s">
        <v>736</v>
      </c>
      <c r="G591" s="210" t="s">
        <v>197</v>
      </c>
      <c r="H591" s="211">
        <v>14.050000000000001</v>
      </c>
      <c r="I591" s="212"/>
      <c r="J591" s="213">
        <f>ROUND(I591*H591,2)</f>
        <v>0</v>
      </c>
      <c r="K591" s="209" t="s">
        <v>165</v>
      </c>
      <c r="L591" s="47"/>
      <c r="M591" s="214" t="s">
        <v>19</v>
      </c>
      <c r="N591" s="215" t="s">
        <v>40</v>
      </c>
      <c r="O591" s="87"/>
      <c r="P591" s="216">
        <f>O591*H591</f>
        <v>0</v>
      </c>
      <c r="Q591" s="216">
        <v>0.0043800000000000002</v>
      </c>
      <c r="R591" s="216">
        <f>Q591*H591</f>
        <v>0.061539000000000003</v>
      </c>
      <c r="S591" s="216">
        <v>0</v>
      </c>
      <c r="T591" s="217">
        <f>S591*H591</f>
        <v>0</v>
      </c>
      <c r="U591" s="41"/>
      <c r="V591" s="41"/>
      <c r="W591" s="41"/>
      <c r="X591" s="41"/>
      <c r="Y591" s="41"/>
      <c r="Z591" s="41"/>
      <c r="AA591" s="41"/>
      <c r="AB591" s="41"/>
      <c r="AC591" s="41"/>
      <c r="AD591" s="41"/>
      <c r="AE591" s="41"/>
      <c r="AR591" s="218" t="s">
        <v>166</v>
      </c>
      <c r="AT591" s="218" t="s">
        <v>161</v>
      </c>
      <c r="AU591" s="218" t="s">
        <v>79</v>
      </c>
      <c r="AY591" s="20" t="s">
        <v>159</v>
      </c>
      <c r="BE591" s="219">
        <f>IF(N591="základní",J591,0)</f>
        <v>0</v>
      </c>
      <c r="BF591" s="219">
        <f>IF(N591="snížená",J591,0)</f>
        <v>0</v>
      </c>
      <c r="BG591" s="219">
        <f>IF(N591="zákl. přenesená",J591,0)</f>
        <v>0</v>
      </c>
      <c r="BH591" s="219">
        <f>IF(N591="sníž. přenesená",J591,0)</f>
        <v>0</v>
      </c>
      <c r="BI591" s="219">
        <f>IF(N591="nulová",J591,0)</f>
        <v>0</v>
      </c>
      <c r="BJ591" s="20" t="s">
        <v>77</v>
      </c>
      <c r="BK591" s="219">
        <f>ROUND(I591*H591,2)</f>
        <v>0</v>
      </c>
      <c r="BL591" s="20" t="s">
        <v>166</v>
      </c>
      <c r="BM591" s="218" t="s">
        <v>737</v>
      </c>
    </row>
    <row r="592" s="2" customFormat="1">
      <c r="A592" s="41"/>
      <c r="B592" s="42"/>
      <c r="C592" s="43"/>
      <c r="D592" s="220" t="s">
        <v>168</v>
      </c>
      <c r="E592" s="43"/>
      <c r="F592" s="221" t="s">
        <v>738</v>
      </c>
      <c r="G592" s="43"/>
      <c r="H592" s="43"/>
      <c r="I592" s="222"/>
      <c r="J592" s="43"/>
      <c r="K592" s="43"/>
      <c r="L592" s="47"/>
      <c r="M592" s="223"/>
      <c r="N592" s="224"/>
      <c r="O592" s="87"/>
      <c r="P592" s="87"/>
      <c r="Q592" s="87"/>
      <c r="R592" s="87"/>
      <c r="S592" s="87"/>
      <c r="T592" s="88"/>
      <c r="U592" s="41"/>
      <c r="V592" s="41"/>
      <c r="W592" s="41"/>
      <c r="X592" s="41"/>
      <c r="Y592" s="41"/>
      <c r="Z592" s="41"/>
      <c r="AA592" s="41"/>
      <c r="AB592" s="41"/>
      <c r="AC592" s="41"/>
      <c r="AD592" s="41"/>
      <c r="AE592" s="41"/>
      <c r="AT592" s="20" t="s">
        <v>168</v>
      </c>
      <c r="AU592" s="20" t="s">
        <v>79</v>
      </c>
    </row>
    <row r="593" s="13" customFormat="1">
      <c r="A593" s="13"/>
      <c r="B593" s="225"/>
      <c r="C593" s="226"/>
      <c r="D593" s="227" t="s">
        <v>170</v>
      </c>
      <c r="E593" s="228" t="s">
        <v>19</v>
      </c>
      <c r="F593" s="229" t="s">
        <v>458</v>
      </c>
      <c r="G593" s="226"/>
      <c r="H593" s="228" t="s">
        <v>19</v>
      </c>
      <c r="I593" s="230"/>
      <c r="J593" s="226"/>
      <c r="K593" s="226"/>
      <c r="L593" s="231"/>
      <c r="M593" s="232"/>
      <c r="N593" s="233"/>
      <c r="O593" s="233"/>
      <c r="P593" s="233"/>
      <c r="Q593" s="233"/>
      <c r="R593" s="233"/>
      <c r="S593" s="233"/>
      <c r="T593" s="234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35" t="s">
        <v>170</v>
      </c>
      <c r="AU593" s="235" t="s">
        <v>79</v>
      </c>
      <c r="AV593" s="13" t="s">
        <v>77</v>
      </c>
      <c r="AW593" s="13" t="s">
        <v>31</v>
      </c>
      <c r="AX593" s="13" t="s">
        <v>69</v>
      </c>
      <c r="AY593" s="235" t="s">
        <v>159</v>
      </c>
    </row>
    <row r="594" s="14" customFormat="1">
      <c r="A594" s="14"/>
      <c r="B594" s="236"/>
      <c r="C594" s="237"/>
      <c r="D594" s="227" t="s">
        <v>170</v>
      </c>
      <c r="E594" s="238" t="s">
        <v>19</v>
      </c>
      <c r="F594" s="239" t="s">
        <v>739</v>
      </c>
      <c r="G594" s="237"/>
      <c r="H594" s="240">
        <v>4.6500000000000004</v>
      </c>
      <c r="I594" s="241"/>
      <c r="J594" s="237"/>
      <c r="K594" s="237"/>
      <c r="L594" s="242"/>
      <c r="M594" s="243"/>
      <c r="N594" s="244"/>
      <c r="O594" s="244"/>
      <c r="P594" s="244"/>
      <c r="Q594" s="244"/>
      <c r="R594" s="244"/>
      <c r="S594" s="244"/>
      <c r="T594" s="245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46" t="s">
        <v>170</v>
      </c>
      <c r="AU594" s="246" t="s">
        <v>79</v>
      </c>
      <c r="AV594" s="14" t="s">
        <v>79</v>
      </c>
      <c r="AW594" s="14" t="s">
        <v>31</v>
      </c>
      <c r="AX594" s="14" t="s">
        <v>69</v>
      </c>
      <c r="AY594" s="246" t="s">
        <v>159</v>
      </c>
    </row>
    <row r="595" s="13" customFormat="1">
      <c r="A595" s="13"/>
      <c r="B595" s="225"/>
      <c r="C595" s="226"/>
      <c r="D595" s="227" t="s">
        <v>170</v>
      </c>
      <c r="E595" s="228" t="s">
        <v>19</v>
      </c>
      <c r="F595" s="229" t="s">
        <v>460</v>
      </c>
      <c r="G595" s="226"/>
      <c r="H595" s="228" t="s">
        <v>19</v>
      </c>
      <c r="I595" s="230"/>
      <c r="J595" s="226"/>
      <c r="K595" s="226"/>
      <c r="L595" s="231"/>
      <c r="M595" s="232"/>
      <c r="N595" s="233"/>
      <c r="O595" s="233"/>
      <c r="P595" s="233"/>
      <c r="Q595" s="233"/>
      <c r="R595" s="233"/>
      <c r="S595" s="233"/>
      <c r="T595" s="234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35" t="s">
        <v>170</v>
      </c>
      <c r="AU595" s="235" t="s">
        <v>79</v>
      </c>
      <c r="AV595" s="13" t="s">
        <v>77</v>
      </c>
      <c r="AW595" s="13" t="s">
        <v>31</v>
      </c>
      <c r="AX595" s="13" t="s">
        <v>69</v>
      </c>
      <c r="AY595" s="235" t="s">
        <v>159</v>
      </c>
    </row>
    <row r="596" s="14" customFormat="1">
      <c r="A596" s="14"/>
      <c r="B596" s="236"/>
      <c r="C596" s="237"/>
      <c r="D596" s="227" t="s">
        <v>170</v>
      </c>
      <c r="E596" s="238" t="s">
        <v>19</v>
      </c>
      <c r="F596" s="239" t="s">
        <v>740</v>
      </c>
      <c r="G596" s="237"/>
      <c r="H596" s="240">
        <v>2.3999999999999999</v>
      </c>
      <c r="I596" s="241"/>
      <c r="J596" s="237"/>
      <c r="K596" s="237"/>
      <c r="L596" s="242"/>
      <c r="M596" s="243"/>
      <c r="N596" s="244"/>
      <c r="O596" s="244"/>
      <c r="P596" s="244"/>
      <c r="Q596" s="244"/>
      <c r="R596" s="244"/>
      <c r="S596" s="244"/>
      <c r="T596" s="245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46" t="s">
        <v>170</v>
      </c>
      <c r="AU596" s="246" t="s">
        <v>79</v>
      </c>
      <c r="AV596" s="14" t="s">
        <v>79</v>
      </c>
      <c r="AW596" s="14" t="s">
        <v>31</v>
      </c>
      <c r="AX596" s="14" t="s">
        <v>69</v>
      </c>
      <c r="AY596" s="246" t="s">
        <v>159</v>
      </c>
    </row>
    <row r="597" s="13" customFormat="1">
      <c r="A597" s="13"/>
      <c r="B597" s="225"/>
      <c r="C597" s="226"/>
      <c r="D597" s="227" t="s">
        <v>170</v>
      </c>
      <c r="E597" s="228" t="s">
        <v>19</v>
      </c>
      <c r="F597" s="229" t="s">
        <v>741</v>
      </c>
      <c r="G597" s="226"/>
      <c r="H597" s="228" t="s">
        <v>19</v>
      </c>
      <c r="I597" s="230"/>
      <c r="J597" s="226"/>
      <c r="K597" s="226"/>
      <c r="L597" s="231"/>
      <c r="M597" s="232"/>
      <c r="N597" s="233"/>
      <c r="O597" s="233"/>
      <c r="P597" s="233"/>
      <c r="Q597" s="233"/>
      <c r="R597" s="233"/>
      <c r="S597" s="233"/>
      <c r="T597" s="234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35" t="s">
        <v>170</v>
      </c>
      <c r="AU597" s="235" t="s">
        <v>79</v>
      </c>
      <c r="AV597" s="13" t="s">
        <v>77</v>
      </c>
      <c r="AW597" s="13" t="s">
        <v>31</v>
      </c>
      <c r="AX597" s="13" t="s">
        <v>69</v>
      </c>
      <c r="AY597" s="235" t="s">
        <v>159</v>
      </c>
    </row>
    <row r="598" s="14" customFormat="1">
      <c r="A598" s="14"/>
      <c r="B598" s="236"/>
      <c r="C598" s="237"/>
      <c r="D598" s="227" t="s">
        <v>170</v>
      </c>
      <c r="E598" s="238" t="s">
        <v>19</v>
      </c>
      <c r="F598" s="239" t="s">
        <v>77</v>
      </c>
      <c r="G598" s="237"/>
      <c r="H598" s="240">
        <v>1</v>
      </c>
      <c r="I598" s="241"/>
      <c r="J598" s="237"/>
      <c r="K598" s="237"/>
      <c r="L598" s="242"/>
      <c r="M598" s="243"/>
      <c r="N598" s="244"/>
      <c r="O598" s="244"/>
      <c r="P598" s="244"/>
      <c r="Q598" s="244"/>
      <c r="R598" s="244"/>
      <c r="S598" s="244"/>
      <c r="T598" s="245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46" t="s">
        <v>170</v>
      </c>
      <c r="AU598" s="246" t="s">
        <v>79</v>
      </c>
      <c r="AV598" s="14" t="s">
        <v>79</v>
      </c>
      <c r="AW598" s="14" t="s">
        <v>31</v>
      </c>
      <c r="AX598" s="14" t="s">
        <v>69</v>
      </c>
      <c r="AY598" s="246" t="s">
        <v>159</v>
      </c>
    </row>
    <row r="599" s="13" customFormat="1">
      <c r="A599" s="13"/>
      <c r="B599" s="225"/>
      <c r="C599" s="226"/>
      <c r="D599" s="227" t="s">
        <v>170</v>
      </c>
      <c r="E599" s="228" t="s">
        <v>19</v>
      </c>
      <c r="F599" s="229" t="s">
        <v>742</v>
      </c>
      <c r="G599" s="226"/>
      <c r="H599" s="228" t="s">
        <v>19</v>
      </c>
      <c r="I599" s="230"/>
      <c r="J599" s="226"/>
      <c r="K599" s="226"/>
      <c r="L599" s="231"/>
      <c r="M599" s="232"/>
      <c r="N599" s="233"/>
      <c r="O599" s="233"/>
      <c r="P599" s="233"/>
      <c r="Q599" s="233"/>
      <c r="R599" s="233"/>
      <c r="S599" s="233"/>
      <c r="T599" s="234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35" t="s">
        <v>170</v>
      </c>
      <c r="AU599" s="235" t="s">
        <v>79</v>
      </c>
      <c r="AV599" s="13" t="s">
        <v>77</v>
      </c>
      <c r="AW599" s="13" t="s">
        <v>31</v>
      </c>
      <c r="AX599" s="13" t="s">
        <v>69</v>
      </c>
      <c r="AY599" s="235" t="s">
        <v>159</v>
      </c>
    </row>
    <row r="600" s="14" customFormat="1">
      <c r="A600" s="14"/>
      <c r="B600" s="236"/>
      <c r="C600" s="237"/>
      <c r="D600" s="227" t="s">
        <v>170</v>
      </c>
      <c r="E600" s="238" t="s">
        <v>19</v>
      </c>
      <c r="F600" s="239" t="s">
        <v>77</v>
      </c>
      <c r="G600" s="237"/>
      <c r="H600" s="240">
        <v>1</v>
      </c>
      <c r="I600" s="241"/>
      <c r="J600" s="237"/>
      <c r="K600" s="237"/>
      <c r="L600" s="242"/>
      <c r="M600" s="243"/>
      <c r="N600" s="244"/>
      <c r="O600" s="244"/>
      <c r="P600" s="244"/>
      <c r="Q600" s="244"/>
      <c r="R600" s="244"/>
      <c r="S600" s="244"/>
      <c r="T600" s="245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46" t="s">
        <v>170</v>
      </c>
      <c r="AU600" s="246" t="s">
        <v>79</v>
      </c>
      <c r="AV600" s="14" t="s">
        <v>79</v>
      </c>
      <c r="AW600" s="14" t="s">
        <v>31</v>
      </c>
      <c r="AX600" s="14" t="s">
        <v>69</v>
      </c>
      <c r="AY600" s="246" t="s">
        <v>159</v>
      </c>
    </row>
    <row r="601" s="13" customFormat="1">
      <c r="A601" s="13"/>
      <c r="B601" s="225"/>
      <c r="C601" s="226"/>
      <c r="D601" s="227" t="s">
        <v>170</v>
      </c>
      <c r="E601" s="228" t="s">
        <v>19</v>
      </c>
      <c r="F601" s="229" t="s">
        <v>743</v>
      </c>
      <c r="G601" s="226"/>
      <c r="H601" s="228" t="s">
        <v>19</v>
      </c>
      <c r="I601" s="230"/>
      <c r="J601" s="226"/>
      <c r="K601" s="226"/>
      <c r="L601" s="231"/>
      <c r="M601" s="232"/>
      <c r="N601" s="233"/>
      <c r="O601" s="233"/>
      <c r="P601" s="233"/>
      <c r="Q601" s="233"/>
      <c r="R601" s="233"/>
      <c r="S601" s="233"/>
      <c r="T601" s="234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35" t="s">
        <v>170</v>
      </c>
      <c r="AU601" s="235" t="s">
        <v>79</v>
      </c>
      <c r="AV601" s="13" t="s">
        <v>77</v>
      </c>
      <c r="AW601" s="13" t="s">
        <v>31</v>
      </c>
      <c r="AX601" s="13" t="s">
        <v>69</v>
      </c>
      <c r="AY601" s="235" t="s">
        <v>159</v>
      </c>
    </row>
    <row r="602" s="14" customFormat="1">
      <c r="A602" s="14"/>
      <c r="B602" s="236"/>
      <c r="C602" s="237"/>
      <c r="D602" s="227" t="s">
        <v>170</v>
      </c>
      <c r="E602" s="238" t="s">
        <v>19</v>
      </c>
      <c r="F602" s="239" t="s">
        <v>206</v>
      </c>
      <c r="G602" s="237"/>
      <c r="H602" s="240">
        <v>5</v>
      </c>
      <c r="I602" s="241"/>
      <c r="J602" s="237"/>
      <c r="K602" s="237"/>
      <c r="L602" s="242"/>
      <c r="M602" s="243"/>
      <c r="N602" s="244"/>
      <c r="O602" s="244"/>
      <c r="P602" s="244"/>
      <c r="Q602" s="244"/>
      <c r="R602" s="244"/>
      <c r="S602" s="244"/>
      <c r="T602" s="245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46" t="s">
        <v>170</v>
      </c>
      <c r="AU602" s="246" t="s">
        <v>79</v>
      </c>
      <c r="AV602" s="14" t="s">
        <v>79</v>
      </c>
      <c r="AW602" s="14" t="s">
        <v>31</v>
      </c>
      <c r="AX602" s="14" t="s">
        <v>69</v>
      </c>
      <c r="AY602" s="246" t="s">
        <v>159</v>
      </c>
    </row>
    <row r="603" s="15" customFormat="1">
      <c r="A603" s="15"/>
      <c r="B603" s="247"/>
      <c r="C603" s="248"/>
      <c r="D603" s="227" t="s">
        <v>170</v>
      </c>
      <c r="E603" s="249" t="s">
        <v>19</v>
      </c>
      <c r="F603" s="250" t="s">
        <v>188</v>
      </c>
      <c r="G603" s="248"/>
      <c r="H603" s="251">
        <v>14.050000000000001</v>
      </c>
      <c r="I603" s="252"/>
      <c r="J603" s="248"/>
      <c r="K603" s="248"/>
      <c r="L603" s="253"/>
      <c r="M603" s="254"/>
      <c r="N603" s="255"/>
      <c r="O603" s="255"/>
      <c r="P603" s="255"/>
      <c r="Q603" s="255"/>
      <c r="R603" s="255"/>
      <c r="S603" s="255"/>
      <c r="T603" s="256"/>
      <c r="U603" s="15"/>
      <c r="V603" s="15"/>
      <c r="W603" s="15"/>
      <c r="X603" s="15"/>
      <c r="Y603" s="15"/>
      <c r="Z603" s="15"/>
      <c r="AA603" s="15"/>
      <c r="AB603" s="15"/>
      <c r="AC603" s="15"/>
      <c r="AD603" s="15"/>
      <c r="AE603" s="15"/>
      <c r="AT603" s="257" t="s">
        <v>170</v>
      </c>
      <c r="AU603" s="257" t="s">
        <v>79</v>
      </c>
      <c r="AV603" s="15" t="s">
        <v>166</v>
      </c>
      <c r="AW603" s="15" t="s">
        <v>31</v>
      </c>
      <c r="AX603" s="15" t="s">
        <v>77</v>
      </c>
      <c r="AY603" s="257" t="s">
        <v>159</v>
      </c>
    </row>
    <row r="604" s="2" customFormat="1" ht="24.15" customHeight="1">
      <c r="A604" s="41"/>
      <c r="B604" s="42"/>
      <c r="C604" s="207" t="s">
        <v>744</v>
      </c>
      <c r="D604" s="207" t="s">
        <v>161</v>
      </c>
      <c r="E604" s="208" t="s">
        <v>745</v>
      </c>
      <c r="F604" s="209" t="s">
        <v>746</v>
      </c>
      <c r="G604" s="210" t="s">
        <v>197</v>
      </c>
      <c r="H604" s="211">
        <v>7.2999999999999998</v>
      </c>
      <c r="I604" s="212"/>
      <c r="J604" s="213">
        <f>ROUND(I604*H604,2)</f>
        <v>0</v>
      </c>
      <c r="K604" s="209" t="s">
        <v>165</v>
      </c>
      <c r="L604" s="47"/>
      <c r="M604" s="214" t="s">
        <v>19</v>
      </c>
      <c r="N604" s="215" t="s">
        <v>40</v>
      </c>
      <c r="O604" s="87"/>
      <c r="P604" s="216">
        <f>O604*H604</f>
        <v>0</v>
      </c>
      <c r="Q604" s="216">
        <v>0.0044099999999999999</v>
      </c>
      <c r="R604" s="216">
        <f>Q604*H604</f>
        <v>0.032192999999999999</v>
      </c>
      <c r="S604" s="216">
        <v>0</v>
      </c>
      <c r="T604" s="217">
        <f>S604*H604</f>
        <v>0</v>
      </c>
      <c r="U604" s="41"/>
      <c r="V604" s="41"/>
      <c r="W604" s="41"/>
      <c r="X604" s="41"/>
      <c r="Y604" s="41"/>
      <c r="Z604" s="41"/>
      <c r="AA604" s="41"/>
      <c r="AB604" s="41"/>
      <c r="AC604" s="41"/>
      <c r="AD604" s="41"/>
      <c r="AE604" s="41"/>
      <c r="AR604" s="218" t="s">
        <v>166</v>
      </c>
      <c r="AT604" s="218" t="s">
        <v>161</v>
      </c>
      <c r="AU604" s="218" t="s">
        <v>79</v>
      </c>
      <c r="AY604" s="20" t="s">
        <v>159</v>
      </c>
      <c r="BE604" s="219">
        <f>IF(N604="základní",J604,0)</f>
        <v>0</v>
      </c>
      <c r="BF604" s="219">
        <f>IF(N604="snížená",J604,0)</f>
        <v>0</v>
      </c>
      <c r="BG604" s="219">
        <f>IF(N604="zákl. přenesená",J604,0)</f>
        <v>0</v>
      </c>
      <c r="BH604" s="219">
        <f>IF(N604="sníž. přenesená",J604,0)</f>
        <v>0</v>
      </c>
      <c r="BI604" s="219">
        <f>IF(N604="nulová",J604,0)</f>
        <v>0</v>
      </c>
      <c r="BJ604" s="20" t="s">
        <v>77</v>
      </c>
      <c r="BK604" s="219">
        <f>ROUND(I604*H604,2)</f>
        <v>0</v>
      </c>
      <c r="BL604" s="20" t="s">
        <v>166</v>
      </c>
      <c r="BM604" s="218" t="s">
        <v>747</v>
      </c>
    </row>
    <row r="605" s="2" customFormat="1">
      <c r="A605" s="41"/>
      <c r="B605" s="42"/>
      <c r="C605" s="43"/>
      <c r="D605" s="220" t="s">
        <v>168</v>
      </c>
      <c r="E605" s="43"/>
      <c r="F605" s="221" t="s">
        <v>748</v>
      </c>
      <c r="G605" s="43"/>
      <c r="H605" s="43"/>
      <c r="I605" s="222"/>
      <c r="J605" s="43"/>
      <c r="K605" s="43"/>
      <c r="L605" s="47"/>
      <c r="M605" s="223"/>
      <c r="N605" s="224"/>
      <c r="O605" s="87"/>
      <c r="P605" s="87"/>
      <c r="Q605" s="87"/>
      <c r="R605" s="87"/>
      <c r="S605" s="87"/>
      <c r="T605" s="88"/>
      <c r="U605" s="41"/>
      <c r="V605" s="41"/>
      <c r="W605" s="41"/>
      <c r="X605" s="41"/>
      <c r="Y605" s="41"/>
      <c r="Z605" s="41"/>
      <c r="AA605" s="41"/>
      <c r="AB605" s="41"/>
      <c r="AC605" s="41"/>
      <c r="AD605" s="41"/>
      <c r="AE605" s="41"/>
      <c r="AT605" s="20" t="s">
        <v>168</v>
      </c>
      <c r="AU605" s="20" t="s">
        <v>79</v>
      </c>
    </row>
    <row r="606" s="13" customFormat="1">
      <c r="A606" s="13"/>
      <c r="B606" s="225"/>
      <c r="C606" s="226"/>
      <c r="D606" s="227" t="s">
        <v>170</v>
      </c>
      <c r="E606" s="228" t="s">
        <v>19</v>
      </c>
      <c r="F606" s="229" t="s">
        <v>749</v>
      </c>
      <c r="G606" s="226"/>
      <c r="H606" s="228" t="s">
        <v>19</v>
      </c>
      <c r="I606" s="230"/>
      <c r="J606" s="226"/>
      <c r="K606" s="226"/>
      <c r="L606" s="231"/>
      <c r="M606" s="232"/>
      <c r="N606" s="233"/>
      <c r="O606" s="233"/>
      <c r="P606" s="233"/>
      <c r="Q606" s="233"/>
      <c r="R606" s="233"/>
      <c r="S606" s="233"/>
      <c r="T606" s="234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35" t="s">
        <v>170</v>
      </c>
      <c r="AU606" s="235" t="s">
        <v>79</v>
      </c>
      <c r="AV606" s="13" t="s">
        <v>77</v>
      </c>
      <c r="AW606" s="13" t="s">
        <v>31</v>
      </c>
      <c r="AX606" s="13" t="s">
        <v>69</v>
      </c>
      <c r="AY606" s="235" t="s">
        <v>159</v>
      </c>
    </row>
    <row r="607" s="14" customFormat="1">
      <c r="A607" s="14"/>
      <c r="B607" s="236"/>
      <c r="C607" s="237"/>
      <c r="D607" s="227" t="s">
        <v>170</v>
      </c>
      <c r="E607" s="238" t="s">
        <v>19</v>
      </c>
      <c r="F607" s="239" t="s">
        <v>750</v>
      </c>
      <c r="G607" s="237"/>
      <c r="H607" s="240">
        <v>7.2999999999999998</v>
      </c>
      <c r="I607" s="241"/>
      <c r="J607" s="237"/>
      <c r="K607" s="237"/>
      <c r="L607" s="242"/>
      <c r="M607" s="243"/>
      <c r="N607" s="244"/>
      <c r="O607" s="244"/>
      <c r="P607" s="244"/>
      <c r="Q607" s="244"/>
      <c r="R607" s="244"/>
      <c r="S607" s="244"/>
      <c r="T607" s="245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46" t="s">
        <v>170</v>
      </c>
      <c r="AU607" s="246" t="s">
        <v>79</v>
      </c>
      <c r="AV607" s="14" t="s">
        <v>79</v>
      </c>
      <c r="AW607" s="14" t="s">
        <v>31</v>
      </c>
      <c r="AX607" s="14" t="s">
        <v>77</v>
      </c>
      <c r="AY607" s="246" t="s">
        <v>159</v>
      </c>
    </row>
    <row r="608" s="2" customFormat="1" ht="24.15" customHeight="1">
      <c r="A608" s="41"/>
      <c r="B608" s="42"/>
      <c r="C608" s="207" t="s">
        <v>751</v>
      </c>
      <c r="D608" s="207" t="s">
        <v>161</v>
      </c>
      <c r="E608" s="208" t="s">
        <v>608</v>
      </c>
      <c r="F608" s="209" t="s">
        <v>609</v>
      </c>
      <c r="G608" s="210" t="s">
        <v>251</v>
      </c>
      <c r="H608" s="211">
        <v>1477.4749999999999</v>
      </c>
      <c r="I608" s="212"/>
      <c r="J608" s="213">
        <f>ROUND(I608*H608,2)</f>
        <v>0</v>
      </c>
      <c r="K608" s="209" t="s">
        <v>165</v>
      </c>
      <c r="L608" s="47"/>
      <c r="M608" s="214" t="s">
        <v>19</v>
      </c>
      <c r="N608" s="215" t="s">
        <v>40</v>
      </c>
      <c r="O608" s="87"/>
      <c r="P608" s="216">
        <f>O608*H608</f>
        <v>0</v>
      </c>
      <c r="Q608" s="216">
        <v>0</v>
      </c>
      <c r="R608" s="216">
        <f>Q608*H608</f>
        <v>0</v>
      </c>
      <c r="S608" s="216">
        <v>0</v>
      </c>
      <c r="T608" s="217">
        <f>S608*H608</f>
        <v>0</v>
      </c>
      <c r="U608" s="41"/>
      <c r="V608" s="41"/>
      <c r="W608" s="41"/>
      <c r="X608" s="41"/>
      <c r="Y608" s="41"/>
      <c r="Z608" s="41"/>
      <c r="AA608" s="41"/>
      <c r="AB608" s="41"/>
      <c r="AC608" s="41"/>
      <c r="AD608" s="41"/>
      <c r="AE608" s="41"/>
      <c r="AR608" s="218" t="s">
        <v>166</v>
      </c>
      <c r="AT608" s="218" t="s">
        <v>161</v>
      </c>
      <c r="AU608" s="218" t="s">
        <v>79</v>
      </c>
      <c r="AY608" s="20" t="s">
        <v>159</v>
      </c>
      <c r="BE608" s="219">
        <f>IF(N608="základní",J608,0)</f>
        <v>0</v>
      </c>
      <c r="BF608" s="219">
        <f>IF(N608="snížená",J608,0)</f>
        <v>0</v>
      </c>
      <c r="BG608" s="219">
        <f>IF(N608="zákl. přenesená",J608,0)</f>
        <v>0</v>
      </c>
      <c r="BH608" s="219">
        <f>IF(N608="sníž. přenesená",J608,0)</f>
        <v>0</v>
      </c>
      <c r="BI608" s="219">
        <f>IF(N608="nulová",J608,0)</f>
        <v>0</v>
      </c>
      <c r="BJ608" s="20" t="s">
        <v>77</v>
      </c>
      <c r="BK608" s="219">
        <f>ROUND(I608*H608,2)</f>
        <v>0</v>
      </c>
      <c r="BL608" s="20" t="s">
        <v>166</v>
      </c>
      <c r="BM608" s="218" t="s">
        <v>752</v>
      </c>
    </row>
    <row r="609" s="2" customFormat="1">
      <c r="A609" s="41"/>
      <c r="B609" s="42"/>
      <c r="C609" s="43"/>
      <c r="D609" s="220" t="s">
        <v>168</v>
      </c>
      <c r="E609" s="43"/>
      <c r="F609" s="221" t="s">
        <v>611</v>
      </c>
      <c r="G609" s="43"/>
      <c r="H609" s="43"/>
      <c r="I609" s="222"/>
      <c r="J609" s="43"/>
      <c r="K609" s="43"/>
      <c r="L609" s="47"/>
      <c r="M609" s="223"/>
      <c r="N609" s="224"/>
      <c r="O609" s="87"/>
      <c r="P609" s="87"/>
      <c r="Q609" s="87"/>
      <c r="R609" s="87"/>
      <c r="S609" s="87"/>
      <c r="T609" s="88"/>
      <c r="U609" s="41"/>
      <c r="V609" s="41"/>
      <c r="W609" s="41"/>
      <c r="X609" s="41"/>
      <c r="Y609" s="41"/>
      <c r="Z609" s="41"/>
      <c r="AA609" s="41"/>
      <c r="AB609" s="41"/>
      <c r="AC609" s="41"/>
      <c r="AD609" s="41"/>
      <c r="AE609" s="41"/>
      <c r="AT609" s="20" t="s">
        <v>168</v>
      </c>
      <c r="AU609" s="20" t="s">
        <v>79</v>
      </c>
    </row>
    <row r="610" s="14" customFormat="1">
      <c r="A610" s="14"/>
      <c r="B610" s="236"/>
      <c r="C610" s="237"/>
      <c r="D610" s="227" t="s">
        <v>170</v>
      </c>
      <c r="E610" s="238" t="s">
        <v>19</v>
      </c>
      <c r="F610" s="239" t="s">
        <v>575</v>
      </c>
      <c r="G610" s="237"/>
      <c r="H610" s="240">
        <v>97.799999999999997</v>
      </c>
      <c r="I610" s="241"/>
      <c r="J610" s="237"/>
      <c r="K610" s="237"/>
      <c r="L610" s="242"/>
      <c r="M610" s="243"/>
      <c r="N610" s="244"/>
      <c r="O610" s="244"/>
      <c r="P610" s="244"/>
      <c r="Q610" s="244"/>
      <c r="R610" s="244"/>
      <c r="S610" s="244"/>
      <c r="T610" s="245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46" t="s">
        <v>170</v>
      </c>
      <c r="AU610" s="246" t="s">
        <v>79</v>
      </c>
      <c r="AV610" s="14" t="s">
        <v>79</v>
      </c>
      <c r="AW610" s="14" t="s">
        <v>31</v>
      </c>
      <c r="AX610" s="14" t="s">
        <v>69</v>
      </c>
      <c r="AY610" s="246" t="s">
        <v>159</v>
      </c>
    </row>
    <row r="611" s="14" customFormat="1">
      <c r="A611" s="14"/>
      <c r="B611" s="236"/>
      <c r="C611" s="237"/>
      <c r="D611" s="227" t="s">
        <v>170</v>
      </c>
      <c r="E611" s="238" t="s">
        <v>19</v>
      </c>
      <c r="F611" s="239" t="s">
        <v>576</v>
      </c>
      <c r="G611" s="237"/>
      <c r="H611" s="240">
        <v>68.799999999999997</v>
      </c>
      <c r="I611" s="241"/>
      <c r="J611" s="237"/>
      <c r="K611" s="237"/>
      <c r="L611" s="242"/>
      <c r="M611" s="243"/>
      <c r="N611" s="244"/>
      <c r="O611" s="244"/>
      <c r="P611" s="244"/>
      <c r="Q611" s="244"/>
      <c r="R611" s="244"/>
      <c r="S611" s="244"/>
      <c r="T611" s="245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46" t="s">
        <v>170</v>
      </c>
      <c r="AU611" s="246" t="s">
        <v>79</v>
      </c>
      <c r="AV611" s="14" t="s">
        <v>79</v>
      </c>
      <c r="AW611" s="14" t="s">
        <v>31</v>
      </c>
      <c r="AX611" s="14" t="s">
        <v>69</v>
      </c>
      <c r="AY611" s="246" t="s">
        <v>159</v>
      </c>
    </row>
    <row r="612" s="14" customFormat="1">
      <c r="A612" s="14"/>
      <c r="B612" s="236"/>
      <c r="C612" s="237"/>
      <c r="D612" s="227" t="s">
        <v>170</v>
      </c>
      <c r="E612" s="238" t="s">
        <v>19</v>
      </c>
      <c r="F612" s="239" t="s">
        <v>577</v>
      </c>
      <c r="G612" s="237"/>
      <c r="H612" s="240">
        <v>91.75</v>
      </c>
      <c r="I612" s="241"/>
      <c r="J612" s="237"/>
      <c r="K612" s="237"/>
      <c r="L612" s="242"/>
      <c r="M612" s="243"/>
      <c r="N612" s="244"/>
      <c r="O612" s="244"/>
      <c r="P612" s="244"/>
      <c r="Q612" s="244"/>
      <c r="R612" s="244"/>
      <c r="S612" s="244"/>
      <c r="T612" s="245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46" t="s">
        <v>170</v>
      </c>
      <c r="AU612" s="246" t="s">
        <v>79</v>
      </c>
      <c r="AV612" s="14" t="s">
        <v>79</v>
      </c>
      <c r="AW612" s="14" t="s">
        <v>31</v>
      </c>
      <c r="AX612" s="14" t="s">
        <v>69</v>
      </c>
      <c r="AY612" s="246" t="s">
        <v>159</v>
      </c>
    </row>
    <row r="613" s="14" customFormat="1">
      <c r="A613" s="14"/>
      <c r="B613" s="236"/>
      <c r="C613" s="237"/>
      <c r="D613" s="227" t="s">
        <v>170</v>
      </c>
      <c r="E613" s="238" t="s">
        <v>19</v>
      </c>
      <c r="F613" s="239" t="s">
        <v>578</v>
      </c>
      <c r="G613" s="237"/>
      <c r="H613" s="240">
        <v>328.69999999999999</v>
      </c>
      <c r="I613" s="241"/>
      <c r="J613" s="237"/>
      <c r="K613" s="237"/>
      <c r="L613" s="242"/>
      <c r="M613" s="243"/>
      <c r="N613" s="244"/>
      <c r="O613" s="244"/>
      <c r="P613" s="244"/>
      <c r="Q613" s="244"/>
      <c r="R613" s="244"/>
      <c r="S613" s="244"/>
      <c r="T613" s="245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46" t="s">
        <v>170</v>
      </c>
      <c r="AU613" s="246" t="s">
        <v>79</v>
      </c>
      <c r="AV613" s="14" t="s">
        <v>79</v>
      </c>
      <c r="AW613" s="14" t="s">
        <v>31</v>
      </c>
      <c r="AX613" s="14" t="s">
        <v>69</v>
      </c>
      <c r="AY613" s="246" t="s">
        <v>159</v>
      </c>
    </row>
    <row r="614" s="14" customFormat="1">
      <c r="A614" s="14"/>
      <c r="B614" s="236"/>
      <c r="C614" s="237"/>
      <c r="D614" s="227" t="s">
        <v>170</v>
      </c>
      <c r="E614" s="238" t="s">
        <v>19</v>
      </c>
      <c r="F614" s="239" t="s">
        <v>579</v>
      </c>
      <c r="G614" s="237"/>
      <c r="H614" s="240">
        <v>106.05</v>
      </c>
      <c r="I614" s="241"/>
      <c r="J614" s="237"/>
      <c r="K614" s="237"/>
      <c r="L614" s="242"/>
      <c r="M614" s="243"/>
      <c r="N614" s="244"/>
      <c r="O614" s="244"/>
      <c r="P614" s="244"/>
      <c r="Q614" s="244"/>
      <c r="R614" s="244"/>
      <c r="S614" s="244"/>
      <c r="T614" s="245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T614" s="246" t="s">
        <v>170</v>
      </c>
      <c r="AU614" s="246" t="s">
        <v>79</v>
      </c>
      <c r="AV614" s="14" t="s">
        <v>79</v>
      </c>
      <c r="AW614" s="14" t="s">
        <v>31</v>
      </c>
      <c r="AX614" s="14" t="s">
        <v>69</v>
      </c>
      <c r="AY614" s="246" t="s">
        <v>159</v>
      </c>
    </row>
    <row r="615" s="14" customFormat="1">
      <c r="A615" s="14"/>
      <c r="B615" s="236"/>
      <c r="C615" s="237"/>
      <c r="D615" s="227" t="s">
        <v>170</v>
      </c>
      <c r="E615" s="238" t="s">
        <v>19</v>
      </c>
      <c r="F615" s="239" t="s">
        <v>580</v>
      </c>
      <c r="G615" s="237"/>
      <c r="H615" s="240">
        <v>64.849999999999994</v>
      </c>
      <c r="I615" s="241"/>
      <c r="J615" s="237"/>
      <c r="K615" s="237"/>
      <c r="L615" s="242"/>
      <c r="M615" s="243"/>
      <c r="N615" s="244"/>
      <c r="O615" s="244"/>
      <c r="P615" s="244"/>
      <c r="Q615" s="244"/>
      <c r="R615" s="244"/>
      <c r="S615" s="244"/>
      <c r="T615" s="245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T615" s="246" t="s">
        <v>170</v>
      </c>
      <c r="AU615" s="246" t="s">
        <v>79</v>
      </c>
      <c r="AV615" s="14" t="s">
        <v>79</v>
      </c>
      <c r="AW615" s="14" t="s">
        <v>31</v>
      </c>
      <c r="AX615" s="14" t="s">
        <v>69</v>
      </c>
      <c r="AY615" s="246" t="s">
        <v>159</v>
      </c>
    </row>
    <row r="616" s="14" customFormat="1">
      <c r="A616" s="14"/>
      <c r="B616" s="236"/>
      <c r="C616" s="237"/>
      <c r="D616" s="227" t="s">
        <v>170</v>
      </c>
      <c r="E616" s="238" t="s">
        <v>19</v>
      </c>
      <c r="F616" s="239" t="s">
        <v>581</v>
      </c>
      <c r="G616" s="237"/>
      <c r="H616" s="240">
        <v>66.150000000000006</v>
      </c>
      <c r="I616" s="241"/>
      <c r="J616" s="237"/>
      <c r="K616" s="237"/>
      <c r="L616" s="242"/>
      <c r="M616" s="243"/>
      <c r="N616" s="244"/>
      <c r="O616" s="244"/>
      <c r="P616" s="244"/>
      <c r="Q616" s="244"/>
      <c r="R616" s="244"/>
      <c r="S616" s="244"/>
      <c r="T616" s="245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46" t="s">
        <v>170</v>
      </c>
      <c r="AU616" s="246" t="s">
        <v>79</v>
      </c>
      <c r="AV616" s="14" t="s">
        <v>79</v>
      </c>
      <c r="AW616" s="14" t="s">
        <v>31</v>
      </c>
      <c r="AX616" s="14" t="s">
        <v>69</v>
      </c>
      <c r="AY616" s="246" t="s">
        <v>159</v>
      </c>
    </row>
    <row r="617" s="14" customFormat="1">
      <c r="A617" s="14"/>
      <c r="B617" s="236"/>
      <c r="C617" s="237"/>
      <c r="D617" s="227" t="s">
        <v>170</v>
      </c>
      <c r="E617" s="238" t="s">
        <v>19</v>
      </c>
      <c r="F617" s="239" t="s">
        <v>582</v>
      </c>
      <c r="G617" s="237"/>
      <c r="H617" s="240">
        <v>35</v>
      </c>
      <c r="I617" s="241"/>
      <c r="J617" s="237"/>
      <c r="K617" s="237"/>
      <c r="L617" s="242"/>
      <c r="M617" s="243"/>
      <c r="N617" s="244"/>
      <c r="O617" s="244"/>
      <c r="P617" s="244"/>
      <c r="Q617" s="244"/>
      <c r="R617" s="244"/>
      <c r="S617" s="244"/>
      <c r="T617" s="245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246" t="s">
        <v>170</v>
      </c>
      <c r="AU617" s="246" t="s">
        <v>79</v>
      </c>
      <c r="AV617" s="14" t="s">
        <v>79</v>
      </c>
      <c r="AW617" s="14" t="s">
        <v>31</v>
      </c>
      <c r="AX617" s="14" t="s">
        <v>69</v>
      </c>
      <c r="AY617" s="246" t="s">
        <v>159</v>
      </c>
    </row>
    <row r="618" s="14" customFormat="1">
      <c r="A618" s="14"/>
      <c r="B618" s="236"/>
      <c r="C618" s="237"/>
      <c r="D618" s="227" t="s">
        <v>170</v>
      </c>
      <c r="E618" s="238" t="s">
        <v>19</v>
      </c>
      <c r="F618" s="239" t="s">
        <v>583</v>
      </c>
      <c r="G618" s="237"/>
      <c r="H618" s="240">
        <v>42.25</v>
      </c>
      <c r="I618" s="241"/>
      <c r="J618" s="237"/>
      <c r="K618" s="237"/>
      <c r="L618" s="242"/>
      <c r="M618" s="243"/>
      <c r="N618" s="244"/>
      <c r="O618" s="244"/>
      <c r="P618" s="244"/>
      <c r="Q618" s="244"/>
      <c r="R618" s="244"/>
      <c r="S618" s="244"/>
      <c r="T618" s="245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T618" s="246" t="s">
        <v>170</v>
      </c>
      <c r="AU618" s="246" t="s">
        <v>79</v>
      </c>
      <c r="AV618" s="14" t="s">
        <v>79</v>
      </c>
      <c r="AW618" s="14" t="s">
        <v>31</v>
      </c>
      <c r="AX618" s="14" t="s">
        <v>69</v>
      </c>
      <c r="AY618" s="246" t="s">
        <v>159</v>
      </c>
    </row>
    <row r="619" s="14" customFormat="1">
      <c r="A619" s="14"/>
      <c r="B619" s="236"/>
      <c r="C619" s="237"/>
      <c r="D619" s="227" t="s">
        <v>170</v>
      </c>
      <c r="E619" s="238" t="s">
        <v>19</v>
      </c>
      <c r="F619" s="239" t="s">
        <v>584</v>
      </c>
      <c r="G619" s="237"/>
      <c r="H619" s="240">
        <v>6.3799999999999999</v>
      </c>
      <c r="I619" s="241"/>
      <c r="J619" s="237"/>
      <c r="K619" s="237"/>
      <c r="L619" s="242"/>
      <c r="M619" s="243"/>
      <c r="N619" s="244"/>
      <c r="O619" s="244"/>
      <c r="P619" s="244"/>
      <c r="Q619" s="244"/>
      <c r="R619" s="244"/>
      <c r="S619" s="244"/>
      <c r="T619" s="245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246" t="s">
        <v>170</v>
      </c>
      <c r="AU619" s="246" t="s">
        <v>79</v>
      </c>
      <c r="AV619" s="14" t="s">
        <v>79</v>
      </c>
      <c r="AW619" s="14" t="s">
        <v>31</v>
      </c>
      <c r="AX619" s="14" t="s">
        <v>69</v>
      </c>
      <c r="AY619" s="246" t="s">
        <v>159</v>
      </c>
    </row>
    <row r="620" s="16" customFormat="1">
      <c r="A620" s="16"/>
      <c r="B620" s="268"/>
      <c r="C620" s="269"/>
      <c r="D620" s="227" t="s">
        <v>170</v>
      </c>
      <c r="E620" s="270" t="s">
        <v>19</v>
      </c>
      <c r="F620" s="271" t="s">
        <v>585</v>
      </c>
      <c r="G620" s="269"/>
      <c r="H620" s="272">
        <v>907.7299999999999</v>
      </c>
      <c r="I620" s="273"/>
      <c r="J620" s="269"/>
      <c r="K620" s="269"/>
      <c r="L620" s="274"/>
      <c r="M620" s="275"/>
      <c r="N620" s="276"/>
      <c r="O620" s="276"/>
      <c r="P620" s="276"/>
      <c r="Q620" s="276"/>
      <c r="R620" s="276"/>
      <c r="S620" s="276"/>
      <c r="T620" s="277"/>
      <c r="U620" s="16"/>
      <c r="V620" s="16"/>
      <c r="W620" s="16"/>
      <c r="X620" s="16"/>
      <c r="Y620" s="16"/>
      <c r="Z620" s="16"/>
      <c r="AA620" s="16"/>
      <c r="AB620" s="16"/>
      <c r="AC620" s="16"/>
      <c r="AD620" s="16"/>
      <c r="AE620" s="16"/>
      <c r="AT620" s="278" t="s">
        <v>170</v>
      </c>
      <c r="AU620" s="278" t="s">
        <v>79</v>
      </c>
      <c r="AV620" s="16" t="s">
        <v>194</v>
      </c>
      <c r="AW620" s="16" t="s">
        <v>31</v>
      </c>
      <c r="AX620" s="16" t="s">
        <v>69</v>
      </c>
      <c r="AY620" s="278" t="s">
        <v>159</v>
      </c>
    </row>
    <row r="621" s="14" customFormat="1">
      <c r="A621" s="14"/>
      <c r="B621" s="236"/>
      <c r="C621" s="237"/>
      <c r="D621" s="227" t="s">
        <v>170</v>
      </c>
      <c r="E621" s="238" t="s">
        <v>19</v>
      </c>
      <c r="F621" s="239" t="s">
        <v>586</v>
      </c>
      <c r="G621" s="237"/>
      <c r="H621" s="240">
        <v>34.93</v>
      </c>
      <c r="I621" s="241"/>
      <c r="J621" s="237"/>
      <c r="K621" s="237"/>
      <c r="L621" s="242"/>
      <c r="M621" s="243"/>
      <c r="N621" s="244"/>
      <c r="O621" s="244"/>
      <c r="P621" s="244"/>
      <c r="Q621" s="244"/>
      <c r="R621" s="244"/>
      <c r="S621" s="244"/>
      <c r="T621" s="245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246" t="s">
        <v>170</v>
      </c>
      <c r="AU621" s="246" t="s">
        <v>79</v>
      </c>
      <c r="AV621" s="14" t="s">
        <v>79</v>
      </c>
      <c r="AW621" s="14" t="s">
        <v>31</v>
      </c>
      <c r="AX621" s="14" t="s">
        <v>69</v>
      </c>
      <c r="AY621" s="246" t="s">
        <v>159</v>
      </c>
    </row>
    <row r="622" s="14" customFormat="1">
      <c r="A622" s="14"/>
      <c r="B622" s="236"/>
      <c r="C622" s="237"/>
      <c r="D622" s="227" t="s">
        <v>170</v>
      </c>
      <c r="E622" s="238" t="s">
        <v>19</v>
      </c>
      <c r="F622" s="239" t="s">
        <v>587</v>
      </c>
      <c r="G622" s="237"/>
      <c r="H622" s="240">
        <v>33.755000000000003</v>
      </c>
      <c r="I622" s="241"/>
      <c r="J622" s="237"/>
      <c r="K622" s="237"/>
      <c r="L622" s="242"/>
      <c r="M622" s="243"/>
      <c r="N622" s="244"/>
      <c r="O622" s="244"/>
      <c r="P622" s="244"/>
      <c r="Q622" s="244"/>
      <c r="R622" s="244"/>
      <c r="S622" s="244"/>
      <c r="T622" s="245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246" t="s">
        <v>170</v>
      </c>
      <c r="AU622" s="246" t="s">
        <v>79</v>
      </c>
      <c r="AV622" s="14" t="s">
        <v>79</v>
      </c>
      <c r="AW622" s="14" t="s">
        <v>31</v>
      </c>
      <c r="AX622" s="14" t="s">
        <v>69</v>
      </c>
      <c r="AY622" s="246" t="s">
        <v>159</v>
      </c>
    </row>
    <row r="623" s="14" customFormat="1">
      <c r="A623" s="14"/>
      <c r="B623" s="236"/>
      <c r="C623" s="237"/>
      <c r="D623" s="227" t="s">
        <v>170</v>
      </c>
      <c r="E623" s="238" t="s">
        <v>19</v>
      </c>
      <c r="F623" s="239" t="s">
        <v>588</v>
      </c>
      <c r="G623" s="237"/>
      <c r="H623" s="240">
        <v>85.989999999999995</v>
      </c>
      <c r="I623" s="241"/>
      <c r="J623" s="237"/>
      <c r="K623" s="237"/>
      <c r="L623" s="242"/>
      <c r="M623" s="243"/>
      <c r="N623" s="244"/>
      <c r="O623" s="244"/>
      <c r="P623" s="244"/>
      <c r="Q623" s="244"/>
      <c r="R623" s="244"/>
      <c r="S623" s="244"/>
      <c r="T623" s="245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T623" s="246" t="s">
        <v>170</v>
      </c>
      <c r="AU623" s="246" t="s">
        <v>79</v>
      </c>
      <c r="AV623" s="14" t="s">
        <v>79</v>
      </c>
      <c r="AW623" s="14" t="s">
        <v>31</v>
      </c>
      <c r="AX623" s="14" t="s">
        <v>69</v>
      </c>
      <c r="AY623" s="246" t="s">
        <v>159</v>
      </c>
    </row>
    <row r="624" s="14" customFormat="1">
      <c r="A624" s="14"/>
      <c r="B624" s="236"/>
      <c r="C624" s="237"/>
      <c r="D624" s="227" t="s">
        <v>170</v>
      </c>
      <c r="E624" s="238" t="s">
        <v>19</v>
      </c>
      <c r="F624" s="239" t="s">
        <v>589</v>
      </c>
      <c r="G624" s="237"/>
      <c r="H624" s="240">
        <v>66.900000000000006</v>
      </c>
      <c r="I624" s="241"/>
      <c r="J624" s="237"/>
      <c r="K624" s="237"/>
      <c r="L624" s="242"/>
      <c r="M624" s="243"/>
      <c r="N624" s="244"/>
      <c r="O624" s="244"/>
      <c r="P624" s="244"/>
      <c r="Q624" s="244"/>
      <c r="R624" s="244"/>
      <c r="S624" s="244"/>
      <c r="T624" s="245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T624" s="246" t="s">
        <v>170</v>
      </c>
      <c r="AU624" s="246" t="s">
        <v>79</v>
      </c>
      <c r="AV624" s="14" t="s">
        <v>79</v>
      </c>
      <c r="AW624" s="14" t="s">
        <v>31</v>
      </c>
      <c r="AX624" s="14" t="s">
        <v>69</v>
      </c>
      <c r="AY624" s="246" t="s">
        <v>159</v>
      </c>
    </row>
    <row r="625" s="14" customFormat="1">
      <c r="A625" s="14"/>
      <c r="B625" s="236"/>
      <c r="C625" s="237"/>
      <c r="D625" s="227" t="s">
        <v>170</v>
      </c>
      <c r="E625" s="238" t="s">
        <v>19</v>
      </c>
      <c r="F625" s="239" t="s">
        <v>612</v>
      </c>
      <c r="G625" s="237"/>
      <c r="H625" s="240">
        <v>52.719999999999999</v>
      </c>
      <c r="I625" s="241"/>
      <c r="J625" s="237"/>
      <c r="K625" s="237"/>
      <c r="L625" s="242"/>
      <c r="M625" s="243"/>
      <c r="N625" s="244"/>
      <c r="O625" s="244"/>
      <c r="P625" s="244"/>
      <c r="Q625" s="244"/>
      <c r="R625" s="244"/>
      <c r="S625" s="244"/>
      <c r="T625" s="245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46" t="s">
        <v>170</v>
      </c>
      <c r="AU625" s="246" t="s">
        <v>79</v>
      </c>
      <c r="AV625" s="14" t="s">
        <v>79</v>
      </c>
      <c r="AW625" s="14" t="s">
        <v>31</v>
      </c>
      <c r="AX625" s="14" t="s">
        <v>69</v>
      </c>
      <c r="AY625" s="246" t="s">
        <v>159</v>
      </c>
    </row>
    <row r="626" s="16" customFormat="1">
      <c r="A626" s="16"/>
      <c r="B626" s="268"/>
      <c r="C626" s="269"/>
      <c r="D626" s="227" t="s">
        <v>170</v>
      </c>
      <c r="E626" s="270" t="s">
        <v>19</v>
      </c>
      <c r="F626" s="271" t="s">
        <v>585</v>
      </c>
      <c r="G626" s="269"/>
      <c r="H626" s="272">
        <v>274.29500000000002</v>
      </c>
      <c r="I626" s="273"/>
      <c r="J626" s="269"/>
      <c r="K626" s="269"/>
      <c r="L626" s="274"/>
      <c r="M626" s="275"/>
      <c r="N626" s="276"/>
      <c r="O626" s="276"/>
      <c r="P626" s="276"/>
      <c r="Q626" s="276"/>
      <c r="R626" s="276"/>
      <c r="S626" s="276"/>
      <c r="T626" s="277"/>
      <c r="U626" s="16"/>
      <c r="V626" s="16"/>
      <c r="W626" s="16"/>
      <c r="X626" s="16"/>
      <c r="Y626" s="16"/>
      <c r="Z626" s="16"/>
      <c r="AA626" s="16"/>
      <c r="AB626" s="16"/>
      <c r="AC626" s="16"/>
      <c r="AD626" s="16"/>
      <c r="AE626" s="16"/>
      <c r="AT626" s="278" t="s">
        <v>170</v>
      </c>
      <c r="AU626" s="278" t="s">
        <v>79</v>
      </c>
      <c r="AV626" s="16" t="s">
        <v>194</v>
      </c>
      <c r="AW626" s="16" t="s">
        <v>31</v>
      </c>
      <c r="AX626" s="16" t="s">
        <v>69</v>
      </c>
      <c r="AY626" s="278" t="s">
        <v>159</v>
      </c>
    </row>
    <row r="627" s="14" customFormat="1">
      <c r="A627" s="14"/>
      <c r="B627" s="236"/>
      <c r="C627" s="237"/>
      <c r="D627" s="227" t="s">
        <v>170</v>
      </c>
      <c r="E627" s="238" t="s">
        <v>19</v>
      </c>
      <c r="F627" s="239" t="s">
        <v>753</v>
      </c>
      <c r="G627" s="237"/>
      <c r="H627" s="240">
        <v>295.44999999999999</v>
      </c>
      <c r="I627" s="241"/>
      <c r="J627" s="237"/>
      <c r="K627" s="237"/>
      <c r="L627" s="242"/>
      <c r="M627" s="243"/>
      <c r="N627" s="244"/>
      <c r="O627" s="244"/>
      <c r="P627" s="244"/>
      <c r="Q627" s="244"/>
      <c r="R627" s="244"/>
      <c r="S627" s="244"/>
      <c r="T627" s="245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46" t="s">
        <v>170</v>
      </c>
      <c r="AU627" s="246" t="s">
        <v>79</v>
      </c>
      <c r="AV627" s="14" t="s">
        <v>79</v>
      </c>
      <c r="AW627" s="14" t="s">
        <v>31</v>
      </c>
      <c r="AX627" s="14" t="s">
        <v>69</v>
      </c>
      <c r="AY627" s="246" t="s">
        <v>159</v>
      </c>
    </row>
    <row r="628" s="15" customFormat="1">
      <c r="A628" s="15"/>
      <c r="B628" s="247"/>
      <c r="C628" s="248"/>
      <c r="D628" s="227" t="s">
        <v>170</v>
      </c>
      <c r="E628" s="249" t="s">
        <v>19</v>
      </c>
      <c r="F628" s="250" t="s">
        <v>188</v>
      </c>
      <c r="G628" s="248"/>
      <c r="H628" s="251">
        <v>1477.4749999999999</v>
      </c>
      <c r="I628" s="252"/>
      <c r="J628" s="248"/>
      <c r="K628" s="248"/>
      <c r="L628" s="253"/>
      <c r="M628" s="254"/>
      <c r="N628" s="255"/>
      <c r="O628" s="255"/>
      <c r="P628" s="255"/>
      <c r="Q628" s="255"/>
      <c r="R628" s="255"/>
      <c r="S628" s="255"/>
      <c r="T628" s="256"/>
      <c r="U628" s="15"/>
      <c r="V628" s="15"/>
      <c r="W628" s="15"/>
      <c r="X628" s="15"/>
      <c r="Y628" s="15"/>
      <c r="Z628" s="15"/>
      <c r="AA628" s="15"/>
      <c r="AB628" s="15"/>
      <c r="AC628" s="15"/>
      <c r="AD628" s="15"/>
      <c r="AE628" s="15"/>
      <c r="AT628" s="257" t="s">
        <v>170</v>
      </c>
      <c r="AU628" s="257" t="s">
        <v>79</v>
      </c>
      <c r="AV628" s="15" t="s">
        <v>166</v>
      </c>
      <c r="AW628" s="15" t="s">
        <v>31</v>
      </c>
      <c r="AX628" s="15" t="s">
        <v>77</v>
      </c>
      <c r="AY628" s="257" t="s">
        <v>159</v>
      </c>
    </row>
    <row r="629" s="2" customFormat="1" ht="16.5" customHeight="1">
      <c r="A629" s="41"/>
      <c r="B629" s="42"/>
      <c r="C629" s="258" t="s">
        <v>754</v>
      </c>
      <c r="D629" s="258" t="s">
        <v>316</v>
      </c>
      <c r="E629" s="259" t="s">
        <v>755</v>
      </c>
      <c r="F629" s="260" t="s">
        <v>756</v>
      </c>
      <c r="G629" s="261" t="s">
        <v>251</v>
      </c>
      <c r="H629" s="262">
        <v>1625.223</v>
      </c>
      <c r="I629" s="263"/>
      <c r="J629" s="264">
        <f>ROUND(I629*H629,2)</f>
        <v>0</v>
      </c>
      <c r="K629" s="260" t="s">
        <v>165</v>
      </c>
      <c r="L629" s="265"/>
      <c r="M629" s="266" t="s">
        <v>19</v>
      </c>
      <c r="N629" s="267" t="s">
        <v>40</v>
      </c>
      <c r="O629" s="87"/>
      <c r="P629" s="216">
        <f>O629*H629</f>
        <v>0</v>
      </c>
      <c r="Q629" s="216">
        <v>0.00010000000000000001</v>
      </c>
      <c r="R629" s="216">
        <f>Q629*H629</f>
        <v>0.16252230000000001</v>
      </c>
      <c r="S629" s="216">
        <v>0</v>
      </c>
      <c r="T629" s="217">
        <f>S629*H629</f>
        <v>0</v>
      </c>
      <c r="U629" s="41"/>
      <c r="V629" s="41"/>
      <c r="W629" s="41"/>
      <c r="X629" s="41"/>
      <c r="Y629" s="41"/>
      <c r="Z629" s="41"/>
      <c r="AA629" s="41"/>
      <c r="AB629" s="41"/>
      <c r="AC629" s="41"/>
      <c r="AD629" s="41"/>
      <c r="AE629" s="41"/>
      <c r="AR629" s="218" t="s">
        <v>225</v>
      </c>
      <c r="AT629" s="218" t="s">
        <v>316</v>
      </c>
      <c r="AU629" s="218" t="s">
        <v>79</v>
      </c>
      <c r="AY629" s="20" t="s">
        <v>159</v>
      </c>
      <c r="BE629" s="219">
        <f>IF(N629="základní",J629,0)</f>
        <v>0</v>
      </c>
      <c r="BF629" s="219">
        <f>IF(N629="snížená",J629,0)</f>
        <v>0</v>
      </c>
      <c r="BG629" s="219">
        <f>IF(N629="zákl. přenesená",J629,0)</f>
        <v>0</v>
      </c>
      <c r="BH629" s="219">
        <f>IF(N629="sníž. přenesená",J629,0)</f>
        <v>0</v>
      </c>
      <c r="BI629" s="219">
        <f>IF(N629="nulová",J629,0)</f>
        <v>0</v>
      </c>
      <c r="BJ629" s="20" t="s">
        <v>77</v>
      </c>
      <c r="BK629" s="219">
        <f>ROUND(I629*H629,2)</f>
        <v>0</v>
      </c>
      <c r="BL629" s="20" t="s">
        <v>166</v>
      </c>
      <c r="BM629" s="218" t="s">
        <v>757</v>
      </c>
    </row>
    <row r="630" s="14" customFormat="1">
      <c r="A630" s="14"/>
      <c r="B630" s="236"/>
      <c r="C630" s="237"/>
      <c r="D630" s="227" t="s">
        <v>170</v>
      </c>
      <c r="E630" s="238" t="s">
        <v>19</v>
      </c>
      <c r="F630" s="239" t="s">
        <v>758</v>
      </c>
      <c r="G630" s="237"/>
      <c r="H630" s="240">
        <v>1625.223</v>
      </c>
      <c r="I630" s="241"/>
      <c r="J630" s="237"/>
      <c r="K630" s="237"/>
      <c r="L630" s="242"/>
      <c r="M630" s="243"/>
      <c r="N630" s="244"/>
      <c r="O630" s="244"/>
      <c r="P630" s="244"/>
      <c r="Q630" s="244"/>
      <c r="R630" s="244"/>
      <c r="S630" s="244"/>
      <c r="T630" s="245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T630" s="246" t="s">
        <v>170</v>
      </c>
      <c r="AU630" s="246" t="s">
        <v>79</v>
      </c>
      <c r="AV630" s="14" t="s">
        <v>79</v>
      </c>
      <c r="AW630" s="14" t="s">
        <v>31</v>
      </c>
      <c r="AX630" s="14" t="s">
        <v>77</v>
      </c>
      <c r="AY630" s="246" t="s">
        <v>159</v>
      </c>
    </row>
    <row r="631" s="2" customFormat="1" ht="33" customHeight="1">
      <c r="A631" s="41"/>
      <c r="B631" s="42"/>
      <c r="C631" s="207" t="s">
        <v>759</v>
      </c>
      <c r="D631" s="207" t="s">
        <v>161</v>
      </c>
      <c r="E631" s="208" t="s">
        <v>760</v>
      </c>
      <c r="F631" s="209" t="s">
        <v>761</v>
      </c>
      <c r="G631" s="210" t="s">
        <v>251</v>
      </c>
      <c r="H631" s="211">
        <v>1182.0250000000001</v>
      </c>
      <c r="I631" s="212"/>
      <c r="J631" s="213">
        <f>ROUND(I631*H631,2)</f>
        <v>0</v>
      </c>
      <c r="K631" s="209" t="s">
        <v>165</v>
      </c>
      <c r="L631" s="47"/>
      <c r="M631" s="214" t="s">
        <v>19</v>
      </c>
      <c r="N631" s="215" t="s">
        <v>40</v>
      </c>
      <c r="O631" s="87"/>
      <c r="P631" s="216">
        <f>O631*H631</f>
        <v>0</v>
      </c>
      <c r="Q631" s="216">
        <v>0</v>
      </c>
      <c r="R631" s="216">
        <f>Q631*H631</f>
        <v>0</v>
      </c>
      <c r="S631" s="216">
        <v>0</v>
      </c>
      <c r="T631" s="217">
        <f>S631*H631</f>
        <v>0</v>
      </c>
      <c r="U631" s="41"/>
      <c r="V631" s="41"/>
      <c r="W631" s="41"/>
      <c r="X631" s="41"/>
      <c r="Y631" s="41"/>
      <c r="Z631" s="41"/>
      <c r="AA631" s="41"/>
      <c r="AB631" s="41"/>
      <c r="AC631" s="41"/>
      <c r="AD631" s="41"/>
      <c r="AE631" s="41"/>
      <c r="AR631" s="218" t="s">
        <v>166</v>
      </c>
      <c r="AT631" s="218" t="s">
        <v>161</v>
      </c>
      <c r="AU631" s="218" t="s">
        <v>79</v>
      </c>
      <c r="AY631" s="20" t="s">
        <v>159</v>
      </c>
      <c r="BE631" s="219">
        <f>IF(N631="základní",J631,0)</f>
        <v>0</v>
      </c>
      <c r="BF631" s="219">
        <f>IF(N631="snížená",J631,0)</f>
        <v>0</v>
      </c>
      <c r="BG631" s="219">
        <f>IF(N631="zákl. přenesená",J631,0)</f>
        <v>0</v>
      </c>
      <c r="BH631" s="219">
        <f>IF(N631="sníž. přenesená",J631,0)</f>
        <v>0</v>
      </c>
      <c r="BI631" s="219">
        <f>IF(N631="nulová",J631,0)</f>
        <v>0</v>
      </c>
      <c r="BJ631" s="20" t="s">
        <v>77</v>
      </c>
      <c r="BK631" s="219">
        <f>ROUND(I631*H631,2)</f>
        <v>0</v>
      </c>
      <c r="BL631" s="20" t="s">
        <v>166</v>
      </c>
      <c r="BM631" s="218" t="s">
        <v>762</v>
      </c>
    </row>
    <row r="632" s="2" customFormat="1">
      <c r="A632" s="41"/>
      <c r="B632" s="42"/>
      <c r="C632" s="43"/>
      <c r="D632" s="220" t="s">
        <v>168</v>
      </c>
      <c r="E632" s="43"/>
      <c r="F632" s="221" t="s">
        <v>763</v>
      </c>
      <c r="G632" s="43"/>
      <c r="H632" s="43"/>
      <c r="I632" s="222"/>
      <c r="J632" s="43"/>
      <c r="K632" s="43"/>
      <c r="L632" s="47"/>
      <c r="M632" s="223"/>
      <c r="N632" s="224"/>
      <c r="O632" s="87"/>
      <c r="P632" s="87"/>
      <c r="Q632" s="87"/>
      <c r="R632" s="87"/>
      <c r="S632" s="87"/>
      <c r="T632" s="88"/>
      <c r="U632" s="41"/>
      <c r="V632" s="41"/>
      <c r="W632" s="41"/>
      <c r="X632" s="41"/>
      <c r="Y632" s="41"/>
      <c r="Z632" s="41"/>
      <c r="AA632" s="41"/>
      <c r="AB632" s="41"/>
      <c r="AC632" s="41"/>
      <c r="AD632" s="41"/>
      <c r="AE632" s="41"/>
      <c r="AT632" s="20" t="s">
        <v>168</v>
      </c>
      <c r="AU632" s="20" t="s">
        <v>79</v>
      </c>
    </row>
    <row r="633" s="14" customFormat="1">
      <c r="A633" s="14"/>
      <c r="B633" s="236"/>
      <c r="C633" s="237"/>
      <c r="D633" s="227" t="s">
        <v>170</v>
      </c>
      <c r="E633" s="238" t="s">
        <v>19</v>
      </c>
      <c r="F633" s="239" t="s">
        <v>575</v>
      </c>
      <c r="G633" s="237"/>
      <c r="H633" s="240">
        <v>97.799999999999997</v>
      </c>
      <c r="I633" s="241"/>
      <c r="J633" s="237"/>
      <c r="K633" s="237"/>
      <c r="L633" s="242"/>
      <c r="M633" s="243"/>
      <c r="N633" s="244"/>
      <c r="O633" s="244"/>
      <c r="P633" s="244"/>
      <c r="Q633" s="244"/>
      <c r="R633" s="244"/>
      <c r="S633" s="244"/>
      <c r="T633" s="245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T633" s="246" t="s">
        <v>170</v>
      </c>
      <c r="AU633" s="246" t="s">
        <v>79</v>
      </c>
      <c r="AV633" s="14" t="s">
        <v>79</v>
      </c>
      <c r="AW633" s="14" t="s">
        <v>31</v>
      </c>
      <c r="AX633" s="14" t="s">
        <v>69</v>
      </c>
      <c r="AY633" s="246" t="s">
        <v>159</v>
      </c>
    </row>
    <row r="634" s="14" customFormat="1">
      <c r="A634" s="14"/>
      <c r="B634" s="236"/>
      <c r="C634" s="237"/>
      <c r="D634" s="227" t="s">
        <v>170</v>
      </c>
      <c r="E634" s="238" t="s">
        <v>19</v>
      </c>
      <c r="F634" s="239" t="s">
        <v>576</v>
      </c>
      <c r="G634" s="237"/>
      <c r="H634" s="240">
        <v>68.799999999999997</v>
      </c>
      <c r="I634" s="241"/>
      <c r="J634" s="237"/>
      <c r="K634" s="237"/>
      <c r="L634" s="242"/>
      <c r="M634" s="243"/>
      <c r="N634" s="244"/>
      <c r="O634" s="244"/>
      <c r="P634" s="244"/>
      <c r="Q634" s="244"/>
      <c r="R634" s="244"/>
      <c r="S634" s="244"/>
      <c r="T634" s="245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T634" s="246" t="s">
        <v>170</v>
      </c>
      <c r="AU634" s="246" t="s">
        <v>79</v>
      </c>
      <c r="AV634" s="14" t="s">
        <v>79</v>
      </c>
      <c r="AW634" s="14" t="s">
        <v>31</v>
      </c>
      <c r="AX634" s="14" t="s">
        <v>69</v>
      </c>
      <c r="AY634" s="246" t="s">
        <v>159</v>
      </c>
    </row>
    <row r="635" s="14" customFormat="1">
      <c r="A635" s="14"/>
      <c r="B635" s="236"/>
      <c r="C635" s="237"/>
      <c r="D635" s="227" t="s">
        <v>170</v>
      </c>
      <c r="E635" s="238" t="s">
        <v>19</v>
      </c>
      <c r="F635" s="239" t="s">
        <v>577</v>
      </c>
      <c r="G635" s="237"/>
      <c r="H635" s="240">
        <v>91.75</v>
      </c>
      <c r="I635" s="241"/>
      <c r="J635" s="237"/>
      <c r="K635" s="237"/>
      <c r="L635" s="242"/>
      <c r="M635" s="243"/>
      <c r="N635" s="244"/>
      <c r="O635" s="244"/>
      <c r="P635" s="244"/>
      <c r="Q635" s="244"/>
      <c r="R635" s="244"/>
      <c r="S635" s="244"/>
      <c r="T635" s="245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T635" s="246" t="s">
        <v>170</v>
      </c>
      <c r="AU635" s="246" t="s">
        <v>79</v>
      </c>
      <c r="AV635" s="14" t="s">
        <v>79</v>
      </c>
      <c r="AW635" s="14" t="s">
        <v>31</v>
      </c>
      <c r="AX635" s="14" t="s">
        <v>69</v>
      </c>
      <c r="AY635" s="246" t="s">
        <v>159</v>
      </c>
    </row>
    <row r="636" s="14" customFormat="1">
      <c r="A636" s="14"/>
      <c r="B636" s="236"/>
      <c r="C636" s="237"/>
      <c r="D636" s="227" t="s">
        <v>170</v>
      </c>
      <c r="E636" s="238" t="s">
        <v>19</v>
      </c>
      <c r="F636" s="239" t="s">
        <v>578</v>
      </c>
      <c r="G636" s="237"/>
      <c r="H636" s="240">
        <v>328.69999999999999</v>
      </c>
      <c r="I636" s="241"/>
      <c r="J636" s="237"/>
      <c r="K636" s="237"/>
      <c r="L636" s="242"/>
      <c r="M636" s="243"/>
      <c r="N636" s="244"/>
      <c r="O636" s="244"/>
      <c r="P636" s="244"/>
      <c r="Q636" s="244"/>
      <c r="R636" s="244"/>
      <c r="S636" s="244"/>
      <c r="T636" s="245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T636" s="246" t="s">
        <v>170</v>
      </c>
      <c r="AU636" s="246" t="s">
        <v>79</v>
      </c>
      <c r="AV636" s="14" t="s">
        <v>79</v>
      </c>
      <c r="AW636" s="14" t="s">
        <v>31</v>
      </c>
      <c r="AX636" s="14" t="s">
        <v>69</v>
      </c>
      <c r="AY636" s="246" t="s">
        <v>159</v>
      </c>
    </row>
    <row r="637" s="14" customFormat="1">
      <c r="A637" s="14"/>
      <c r="B637" s="236"/>
      <c r="C637" s="237"/>
      <c r="D637" s="227" t="s">
        <v>170</v>
      </c>
      <c r="E637" s="238" t="s">
        <v>19</v>
      </c>
      <c r="F637" s="239" t="s">
        <v>579</v>
      </c>
      <c r="G637" s="237"/>
      <c r="H637" s="240">
        <v>106.05</v>
      </c>
      <c r="I637" s="241"/>
      <c r="J637" s="237"/>
      <c r="K637" s="237"/>
      <c r="L637" s="242"/>
      <c r="M637" s="243"/>
      <c r="N637" s="244"/>
      <c r="O637" s="244"/>
      <c r="P637" s="244"/>
      <c r="Q637" s="244"/>
      <c r="R637" s="244"/>
      <c r="S637" s="244"/>
      <c r="T637" s="245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T637" s="246" t="s">
        <v>170</v>
      </c>
      <c r="AU637" s="246" t="s">
        <v>79</v>
      </c>
      <c r="AV637" s="14" t="s">
        <v>79</v>
      </c>
      <c r="AW637" s="14" t="s">
        <v>31</v>
      </c>
      <c r="AX637" s="14" t="s">
        <v>69</v>
      </c>
      <c r="AY637" s="246" t="s">
        <v>159</v>
      </c>
    </row>
    <row r="638" s="14" customFormat="1">
      <c r="A638" s="14"/>
      <c r="B638" s="236"/>
      <c r="C638" s="237"/>
      <c r="D638" s="227" t="s">
        <v>170</v>
      </c>
      <c r="E638" s="238" t="s">
        <v>19</v>
      </c>
      <c r="F638" s="239" t="s">
        <v>580</v>
      </c>
      <c r="G638" s="237"/>
      <c r="H638" s="240">
        <v>64.849999999999994</v>
      </c>
      <c r="I638" s="241"/>
      <c r="J638" s="237"/>
      <c r="K638" s="237"/>
      <c r="L638" s="242"/>
      <c r="M638" s="243"/>
      <c r="N638" s="244"/>
      <c r="O638" s="244"/>
      <c r="P638" s="244"/>
      <c r="Q638" s="244"/>
      <c r="R638" s="244"/>
      <c r="S638" s="244"/>
      <c r="T638" s="245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T638" s="246" t="s">
        <v>170</v>
      </c>
      <c r="AU638" s="246" t="s">
        <v>79</v>
      </c>
      <c r="AV638" s="14" t="s">
        <v>79</v>
      </c>
      <c r="AW638" s="14" t="s">
        <v>31</v>
      </c>
      <c r="AX638" s="14" t="s">
        <v>69</v>
      </c>
      <c r="AY638" s="246" t="s">
        <v>159</v>
      </c>
    </row>
    <row r="639" s="14" customFormat="1">
      <c r="A639" s="14"/>
      <c r="B639" s="236"/>
      <c r="C639" s="237"/>
      <c r="D639" s="227" t="s">
        <v>170</v>
      </c>
      <c r="E639" s="238" t="s">
        <v>19</v>
      </c>
      <c r="F639" s="239" t="s">
        <v>581</v>
      </c>
      <c r="G639" s="237"/>
      <c r="H639" s="240">
        <v>66.150000000000006</v>
      </c>
      <c r="I639" s="241"/>
      <c r="J639" s="237"/>
      <c r="K639" s="237"/>
      <c r="L639" s="242"/>
      <c r="M639" s="243"/>
      <c r="N639" s="244"/>
      <c r="O639" s="244"/>
      <c r="P639" s="244"/>
      <c r="Q639" s="244"/>
      <c r="R639" s="244"/>
      <c r="S639" s="244"/>
      <c r="T639" s="245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T639" s="246" t="s">
        <v>170</v>
      </c>
      <c r="AU639" s="246" t="s">
        <v>79</v>
      </c>
      <c r="AV639" s="14" t="s">
        <v>79</v>
      </c>
      <c r="AW639" s="14" t="s">
        <v>31</v>
      </c>
      <c r="AX639" s="14" t="s">
        <v>69</v>
      </c>
      <c r="AY639" s="246" t="s">
        <v>159</v>
      </c>
    </row>
    <row r="640" s="14" customFormat="1">
      <c r="A640" s="14"/>
      <c r="B640" s="236"/>
      <c r="C640" s="237"/>
      <c r="D640" s="227" t="s">
        <v>170</v>
      </c>
      <c r="E640" s="238" t="s">
        <v>19</v>
      </c>
      <c r="F640" s="239" t="s">
        <v>582</v>
      </c>
      <c r="G640" s="237"/>
      <c r="H640" s="240">
        <v>35</v>
      </c>
      <c r="I640" s="241"/>
      <c r="J640" s="237"/>
      <c r="K640" s="237"/>
      <c r="L640" s="242"/>
      <c r="M640" s="243"/>
      <c r="N640" s="244"/>
      <c r="O640" s="244"/>
      <c r="P640" s="244"/>
      <c r="Q640" s="244"/>
      <c r="R640" s="244"/>
      <c r="S640" s="244"/>
      <c r="T640" s="245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T640" s="246" t="s">
        <v>170</v>
      </c>
      <c r="AU640" s="246" t="s">
        <v>79</v>
      </c>
      <c r="AV640" s="14" t="s">
        <v>79</v>
      </c>
      <c r="AW640" s="14" t="s">
        <v>31</v>
      </c>
      <c r="AX640" s="14" t="s">
        <v>69</v>
      </c>
      <c r="AY640" s="246" t="s">
        <v>159</v>
      </c>
    </row>
    <row r="641" s="14" customFormat="1">
      <c r="A641" s="14"/>
      <c r="B641" s="236"/>
      <c r="C641" s="237"/>
      <c r="D641" s="227" t="s">
        <v>170</v>
      </c>
      <c r="E641" s="238" t="s">
        <v>19</v>
      </c>
      <c r="F641" s="239" t="s">
        <v>583</v>
      </c>
      <c r="G641" s="237"/>
      <c r="H641" s="240">
        <v>42.25</v>
      </c>
      <c r="I641" s="241"/>
      <c r="J641" s="237"/>
      <c r="K641" s="237"/>
      <c r="L641" s="242"/>
      <c r="M641" s="243"/>
      <c r="N641" s="244"/>
      <c r="O641" s="244"/>
      <c r="P641" s="244"/>
      <c r="Q641" s="244"/>
      <c r="R641" s="244"/>
      <c r="S641" s="244"/>
      <c r="T641" s="245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246" t="s">
        <v>170</v>
      </c>
      <c r="AU641" s="246" t="s">
        <v>79</v>
      </c>
      <c r="AV641" s="14" t="s">
        <v>79</v>
      </c>
      <c r="AW641" s="14" t="s">
        <v>31</v>
      </c>
      <c r="AX641" s="14" t="s">
        <v>69</v>
      </c>
      <c r="AY641" s="246" t="s">
        <v>159</v>
      </c>
    </row>
    <row r="642" s="14" customFormat="1">
      <c r="A642" s="14"/>
      <c r="B642" s="236"/>
      <c r="C642" s="237"/>
      <c r="D642" s="227" t="s">
        <v>170</v>
      </c>
      <c r="E642" s="238" t="s">
        <v>19</v>
      </c>
      <c r="F642" s="239" t="s">
        <v>584</v>
      </c>
      <c r="G642" s="237"/>
      <c r="H642" s="240">
        <v>6.3799999999999999</v>
      </c>
      <c r="I642" s="241"/>
      <c r="J642" s="237"/>
      <c r="K642" s="237"/>
      <c r="L642" s="242"/>
      <c r="M642" s="243"/>
      <c r="N642" s="244"/>
      <c r="O642" s="244"/>
      <c r="P642" s="244"/>
      <c r="Q642" s="244"/>
      <c r="R642" s="244"/>
      <c r="S642" s="244"/>
      <c r="T642" s="245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T642" s="246" t="s">
        <v>170</v>
      </c>
      <c r="AU642" s="246" t="s">
        <v>79</v>
      </c>
      <c r="AV642" s="14" t="s">
        <v>79</v>
      </c>
      <c r="AW642" s="14" t="s">
        <v>31</v>
      </c>
      <c r="AX642" s="14" t="s">
        <v>69</v>
      </c>
      <c r="AY642" s="246" t="s">
        <v>159</v>
      </c>
    </row>
    <row r="643" s="16" customFormat="1">
      <c r="A643" s="16"/>
      <c r="B643" s="268"/>
      <c r="C643" s="269"/>
      <c r="D643" s="227" t="s">
        <v>170</v>
      </c>
      <c r="E643" s="270" t="s">
        <v>19</v>
      </c>
      <c r="F643" s="271" t="s">
        <v>585</v>
      </c>
      <c r="G643" s="269"/>
      <c r="H643" s="272">
        <v>907.7299999999999</v>
      </c>
      <c r="I643" s="273"/>
      <c r="J643" s="269"/>
      <c r="K643" s="269"/>
      <c r="L643" s="274"/>
      <c r="M643" s="275"/>
      <c r="N643" s="276"/>
      <c r="O643" s="276"/>
      <c r="P643" s="276"/>
      <c r="Q643" s="276"/>
      <c r="R643" s="276"/>
      <c r="S643" s="276"/>
      <c r="T643" s="277"/>
      <c r="U643" s="16"/>
      <c r="V643" s="16"/>
      <c r="W643" s="16"/>
      <c r="X643" s="16"/>
      <c r="Y643" s="16"/>
      <c r="Z643" s="16"/>
      <c r="AA643" s="16"/>
      <c r="AB643" s="16"/>
      <c r="AC643" s="16"/>
      <c r="AD643" s="16"/>
      <c r="AE643" s="16"/>
      <c r="AT643" s="278" t="s">
        <v>170</v>
      </c>
      <c r="AU643" s="278" t="s">
        <v>79</v>
      </c>
      <c r="AV643" s="16" t="s">
        <v>194</v>
      </c>
      <c r="AW643" s="16" t="s">
        <v>31</v>
      </c>
      <c r="AX643" s="16" t="s">
        <v>69</v>
      </c>
      <c r="AY643" s="278" t="s">
        <v>159</v>
      </c>
    </row>
    <row r="644" s="14" customFormat="1">
      <c r="A644" s="14"/>
      <c r="B644" s="236"/>
      <c r="C644" s="237"/>
      <c r="D644" s="227" t="s">
        <v>170</v>
      </c>
      <c r="E644" s="238" t="s">
        <v>19</v>
      </c>
      <c r="F644" s="239" t="s">
        <v>586</v>
      </c>
      <c r="G644" s="237"/>
      <c r="H644" s="240">
        <v>34.93</v>
      </c>
      <c r="I644" s="241"/>
      <c r="J644" s="237"/>
      <c r="K644" s="237"/>
      <c r="L644" s="242"/>
      <c r="M644" s="243"/>
      <c r="N644" s="244"/>
      <c r="O644" s="244"/>
      <c r="P644" s="244"/>
      <c r="Q644" s="244"/>
      <c r="R644" s="244"/>
      <c r="S644" s="244"/>
      <c r="T644" s="245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T644" s="246" t="s">
        <v>170</v>
      </c>
      <c r="AU644" s="246" t="s">
        <v>79</v>
      </c>
      <c r="AV644" s="14" t="s">
        <v>79</v>
      </c>
      <c r="AW644" s="14" t="s">
        <v>31</v>
      </c>
      <c r="AX644" s="14" t="s">
        <v>69</v>
      </c>
      <c r="AY644" s="246" t="s">
        <v>159</v>
      </c>
    </row>
    <row r="645" s="14" customFormat="1">
      <c r="A645" s="14"/>
      <c r="B645" s="236"/>
      <c r="C645" s="237"/>
      <c r="D645" s="227" t="s">
        <v>170</v>
      </c>
      <c r="E645" s="238" t="s">
        <v>19</v>
      </c>
      <c r="F645" s="239" t="s">
        <v>587</v>
      </c>
      <c r="G645" s="237"/>
      <c r="H645" s="240">
        <v>33.755000000000003</v>
      </c>
      <c r="I645" s="241"/>
      <c r="J645" s="237"/>
      <c r="K645" s="237"/>
      <c r="L645" s="242"/>
      <c r="M645" s="243"/>
      <c r="N645" s="244"/>
      <c r="O645" s="244"/>
      <c r="P645" s="244"/>
      <c r="Q645" s="244"/>
      <c r="R645" s="244"/>
      <c r="S645" s="244"/>
      <c r="T645" s="245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T645" s="246" t="s">
        <v>170</v>
      </c>
      <c r="AU645" s="246" t="s">
        <v>79</v>
      </c>
      <c r="AV645" s="14" t="s">
        <v>79</v>
      </c>
      <c r="AW645" s="14" t="s">
        <v>31</v>
      </c>
      <c r="AX645" s="14" t="s">
        <v>69</v>
      </c>
      <c r="AY645" s="246" t="s">
        <v>159</v>
      </c>
    </row>
    <row r="646" s="14" customFormat="1">
      <c r="A646" s="14"/>
      <c r="B646" s="236"/>
      <c r="C646" s="237"/>
      <c r="D646" s="227" t="s">
        <v>170</v>
      </c>
      <c r="E646" s="238" t="s">
        <v>19</v>
      </c>
      <c r="F646" s="239" t="s">
        <v>588</v>
      </c>
      <c r="G646" s="237"/>
      <c r="H646" s="240">
        <v>85.989999999999995</v>
      </c>
      <c r="I646" s="241"/>
      <c r="J646" s="237"/>
      <c r="K646" s="237"/>
      <c r="L646" s="242"/>
      <c r="M646" s="243"/>
      <c r="N646" s="244"/>
      <c r="O646" s="244"/>
      <c r="P646" s="244"/>
      <c r="Q646" s="244"/>
      <c r="R646" s="244"/>
      <c r="S646" s="244"/>
      <c r="T646" s="245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T646" s="246" t="s">
        <v>170</v>
      </c>
      <c r="AU646" s="246" t="s">
        <v>79</v>
      </c>
      <c r="AV646" s="14" t="s">
        <v>79</v>
      </c>
      <c r="AW646" s="14" t="s">
        <v>31</v>
      </c>
      <c r="AX646" s="14" t="s">
        <v>69</v>
      </c>
      <c r="AY646" s="246" t="s">
        <v>159</v>
      </c>
    </row>
    <row r="647" s="14" customFormat="1">
      <c r="A647" s="14"/>
      <c r="B647" s="236"/>
      <c r="C647" s="237"/>
      <c r="D647" s="227" t="s">
        <v>170</v>
      </c>
      <c r="E647" s="238" t="s">
        <v>19</v>
      </c>
      <c r="F647" s="239" t="s">
        <v>589</v>
      </c>
      <c r="G647" s="237"/>
      <c r="H647" s="240">
        <v>66.900000000000006</v>
      </c>
      <c r="I647" s="241"/>
      <c r="J647" s="237"/>
      <c r="K647" s="237"/>
      <c r="L647" s="242"/>
      <c r="M647" s="243"/>
      <c r="N647" s="244"/>
      <c r="O647" s="244"/>
      <c r="P647" s="244"/>
      <c r="Q647" s="244"/>
      <c r="R647" s="244"/>
      <c r="S647" s="244"/>
      <c r="T647" s="245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T647" s="246" t="s">
        <v>170</v>
      </c>
      <c r="AU647" s="246" t="s">
        <v>79</v>
      </c>
      <c r="AV647" s="14" t="s">
        <v>79</v>
      </c>
      <c r="AW647" s="14" t="s">
        <v>31</v>
      </c>
      <c r="AX647" s="14" t="s">
        <v>69</v>
      </c>
      <c r="AY647" s="246" t="s">
        <v>159</v>
      </c>
    </row>
    <row r="648" s="14" customFormat="1">
      <c r="A648" s="14"/>
      <c r="B648" s="236"/>
      <c r="C648" s="237"/>
      <c r="D648" s="227" t="s">
        <v>170</v>
      </c>
      <c r="E648" s="238" t="s">
        <v>19</v>
      </c>
      <c r="F648" s="239" t="s">
        <v>612</v>
      </c>
      <c r="G648" s="237"/>
      <c r="H648" s="240">
        <v>52.719999999999999</v>
      </c>
      <c r="I648" s="241"/>
      <c r="J648" s="237"/>
      <c r="K648" s="237"/>
      <c r="L648" s="242"/>
      <c r="M648" s="243"/>
      <c r="N648" s="244"/>
      <c r="O648" s="244"/>
      <c r="P648" s="244"/>
      <c r="Q648" s="244"/>
      <c r="R648" s="244"/>
      <c r="S648" s="244"/>
      <c r="T648" s="245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246" t="s">
        <v>170</v>
      </c>
      <c r="AU648" s="246" t="s">
        <v>79</v>
      </c>
      <c r="AV648" s="14" t="s">
        <v>79</v>
      </c>
      <c r="AW648" s="14" t="s">
        <v>31</v>
      </c>
      <c r="AX648" s="14" t="s">
        <v>69</v>
      </c>
      <c r="AY648" s="246" t="s">
        <v>159</v>
      </c>
    </row>
    <row r="649" s="16" customFormat="1">
      <c r="A649" s="16"/>
      <c r="B649" s="268"/>
      <c r="C649" s="269"/>
      <c r="D649" s="227" t="s">
        <v>170</v>
      </c>
      <c r="E649" s="270" t="s">
        <v>19</v>
      </c>
      <c r="F649" s="271" t="s">
        <v>585</v>
      </c>
      <c r="G649" s="269"/>
      <c r="H649" s="272">
        <v>274.29500000000002</v>
      </c>
      <c r="I649" s="273"/>
      <c r="J649" s="269"/>
      <c r="K649" s="269"/>
      <c r="L649" s="274"/>
      <c r="M649" s="275"/>
      <c r="N649" s="276"/>
      <c r="O649" s="276"/>
      <c r="P649" s="276"/>
      <c r="Q649" s="276"/>
      <c r="R649" s="276"/>
      <c r="S649" s="276"/>
      <c r="T649" s="277"/>
      <c r="U649" s="16"/>
      <c r="V649" s="16"/>
      <c r="W649" s="16"/>
      <c r="X649" s="16"/>
      <c r="Y649" s="16"/>
      <c r="Z649" s="16"/>
      <c r="AA649" s="16"/>
      <c r="AB649" s="16"/>
      <c r="AC649" s="16"/>
      <c r="AD649" s="16"/>
      <c r="AE649" s="16"/>
      <c r="AT649" s="278" t="s">
        <v>170</v>
      </c>
      <c r="AU649" s="278" t="s">
        <v>79</v>
      </c>
      <c r="AV649" s="16" t="s">
        <v>194</v>
      </c>
      <c r="AW649" s="16" t="s">
        <v>31</v>
      </c>
      <c r="AX649" s="16" t="s">
        <v>69</v>
      </c>
      <c r="AY649" s="278" t="s">
        <v>159</v>
      </c>
    </row>
    <row r="650" s="15" customFormat="1">
      <c r="A650" s="15"/>
      <c r="B650" s="247"/>
      <c r="C650" s="248"/>
      <c r="D650" s="227" t="s">
        <v>170</v>
      </c>
      <c r="E650" s="249" t="s">
        <v>19</v>
      </c>
      <c r="F650" s="250" t="s">
        <v>188</v>
      </c>
      <c r="G650" s="248"/>
      <c r="H650" s="251">
        <v>1182.0249999999999</v>
      </c>
      <c r="I650" s="252"/>
      <c r="J650" s="248"/>
      <c r="K650" s="248"/>
      <c r="L650" s="253"/>
      <c r="M650" s="254"/>
      <c r="N650" s="255"/>
      <c r="O650" s="255"/>
      <c r="P650" s="255"/>
      <c r="Q650" s="255"/>
      <c r="R650" s="255"/>
      <c r="S650" s="255"/>
      <c r="T650" s="256"/>
      <c r="U650" s="15"/>
      <c r="V650" s="15"/>
      <c r="W650" s="15"/>
      <c r="X650" s="15"/>
      <c r="Y650" s="15"/>
      <c r="Z650" s="15"/>
      <c r="AA650" s="15"/>
      <c r="AB650" s="15"/>
      <c r="AC650" s="15"/>
      <c r="AD650" s="15"/>
      <c r="AE650" s="15"/>
      <c r="AT650" s="257" t="s">
        <v>170</v>
      </c>
      <c r="AU650" s="257" t="s">
        <v>79</v>
      </c>
      <c r="AV650" s="15" t="s">
        <v>166</v>
      </c>
      <c r="AW650" s="15" t="s">
        <v>31</v>
      </c>
      <c r="AX650" s="15" t="s">
        <v>77</v>
      </c>
      <c r="AY650" s="257" t="s">
        <v>159</v>
      </c>
    </row>
    <row r="651" s="2" customFormat="1" ht="16.5" customHeight="1">
      <c r="A651" s="41"/>
      <c r="B651" s="42"/>
      <c r="C651" s="258" t="s">
        <v>764</v>
      </c>
      <c r="D651" s="258" t="s">
        <v>316</v>
      </c>
      <c r="E651" s="259" t="s">
        <v>765</v>
      </c>
      <c r="F651" s="260" t="s">
        <v>766</v>
      </c>
      <c r="G651" s="261" t="s">
        <v>251</v>
      </c>
      <c r="H651" s="262">
        <v>1300.2280000000001</v>
      </c>
      <c r="I651" s="263"/>
      <c r="J651" s="264">
        <f>ROUND(I651*H651,2)</f>
        <v>0</v>
      </c>
      <c r="K651" s="260" t="s">
        <v>165</v>
      </c>
      <c r="L651" s="265"/>
      <c r="M651" s="266" t="s">
        <v>19</v>
      </c>
      <c r="N651" s="267" t="s">
        <v>40</v>
      </c>
      <c r="O651" s="87"/>
      <c r="P651" s="216">
        <f>O651*H651</f>
        <v>0</v>
      </c>
      <c r="Q651" s="216">
        <v>4.0000000000000003E-05</v>
      </c>
      <c r="R651" s="216">
        <f>Q651*H651</f>
        <v>0.052009120000000006</v>
      </c>
      <c r="S651" s="216">
        <v>0</v>
      </c>
      <c r="T651" s="217">
        <f>S651*H651</f>
        <v>0</v>
      </c>
      <c r="U651" s="41"/>
      <c r="V651" s="41"/>
      <c r="W651" s="41"/>
      <c r="X651" s="41"/>
      <c r="Y651" s="41"/>
      <c r="Z651" s="41"/>
      <c r="AA651" s="41"/>
      <c r="AB651" s="41"/>
      <c r="AC651" s="41"/>
      <c r="AD651" s="41"/>
      <c r="AE651" s="41"/>
      <c r="AR651" s="218" t="s">
        <v>225</v>
      </c>
      <c r="AT651" s="218" t="s">
        <v>316</v>
      </c>
      <c r="AU651" s="218" t="s">
        <v>79</v>
      </c>
      <c r="AY651" s="20" t="s">
        <v>159</v>
      </c>
      <c r="BE651" s="219">
        <f>IF(N651="základní",J651,0)</f>
        <v>0</v>
      </c>
      <c r="BF651" s="219">
        <f>IF(N651="snížená",J651,0)</f>
        <v>0</v>
      </c>
      <c r="BG651" s="219">
        <f>IF(N651="zákl. přenesená",J651,0)</f>
        <v>0</v>
      </c>
      <c r="BH651" s="219">
        <f>IF(N651="sníž. přenesená",J651,0)</f>
        <v>0</v>
      </c>
      <c r="BI651" s="219">
        <f>IF(N651="nulová",J651,0)</f>
        <v>0</v>
      </c>
      <c r="BJ651" s="20" t="s">
        <v>77</v>
      </c>
      <c r="BK651" s="219">
        <f>ROUND(I651*H651,2)</f>
        <v>0</v>
      </c>
      <c r="BL651" s="20" t="s">
        <v>166</v>
      </c>
      <c r="BM651" s="218" t="s">
        <v>767</v>
      </c>
    </row>
    <row r="652" s="14" customFormat="1">
      <c r="A652" s="14"/>
      <c r="B652" s="236"/>
      <c r="C652" s="237"/>
      <c r="D652" s="227" t="s">
        <v>170</v>
      </c>
      <c r="E652" s="238" t="s">
        <v>19</v>
      </c>
      <c r="F652" s="239" t="s">
        <v>617</v>
      </c>
      <c r="G652" s="237"/>
      <c r="H652" s="240">
        <v>1300.2280000000001</v>
      </c>
      <c r="I652" s="241"/>
      <c r="J652" s="237"/>
      <c r="K652" s="237"/>
      <c r="L652" s="242"/>
      <c r="M652" s="243"/>
      <c r="N652" s="244"/>
      <c r="O652" s="244"/>
      <c r="P652" s="244"/>
      <c r="Q652" s="244"/>
      <c r="R652" s="244"/>
      <c r="S652" s="244"/>
      <c r="T652" s="245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T652" s="246" t="s">
        <v>170</v>
      </c>
      <c r="AU652" s="246" t="s">
        <v>79</v>
      </c>
      <c r="AV652" s="14" t="s">
        <v>79</v>
      </c>
      <c r="AW652" s="14" t="s">
        <v>31</v>
      </c>
      <c r="AX652" s="14" t="s">
        <v>77</v>
      </c>
      <c r="AY652" s="246" t="s">
        <v>159</v>
      </c>
    </row>
    <row r="653" s="2" customFormat="1" ht="16.5" customHeight="1">
      <c r="A653" s="41"/>
      <c r="B653" s="42"/>
      <c r="C653" s="207" t="s">
        <v>768</v>
      </c>
      <c r="D653" s="207" t="s">
        <v>161</v>
      </c>
      <c r="E653" s="208" t="s">
        <v>769</v>
      </c>
      <c r="F653" s="209" t="s">
        <v>770</v>
      </c>
      <c r="G653" s="210" t="s">
        <v>197</v>
      </c>
      <c r="H653" s="211">
        <v>3356.8139999999999</v>
      </c>
      <c r="I653" s="212"/>
      <c r="J653" s="213">
        <f>ROUND(I653*H653,2)</f>
        <v>0</v>
      </c>
      <c r="K653" s="209" t="s">
        <v>165</v>
      </c>
      <c r="L653" s="47"/>
      <c r="M653" s="214" t="s">
        <v>19</v>
      </c>
      <c r="N653" s="215" t="s">
        <v>40</v>
      </c>
      <c r="O653" s="87"/>
      <c r="P653" s="216">
        <f>O653*H653</f>
        <v>0</v>
      </c>
      <c r="Q653" s="216">
        <v>0.00013999999999999999</v>
      </c>
      <c r="R653" s="216">
        <f>Q653*H653</f>
        <v>0.46995395999999995</v>
      </c>
      <c r="S653" s="216">
        <v>0</v>
      </c>
      <c r="T653" s="217">
        <f>S653*H653</f>
        <v>0</v>
      </c>
      <c r="U653" s="41"/>
      <c r="V653" s="41"/>
      <c r="W653" s="41"/>
      <c r="X653" s="41"/>
      <c r="Y653" s="41"/>
      <c r="Z653" s="41"/>
      <c r="AA653" s="41"/>
      <c r="AB653" s="41"/>
      <c r="AC653" s="41"/>
      <c r="AD653" s="41"/>
      <c r="AE653" s="41"/>
      <c r="AR653" s="218" t="s">
        <v>166</v>
      </c>
      <c r="AT653" s="218" t="s">
        <v>161</v>
      </c>
      <c r="AU653" s="218" t="s">
        <v>79</v>
      </c>
      <c r="AY653" s="20" t="s">
        <v>159</v>
      </c>
      <c r="BE653" s="219">
        <f>IF(N653="základní",J653,0)</f>
        <v>0</v>
      </c>
      <c r="BF653" s="219">
        <f>IF(N653="snížená",J653,0)</f>
        <v>0</v>
      </c>
      <c r="BG653" s="219">
        <f>IF(N653="zákl. přenesená",J653,0)</f>
        <v>0</v>
      </c>
      <c r="BH653" s="219">
        <f>IF(N653="sníž. přenesená",J653,0)</f>
        <v>0</v>
      </c>
      <c r="BI653" s="219">
        <f>IF(N653="nulová",J653,0)</f>
        <v>0</v>
      </c>
      <c r="BJ653" s="20" t="s">
        <v>77</v>
      </c>
      <c r="BK653" s="219">
        <f>ROUND(I653*H653,2)</f>
        <v>0</v>
      </c>
      <c r="BL653" s="20" t="s">
        <v>166</v>
      </c>
      <c r="BM653" s="218" t="s">
        <v>771</v>
      </c>
    </row>
    <row r="654" s="2" customFormat="1">
      <c r="A654" s="41"/>
      <c r="B654" s="42"/>
      <c r="C654" s="43"/>
      <c r="D654" s="220" t="s">
        <v>168</v>
      </c>
      <c r="E654" s="43"/>
      <c r="F654" s="221" t="s">
        <v>772</v>
      </c>
      <c r="G654" s="43"/>
      <c r="H654" s="43"/>
      <c r="I654" s="222"/>
      <c r="J654" s="43"/>
      <c r="K654" s="43"/>
      <c r="L654" s="47"/>
      <c r="M654" s="223"/>
      <c r="N654" s="224"/>
      <c r="O654" s="87"/>
      <c r="P654" s="87"/>
      <c r="Q654" s="87"/>
      <c r="R654" s="87"/>
      <c r="S654" s="87"/>
      <c r="T654" s="88"/>
      <c r="U654" s="41"/>
      <c r="V654" s="41"/>
      <c r="W654" s="41"/>
      <c r="X654" s="41"/>
      <c r="Y654" s="41"/>
      <c r="Z654" s="41"/>
      <c r="AA654" s="41"/>
      <c r="AB654" s="41"/>
      <c r="AC654" s="41"/>
      <c r="AD654" s="41"/>
      <c r="AE654" s="41"/>
      <c r="AT654" s="20" t="s">
        <v>168</v>
      </c>
      <c r="AU654" s="20" t="s">
        <v>79</v>
      </c>
    </row>
    <row r="655" s="13" customFormat="1">
      <c r="A655" s="13"/>
      <c r="B655" s="225"/>
      <c r="C655" s="226"/>
      <c r="D655" s="227" t="s">
        <v>170</v>
      </c>
      <c r="E655" s="228" t="s">
        <v>19</v>
      </c>
      <c r="F655" s="229" t="s">
        <v>723</v>
      </c>
      <c r="G655" s="226"/>
      <c r="H655" s="228" t="s">
        <v>19</v>
      </c>
      <c r="I655" s="230"/>
      <c r="J655" s="226"/>
      <c r="K655" s="226"/>
      <c r="L655" s="231"/>
      <c r="M655" s="232"/>
      <c r="N655" s="233"/>
      <c r="O655" s="233"/>
      <c r="P655" s="233"/>
      <c r="Q655" s="233"/>
      <c r="R655" s="233"/>
      <c r="S655" s="233"/>
      <c r="T655" s="234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35" t="s">
        <v>170</v>
      </c>
      <c r="AU655" s="235" t="s">
        <v>79</v>
      </c>
      <c r="AV655" s="13" t="s">
        <v>77</v>
      </c>
      <c r="AW655" s="13" t="s">
        <v>31</v>
      </c>
      <c r="AX655" s="13" t="s">
        <v>69</v>
      </c>
      <c r="AY655" s="235" t="s">
        <v>159</v>
      </c>
    </row>
    <row r="656" s="14" customFormat="1">
      <c r="A656" s="14"/>
      <c r="B656" s="236"/>
      <c r="C656" s="237"/>
      <c r="D656" s="227" t="s">
        <v>170</v>
      </c>
      <c r="E656" s="238" t="s">
        <v>19</v>
      </c>
      <c r="F656" s="239" t="s">
        <v>724</v>
      </c>
      <c r="G656" s="237"/>
      <c r="H656" s="240">
        <v>3106.3589999999999</v>
      </c>
      <c r="I656" s="241"/>
      <c r="J656" s="237"/>
      <c r="K656" s="237"/>
      <c r="L656" s="242"/>
      <c r="M656" s="243"/>
      <c r="N656" s="244"/>
      <c r="O656" s="244"/>
      <c r="P656" s="244"/>
      <c r="Q656" s="244"/>
      <c r="R656" s="244"/>
      <c r="S656" s="244"/>
      <c r="T656" s="245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246" t="s">
        <v>170</v>
      </c>
      <c r="AU656" s="246" t="s">
        <v>79</v>
      </c>
      <c r="AV656" s="14" t="s">
        <v>79</v>
      </c>
      <c r="AW656" s="14" t="s">
        <v>31</v>
      </c>
      <c r="AX656" s="14" t="s">
        <v>69</v>
      </c>
      <c r="AY656" s="246" t="s">
        <v>159</v>
      </c>
    </row>
    <row r="657" s="13" customFormat="1">
      <c r="A657" s="13"/>
      <c r="B657" s="225"/>
      <c r="C657" s="226"/>
      <c r="D657" s="227" t="s">
        <v>170</v>
      </c>
      <c r="E657" s="228" t="s">
        <v>19</v>
      </c>
      <c r="F657" s="229" t="s">
        <v>773</v>
      </c>
      <c r="G657" s="226"/>
      <c r="H657" s="228" t="s">
        <v>19</v>
      </c>
      <c r="I657" s="230"/>
      <c r="J657" s="226"/>
      <c r="K657" s="226"/>
      <c r="L657" s="231"/>
      <c r="M657" s="232"/>
      <c r="N657" s="233"/>
      <c r="O657" s="233"/>
      <c r="P657" s="233"/>
      <c r="Q657" s="233"/>
      <c r="R657" s="233"/>
      <c r="S657" s="233"/>
      <c r="T657" s="234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35" t="s">
        <v>170</v>
      </c>
      <c r="AU657" s="235" t="s">
        <v>79</v>
      </c>
      <c r="AV657" s="13" t="s">
        <v>77</v>
      </c>
      <c r="AW657" s="13" t="s">
        <v>31</v>
      </c>
      <c r="AX657" s="13" t="s">
        <v>69</v>
      </c>
      <c r="AY657" s="235" t="s">
        <v>159</v>
      </c>
    </row>
    <row r="658" s="14" customFormat="1">
      <c r="A658" s="14"/>
      <c r="B658" s="236"/>
      <c r="C658" s="237"/>
      <c r="D658" s="227" t="s">
        <v>170</v>
      </c>
      <c r="E658" s="238" t="s">
        <v>19</v>
      </c>
      <c r="F658" s="239" t="s">
        <v>774</v>
      </c>
      <c r="G658" s="237"/>
      <c r="H658" s="240">
        <v>236.405</v>
      </c>
      <c r="I658" s="241"/>
      <c r="J658" s="237"/>
      <c r="K658" s="237"/>
      <c r="L658" s="242"/>
      <c r="M658" s="243"/>
      <c r="N658" s="244"/>
      <c r="O658" s="244"/>
      <c r="P658" s="244"/>
      <c r="Q658" s="244"/>
      <c r="R658" s="244"/>
      <c r="S658" s="244"/>
      <c r="T658" s="245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46" t="s">
        <v>170</v>
      </c>
      <c r="AU658" s="246" t="s">
        <v>79</v>
      </c>
      <c r="AV658" s="14" t="s">
        <v>79</v>
      </c>
      <c r="AW658" s="14" t="s">
        <v>31</v>
      </c>
      <c r="AX658" s="14" t="s">
        <v>69</v>
      </c>
      <c r="AY658" s="246" t="s">
        <v>159</v>
      </c>
    </row>
    <row r="659" s="13" customFormat="1">
      <c r="A659" s="13"/>
      <c r="B659" s="225"/>
      <c r="C659" s="226"/>
      <c r="D659" s="227" t="s">
        <v>170</v>
      </c>
      <c r="E659" s="228" t="s">
        <v>19</v>
      </c>
      <c r="F659" s="229" t="s">
        <v>458</v>
      </c>
      <c r="G659" s="226"/>
      <c r="H659" s="228" t="s">
        <v>19</v>
      </c>
      <c r="I659" s="230"/>
      <c r="J659" s="226"/>
      <c r="K659" s="226"/>
      <c r="L659" s="231"/>
      <c r="M659" s="232"/>
      <c r="N659" s="233"/>
      <c r="O659" s="233"/>
      <c r="P659" s="233"/>
      <c r="Q659" s="233"/>
      <c r="R659" s="233"/>
      <c r="S659" s="233"/>
      <c r="T659" s="234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35" t="s">
        <v>170</v>
      </c>
      <c r="AU659" s="235" t="s">
        <v>79</v>
      </c>
      <c r="AV659" s="13" t="s">
        <v>77</v>
      </c>
      <c r="AW659" s="13" t="s">
        <v>31</v>
      </c>
      <c r="AX659" s="13" t="s">
        <v>69</v>
      </c>
      <c r="AY659" s="235" t="s">
        <v>159</v>
      </c>
    </row>
    <row r="660" s="14" customFormat="1">
      <c r="A660" s="14"/>
      <c r="B660" s="236"/>
      <c r="C660" s="237"/>
      <c r="D660" s="227" t="s">
        <v>170</v>
      </c>
      <c r="E660" s="238" t="s">
        <v>19</v>
      </c>
      <c r="F660" s="239" t="s">
        <v>739</v>
      </c>
      <c r="G660" s="237"/>
      <c r="H660" s="240">
        <v>4.6500000000000004</v>
      </c>
      <c r="I660" s="241"/>
      <c r="J660" s="237"/>
      <c r="K660" s="237"/>
      <c r="L660" s="242"/>
      <c r="M660" s="243"/>
      <c r="N660" s="244"/>
      <c r="O660" s="244"/>
      <c r="P660" s="244"/>
      <c r="Q660" s="244"/>
      <c r="R660" s="244"/>
      <c r="S660" s="244"/>
      <c r="T660" s="245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T660" s="246" t="s">
        <v>170</v>
      </c>
      <c r="AU660" s="246" t="s">
        <v>79</v>
      </c>
      <c r="AV660" s="14" t="s">
        <v>79</v>
      </c>
      <c r="AW660" s="14" t="s">
        <v>31</v>
      </c>
      <c r="AX660" s="14" t="s">
        <v>69</v>
      </c>
      <c r="AY660" s="246" t="s">
        <v>159</v>
      </c>
    </row>
    <row r="661" s="13" customFormat="1">
      <c r="A661" s="13"/>
      <c r="B661" s="225"/>
      <c r="C661" s="226"/>
      <c r="D661" s="227" t="s">
        <v>170</v>
      </c>
      <c r="E661" s="228" t="s">
        <v>19</v>
      </c>
      <c r="F661" s="229" t="s">
        <v>460</v>
      </c>
      <c r="G661" s="226"/>
      <c r="H661" s="228" t="s">
        <v>19</v>
      </c>
      <c r="I661" s="230"/>
      <c r="J661" s="226"/>
      <c r="K661" s="226"/>
      <c r="L661" s="231"/>
      <c r="M661" s="232"/>
      <c r="N661" s="233"/>
      <c r="O661" s="233"/>
      <c r="P661" s="233"/>
      <c r="Q661" s="233"/>
      <c r="R661" s="233"/>
      <c r="S661" s="233"/>
      <c r="T661" s="234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35" t="s">
        <v>170</v>
      </c>
      <c r="AU661" s="235" t="s">
        <v>79</v>
      </c>
      <c r="AV661" s="13" t="s">
        <v>77</v>
      </c>
      <c r="AW661" s="13" t="s">
        <v>31</v>
      </c>
      <c r="AX661" s="13" t="s">
        <v>69</v>
      </c>
      <c r="AY661" s="235" t="s">
        <v>159</v>
      </c>
    </row>
    <row r="662" s="14" customFormat="1">
      <c r="A662" s="14"/>
      <c r="B662" s="236"/>
      <c r="C662" s="237"/>
      <c r="D662" s="227" t="s">
        <v>170</v>
      </c>
      <c r="E662" s="238" t="s">
        <v>19</v>
      </c>
      <c r="F662" s="239" t="s">
        <v>740</v>
      </c>
      <c r="G662" s="237"/>
      <c r="H662" s="240">
        <v>2.3999999999999999</v>
      </c>
      <c r="I662" s="241"/>
      <c r="J662" s="237"/>
      <c r="K662" s="237"/>
      <c r="L662" s="242"/>
      <c r="M662" s="243"/>
      <c r="N662" s="244"/>
      <c r="O662" s="244"/>
      <c r="P662" s="244"/>
      <c r="Q662" s="244"/>
      <c r="R662" s="244"/>
      <c r="S662" s="244"/>
      <c r="T662" s="245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T662" s="246" t="s">
        <v>170</v>
      </c>
      <c r="AU662" s="246" t="s">
        <v>79</v>
      </c>
      <c r="AV662" s="14" t="s">
        <v>79</v>
      </c>
      <c r="AW662" s="14" t="s">
        <v>31</v>
      </c>
      <c r="AX662" s="14" t="s">
        <v>69</v>
      </c>
      <c r="AY662" s="246" t="s">
        <v>159</v>
      </c>
    </row>
    <row r="663" s="13" customFormat="1">
      <c r="A663" s="13"/>
      <c r="B663" s="225"/>
      <c r="C663" s="226"/>
      <c r="D663" s="227" t="s">
        <v>170</v>
      </c>
      <c r="E663" s="228" t="s">
        <v>19</v>
      </c>
      <c r="F663" s="229" t="s">
        <v>741</v>
      </c>
      <c r="G663" s="226"/>
      <c r="H663" s="228" t="s">
        <v>19</v>
      </c>
      <c r="I663" s="230"/>
      <c r="J663" s="226"/>
      <c r="K663" s="226"/>
      <c r="L663" s="231"/>
      <c r="M663" s="232"/>
      <c r="N663" s="233"/>
      <c r="O663" s="233"/>
      <c r="P663" s="233"/>
      <c r="Q663" s="233"/>
      <c r="R663" s="233"/>
      <c r="S663" s="233"/>
      <c r="T663" s="234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T663" s="235" t="s">
        <v>170</v>
      </c>
      <c r="AU663" s="235" t="s">
        <v>79</v>
      </c>
      <c r="AV663" s="13" t="s">
        <v>77</v>
      </c>
      <c r="AW663" s="13" t="s">
        <v>31</v>
      </c>
      <c r="AX663" s="13" t="s">
        <v>69</v>
      </c>
      <c r="AY663" s="235" t="s">
        <v>159</v>
      </c>
    </row>
    <row r="664" s="14" customFormat="1">
      <c r="A664" s="14"/>
      <c r="B664" s="236"/>
      <c r="C664" s="237"/>
      <c r="D664" s="227" t="s">
        <v>170</v>
      </c>
      <c r="E664" s="238" t="s">
        <v>19</v>
      </c>
      <c r="F664" s="239" t="s">
        <v>77</v>
      </c>
      <c r="G664" s="237"/>
      <c r="H664" s="240">
        <v>1</v>
      </c>
      <c r="I664" s="241"/>
      <c r="J664" s="237"/>
      <c r="K664" s="237"/>
      <c r="L664" s="242"/>
      <c r="M664" s="243"/>
      <c r="N664" s="244"/>
      <c r="O664" s="244"/>
      <c r="P664" s="244"/>
      <c r="Q664" s="244"/>
      <c r="R664" s="244"/>
      <c r="S664" s="244"/>
      <c r="T664" s="245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T664" s="246" t="s">
        <v>170</v>
      </c>
      <c r="AU664" s="246" t="s">
        <v>79</v>
      </c>
      <c r="AV664" s="14" t="s">
        <v>79</v>
      </c>
      <c r="AW664" s="14" t="s">
        <v>31</v>
      </c>
      <c r="AX664" s="14" t="s">
        <v>69</v>
      </c>
      <c r="AY664" s="246" t="s">
        <v>159</v>
      </c>
    </row>
    <row r="665" s="13" customFormat="1">
      <c r="A665" s="13"/>
      <c r="B665" s="225"/>
      <c r="C665" s="226"/>
      <c r="D665" s="227" t="s">
        <v>170</v>
      </c>
      <c r="E665" s="228" t="s">
        <v>19</v>
      </c>
      <c r="F665" s="229" t="s">
        <v>742</v>
      </c>
      <c r="G665" s="226"/>
      <c r="H665" s="228" t="s">
        <v>19</v>
      </c>
      <c r="I665" s="230"/>
      <c r="J665" s="226"/>
      <c r="K665" s="226"/>
      <c r="L665" s="231"/>
      <c r="M665" s="232"/>
      <c r="N665" s="233"/>
      <c r="O665" s="233"/>
      <c r="P665" s="233"/>
      <c r="Q665" s="233"/>
      <c r="R665" s="233"/>
      <c r="S665" s="233"/>
      <c r="T665" s="234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235" t="s">
        <v>170</v>
      </c>
      <c r="AU665" s="235" t="s">
        <v>79</v>
      </c>
      <c r="AV665" s="13" t="s">
        <v>77</v>
      </c>
      <c r="AW665" s="13" t="s">
        <v>31</v>
      </c>
      <c r="AX665" s="13" t="s">
        <v>69</v>
      </c>
      <c r="AY665" s="235" t="s">
        <v>159</v>
      </c>
    </row>
    <row r="666" s="14" customFormat="1">
      <c r="A666" s="14"/>
      <c r="B666" s="236"/>
      <c r="C666" s="237"/>
      <c r="D666" s="227" t="s">
        <v>170</v>
      </c>
      <c r="E666" s="238" t="s">
        <v>19</v>
      </c>
      <c r="F666" s="239" t="s">
        <v>77</v>
      </c>
      <c r="G666" s="237"/>
      <c r="H666" s="240">
        <v>1</v>
      </c>
      <c r="I666" s="241"/>
      <c r="J666" s="237"/>
      <c r="K666" s="237"/>
      <c r="L666" s="242"/>
      <c r="M666" s="243"/>
      <c r="N666" s="244"/>
      <c r="O666" s="244"/>
      <c r="P666" s="244"/>
      <c r="Q666" s="244"/>
      <c r="R666" s="244"/>
      <c r="S666" s="244"/>
      <c r="T666" s="245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T666" s="246" t="s">
        <v>170</v>
      </c>
      <c r="AU666" s="246" t="s">
        <v>79</v>
      </c>
      <c r="AV666" s="14" t="s">
        <v>79</v>
      </c>
      <c r="AW666" s="14" t="s">
        <v>31</v>
      </c>
      <c r="AX666" s="14" t="s">
        <v>69</v>
      </c>
      <c r="AY666" s="246" t="s">
        <v>159</v>
      </c>
    </row>
    <row r="667" s="13" customFormat="1">
      <c r="A667" s="13"/>
      <c r="B667" s="225"/>
      <c r="C667" s="226"/>
      <c r="D667" s="227" t="s">
        <v>170</v>
      </c>
      <c r="E667" s="228" t="s">
        <v>19</v>
      </c>
      <c r="F667" s="229" t="s">
        <v>743</v>
      </c>
      <c r="G667" s="226"/>
      <c r="H667" s="228" t="s">
        <v>19</v>
      </c>
      <c r="I667" s="230"/>
      <c r="J667" s="226"/>
      <c r="K667" s="226"/>
      <c r="L667" s="231"/>
      <c r="M667" s="232"/>
      <c r="N667" s="233"/>
      <c r="O667" s="233"/>
      <c r="P667" s="233"/>
      <c r="Q667" s="233"/>
      <c r="R667" s="233"/>
      <c r="S667" s="233"/>
      <c r="T667" s="234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35" t="s">
        <v>170</v>
      </c>
      <c r="AU667" s="235" t="s">
        <v>79</v>
      </c>
      <c r="AV667" s="13" t="s">
        <v>77</v>
      </c>
      <c r="AW667" s="13" t="s">
        <v>31</v>
      </c>
      <c r="AX667" s="13" t="s">
        <v>69</v>
      </c>
      <c r="AY667" s="235" t="s">
        <v>159</v>
      </c>
    </row>
    <row r="668" s="14" customFormat="1">
      <c r="A668" s="14"/>
      <c r="B668" s="236"/>
      <c r="C668" s="237"/>
      <c r="D668" s="227" t="s">
        <v>170</v>
      </c>
      <c r="E668" s="238" t="s">
        <v>19</v>
      </c>
      <c r="F668" s="239" t="s">
        <v>206</v>
      </c>
      <c r="G668" s="237"/>
      <c r="H668" s="240">
        <v>5</v>
      </c>
      <c r="I668" s="241"/>
      <c r="J668" s="237"/>
      <c r="K668" s="237"/>
      <c r="L668" s="242"/>
      <c r="M668" s="243"/>
      <c r="N668" s="244"/>
      <c r="O668" s="244"/>
      <c r="P668" s="244"/>
      <c r="Q668" s="244"/>
      <c r="R668" s="244"/>
      <c r="S668" s="244"/>
      <c r="T668" s="245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T668" s="246" t="s">
        <v>170</v>
      </c>
      <c r="AU668" s="246" t="s">
        <v>79</v>
      </c>
      <c r="AV668" s="14" t="s">
        <v>79</v>
      </c>
      <c r="AW668" s="14" t="s">
        <v>31</v>
      </c>
      <c r="AX668" s="14" t="s">
        <v>69</v>
      </c>
      <c r="AY668" s="246" t="s">
        <v>159</v>
      </c>
    </row>
    <row r="669" s="15" customFormat="1">
      <c r="A669" s="15"/>
      <c r="B669" s="247"/>
      <c r="C669" s="248"/>
      <c r="D669" s="227" t="s">
        <v>170</v>
      </c>
      <c r="E669" s="249" t="s">
        <v>19</v>
      </c>
      <c r="F669" s="250" t="s">
        <v>188</v>
      </c>
      <c r="G669" s="248"/>
      <c r="H669" s="251">
        <v>3356.8140000000003</v>
      </c>
      <c r="I669" s="252"/>
      <c r="J669" s="248"/>
      <c r="K669" s="248"/>
      <c r="L669" s="253"/>
      <c r="M669" s="254"/>
      <c r="N669" s="255"/>
      <c r="O669" s="255"/>
      <c r="P669" s="255"/>
      <c r="Q669" s="255"/>
      <c r="R669" s="255"/>
      <c r="S669" s="255"/>
      <c r="T669" s="256"/>
      <c r="U669" s="15"/>
      <c r="V669" s="15"/>
      <c r="W669" s="15"/>
      <c r="X669" s="15"/>
      <c r="Y669" s="15"/>
      <c r="Z669" s="15"/>
      <c r="AA669" s="15"/>
      <c r="AB669" s="15"/>
      <c r="AC669" s="15"/>
      <c r="AD669" s="15"/>
      <c r="AE669" s="15"/>
      <c r="AT669" s="257" t="s">
        <v>170</v>
      </c>
      <c r="AU669" s="257" t="s">
        <v>79</v>
      </c>
      <c r="AV669" s="15" t="s">
        <v>166</v>
      </c>
      <c r="AW669" s="15" t="s">
        <v>31</v>
      </c>
      <c r="AX669" s="15" t="s">
        <v>77</v>
      </c>
      <c r="AY669" s="257" t="s">
        <v>159</v>
      </c>
    </row>
    <row r="670" s="2" customFormat="1" ht="16.5" customHeight="1">
      <c r="A670" s="41"/>
      <c r="B670" s="42"/>
      <c r="C670" s="207" t="s">
        <v>775</v>
      </c>
      <c r="D670" s="207" t="s">
        <v>161</v>
      </c>
      <c r="E670" s="208" t="s">
        <v>776</v>
      </c>
      <c r="F670" s="209" t="s">
        <v>777</v>
      </c>
      <c r="G670" s="210" t="s">
        <v>197</v>
      </c>
      <c r="H670" s="211">
        <v>102.606</v>
      </c>
      <c r="I670" s="212"/>
      <c r="J670" s="213">
        <f>ROUND(I670*H670,2)</f>
        <v>0</v>
      </c>
      <c r="K670" s="209" t="s">
        <v>165</v>
      </c>
      <c r="L670" s="47"/>
      <c r="M670" s="214" t="s">
        <v>19</v>
      </c>
      <c r="N670" s="215" t="s">
        <v>40</v>
      </c>
      <c r="O670" s="87"/>
      <c r="P670" s="216">
        <f>O670*H670</f>
        <v>0</v>
      </c>
      <c r="Q670" s="216">
        <v>0.00013999999999999999</v>
      </c>
      <c r="R670" s="216">
        <f>Q670*H670</f>
        <v>0.014364839999999999</v>
      </c>
      <c r="S670" s="216">
        <v>0</v>
      </c>
      <c r="T670" s="217">
        <f>S670*H670</f>
        <v>0</v>
      </c>
      <c r="U670" s="41"/>
      <c r="V670" s="41"/>
      <c r="W670" s="41"/>
      <c r="X670" s="41"/>
      <c r="Y670" s="41"/>
      <c r="Z670" s="41"/>
      <c r="AA670" s="41"/>
      <c r="AB670" s="41"/>
      <c r="AC670" s="41"/>
      <c r="AD670" s="41"/>
      <c r="AE670" s="41"/>
      <c r="AR670" s="218" t="s">
        <v>166</v>
      </c>
      <c r="AT670" s="218" t="s">
        <v>161</v>
      </c>
      <c r="AU670" s="218" t="s">
        <v>79</v>
      </c>
      <c r="AY670" s="20" t="s">
        <v>159</v>
      </c>
      <c r="BE670" s="219">
        <f>IF(N670="základní",J670,0)</f>
        <v>0</v>
      </c>
      <c r="BF670" s="219">
        <f>IF(N670="snížená",J670,0)</f>
        <v>0</v>
      </c>
      <c r="BG670" s="219">
        <f>IF(N670="zákl. přenesená",J670,0)</f>
        <v>0</v>
      </c>
      <c r="BH670" s="219">
        <f>IF(N670="sníž. přenesená",J670,0)</f>
        <v>0</v>
      </c>
      <c r="BI670" s="219">
        <f>IF(N670="nulová",J670,0)</f>
        <v>0</v>
      </c>
      <c r="BJ670" s="20" t="s">
        <v>77</v>
      </c>
      <c r="BK670" s="219">
        <f>ROUND(I670*H670,2)</f>
        <v>0</v>
      </c>
      <c r="BL670" s="20" t="s">
        <v>166</v>
      </c>
      <c r="BM670" s="218" t="s">
        <v>778</v>
      </c>
    </row>
    <row r="671" s="2" customFormat="1">
      <c r="A671" s="41"/>
      <c r="B671" s="42"/>
      <c r="C671" s="43"/>
      <c r="D671" s="220" t="s">
        <v>168</v>
      </c>
      <c r="E671" s="43"/>
      <c r="F671" s="221" t="s">
        <v>779</v>
      </c>
      <c r="G671" s="43"/>
      <c r="H671" s="43"/>
      <c r="I671" s="222"/>
      <c r="J671" s="43"/>
      <c r="K671" s="43"/>
      <c r="L671" s="47"/>
      <c r="M671" s="223"/>
      <c r="N671" s="224"/>
      <c r="O671" s="87"/>
      <c r="P671" s="87"/>
      <c r="Q671" s="87"/>
      <c r="R671" s="87"/>
      <c r="S671" s="87"/>
      <c r="T671" s="88"/>
      <c r="U671" s="41"/>
      <c r="V671" s="41"/>
      <c r="W671" s="41"/>
      <c r="X671" s="41"/>
      <c r="Y671" s="41"/>
      <c r="Z671" s="41"/>
      <c r="AA671" s="41"/>
      <c r="AB671" s="41"/>
      <c r="AC671" s="41"/>
      <c r="AD671" s="41"/>
      <c r="AE671" s="41"/>
      <c r="AT671" s="20" t="s">
        <v>168</v>
      </c>
      <c r="AU671" s="20" t="s">
        <v>79</v>
      </c>
    </row>
    <row r="672" s="13" customFormat="1">
      <c r="A672" s="13"/>
      <c r="B672" s="225"/>
      <c r="C672" s="226"/>
      <c r="D672" s="227" t="s">
        <v>170</v>
      </c>
      <c r="E672" s="228" t="s">
        <v>19</v>
      </c>
      <c r="F672" s="229" t="s">
        <v>749</v>
      </c>
      <c r="G672" s="226"/>
      <c r="H672" s="228" t="s">
        <v>19</v>
      </c>
      <c r="I672" s="230"/>
      <c r="J672" s="226"/>
      <c r="K672" s="226"/>
      <c r="L672" s="231"/>
      <c r="M672" s="232"/>
      <c r="N672" s="233"/>
      <c r="O672" s="233"/>
      <c r="P672" s="233"/>
      <c r="Q672" s="233"/>
      <c r="R672" s="233"/>
      <c r="S672" s="233"/>
      <c r="T672" s="234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T672" s="235" t="s">
        <v>170</v>
      </c>
      <c r="AU672" s="235" t="s">
        <v>79</v>
      </c>
      <c r="AV672" s="13" t="s">
        <v>77</v>
      </c>
      <c r="AW672" s="13" t="s">
        <v>31</v>
      </c>
      <c r="AX672" s="13" t="s">
        <v>69</v>
      </c>
      <c r="AY672" s="235" t="s">
        <v>159</v>
      </c>
    </row>
    <row r="673" s="14" customFormat="1">
      <c r="A673" s="14"/>
      <c r="B673" s="236"/>
      <c r="C673" s="237"/>
      <c r="D673" s="227" t="s">
        <v>170</v>
      </c>
      <c r="E673" s="238" t="s">
        <v>19</v>
      </c>
      <c r="F673" s="239" t="s">
        <v>780</v>
      </c>
      <c r="G673" s="237"/>
      <c r="H673" s="240">
        <v>5.024</v>
      </c>
      <c r="I673" s="241"/>
      <c r="J673" s="237"/>
      <c r="K673" s="237"/>
      <c r="L673" s="242"/>
      <c r="M673" s="243"/>
      <c r="N673" s="244"/>
      <c r="O673" s="244"/>
      <c r="P673" s="244"/>
      <c r="Q673" s="244"/>
      <c r="R673" s="244"/>
      <c r="S673" s="244"/>
      <c r="T673" s="245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T673" s="246" t="s">
        <v>170</v>
      </c>
      <c r="AU673" s="246" t="s">
        <v>79</v>
      </c>
      <c r="AV673" s="14" t="s">
        <v>79</v>
      </c>
      <c r="AW673" s="14" t="s">
        <v>31</v>
      </c>
      <c r="AX673" s="14" t="s">
        <v>69</v>
      </c>
      <c r="AY673" s="246" t="s">
        <v>159</v>
      </c>
    </row>
    <row r="674" s="13" customFormat="1">
      <c r="A674" s="13"/>
      <c r="B674" s="225"/>
      <c r="C674" s="226"/>
      <c r="D674" s="227" t="s">
        <v>170</v>
      </c>
      <c r="E674" s="228" t="s">
        <v>19</v>
      </c>
      <c r="F674" s="229" t="s">
        <v>730</v>
      </c>
      <c r="G674" s="226"/>
      <c r="H674" s="228" t="s">
        <v>19</v>
      </c>
      <c r="I674" s="230"/>
      <c r="J674" s="226"/>
      <c r="K674" s="226"/>
      <c r="L674" s="231"/>
      <c r="M674" s="232"/>
      <c r="N674" s="233"/>
      <c r="O674" s="233"/>
      <c r="P674" s="233"/>
      <c r="Q674" s="233"/>
      <c r="R674" s="233"/>
      <c r="S674" s="233"/>
      <c r="T674" s="234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35" t="s">
        <v>170</v>
      </c>
      <c r="AU674" s="235" t="s">
        <v>79</v>
      </c>
      <c r="AV674" s="13" t="s">
        <v>77</v>
      </c>
      <c r="AW674" s="13" t="s">
        <v>31</v>
      </c>
      <c r="AX674" s="13" t="s">
        <v>69</v>
      </c>
      <c r="AY674" s="235" t="s">
        <v>159</v>
      </c>
    </row>
    <row r="675" s="14" customFormat="1">
      <c r="A675" s="14"/>
      <c r="B675" s="236"/>
      <c r="C675" s="237"/>
      <c r="D675" s="227" t="s">
        <v>170</v>
      </c>
      <c r="E675" s="238" t="s">
        <v>19</v>
      </c>
      <c r="F675" s="239" t="s">
        <v>731</v>
      </c>
      <c r="G675" s="237"/>
      <c r="H675" s="240">
        <v>59.399999999999999</v>
      </c>
      <c r="I675" s="241"/>
      <c r="J675" s="237"/>
      <c r="K675" s="237"/>
      <c r="L675" s="242"/>
      <c r="M675" s="243"/>
      <c r="N675" s="244"/>
      <c r="O675" s="244"/>
      <c r="P675" s="244"/>
      <c r="Q675" s="244"/>
      <c r="R675" s="244"/>
      <c r="S675" s="244"/>
      <c r="T675" s="245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T675" s="246" t="s">
        <v>170</v>
      </c>
      <c r="AU675" s="246" t="s">
        <v>79</v>
      </c>
      <c r="AV675" s="14" t="s">
        <v>79</v>
      </c>
      <c r="AW675" s="14" t="s">
        <v>31</v>
      </c>
      <c r="AX675" s="14" t="s">
        <v>69</v>
      </c>
      <c r="AY675" s="246" t="s">
        <v>159</v>
      </c>
    </row>
    <row r="676" s="13" customFormat="1">
      <c r="A676" s="13"/>
      <c r="B676" s="225"/>
      <c r="C676" s="226"/>
      <c r="D676" s="227" t="s">
        <v>170</v>
      </c>
      <c r="E676" s="228" t="s">
        <v>19</v>
      </c>
      <c r="F676" s="229" t="s">
        <v>732</v>
      </c>
      <c r="G676" s="226"/>
      <c r="H676" s="228" t="s">
        <v>19</v>
      </c>
      <c r="I676" s="230"/>
      <c r="J676" s="226"/>
      <c r="K676" s="226"/>
      <c r="L676" s="231"/>
      <c r="M676" s="232"/>
      <c r="N676" s="233"/>
      <c r="O676" s="233"/>
      <c r="P676" s="233"/>
      <c r="Q676" s="233"/>
      <c r="R676" s="233"/>
      <c r="S676" s="233"/>
      <c r="T676" s="234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35" t="s">
        <v>170</v>
      </c>
      <c r="AU676" s="235" t="s">
        <v>79</v>
      </c>
      <c r="AV676" s="13" t="s">
        <v>77</v>
      </c>
      <c r="AW676" s="13" t="s">
        <v>31</v>
      </c>
      <c r="AX676" s="13" t="s">
        <v>69</v>
      </c>
      <c r="AY676" s="235" t="s">
        <v>159</v>
      </c>
    </row>
    <row r="677" s="14" customFormat="1">
      <c r="A677" s="14"/>
      <c r="B677" s="236"/>
      <c r="C677" s="237"/>
      <c r="D677" s="227" t="s">
        <v>170</v>
      </c>
      <c r="E677" s="238" t="s">
        <v>19</v>
      </c>
      <c r="F677" s="239" t="s">
        <v>733</v>
      </c>
      <c r="G677" s="237"/>
      <c r="H677" s="240">
        <v>38.182000000000002</v>
      </c>
      <c r="I677" s="241"/>
      <c r="J677" s="237"/>
      <c r="K677" s="237"/>
      <c r="L677" s="242"/>
      <c r="M677" s="243"/>
      <c r="N677" s="244"/>
      <c r="O677" s="244"/>
      <c r="P677" s="244"/>
      <c r="Q677" s="244"/>
      <c r="R677" s="244"/>
      <c r="S677" s="244"/>
      <c r="T677" s="245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T677" s="246" t="s">
        <v>170</v>
      </c>
      <c r="AU677" s="246" t="s">
        <v>79</v>
      </c>
      <c r="AV677" s="14" t="s">
        <v>79</v>
      </c>
      <c r="AW677" s="14" t="s">
        <v>31</v>
      </c>
      <c r="AX677" s="14" t="s">
        <v>69</v>
      </c>
      <c r="AY677" s="246" t="s">
        <v>159</v>
      </c>
    </row>
    <row r="678" s="15" customFormat="1">
      <c r="A678" s="15"/>
      <c r="B678" s="247"/>
      <c r="C678" s="248"/>
      <c r="D678" s="227" t="s">
        <v>170</v>
      </c>
      <c r="E678" s="249" t="s">
        <v>19</v>
      </c>
      <c r="F678" s="250" t="s">
        <v>188</v>
      </c>
      <c r="G678" s="248"/>
      <c r="H678" s="251">
        <v>102.606</v>
      </c>
      <c r="I678" s="252"/>
      <c r="J678" s="248"/>
      <c r="K678" s="248"/>
      <c r="L678" s="253"/>
      <c r="M678" s="254"/>
      <c r="N678" s="255"/>
      <c r="O678" s="255"/>
      <c r="P678" s="255"/>
      <c r="Q678" s="255"/>
      <c r="R678" s="255"/>
      <c r="S678" s="255"/>
      <c r="T678" s="256"/>
      <c r="U678" s="15"/>
      <c r="V678" s="15"/>
      <c r="W678" s="15"/>
      <c r="X678" s="15"/>
      <c r="Y678" s="15"/>
      <c r="Z678" s="15"/>
      <c r="AA678" s="15"/>
      <c r="AB678" s="15"/>
      <c r="AC678" s="15"/>
      <c r="AD678" s="15"/>
      <c r="AE678" s="15"/>
      <c r="AT678" s="257" t="s">
        <v>170</v>
      </c>
      <c r="AU678" s="257" t="s">
        <v>79</v>
      </c>
      <c r="AV678" s="15" t="s">
        <v>166</v>
      </c>
      <c r="AW678" s="15" t="s">
        <v>31</v>
      </c>
      <c r="AX678" s="15" t="s">
        <v>77</v>
      </c>
      <c r="AY678" s="257" t="s">
        <v>159</v>
      </c>
    </row>
    <row r="679" s="2" customFormat="1" ht="37.8" customHeight="1">
      <c r="A679" s="41"/>
      <c r="B679" s="42"/>
      <c r="C679" s="207" t="s">
        <v>781</v>
      </c>
      <c r="D679" s="207" t="s">
        <v>161</v>
      </c>
      <c r="E679" s="208" t="s">
        <v>782</v>
      </c>
      <c r="F679" s="209" t="s">
        <v>783</v>
      </c>
      <c r="G679" s="210" t="s">
        <v>197</v>
      </c>
      <c r="H679" s="211">
        <v>22.699999999999999</v>
      </c>
      <c r="I679" s="212"/>
      <c r="J679" s="213">
        <f>ROUND(I679*H679,2)</f>
        <v>0</v>
      </c>
      <c r="K679" s="209" t="s">
        <v>165</v>
      </c>
      <c r="L679" s="47"/>
      <c r="M679" s="214" t="s">
        <v>19</v>
      </c>
      <c r="N679" s="215" t="s">
        <v>40</v>
      </c>
      <c r="O679" s="87"/>
      <c r="P679" s="216">
        <f>O679*H679</f>
        <v>0</v>
      </c>
      <c r="Q679" s="216">
        <v>0.0083499999999999998</v>
      </c>
      <c r="R679" s="216">
        <f>Q679*H679</f>
        <v>0.18954499999999999</v>
      </c>
      <c r="S679" s="216">
        <v>0</v>
      </c>
      <c r="T679" s="217">
        <f>S679*H679</f>
        <v>0</v>
      </c>
      <c r="U679" s="41"/>
      <c r="V679" s="41"/>
      <c r="W679" s="41"/>
      <c r="X679" s="41"/>
      <c r="Y679" s="41"/>
      <c r="Z679" s="41"/>
      <c r="AA679" s="41"/>
      <c r="AB679" s="41"/>
      <c r="AC679" s="41"/>
      <c r="AD679" s="41"/>
      <c r="AE679" s="41"/>
      <c r="AR679" s="218" t="s">
        <v>166</v>
      </c>
      <c r="AT679" s="218" t="s">
        <v>161</v>
      </c>
      <c r="AU679" s="218" t="s">
        <v>79</v>
      </c>
      <c r="AY679" s="20" t="s">
        <v>159</v>
      </c>
      <c r="BE679" s="219">
        <f>IF(N679="základní",J679,0)</f>
        <v>0</v>
      </c>
      <c r="BF679" s="219">
        <f>IF(N679="snížená",J679,0)</f>
        <v>0</v>
      </c>
      <c r="BG679" s="219">
        <f>IF(N679="zákl. přenesená",J679,0)</f>
        <v>0</v>
      </c>
      <c r="BH679" s="219">
        <f>IF(N679="sníž. přenesená",J679,0)</f>
        <v>0</v>
      </c>
      <c r="BI679" s="219">
        <f>IF(N679="nulová",J679,0)</f>
        <v>0</v>
      </c>
      <c r="BJ679" s="20" t="s">
        <v>77</v>
      </c>
      <c r="BK679" s="219">
        <f>ROUND(I679*H679,2)</f>
        <v>0</v>
      </c>
      <c r="BL679" s="20" t="s">
        <v>166</v>
      </c>
      <c r="BM679" s="218" t="s">
        <v>784</v>
      </c>
    </row>
    <row r="680" s="2" customFormat="1">
      <c r="A680" s="41"/>
      <c r="B680" s="42"/>
      <c r="C680" s="43"/>
      <c r="D680" s="220" t="s">
        <v>168</v>
      </c>
      <c r="E680" s="43"/>
      <c r="F680" s="221" t="s">
        <v>785</v>
      </c>
      <c r="G680" s="43"/>
      <c r="H680" s="43"/>
      <c r="I680" s="222"/>
      <c r="J680" s="43"/>
      <c r="K680" s="43"/>
      <c r="L680" s="47"/>
      <c r="M680" s="223"/>
      <c r="N680" s="224"/>
      <c r="O680" s="87"/>
      <c r="P680" s="87"/>
      <c r="Q680" s="87"/>
      <c r="R680" s="87"/>
      <c r="S680" s="87"/>
      <c r="T680" s="88"/>
      <c r="U680" s="41"/>
      <c r="V680" s="41"/>
      <c r="W680" s="41"/>
      <c r="X680" s="41"/>
      <c r="Y680" s="41"/>
      <c r="Z680" s="41"/>
      <c r="AA680" s="41"/>
      <c r="AB680" s="41"/>
      <c r="AC680" s="41"/>
      <c r="AD680" s="41"/>
      <c r="AE680" s="41"/>
      <c r="AT680" s="20" t="s">
        <v>168</v>
      </c>
      <c r="AU680" s="20" t="s">
        <v>79</v>
      </c>
    </row>
    <row r="681" s="13" customFormat="1">
      <c r="A681" s="13"/>
      <c r="B681" s="225"/>
      <c r="C681" s="226"/>
      <c r="D681" s="227" t="s">
        <v>170</v>
      </c>
      <c r="E681" s="228" t="s">
        <v>19</v>
      </c>
      <c r="F681" s="229" t="s">
        <v>786</v>
      </c>
      <c r="G681" s="226"/>
      <c r="H681" s="228" t="s">
        <v>19</v>
      </c>
      <c r="I681" s="230"/>
      <c r="J681" s="226"/>
      <c r="K681" s="226"/>
      <c r="L681" s="231"/>
      <c r="M681" s="232"/>
      <c r="N681" s="233"/>
      <c r="O681" s="233"/>
      <c r="P681" s="233"/>
      <c r="Q681" s="233"/>
      <c r="R681" s="233"/>
      <c r="S681" s="233"/>
      <c r="T681" s="234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235" t="s">
        <v>170</v>
      </c>
      <c r="AU681" s="235" t="s">
        <v>79</v>
      </c>
      <c r="AV681" s="13" t="s">
        <v>77</v>
      </c>
      <c r="AW681" s="13" t="s">
        <v>31</v>
      </c>
      <c r="AX681" s="13" t="s">
        <v>69</v>
      </c>
      <c r="AY681" s="235" t="s">
        <v>159</v>
      </c>
    </row>
    <row r="682" s="14" customFormat="1">
      <c r="A682" s="14"/>
      <c r="B682" s="236"/>
      <c r="C682" s="237"/>
      <c r="D682" s="227" t="s">
        <v>170</v>
      </c>
      <c r="E682" s="238" t="s">
        <v>19</v>
      </c>
      <c r="F682" s="239" t="s">
        <v>787</v>
      </c>
      <c r="G682" s="237"/>
      <c r="H682" s="240">
        <v>2.7000000000000002</v>
      </c>
      <c r="I682" s="241"/>
      <c r="J682" s="237"/>
      <c r="K682" s="237"/>
      <c r="L682" s="242"/>
      <c r="M682" s="243"/>
      <c r="N682" s="244"/>
      <c r="O682" s="244"/>
      <c r="P682" s="244"/>
      <c r="Q682" s="244"/>
      <c r="R682" s="244"/>
      <c r="S682" s="244"/>
      <c r="T682" s="245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T682" s="246" t="s">
        <v>170</v>
      </c>
      <c r="AU682" s="246" t="s">
        <v>79</v>
      </c>
      <c r="AV682" s="14" t="s">
        <v>79</v>
      </c>
      <c r="AW682" s="14" t="s">
        <v>31</v>
      </c>
      <c r="AX682" s="14" t="s">
        <v>69</v>
      </c>
      <c r="AY682" s="246" t="s">
        <v>159</v>
      </c>
    </row>
    <row r="683" s="13" customFormat="1">
      <c r="A683" s="13"/>
      <c r="B683" s="225"/>
      <c r="C683" s="226"/>
      <c r="D683" s="227" t="s">
        <v>170</v>
      </c>
      <c r="E683" s="228" t="s">
        <v>19</v>
      </c>
      <c r="F683" s="229" t="s">
        <v>788</v>
      </c>
      <c r="G683" s="226"/>
      <c r="H683" s="228" t="s">
        <v>19</v>
      </c>
      <c r="I683" s="230"/>
      <c r="J683" s="226"/>
      <c r="K683" s="226"/>
      <c r="L683" s="231"/>
      <c r="M683" s="232"/>
      <c r="N683" s="233"/>
      <c r="O683" s="233"/>
      <c r="P683" s="233"/>
      <c r="Q683" s="233"/>
      <c r="R683" s="233"/>
      <c r="S683" s="233"/>
      <c r="T683" s="234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235" t="s">
        <v>170</v>
      </c>
      <c r="AU683" s="235" t="s">
        <v>79</v>
      </c>
      <c r="AV683" s="13" t="s">
        <v>77</v>
      </c>
      <c r="AW683" s="13" t="s">
        <v>31</v>
      </c>
      <c r="AX683" s="13" t="s">
        <v>69</v>
      </c>
      <c r="AY683" s="235" t="s">
        <v>159</v>
      </c>
    </row>
    <row r="684" s="14" customFormat="1">
      <c r="A684" s="14"/>
      <c r="B684" s="236"/>
      <c r="C684" s="237"/>
      <c r="D684" s="227" t="s">
        <v>170</v>
      </c>
      <c r="E684" s="238" t="s">
        <v>19</v>
      </c>
      <c r="F684" s="239" t="s">
        <v>295</v>
      </c>
      <c r="G684" s="237"/>
      <c r="H684" s="240">
        <v>20</v>
      </c>
      <c r="I684" s="241"/>
      <c r="J684" s="237"/>
      <c r="K684" s="237"/>
      <c r="L684" s="242"/>
      <c r="M684" s="243"/>
      <c r="N684" s="244"/>
      <c r="O684" s="244"/>
      <c r="P684" s="244"/>
      <c r="Q684" s="244"/>
      <c r="R684" s="244"/>
      <c r="S684" s="244"/>
      <c r="T684" s="245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T684" s="246" t="s">
        <v>170</v>
      </c>
      <c r="AU684" s="246" t="s">
        <v>79</v>
      </c>
      <c r="AV684" s="14" t="s">
        <v>79</v>
      </c>
      <c r="AW684" s="14" t="s">
        <v>31</v>
      </c>
      <c r="AX684" s="14" t="s">
        <v>69</v>
      </c>
      <c r="AY684" s="246" t="s">
        <v>159</v>
      </c>
    </row>
    <row r="685" s="15" customFormat="1">
      <c r="A685" s="15"/>
      <c r="B685" s="247"/>
      <c r="C685" s="248"/>
      <c r="D685" s="227" t="s">
        <v>170</v>
      </c>
      <c r="E685" s="249" t="s">
        <v>19</v>
      </c>
      <c r="F685" s="250" t="s">
        <v>188</v>
      </c>
      <c r="G685" s="248"/>
      <c r="H685" s="251">
        <v>22.699999999999999</v>
      </c>
      <c r="I685" s="252"/>
      <c r="J685" s="248"/>
      <c r="K685" s="248"/>
      <c r="L685" s="253"/>
      <c r="M685" s="254"/>
      <c r="N685" s="255"/>
      <c r="O685" s="255"/>
      <c r="P685" s="255"/>
      <c r="Q685" s="255"/>
      <c r="R685" s="255"/>
      <c r="S685" s="255"/>
      <c r="T685" s="256"/>
      <c r="U685" s="15"/>
      <c r="V685" s="15"/>
      <c r="W685" s="15"/>
      <c r="X685" s="15"/>
      <c r="Y685" s="15"/>
      <c r="Z685" s="15"/>
      <c r="AA685" s="15"/>
      <c r="AB685" s="15"/>
      <c r="AC685" s="15"/>
      <c r="AD685" s="15"/>
      <c r="AE685" s="15"/>
      <c r="AT685" s="257" t="s">
        <v>170</v>
      </c>
      <c r="AU685" s="257" t="s">
        <v>79</v>
      </c>
      <c r="AV685" s="15" t="s">
        <v>166</v>
      </c>
      <c r="AW685" s="15" t="s">
        <v>31</v>
      </c>
      <c r="AX685" s="15" t="s">
        <v>77</v>
      </c>
      <c r="AY685" s="257" t="s">
        <v>159</v>
      </c>
    </row>
    <row r="686" s="2" customFormat="1" ht="16.5" customHeight="1">
      <c r="A686" s="41"/>
      <c r="B686" s="42"/>
      <c r="C686" s="258" t="s">
        <v>789</v>
      </c>
      <c r="D686" s="258" t="s">
        <v>316</v>
      </c>
      <c r="E686" s="259" t="s">
        <v>790</v>
      </c>
      <c r="F686" s="260" t="s">
        <v>791</v>
      </c>
      <c r="G686" s="261" t="s">
        <v>197</v>
      </c>
      <c r="H686" s="262">
        <v>24.969999999999999</v>
      </c>
      <c r="I686" s="263"/>
      <c r="J686" s="264">
        <f>ROUND(I686*H686,2)</f>
        <v>0</v>
      </c>
      <c r="K686" s="260" t="s">
        <v>165</v>
      </c>
      <c r="L686" s="265"/>
      <c r="M686" s="266" t="s">
        <v>19</v>
      </c>
      <c r="N686" s="267" t="s">
        <v>40</v>
      </c>
      <c r="O686" s="87"/>
      <c r="P686" s="216">
        <f>O686*H686</f>
        <v>0</v>
      </c>
      <c r="Q686" s="216">
        <v>0.0015</v>
      </c>
      <c r="R686" s="216">
        <f>Q686*H686</f>
        <v>0.037455000000000002</v>
      </c>
      <c r="S686" s="216">
        <v>0</v>
      </c>
      <c r="T686" s="217">
        <f>S686*H686</f>
        <v>0</v>
      </c>
      <c r="U686" s="41"/>
      <c r="V686" s="41"/>
      <c r="W686" s="41"/>
      <c r="X686" s="41"/>
      <c r="Y686" s="41"/>
      <c r="Z686" s="41"/>
      <c r="AA686" s="41"/>
      <c r="AB686" s="41"/>
      <c r="AC686" s="41"/>
      <c r="AD686" s="41"/>
      <c r="AE686" s="41"/>
      <c r="AR686" s="218" t="s">
        <v>225</v>
      </c>
      <c r="AT686" s="218" t="s">
        <v>316</v>
      </c>
      <c r="AU686" s="218" t="s">
        <v>79</v>
      </c>
      <c r="AY686" s="20" t="s">
        <v>159</v>
      </c>
      <c r="BE686" s="219">
        <f>IF(N686="základní",J686,0)</f>
        <v>0</v>
      </c>
      <c r="BF686" s="219">
        <f>IF(N686="snížená",J686,0)</f>
        <v>0</v>
      </c>
      <c r="BG686" s="219">
        <f>IF(N686="zákl. přenesená",J686,0)</f>
        <v>0</v>
      </c>
      <c r="BH686" s="219">
        <f>IF(N686="sníž. přenesená",J686,0)</f>
        <v>0</v>
      </c>
      <c r="BI686" s="219">
        <f>IF(N686="nulová",J686,0)</f>
        <v>0</v>
      </c>
      <c r="BJ686" s="20" t="s">
        <v>77</v>
      </c>
      <c r="BK686" s="219">
        <f>ROUND(I686*H686,2)</f>
        <v>0</v>
      </c>
      <c r="BL686" s="20" t="s">
        <v>166</v>
      </c>
      <c r="BM686" s="218" t="s">
        <v>792</v>
      </c>
    </row>
    <row r="687" s="14" customFormat="1">
      <c r="A687" s="14"/>
      <c r="B687" s="236"/>
      <c r="C687" s="237"/>
      <c r="D687" s="227" t="s">
        <v>170</v>
      </c>
      <c r="E687" s="238" t="s">
        <v>19</v>
      </c>
      <c r="F687" s="239" t="s">
        <v>793</v>
      </c>
      <c r="G687" s="237"/>
      <c r="H687" s="240">
        <v>24.969999999999999</v>
      </c>
      <c r="I687" s="241"/>
      <c r="J687" s="237"/>
      <c r="K687" s="237"/>
      <c r="L687" s="242"/>
      <c r="M687" s="243"/>
      <c r="N687" s="244"/>
      <c r="O687" s="244"/>
      <c r="P687" s="244"/>
      <c r="Q687" s="244"/>
      <c r="R687" s="244"/>
      <c r="S687" s="244"/>
      <c r="T687" s="245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T687" s="246" t="s">
        <v>170</v>
      </c>
      <c r="AU687" s="246" t="s">
        <v>79</v>
      </c>
      <c r="AV687" s="14" t="s">
        <v>79</v>
      </c>
      <c r="AW687" s="14" t="s">
        <v>31</v>
      </c>
      <c r="AX687" s="14" t="s">
        <v>77</v>
      </c>
      <c r="AY687" s="246" t="s">
        <v>159</v>
      </c>
    </row>
    <row r="688" s="2" customFormat="1" ht="37.8" customHeight="1">
      <c r="A688" s="41"/>
      <c r="B688" s="42"/>
      <c r="C688" s="207" t="s">
        <v>794</v>
      </c>
      <c r="D688" s="207" t="s">
        <v>161</v>
      </c>
      <c r="E688" s="208" t="s">
        <v>795</v>
      </c>
      <c r="F688" s="209" t="s">
        <v>796</v>
      </c>
      <c r="G688" s="210" t="s">
        <v>197</v>
      </c>
      <c r="H688" s="211">
        <v>124.97799999999999</v>
      </c>
      <c r="I688" s="212"/>
      <c r="J688" s="213">
        <f>ROUND(I688*H688,2)</f>
        <v>0</v>
      </c>
      <c r="K688" s="209" t="s">
        <v>165</v>
      </c>
      <c r="L688" s="47"/>
      <c r="M688" s="214" t="s">
        <v>19</v>
      </c>
      <c r="N688" s="215" t="s">
        <v>40</v>
      </c>
      <c r="O688" s="87"/>
      <c r="P688" s="216">
        <f>O688*H688</f>
        <v>0</v>
      </c>
      <c r="Q688" s="216">
        <v>0.0086</v>
      </c>
      <c r="R688" s="216">
        <f>Q688*H688</f>
        <v>1.0748107999999998</v>
      </c>
      <c r="S688" s="216">
        <v>0</v>
      </c>
      <c r="T688" s="217">
        <f>S688*H688</f>
        <v>0</v>
      </c>
      <c r="U688" s="41"/>
      <c r="V688" s="41"/>
      <c r="W688" s="41"/>
      <c r="X688" s="41"/>
      <c r="Y688" s="41"/>
      <c r="Z688" s="41"/>
      <c r="AA688" s="41"/>
      <c r="AB688" s="41"/>
      <c r="AC688" s="41"/>
      <c r="AD688" s="41"/>
      <c r="AE688" s="41"/>
      <c r="AR688" s="218" t="s">
        <v>166</v>
      </c>
      <c r="AT688" s="218" t="s">
        <v>161</v>
      </c>
      <c r="AU688" s="218" t="s">
        <v>79</v>
      </c>
      <c r="AY688" s="20" t="s">
        <v>159</v>
      </c>
      <c r="BE688" s="219">
        <f>IF(N688="základní",J688,0)</f>
        <v>0</v>
      </c>
      <c r="BF688" s="219">
        <f>IF(N688="snížená",J688,0)</f>
        <v>0</v>
      </c>
      <c r="BG688" s="219">
        <f>IF(N688="zákl. přenesená",J688,0)</f>
        <v>0</v>
      </c>
      <c r="BH688" s="219">
        <f>IF(N688="sníž. přenesená",J688,0)</f>
        <v>0</v>
      </c>
      <c r="BI688" s="219">
        <f>IF(N688="nulová",J688,0)</f>
        <v>0</v>
      </c>
      <c r="BJ688" s="20" t="s">
        <v>77</v>
      </c>
      <c r="BK688" s="219">
        <f>ROUND(I688*H688,2)</f>
        <v>0</v>
      </c>
      <c r="BL688" s="20" t="s">
        <v>166</v>
      </c>
      <c r="BM688" s="218" t="s">
        <v>797</v>
      </c>
    </row>
    <row r="689" s="2" customFormat="1">
      <c r="A689" s="41"/>
      <c r="B689" s="42"/>
      <c r="C689" s="43"/>
      <c r="D689" s="220" t="s">
        <v>168</v>
      </c>
      <c r="E689" s="43"/>
      <c r="F689" s="221" t="s">
        <v>798</v>
      </c>
      <c r="G689" s="43"/>
      <c r="H689" s="43"/>
      <c r="I689" s="222"/>
      <c r="J689" s="43"/>
      <c r="K689" s="43"/>
      <c r="L689" s="47"/>
      <c r="M689" s="223"/>
      <c r="N689" s="224"/>
      <c r="O689" s="87"/>
      <c r="P689" s="87"/>
      <c r="Q689" s="87"/>
      <c r="R689" s="87"/>
      <c r="S689" s="87"/>
      <c r="T689" s="88"/>
      <c r="U689" s="41"/>
      <c r="V689" s="41"/>
      <c r="W689" s="41"/>
      <c r="X689" s="41"/>
      <c r="Y689" s="41"/>
      <c r="Z689" s="41"/>
      <c r="AA689" s="41"/>
      <c r="AB689" s="41"/>
      <c r="AC689" s="41"/>
      <c r="AD689" s="41"/>
      <c r="AE689" s="41"/>
      <c r="AT689" s="20" t="s">
        <v>168</v>
      </c>
      <c r="AU689" s="20" t="s">
        <v>79</v>
      </c>
    </row>
    <row r="690" s="13" customFormat="1">
      <c r="A690" s="13"/>
      <c r="B690" s="225"/>
      <c r="C690" s="226"/>
      <c r="D690" s="227" t="s">
        <v>170</v>
      </c>
      <c r="E690" s="228" t="s">
        <v>19</v>
      </c>
      <c r="F690" s="229" t="s">
        <v>799</v>
      </c>
      <c r="G690" s="226"/>
      <c r="H690" s="228" t="s">
        <v>19</v>
      </c>
      <c r="I690" s="230"/>
      <c r="J690" s="226"/>
      <c r="K690" s="226"/>
      <c r="L690" s="231"/>
      <c r="M690" s="232"/>
      <c r="N690" s="233"/>
      <c r="O690" s="233"/>
      <c r="P690" s="233"/>
      <c r="Q690" s="233"/>
      <c r="R690" s="233"/>
      <c r="S690" s="233"/>
      <c r="T690" s="234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235" t="s">
        <v>170</v>
      </c>
      <c r="AU690" s="235" t="s">
        <v>79</v>
      </c>
      <c r="AV690" s="13" t="s">
        <v>77</v>
      </c>
      <c r="AW690" s="13" t="s">
        <v>31</v>
      </c>
      <c r="AX690" s="13" t="s">
        <v>69</v>
      </c>
      <c r="AY690" s="235" t="s">
        <v>159</v>
      </c>
    </row>
    <row r="691" s="13" customFormat="1">
      <c r="A691" s="13"/>
      <c r="B691" s="225"/>
      <c r="C691" s="226"/>
      <c r="D691" s="227" t="s">
        <v>170</v>
      </c>
      <c r="E691" s="228" t="s">
        <v>19</v>
      </c>
      <c r="F691" s="229" t="s">
        <v>800</v>
      </c>
      <c r="G691" s="226"/>
      <c r="H691" s="228" t="s">
        <v>19</v>
      </c>
      <c r="I691" s="230"/>
      <c r="J691" s="226"/>
      <c r="K691" s="226"/>
      <c r="L691" s="231"/>
      <c r="M691" s="232"/>
      <c r="N691" s="233"/>
      <c r="O691" s="233"/>
      <c r="P691" s="233"/>
      <c r="Q691" s="233"/>
      <c r="R691" s="233"/>
      <c r="S691" s="233"/>
      <c r="T691" s="234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T691" s="235" t="s">
        <v>170</v>
      </c>
      <c r="AU691" s="235" t="s">
        <v>79</v>
      </c>
      <c r="AV691" s="13" t="s">
        <v>77</v>
      </c>
      <c r="AW691" s="13" t="s">
        <v>31</v>
      </c>
      <c r="AX691" s="13" t="s">
        <v>69</v>
      </c>
      <c r="AY691" s="235" t="s">
        <v>159</v>
      </c>
    </row>
    <row r="692" s="14" customFormat="1">
      <c r="A692" s="14"/>
      <c r="B692" s="236"/>
      <c r="C692" s="237"/>
      <c r="D692" s="227" t="s">
        <v>170</v>
      </c>
      <c r="E692" s="238" t="s">
        <v>19</v>
      </c>
      <c r="F692" s="239" t="s">
        <v>801</v>
      </c>
      <c r="G692" s="237"/>
      <c r="H692" s="240">
        <v>105.82299999999999</v>
      </c>
      <c r="I692" s="241"/>
      <c r="J692" s="237"/>
      <c r="K692" s="237"/>
      <c r="L692" s="242"/>
      <c r="M692" s="243"/>
      <c r="N692" s="244"/>
      <c r="O692" s="244"/>
      <c r="P692" s="244"/>
      <c r="Q692" s="244"/>
      <c r="R692" s="244"/>
      <c r="S692" s="244"/>
      <c r="T692" s="245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T692" s="246" t="s">
        <v>170</v>
      </c>
      <c r="AU692" s="246" t="s">
        <v>79</v>
      </c>
      <c r="AV692" s="14" t="s">
        <v>79</v>
      </c>
      <c r="AW692" s="14" t="s">
        <v>31</v>
      </c>
      <c r="AX692" s="14" t="s">
        <v>69</v>
      </c>
      <c r="AY692" s="246" t="s">
        <v>159</v>
      </c>
    </row>
    <row r="693" s="13" customFormat="1">
      <c r="A693" s="13"/>
      <c r="B693" s="225"/>
      <c r="C693" s="226"/>
      <c r="D693" s="227" t="s">
        <v>170</v>
      </c>
      <c r="E693" s="228" t="s">
        <v>19</v>
      </c>
      <c r="F693" s="229" t="s">
        <v>802</v>
      </c>
      <c r="G693" s="226"/>
      <c r="H693" s="228" t="s">
        <v>19</v>
      </c>
      <c r="I693" s="230"/>
      <c r="J693" s="226"/>
      <c r="K693" s="226"/>
      <c r="L693" s="231"/>
      <c r="M693" s="232"/>
      <c r="N693" s="233"/>
      <c r="O693" s="233"/>
      <c r="P693" s="233"/>
      <c r="Q693" s="233"/>
      <c r="R693" s="233"/>
      <c r="S693" s="233"/>
      <c r="T693" s="234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35" t="s">
        <v>170</v>
      </c>
      <c r="AU693" s="235" t="s">
        <v>79</v>
      </c>
      <c r="AV693" s="13" t="s">
        <v>77</v>
      </c>
      <c r="AW693" s="13" t="s">
        <v>31</v>
      </c>
      <c r="AX693" s="13" t="s">
        <v>69</v>
      </c>
      <c r="AY693" s="235" t="s">
        <v>159</v>
      </c>
    </row>
    <row r="694" s="14" customFormat="1">
      <c r="A694" s="14"/>
      <c r="B694" s="236"/>
      <c r="C694" s="237"/>
      <c r="D694" s="227" t="s">
        <v>170</v>
      </c>
      <c r="E694" s="238" t="s">
        <v>19</v>
      </c>
      <c r="F694" s="239" t="s">
        <v>803</v>
      </c>
      <c r="G694" s="237"/>
      <c r="H694" s="240">
        <v>19.155000000000001</v>
      </c>
      <c r="I694" s="241"/>
      <c r="J694" s="237"/>
      <c r="K694" s="237"/>
      <c r="L694" s="242"/>
      <c r="M694" s="243"/>
      <c r="N694" s="244"/>
      <c r="O694" s="244"/>
      <c r="P694" s="244"/>
      <c r="Q694" s="244"/>
      <c r="R694" s="244"/>
      <c r="S694" s="244"/>
      <c r="T694" s="245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T694" s="246" t="s">
        <v>170</v>
      </c>
      <c r="AU694" s="246" t="s">
        <v>79</v>
      </c>
      <c r="AV694" s="14" t="s">
        <v>79</v>
      </c>
      <c r="AW694" s="14" t="s">
        <v>31</v>
      </c>
      <c r="AX694" s="14" t="s">
        <v>69</v>
      </c>
      <c r="AY694" s="246" t="s">
        <v>159</v>
      </c>
    </row>
    <row r="695" s="15" customFormat="1">
      <c r="A695" s="15"/>
      <c r="B695" s="247"/>
      <c r="C695" s="248"/>
      <c r="D695" s="227" t="s">
        <v>170</v>
      </c>
      <c r="E695" s="249" t="s">
        <v>19</v>
      </c>
      <c r="F695" s="250" t="s">
        <v>188</v>
      </c>
      <c r="G695" s="248"/>
      <c r="H695" s="251">
        <v>124.97799999999999</v>
      </c>
      <c r="I695" s="252"/>
      <c r="J695" s="248"/>
      <c r="K695" s="248"/>
      <c r="L695" s="253"/>
      <c r="M695" s="254"/>
      <c r="N695" s="255"/>
      <c r="O695" s="255"/>
      <c r="P695" s="255"/>
      <c r="Q695" s="255"/>
      <c r="R695" s="255"/>
      <c r="S695" s="255"/>
      <c r="T695" s="256"/>
      <c r="U695" s="15"/>
      <c r="V695" s="15"/>
      <c r="W695" s="15"/>
      <c r="X695" s="15"/>
      <c r="Y695" s="15"/>
      <c r="Z695" s="15"/>
      <c r="AA695" s="15"/>
      <c r="AB695" s="15"/>
      <c r="AC695" s="15"/>
      <c r="AD695" s="15"/>
      <c r="AE695" s="15"/>
      <c r="AT695" s="257" t="s">
        <v>170</v>
      </c>
      <c r="AU695" s="257" t="s">
        <v>79</v>
      </c>
      <c r="AV695" s="15" t="s">
        <v>166</v>
      </c>
      <c r="AW695" s="15" t="s">
        <v>31</v>
      </c>
      <c r="AX695" s="15" t="s">
        <v>77</v>
      </c>
      <c r="AY695" s="257" t="s">
        <v>159</v>
      </c>
    </row>
    <row r="696" s="2" customFormat="1" ht="16.5" customHeight="1">
      <c r="A696" s="41"/>
      <c r="B696" s="42"/>
      <c r="C696" s="258" t="s">
        <v>804</v>
      </c>
      <c r="D696" s="258" t="s">
        <v>316</v>
      </c>
      <c r="E696" s="259" t="s">
        <v>805</v>
      </c>
      <c r="F696" s="260" t="s">
        <v>806</v>
      </c>
      <c r="G696" s="261" t="s">
        <v>197</v>
      </c>
      <c r="H696" s="262">
        <v>21.071000000000002</v>
      </c>
      <c r="I696" s="263"/>
      <c r="J696" s="264">
        <f>ROUND(I696*H696,2)</f>
        <v>0</v>
      </c>
      <c r="K696" s="260" t="s">
        <v>165</v>
      </c>
      <c r="L696" s="265"/>
      <c r="M696" s="266" t="s">
        <v>19</v>
      </c>
      <c r="N696" s="267" t="s">
        <v>40</v>
      </c>
      <c r="O696" s="87"/>
      <c r="P696" s="216">
        <f>O696*H696</f>
        <v>0</v>
      </c>
      <c r="Q696" s="216">
        <v>0.0048999999999999998</v>
      </c>
      <c r="R696" s="216">
        <f>Q696*H696</f>
        <v>0.1032479</v>
      </c>
      <c r="S696" s="216">
        <v>0</v>
      </c>
      <c r="T696" s="217">
        <f>S696*H696</f>
        <v>0</v>
      </c>
      <c r="U696" s="41"/>
      <c r="V696" s="41"/>
      <c r="W696" s="41"/>
      <c r="X696" s="41"/>
      <c r="Y696" s="41"/>
      <c r="Z696" s="41"/>
      <c r="AA696" s="41"/>
      <c r="AB696" s="41"/>
      <c r="AC696" s="41"/>
      <c r="AD696" s="41"/>
      <c r="AE696" s="41"/>
      <c r="AR696" s="218" t="s">
        <v>225</v>
      </c>
      <c r="AT696" s="218" t="s">
        <v>316</v>
      </c>
      <c r="AU696" s="218" t="s">
        <v>79</v>
      </c>
      <c r="AY696" s="20" t="s">
        <v>159</v>
      </c>
      <c r="BE696" s="219">
        <f>IF(N696="základní",J696,0)</f>
        <v>0</v>
      </c>
      <c r="BF696" s="219">
        <f>IF(N696="snížená",J696,0)</f>
        <v>0</v>
      </c>
      <c r="BG696" s="219">
        <f>IF(N696="zákl. přenesená",J696,0)</f>
        <v>0</v>
      </c>
      <c r="BH696" s="219">
        <f>IF(N696="sníž. přenesená",J696,0)</f>
        <v>0</v>
      </c>
      <c r="BI696" s="219">
        <f>IF(N696="nulová",J696,0)</f>
        <v>0</v>
      </c>
      <c r="BJ696" s="20" t="s">
        <v>77</v>
      </c>
      <c r="BK696" s="219">
        <f>ROUND(I696*H696,2)</f>
        <v>0</v>
      </c>
      <c r="BL696" s="20" t="s">
        <v>166</v>
      </c>
      <c r="BM696" s="218" t="s">
        <v>807</v>
      </c>
    </row>
    <row r="697" s="14" customFormat="1">
      <c r="A697" s="14"/>
      <c r="B697" s="236"/>
      <c r="C697" s="237"/>
      <c r="D697" s="227" t="s">
        <v>170</v>
      </c>
      <c r="E697" s="238" t="s">
        <v>19</v>
      </c>
      <c r="F697" s="239" t="s">
        <v>808</v>
      </c>
      <c r="G697" s="237"/>
      <c r="H697" s="240">
        <v>21.071000000000002</v>
      </c>
      <c r="I697" s="241"/>
      <c r="J697" s="237"/>
      <c r="K697" s="237"/>
      <c r="L697" s="242"/>
      <c r="M697" s="243"/>
      <c r="N697" s="244"/>
      <c r="O697" s="244"/>
      <c r="P697" s="244"/>
      <c r="Q697" s="244"/>
      <c r="R697" s="244"/>
      <c r="S697" s="244"/>
      <c r="T697" s="245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T697" s="246" t="s">
        <v>170</v>
      </c>
      <c r="AU697" s="246" t="s">
        <v>79</v>
      </c>
      <c r="AV697" s="14" t="s">
        <v>79</v>
      </c>
      <c r="AW697" s="14" t="s">
        <v>31</v>
      </c>
      <c r="AX697" s="14" t="s">
        <v>77</v>
      </c>
      <c r="AY697" s="246" t="s">
        <v>159</v>
      </c>
    </row>
    <row r="698" s="2" customFormat="1" ht="16.5" customHeight="1">
      <c r="A698" s="41"/>
      <c r="B698" s="42"/>
      <c r="C698" s="258" t="s">
        <v>809</v>
      </c>
      <c r="D698" s="258" t="s">
        <v>316</v>
      </c>
      <c r="E698" s="259" t="s">
        <v>810</v>
      </c>
      <c r="F698" s="260" t="s">
        <v>811</v>
      </c>
      <c r="G698" s="261" t="s">
        <v>197</v>
      </c>
      <c r="H698" s="262">
        <v>116.405</v>
      </c>
      <c r="I698" s="263"/>
      <c r="J698" s="264">
        <f>ROUND(I698*H698,2)</f>
        <v>0</v>
      </c>
      <c r="K698" s="260" t="s">
        <v>165</v>
      </c>
      <c r="L698" s="265"/>
      <c r="M698" s="266" t="s">
        <v>19</v>
      </c>
      <c r="N698" s="267" t="s">
        <v>40</v>
      </c>
      <c r="O698" s="87"/>
      <c r="P698" s="216">
        <f>O698*H698</f>
        <v>0</v>
      </c>
      <c r="Q698" s="216">
        <v>0.0055999999999999999</v>
      </c>
      <c r="R698" s="216">
        <f>Q698*H698</f>
        <v>0.651868</v>
      </c>
      <c r="S698" s="216">
        <v>0</v>
      </c>
      <c r="T698" s="217">
        <f>S698*H698</f>
        <v>0</v>
      </c>
      <c r="U698" s="41"/>
      <c r="V698" s="41"/>
      <c r="W698" s="41"/>
      <c r="X698" s="41"/>
      <c r="Y698" s="41"/>
      <c r="Z698" s="41"/>
      <c r="AA698" s="41"/>
      <c r="AB698" s="41"/>
      <c r="AC698" s="41"/>
      <c r="AD698" s="41"/>
      <c r="AE698" s="41"/>
      <c r="AR698" s="218" t="s">
        <v>225</v>
      </c>
      <c r="AT698" s="218" t="s">
        <v>316</v>
      </c>
      <c r="AU698" s="218" t="s">
        <v>79</v>
      </c>
      <c r="AY698" s="20" t="s">
        <v>159</v>
      </c>
      <c r="BE698" s="219">
        <f>IF(N698="základní",J698,0)</f>
        <v>0</v>
      </c>
      <c r="BF698" s="219">
        <f>IF(N698="snížená",J698,0)</f>
        <v>0</v>
      </c>
      <c r="BG698" s="219">
        <f>IF(N698="zákl. přenesená",J698,0)</f>
        <v>0</v>
      </c>
      <c r="BH698" s="219">
        <f>IF(N698="sníž. přenesená",J698,0)</f>
        <v>0</v>
      </c>
      <c r="BI698" s="219">
        <f>IF(N698="nulová",J698,0)</f>
        <v>0</v>
      </c>
      <c r="BJ698" s="20" t="s">
        <v>77</v>
      </c>
      <c r="BK698" s="219">
        <f>ROUND(I698*H698,2)</f>
        <v>0</v>
      </c>
      <c r="BL698" s="20" t="s">
        <v>166</v>
      </c>
      <c r="BM698" s="218" t="s">
        <v>812</v>
      </c>
    </row>
    <row r="699" s="14" customFormat="1">
      <c r="A699" s="14"/>
      <c r="B699" s="236"/>
      <c r="C699" s="237"/>
      <c r="D699" s="227" t="s">
        <v>170</v>
      </c>
      <c r="E699" s="238" t="s">
        <v>19</v>
      </c>
      <c r="F699" s="239" t="s">
        <v>813</v>
      </c>
      <c r="G699" s="237"/>
      <c r="H699" s="240">
        <v>116.405</v>
      </c>
      <c r="I699" s="241"/>
      <c r="J699" s="237"/>
      <c r="K699" s="237"/>
      <c r="L699" s="242"/>
      <c r="M699" s="243"/>
      <c r="N699" s="244"/>
      <c r="O699" s="244"/>
      <c r="P699" s="244"/>
      <c r="Q699" s="244"/>
      <c r="R699" s="244"/>
      <c r="S699" s="244"/>
      <c r="T699" s="245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T699" s="246" t="s">
        <v>170</v>
      </c>
      <c r="AU699" s="246" t="s">
        <v>79</v>
      </c>
      <c r="AV699" s="14" t="s">
        <v>79</v>
      </c>
      <c r="AW699" s="14" t="s">
        <v>31</v>
      </c>
      <c r="AX699" s="14" t="s">
        <v>77</v>
      </c>
      <c r="AY699" s="246" t="s">
        <v>159</v>
      </c>
    </row>
    <row r="700" s="2" customFormat="1" ht="44.25" customHeight="1">
      <c r="A700" s="41"/>
      <c r="B700" s="42"/>
      <c r="C700" s="207" t="s">
        <v>814</v>
      </c>
      <c r="D700" s="207" t="s">
        <v>161</v>
      </c>
      <c r="E700" s="208" t="s">
        <v>815</v>
      </c>
      <c r="F700" s="209" t="s">
        <v>816</v>
      </c>
      <c r="G700" s="210" t="s">
        <v>197</v>
      </c>
      <c r="H700" s="211">
        <v>130.58199999999999</v>
      </c>
      <c r="I700" s="212"/>
      <c r="J700" s="213">
        <f>ROUND(I700*H700,2)</f>
        <v>0</v>
      </c>
      <c r="K700" s="209" t="s">
        <v>165</v>
      </c>
      <c r="L700" s="47"/>
      <c r="M700" s="214" t="s">
        <v>19</v>
      </c>
      <c r="N700" s="215" t="s">
        <v>40</v>
      </c>
      <c r="O700" s="87"/>
      <c r="P700" s="216">
        <f>O700*H700</f>
        <v>0</v>
      </c>
      <c r="Q700" s="216">
        <v>0.011350000000000001</v>
      </c>
      <c r="R700" s="216">
        <f>Q700*H700</f>
        <v>1.4821057</v>
      </c>
      <c r="S700" s="216">
        <v>0</v>
      </c>
      <c r="T700" s="217">
        <f>S700*H700</f>
        <v>0</v>
      </c>
      <c r="U700" s="41"/>
      <c r="V700" s="41"/>
      <c r="W700" s="41"/>
      <c r="X700" s="41"/>
      <c r="Y700" s="41"/>
      <c r="Z700" s="41"/>
      <c r="AA700" s="41"/>
      <c r="AB700" s="41"/>
      <c r="AC700" s="41"/>
      <c r="AD700" s="41"/>
      <c r="AE700" s="41"/>
      <c r="AR700" s="218" t="s">
        <v>166</v>
      </c>
      <c r="AT700" s="218" t="s">
        <v>161</v>
      </c>
      <c r="AU700" s="218" t="s">
        <v>79</v>
      </c>
      <c r="AY700" s="20" t="s">
        <v>159</v>
      </c>
      <c r="BE700" s="219">
        <f>IF(N700="základní",J700,0)</f>
        <v>0</v>
      </c>
      <c r="BF700" s="219">
        <f>IF(N700="snížená",J700,0)</f>
        <v>0</v>
      </c>
      <c r="BG700" s="219">
        <f>IF(N700="zákl. přenesená",J700,0)</f>
        <v>0</v>
      </c>
      <c r="BH700" s="219">
        <f>IF(N700="sníž. přenesená",J700,0)</f>
        <v>0</v>
      </c>
      <c r="BI700" s="219">
        <f>IF(N700="nulová",J700,0)</f>
        <v>0</v>
      </c>
      <c r="BJ700" s="20" t="s">
        <v>77</v>
      </c>
      <c r="BK700" s="219">
        <f>ROUND(I700*H700,2)</f>
        <v>0</v>
      </c>
      <c r="BL700" s="20" t="s">
        <v>166</v>
      </c>
      <c r="BM700" s="218" t="s">
        <v>817</v>
      </c>
    </row>
    <row r="701" s="2" customFormat="1">
      <c r="A701" s="41"/>
      <c r="B701" s="42"/>
      <c r="C701" s="43"/>
      <c r="D701" s="220" t="s">
        <v>168</v>
      </c>
      <c r="E701" s="43"/>
      <c r="F701" s="221" t="s">
        <v>818</v>
      </c>
      <c r="G701" s="43"/>
      <c r="H701" s="43"/>
      <c r="I701" s="222"/>
      <c r="J701" s="43"/>
      <c r="K701" s="43"/>
      <c r="L701" s="47"/>
      <c r="M701" s="223"/>
      <c r="N701" s="224"/>
      <c r="O701" s="87"/>
      <c r="P701" s="87"/>
      <c r="Q701" s="87"/>
      <c r="R701" s="87"/>
      <c r="S701" s="87"/>
      <c r="T701" s="88"/>
      <c r="U701" s="41"/>
      <c r="V701" s="41"/>
      <c r="W701" s="41"/>
      <c r="X701" s="41"/>
      <c r="Y701" s="41"/>
      <c r="Z701" s="41"/>
      <c r="AA701" s="41"/>
      <c r="AB701" s="41"/>
      <c r="AC701" s="41"/>
      <c r="AD701" s="41"/>
      <c r="AE701" s="41"/>
      <c r="AT701" s="20" t="s">
        <v>168</v>
      </c>
      <c r="AU701" s="20" t="s">
        <v>79</v>
      </c>
    </row>
    <row r="702" s="13" customFormat="1">
      <c r="A702" s="13"/>
      <c r="B702" s="225"/>
      <c r="C702" s="226"/>
      <c r="D702" s="227" t="s">
        <v>170</v>
      </c>
      <c r="E702" s="228" t="s">
        <v>19</v>
      </c>
      <c r="F702" s="229" t="s">
        <v>730</v>
      </c>
      <c r="G702" s="226"/>
      <c r="H702" s="228" t="s">
        <v>19</v>
      </c>
      <c r="I702" s="230"/>
      <c r="J702" s="226"/>
      <c r="K702" s="226"/>
      <c r="L702" s="231"/>
      <c r="M702" s="232"/>
      <c r="N702" s="233"/>
      <c r="O702" s="233"/>
      <c r="P702" s="233"/>
      <c r="Q702" s="233"/>
      <c r="R702" s="233"/>
      <c r="S702" s="233"/>
      <c r="T702" s="234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235" t="s">
        <v>170</v>
      </c>
      <c r="AU702" s="235" t="s">
        <v>79</v>
      </c>
      <c r="AV702" s="13" t="s">
        <v>77</v>
      </c>
      <c r="AW702" s="13" t="s">
        <v>31</v>
      </c>
      <c r="AX702" s="13" t="s">
        <v>69</v>
      </c>
      <c r="AY702" s="235" t="s">
        <v>159</v>
      </c>
    </row>
    <row r="703" s="14" customFormat="1">
      <c r="A703" s="14"/>
      <c r="B703" s="236"/>
      <c r="C703" s="237"/>
      <c r="D703" s="227" t="s">
        <v>170</v>
      </c>
      <c r="E703" s="238" t="s">
        <v>19</v>
      </c>
      <c r="F703" s="239" t="s">
        <v>731</v>
      </c>
      <c r="G703" s="237"/>
      <c r="H703" s="240">
        <v>59.399999999999999</v>
      </c>
      <c r="I703" s="241"/>
      <c r="J703" s="237"/>
      <c r="K703" s="237"/>
      <c r="L703" s="242"/>
      <c r="M703" s="243"/>
      <c r="N703" s="244"/>
      <c r="O703" s="244"/>
      <c r="P703" s="244"/>
      <c r="Q703" s="244"/>
      <c r="R703" s="244"/>
      <c r="S703" s="244"/>
      <c r="T703" s="245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T703" s="246" t="s">
        <v>170</v>
      </c>
      <c r="AU703" s="246" t="s">
        <v>79</v>
      </c>
      <c r="AV703" s="14" t="s">
        <v>79</v>
      </c>
      <c r="AW703" s="14" t="s">
        <v>31</v>
      </c>
      <c r="AX703" s="14" t="s">
        <v>69</v>
      </c>
      <c r="AY703" s="246" t="s">
        <v>159</v>
      </c>
    </row>
    <row r="704" s="13" customFormat="1">
      <c r="A704" s="13"/>
      <c r="B704" s="225"/>
      <c r="C704" s="226"/>
      <c r="D704" s="227" t="s">
        <v>170</v>
      </c>
      <c r="E704" s="228" t="s">
        <v>19</v>
      </c>
      <c r="F704" s="229" t="s">
        <v>732</v>
      </c>
      <c r="G704" s="226"/>
      <c r="H704" s="228" t="s">
        <v>19</v>
      </c>
      <c r="I704" s="230"/>
      <c r="J704" s="226"/>
      <c r="K704" s="226"/>
      <c r="L704" s="231"/>
      <c r="M704" s="232"/>
      <c r="N704" s="233"/>
      <c r="O704" s="233"/>
      <c r="P704" s="233"/>
      <c r="Q704" s="233"/>
      <c r="R704" s="233"/>
      <c r="S704" s="233"/>
      <c r="T704" s="234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T704" s="235" t="s">
        <v>170</v>
      </c>
      <c r="AU704" s="235" t="s">
        <v>79</v>
      </c>
      <c r="AV704" s="13" t="s">
        <v>77</v>
      </c>
      <c r="AW704" s="13" t="s">
        <v>31</v>
      </c>
      <c r="AX704" s="13" t="s">
        <v>69</v>
      </c>
      <c r="AY704" s="235" t="s">
        <v>159</v>
      </c>
    </row>
    <row r="705" s="14" customFormat="1">
      <c r="A705" s="14"/>
      <c r="B705" s="236"/>
      <c r="C705" s="237"/>
      <c r="D705" s="227" t="s">
        <v>170</v>
      </c>
      <c r="E705" s="238" t="s">
        <v>19</v>
      </c>
      <c r="F705" s="239" t="s">
        <v>733</v>
      </c>
      <c r="G705" s="237"/>
      <c r="H705" s="240">
        <v>38.182000000000002</v>
      </c>
      <c r="I705" s="241"/>
      <c r="J705" s="237"/>
      <c r="K705" s="237"/>
      <c r="L705" s="242"/>
      <c r="M705" s="243"/>
      <c r="N705" s="244"/>
      <c r="O705" s="244"/>
      <c r="P705" s="244"/>
      <c r="Q705" s="244"/>
      <c r="R705" s="244"/>
      <c r="S705" s="244"/>
      <c r="T705" s="245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T705" s="246" t="s">
        <v>170</v>
      </c>
      <c r="AU705" s="246" t="s">
        <v>79</v>
      </c>
      <c r="AV705" s="14" t="s">
        <v>79</v>
      </c>
      <c r="AW705" s="14" t="s">
        <v>31</v>
      </c>
      <c r="AX705" s="14" t="s">
        <v>69</v>
      </c>
      <c r="AY705" s="246" t="s">
        <v>159</v>
      </c>
    </row>
    <row r="706" s="13" customFormat="1">
      <c r="A706" s="13"/>
      <c r="B706" s="225"/>
      <c r="C706" s="226"/>
      <c r="D706" s="227" t="s">
        <v>170</v>
      </c>
      <c r="E706" s="228" t="s">
        <v>19</v>
      </c>
      <c r="F706" s="229" t="s">
        <v>819</v>
      </c>
      <c r="G706" s="226"/>
      <c r="H706" s="228" t="s">
        <v>19</v>
      </c>
      <c r="I706" s="230"/>
      <c r="J706" s="226"/>
      <c r="K706" s="226"/>
      <c r="L706" s="231"/>
      <c r="M706" s="232"/>
      <c r="N706" s="233"/>
      <c r="O706" s="233"/>
      <c r="P706" s="233"/>
      <c r="Q706" s="233"/>
      <c r="R706" s="233"/>
      <c r="S706" s="233"/>
      <c r="T706" s="234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235" t="s">
        <v>170</v>
      </c>
      <c r="AU706" s="235" t="s">
        <v>79</v>
      </c>
      <c r="AV706" s="13" t="s">
        <v>77</v>
      </c>
      <c r="AW706" s="13" t="s">
        <v>31</v>
      </c>
      <c r="AX706" s="13" t="s">
        <v>69</v>
      </c>
      <c r="AY706" s="235" t="s">
        <v>159</v>
      </c>
    </row>
    <row r="707" s="14" customFormat="1">
      <c r="A707" s="14"/>
      <c r="B707" s="236"/>
      <c r="C707" s="237"/>
      <c r="D707" s="227" t="s">
        <v>170</v>
      </c>
      <c r="E707" s="238" t="s">
        <v>19</v>
      </c>
      <c r="F707" s="239" t="s">
        <v>820</v>
      </c>
      <c r="G707" s="237"/>
      <c r="H707" s="240">
        <v>33</v>
      </c>
      <c r="I707" s="241"/>
      <c r="J707" s="237"/>
      <c r="K707" s="237"/>
      <c r="L707" s="242"/>
      <c r="M707" s="243"/>
      <c r="N707" s="244"/>
      <c r="O707" s="244"/>
      <c r="P707" s="244"/>
      <c r="Q707" s="244"/>
      <c r="R707" s="244"/>
      <c r="S707" s="244"/>
      <c r="T707" s="245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T707" s="246" t="s">
        <v>170</v>
      </c>
      <c r="AU707" s="246" t="s">
        <v>79</v>
      </c>
      <c r="AV707" s="14" t="s">
        <v>79</v>
      </c>
      <c r="AW707" s="14" t="s">
        <v>31</v>
      </c>
      <c r="AX707" s="14" t="s">
        <v>69</v>
      </c>
      <c r="AY707" s="246" t="s">
        <v>159</v>
      </c>
    </row>
    <row r="708" s="15" customFormat="1">
      <c r="A708" s="15"/>
      <c r="B708" s="247"/>
      <c r="C708" s="248"/>
      <c r="D708" s="227" t="s">
        <v>170</v>
      </c>
      <c r="E708" s="249" t="s">
        <v>19</v>
      </c>
      <c r="F708" s="250" t="s">
        <v>188</v>
      </c>
      <c r="G708" s="248"/>
      <c r="H708" s="251">
        <v>130.58199999999999</v>
      </c>
      <c r="I708" s="252"/>
      <c r="J708" s="248"/>
      <c r="K708" s="248"/>
      <c r="L708" s="253"/>
      <c r="M708" s="254"/>
      <c r="N708" s="255"/>
      <c r="O708" s="255"/>
      <c r="P708" s="255"/>
      <c r="Q708" s="255"/>
      <c r="R708" s="255"/>
      <c r="S708" s="255"/>
      <c r="T708" s="256"/>
      <c r="U708" s="15"/>
      <c r="V708" s="15"/>
      <c r="W708" s="15"/>
      <c r="X708" s="15"/>
      <c r="Y708" s="15"/>
      <c r="Z708" s="15"/>
      <c r="AA708" s="15"/>
      <c r="AB708" s="15"/>
      <c r="AC708" s="15"/>
      <c r="AD708" s="15"/>
      <c r="AE708" s="15"/>
      <c r="AT708" s="257" t="s">
        <v>170</v>
      </c>
      <c r="AU708" s="257" t="s">
        <v>79</v>
      </c>
      <c r="AV708" s="15" t="s">
        <v>166</v>
      </c>
      <c r="AW708" s="15" t="s">
        <v>31</v>
      </c>
      <c r="AX708" s="15" t="s">
        <v>77</v>
      </c>
      <c r="AY708" s="257" t="s">
        <v>159</v>
      </c>
    </row>
    <row r="709" s="2" customFormat="1" ht="16.5" customHeight="1">
      <c r="A709" s="41"/>
      <c r="B709" s="42"/>
      <c r="C709" s="258" t="s">
        <v>821</v>
      </c>
      <c r="D709" s="258" t="s">
        <v>316</v>
      </c>
      <c r="E709" s="259" t="s">
        <v>675</v>
      </c>
      <c r="F709" s="260" t="s">
        <v>676</v>
      </c>
      <c r="G709" s="261" t="s">
        <v>197</v>
      </c>
      <c r="H709" s="262">
        <v>65.340000000000003</v>
      </c>
      <c r="I709" s="263"/>
      <c r="J709" s="264">
        <f>ROUND(I709*H709,2)</f>
        <v>0</v>
      </c>
      <c r="K709" s="260" t="s">
        <v>165</v>
      </c>
      <c r="L709" s="265"/>
      <c r="M709" s="266" t="s">
        <v>19</v>
      </c>
      <c r="N709" s="267" t="s">
        <v>40</v>
      </c>
      <c r="O709" s="87"/>
      <c r="P709" s="216">
        <f>O709*H709</f>
        <v>0</v>
      </c>
      <c r="Q709" s="216">
        <v>0.0050000000000000001</v>
      </c>
      <c r="R709" s="216">
        <f>Q709*H709</f>
        <v>0.32670000000000005</v>
      </c>
      <c r="S709" s="216">
        <v>0</v>
      </c>
      <c r="T709" s="217">
        <f>S709*H709</f>
        <v>0</v>
      </c>
      <c r="U709" s="41"/>
      <c r="V709" s="41"/>
      <c r="W709" s="41"/>
      <c r="X709" s="41"/>
      <c r="Y709" s="41"/>
      <c r="Z709" s="41"/>
      <c r="AA709" s="41"/>
      <c r="AB709" s="41"/>
      <c r="AC709" s="41"/>
      <c r="AD709" s="41"/>
      <c r="AE709" s="41"/>
      <c r="AR709" s="218" t="s">
        <v>225</v>
      </c>
      <c r="AT709" s="218" t="s">
        <v>316</v>
      </c>
      <c r="AU709" s="218" t="s">
        <v>79</v>
      </c>
      <c r="AY709" s="20" t="s">
        <v>159</v>
      </c>
      <c r="BE709" s="219">
        <f>IF(N709="základní",J709,0)</f>
        <v>0</v>
      </c>
      <c r="BF709" s="219">
        <f>IF(N709="snížená",J709,0)</f>
        <v>0</v>
      </c>
      <c r="BG709" s="219">
        <f>IF(N709="zákl. přenesená",J709,0)</f>
        <v>0</v>
      </c>
      <c r="BH709" s="219">
        <f>IF(N709="sníž. přenesená",J709,0)</f>
        <v>0</v>
      </c>
      <c r="BI709" s="219">
        <f>IF(N709="nulová",J709,0)</f>
        <v>0</v>
      </c>
      <c r="BJ709" s="20" t="s">
        <v>77</v>
      </c>
      <c r="BK709" s="219">
        <f>ROUND(I709*H709,2)</f>
        <v>0</v>
      </c>
      <c r="BL709" s="20" t="s">
        <v>166</v>
      </c>
      <c r="BM709" s="218" t="s">
        <v>822</v>
      </c>
    </row>
    <row r="710" s="13" customFormat="1">
      <c r="A710" s="13"/>
      <c r="B710" s="225"/>
      <c r="C710" s="226"/>
      <c r="D710" s="227" t="s">
        <v>170</v>
      </c>
      <c r="E710" s="228" t="s">
        <v>19</v>
      </c>
      <c r="F710" s="229" t="s">
        <v>730</v>
      </c>
      <c r="G710" s="226"/>
      <c r="H710" s="228" t="s">
        <v>19</v>
      </c>
      <c r="I710" s="230"/>
      <c r="J710" s="226"/>
      <c r="K710" s="226"/>
      <c r="L710" s="231"/>
      <c r="M710" s="232"/>
      <c r="N710" s="233"/>
      <c r="O710" s="233"/>
      <c r="P710" s="233"/>
      <c r="Q710" s="233"/>
      <c r="R710" s="233"/>
      <c r="S710" s="233"/>
      <c r="T710" s="234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T710" s="235" t="s">
        <v>170</v>
      </c>
      <c r="AU710" s="235" t="s">
        <v>79</v>
      </c>
      <c r="AV710" s="13" t="s">
        <v>77</v>
      </c>
      <c r="AW710" s="13" t="s">
        <v>31</v>
      </c>
      <c r="AX710" s="13" t="s">
        <v>69</v>
      </c>
      <c r="AY710" s="235" t="s">
        <v>159</v>
      </c>
    </row>
    <row r="711" s="14" customFormat="1">
      <c r="A711" s="14"/>
      <c r="B711" s="236"/>
      <c r="C711" s="237"/>
      <c r="D711" s="227" t="s">
        <v>170</v>
      </c>
      <c r="E711" s="238" t="s">
        <v>19</v>
      </c>
      <c r="F711" s="239" t="s">
        <v>823</v>
      </c>
      <c r="G711" s="237"/>
      <c r="H711" s="240">
        <v>65.340000000000003</v>
      </c>
      <c r="I711" s="241"/>
      <c r="J711" s="237"/>
      <c r="K711" s="237"/>
      <c r="L711" s="242"/>
      <c r="M711" s="243"/>
      <c r="N711" s="244"/>
      <c r="O711" s="244"/>
      <c r="P711" s="244"/>
      <c r="Q711" s="244"/>
      <c r="R711" s="244"/>
      <c r="S711" s="244"/>
      <c r="T711" s="245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T711" s="246" t="s">
        <v>170</v>
      </c>
      <c r="AU711" s="246" t="s">
        <v>79</v>
      </c>
      <c r="AV711" s="14" t="s">
        <v>79</v>
      </c>
      <c r="AW711" s="14" t="s">
        <v>31</v>
      </c>
      <c r="AX711" s="14" t="s">
        <v>77</v>
      </c>
      <c r="AY711" s="246" t="s">
        <v>159</v>
      </c>
    </row>
    <row r="712" s="2" customFormat="1" ht="16.5" customHeight="1">
      <c r="A712" s="41"/>
      <c r="B712" s="42"/>
      <c r="C712" s="258" t="s">
        <v>541</v>
      </c>
      <c r="D712" s="258" t="s">
        <v>316</v>
      </c>
      <c r="E712" s="259" t="s">
        <v>824</v>
      </c>
      <c r="F712" s="260" t="s">
        <v>825</v>
      </c>
      <c r="G712" s="261" t="s">
        <v>197</v>
      </c>
      <c r="H712" s="262">
        <v>78.301000000000002</v>
      </c>
      <c r="I712" s="263"/>
      <c r="J712" s="264">
        <f>ROUND(I712*H712,2)</f>
        <v>0</v>
      </c>
      <c r="K712" s="260" t="s">
        <v>165</v>
      </c>
      <c r="L712" s="265"/>
      <c r="M712" s="266" t="s">
        <v>19</v>
      </c>
      <c r="N712" s="267" t="s">
        <v>40</v>
      </c>
      <c r="O712" s="87"/>
      <c r="P712" s="216">
        <f>O712*H712</f>
        <v>0</v>
      </c>
      <c r="Q712" s="216">
        <v>0.0080000000000000002</v>
      </c>
      <c r="R712" s="216">
        <f>Q712*H712</f>
        <v>0.62640800000000008</v>
      </c>
      <c r="S712" s="216">
        <v>0</v>
      </c>
      <c r="T712" s="217">
        <f>S712*H712</f>
        <v>0</v>
      </c>
      <c r="U712" s="41"/>
      <c r="V712" s="41"/>
      <c r="W712" s="41"/>
      <c r="X712" s="41"/>
      <c r="Y712" s="41"/>
      <c r="Z712" s="41"/>
      <c r="AA712" s="41"/>
      <c r="AB712" s="41"/>
      <c r="AC712" s="41"/>
      <c r="AD712" s="41"/>
      <c r="AE712" s="41"/>
      <c r="AR712" s="218" t="s">
        <v>225</v>
      </c>
      <c r="AT712" s="218" t="s">
        <v>316</v>
      </c>
      <c r="AU712" s="218" t="s">
        <v>79</v>
      </c>
      <c r="AY712" s="20" t="s">
        <v>159</v>
      </c>
      <c r="BE712" s="219">
        <f>IF(N712="základní",J712,0)</f>
        <v>0</v>
      </c>
      <c r="BF712" s="219">
        <f>IF(N712="snížená",J712,0)</f>
        <v>0</v>
      </c>
      <c r="BG712" s="219">
        <f>IF(N712="zákl. přenesená",J712,0)</f>
        <v>0</v>
      </c>
      <c r="BH712" s="219">
        <f>IF(N712="sníž. přenesená",J712,0)</f>
        <v>0</v>
      </c>
      <c r="BI712" s="219">
        <f>IF(N712="nulová",J712,0)</f>
        <v>0</v>
      </c>
      <c r="BJ712" s="20" t="s">
        <v>77</v>
      </c>
      <c r="BK712" s="219">
        <f>ROUND(I712*H712,2)</f>
        <v>0</v>
      </c>
      <c r="BL712" s="20" t="s">
        <v>166</v>
      </c>
      <c r="BM712" s="218" t="s">
        <v>826</v>
      </c>
    </row>
    <row r="713" s="13" customFormat="1">
      <c r="A713" s="13"/>
      <c r="B713" s="225"/>
      <c r="C713" s="226"/>
      <c r="D713" s="227" t="s">
        <v>170</v>
      </c>
      <c r="E713" s="228" t="s">
        <v>19</v>
      </c>
      <c r="F713" s="229" t="s">
        <v>732</v>
      </c>
      <c r="G713" s="226"/>
      <c r="H713" s="228" t="s">
        <v>19</v>
      </c>
      <c r="I713" s="230"/>
      <c r="J713" s="226"/>
      <c r="K713" s="226"/>
      <c r="L713" s="231"/>
      <c r="M713" s="232"/>
      <c r="N713" s="233"/>
      <c r="O713" s="233"/>
      <c r="P713" s="233"/>
      <c r="Q713" s="233"/>
      <c r="R713" s="233"/>
      <c r="S713" s="233"/>
      <c r="T713" s="234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235" t="s">
        <v>170</v>
      </c>
      <c r="AU713" s="235" t="s">
        <v>79</v>
      </c>
      <c r="AV713" s="13" t="s">
        <v>77</v>
      </c>
      <c r="AW713" s="13" t="s">
        <v>31</v>
      </c>
      <c r="AX713" s="13" t="s">
        <v>69</v>
      </c>
      <c r="AY713" s="235" t="s">
        <v>159</v>
      </c>
    </row>
    <row r="714" s="14" customFormat="1">
      <c r="A714" s="14"/>
      <c r="B714" s="236"/>
      <c r="C714" s="237"/>
      <c r="D714" s="227" t="s">
        <v>170</v>
      </c>
      <c r="E714" s="238" t="s">
        <v>19</v>
      </c>
      <c r="F714" s="239" t="s">
        <v>827</v>
      </c>
      <c r="G714" s="237"/>
      <c r="H714" s="240">
        <v>42.000999999999998</v>
      </c>
      <c r="I714" s="241"/>
      <c r="J714" s="237"/>
      <c r="K714" s="237"/>
      <c r="L714" s="242"/>
      <c r="M714" s="243"/>
      <c r="N714" s="244"/>
      <c r="O714" s="244"/>
      <c r="P714" s="244"/>
      <c r="Q714" s="244"/>
      <c r="R714" s="244"/>
      <c r="S714" s="244"/>
      <c r="T714" s="245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T714" s="246" t="s">
        <v>170</v>
      </c>
      <c r="AU714" s="246" t="s">
        <v>79</v>
      </c>
      <c r="AV714" s="14" t="s">
        <v>79</v>
      </c>
      <c r="AW714" s="14" t="s">
        <v>31</v>
      </c>
      <c r="AX714" s="14" t="s">
        <v>69</v>
      </c>
      <c r="AY714" s="246" t="s">
        <v>159</v>
      </c>
    </row>
    <row r="715" s="13" customFormat="1">
      <c r="A715" s="13"/>
      <c r="B715" s="225"/>
      <c r="C715" s="226"/>
      <c r="D715" s="227" t="s">
        <v>170</v>
      </c>
      <c r="E715" s="228" t="s">
        <v>19</v>
      </c>
      <c r="F715" s="229" t="s">
        <v>819</v>
      </c>
      <c r="G715" s="226"/>
      <c r="H715" s="228" t="s">
        <v>19</v>
      </c>
      <c r="I715" s="230"/>
      <c r="J715" s="226"/>
      <c r="K715" s="226"/>
      <c r="L715" s="231"/>
      <c r="M715" s="232"/>
      <c r="N715" s="233"/>
      <c r="O715" s="233"/>
      <c r="P715" s="233"/>
      <c r="Q715" s="233"/>
      <c r="R715" s="233"/>
      <c r="S715" s="233"/>
      <c r="T715" s="234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T715" s="235" t="s">
        <v>170</v>
      </c>
      <c r="AU715" s="235" t="s">
        <v>79</v>
      </c>
      <c r="AV715" s="13" t="s">
        <v>77</v>
      </c>
      <c r="AW715" s="13" t="s">
        <v>31</v>
      </c>
      <c r="AX715" s="13" t="s">
        <v>69</v>
      </c>
      <c r="AY715" s="235" t="s">
        <v>159</v>
      </c>
    </row>
    <row r="716" s="14" customFormat="1">
      <c r="A716" s="14"/>
      <c r="B716" s="236"/>
      <c r="C716" s="237"/>
      <c r="D716" s="227" t="s">
        <v>170</v>
      </c>
      <c r="E716" s="238" t="s">
        <v>19</v>
      </c>
      <c r="F716" s="239" t="s">
        <v>828</v>
      </c>
      <c r="G716" s="237"/>
      <c r="H716" s="240">
        <v>36.299999999999997</v>
      </c>
      <c r="I716" s="241"/>
      <c r="J716" s="237"/>
      <c r="K716" s="237"/>
      <c r="L716" s="242"/>
      <c r="M716" s="243"/>
      <c r="N716" s="244"/>
      <c r="O716" s="244"/>
      <c r="P716" s="244"/>
      <c r="Q716" s="244"/>
      <c r="R716" s="244"/>
      <c r="S716" s="244"/>
      <c r="T716" s="245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T716" s="246" t="s">
        <v>170</v>
      </c>
      <c r="AU716" s="246" t="s">
        <v>79</v>
      </c>
      <c r="AV716" s="14" t="s">
        <v>79</v>
      </c>
      <c r="AW716" s="14" t="s">
        <v>31</v>
      </c>
      <c r="AX716" s="14" t="s">
        <v>69</v>
      </c>
      <c r="AY716" s="246" t="s">
        <v>159</v>
      </c>
    </row>
    <row r="717" s="15" customFormat="1">
      <c r="A717" s="15"/>
      <c r="B717" s="247"/>
      <c r="C717" s="248"/>
      <c r="D717" s="227" t="s">
        <v>170</v>
      </c>
      <c r="E717" s="249" t="s">
        <v>19</v>
      </c>
      <c r="F717" s="250" t="s">
        <v>188</v>
      </c>
      <c r="G717" s="248"/>
      <c r="H717" s="251">
        <v>78.300999999999988</v>
      </c>
      <c r="I717" s="252"/>
      <c r="J717" s="248"/>
      <c r="K717" s="248"/>
      <c r="L717" s="253"/>
      <c r="M717" s="254"/>
      <c r="N717" s="255"/>
      <c r="O717" s="255"/>
      <c r="P717" s="255"/>
      <c r="Q717" s="255"/>
      <c r="R717" s="255"/>
      <c r="S717" s="255"/>
      <c r="T717" s="256"/>
      <c r="U717" s="15"/>
      <c r="V717" s="15"/>
      <c r="W717" s="15"/>
      <c r="X717" s="15"/>
      <c r="Y717" s="15"/>
      <c r="Z717" s="15"/>
      <c r="AA717" s="15"/>
      <c r="AB717" s="15"/>
      <c r="AC717" s="15"/>
      <c r="AD717" s="15"/>
      <c r="AE717" s="15"/>
      <c r="AT717" s="257" t="s">
        <v>170</v>
      </c>
      <c r="AU717" s="257" t="s">
        <v>79</v>
      </c>
      <c r="AV717" s="15" t="s">
        <v>166</v>
      </c>
      <c r="AW717" s="15" t="s">
        <v>31</v>
      </c>
      <c r="AX717" s="15" t="s">
        <v>77</v>
      </c>
      <c r="AY717" s="257" t="s">
        <v>159</v>
      </c>
    </row>
    <row r="718" s="2" customFormat="1" ht="44.25" customHeight="1">
      <c r="A718" s="41"/>
      <c r="B718" s="42"/>
      <c r="C718" s="207" t="s">
        <v>829</v>
      </c>
      <c r="D718" s="207" t="s">
        <v>161</v>
      </c>
      <c r="E718" s="208" t="s">
        <v>830</v>
      </c>
      <c r="F718" s="209" t="s">
        <v>831</v>
      </c>
      <c r="G718" s="210" t="s">
        <v>197</v>
      </c>
      <c r="H718" s="211">
        <v>2925.681</v>
      </c>
      <c r="I718" s="212"/>
      <c r="J718" s="213">
        <f>ROUND(I718*H718,2)</f>
        <v>0</v>
      </c>
      <c r="K718" s="209" t="s">
        <v>165</v>
      </c>
      <c r="L718" s="47"/>
      <c r="M718" s="214" t="s">
        <v>19</v>
      </c>
      <c r="N718" s="215" t="s">
        <v>40</v>
      </c>
      <c r="O718" s="87"/>
      <c r="P718" s="216">
        <f>O718*H718</f>
        <v>0</v>
      </c>
      <c r="Q718" s="216">
        <v>0.011599999999999999</v>
      </c>
      <c r="R718" s="216">
        <f>Q718*H718</f>
        <v>33.937899600000001</v>
      </c>
      <c r="S718" s="216">
        <v>0</v>
      </c>
      <c r="T718" s="217">
        <f>S718*H718</f>
        <v>0</v>
      </c>
      <c r="U718" s="41"/>
      <c r="V718" s="41"/>
      <c r="W718" s="41"/>
      <c r="X718" s="41"/>
      <c r="Y718" s="41"/>
      <c r="Z718" s="41"/>
      <c r="AA718" s="41"/>
      <c r="AB718" s="41"/>
      <c r="AC718" s="41"/>
      <c r="AD718" s="41"/>
      <c r="AE718" s="41"/>
      <c r="AR718" s="218" t="s">
        <v>166</v>
      </c>
      <c r="AT718" s="218" t="s">
        <v>161</v>
      </c>
      <c r="AU718" s="218" t="s">
        <v>79</v>
      </c>
      <c r="AY718" s="20" t="s">
        <v>159</v>
      </c>
      <c r="BE718" s="219">
        <f>IF(N718="základní",J718,0)</f>
        <v>0</v>
      </c>
      <c r="BF718" s="219">
        <f>IF(N718="snížená",J718,0)</f>
        <v>0</v>
      </c>
      <c r="BG718" s="219">
        <f>IF(N718="zákl. přenesená",J718,0)</f>
        <v>0</v>
      </c>
      <c r="BH718" s="219">
        <f>IF(N718="sníž. přenesená",J718,0)</f>
        <v>0</v>
      </c>
      <c r="BI718" s="219">
        <f>IF(N718="nulová",J718,0)</f>
        <v>0</v>
      </c>
      <c r="BJ718" s="20" t="s">
        <v>77</v>
      </c>
      <c r="BK718" s="219">
        <f>ROUND(I718*H718,2)</f>
        <v>0</v>
      </c>
      <c r="BL718" s="20" t="s">
        <v>166</v>
      </c>
      <c r="BM718" s="218" t="s">
        <v>832</v>
      </c>
    </row>
    <row r="719" s="2" customFormat="1">
      <c r="A719" s="41"/>
      <c r="B719" s="42"/>
      <c r="C719" s="43"/>
      <c r="D719" s="220" t="s">
        <v>168</v>
      </c>
      <c r="E719" s="43"/>
      <c r="F719" s="221" t="s">
        <v>833</v>
      </c>
      <c r="G719" s="43"/>
      <c r="H719" s="43"/>
      <c r="I719" s="222"/>
      <c r="J719" s="43"/>
      <c r="K719" s="43"/>
      <c r="L719" s="47"/>
      <c r="M719" s="223"/>
      <c r="N719" s="224"/>
      <c r="O719" s="87"/>
      <c r="P719" s="87"/>
      <c r="Q719" s="87"/>
      <c r="R719" s="87"/>
      <c r="S719" s="87"/>
      <c r="T719" s="88"/>
      <c r="U719" s="41"/>
      <c r="V719" s="41"/>
      <c r="W719" s="41"/>
      <c r="X719" s="41"/>
      <c r="Y719" s="41"/>
      <c r="Z719" s="41"/>
      <c r="AA719" s="41"/>
      <c r="AB719" s="41"/>
      <c r="AC719" s="41"/>
      <c r="AD719" s="41"/>
      <c r="AE719" s="41"/>
      <c r="AT719" s="20" t="s">
        <v>168</v>
      </c>
      <c r="AU719" s="20" t="s">
        <v>79</v>
      </c>
    </row>
    <row r="720" s="13" customFormat="1">
      <c r="A720" s="13"/>
      <c r="B720" s="225"/>
      <c r="C720" s="226"/>
      <c r="D720" s="227" t="s">
        <v>170</v>
      </c>
      <c r="E720" s="228" t="s">
        <v>19</v>
      </c>
      <c r="F720" s="229" t="s">
        <v>834</v>
      </c>
      <c r="G720" s="226"/>
      <c r="H720" s="228" t="s">
        <v>19</v>
      </c>
      <c r="I720" s="230"/>
      <c r="J720" s="226"/>
      <c r="K720" s="226"/>
      <c r="L720" s="231"/>
      <c r="M720" s="232"/>
      <c r="N720" s="233"/>
      <c r="O720" s="233"/>
      <c r="P720" s="233"/>
      <c r="Q720" s="233"/>
      <c r="R720" s="233"/>
      <c r="S720" s="233"/>
      <c r="T720" s="234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T720" s="235" t="s">
        <v>170</v>
      </c>
      <c r="AU720" s="235" t="s">
        <v>79</v>
      </c>
      <c r="AV720" s="13" t="s">
        <v>77</v>
      </c>
      <c r="AW720" s="13" t="s">
        <v>31</v>
      </c>
      <c r="AX720" s="13" t="s">
        <v>69</v>
      </c>
      <c r="AY720" s="235" t="s">
        <v>159</v>
      </c>
    </row>
    <row r="721" s="13" customFormat="1">
      <c r="A721" s="13"/>
      <c r="B721" s="225"/>
      <c r="C721" s="226"/>
      <c r="D721" s="227" t="s">
        <v>170</v>
      </c>
      <c r="E721" s="228" t="s">
        <v>19</v>
      </c>
      <c r="F721" s="229" t="s">
        <v>835</v>
      </c>
      <c r="G721" s="226"/>
      <c r="H721" s="228" t="s">
        <v>19</v>
      </c>
      <c r="I721" s="230"/>
      <c r="J721" s="226"/>
      <c r="K721" s="226"/>
      <c r="L721" s="231"/>
      <c r="M721" s="232"/>
      <c r="N721" s="233"/>
      <c r="O721" s="233"/>
      <c r="P721" s="233"/>
      <c r="Q721" s="233"/>
      <c r="R721" s="233"/>
      <c r="S721" s="233"/>
      <c r="T721" s="234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T721" s="235" t="s">
        <v>170</v>
      </c>
      <c r="AU721" s="235" t="s">
        <v>79</v>
      </c>
      <c r="AV721" s="13" t="s">
        <v>77</v>
      </c>
      <c r="AW721" s="13" t="s">
        <v>31</v>
      </c>
      <c r="AX721" s="13" t="s">
        <v>69</v>
      </c>
      <c r="AY721" s="235" t="s">
        <v>159</v>
      </c>
    </row>
    <row r="722" s="14" customFormat="1">
      <c r="A722" s="14"/>
      <c r="B722" s="236"/>
      <c r="C722" s="237"/>
      <c r="D722" s="227" t="s">
        <v>170</v>
      </c>
      <c r="E722" s="238" t="s">
        <v>19</v>
      </c>
      <c r="F722" s="239" t="s">
        <v>836</v>
      </c>
      <c r="G722" s="237"/>
      <c r="H722" s="240">
        <v>61.68</v>
      </c>
      <c r="I722" s="241"/>
      <c r="J722" s="237"/>
      <c r="K722" s="237"/>
      <c r="L722" s="242"/>
      <c r="M722" s="243"/>
      <c r="N722" s="244"/>
      <c r="O722" s="244"/>
      <c r="P722" s="244"/>
      <c r="Q722" s="244"/>
      <c r="R722" s="244"/>
      <c r="S722" s="244"/>
      <c r="T722" s="245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T722" s="246" t="s">
        <v>170</v>
      </c>
      <c r="AU722" s="246" t="s">
        <v>79</v>
      </c>
      <c r="AV722" s="14" t="s">
        <v>79</v>
      </c>
      <c r="AW722" s="14" t="s">
        <v>31</v>
      </c>
      <c r="AX722" s="14" t="s">
        <v>69</v>
      </c>
      <c r="AY722" s="246" t="s">
        <v>159</v>
      </c>
    </row>
    <row r="723" s="13" customFormat="1">
      <c r="A723" s="13"/>
      <c r="B723" s="225"/>
      <c r="C723" s="226"/>
      <c r="D723" s="227" t="s">
        <v>170</v>
      </c>
      <c r="E723" s="228" t="s">
        <v>19</v>
      </c>
      <c r="F723" s="229" t="s">
        <v>837</v>
      </c>
      <c r="G723" s="226"/>
      <c r="H723" s="228" t="s">
        <v>19</v>
      </c>
      <c r="I723" s="230"/>
      <c r="J723" s="226"/>
      <c r="K723" s="226"/>
      <c r="L723" s="231"/>
      <c r="M723" s="232"/>
      <c r="N723" s="233"/>
      <c r="O723" s="233"/>
      <c r="P723" s="233"/>
      <c r="Q723" s="233"/>
      <c r="R723" s="233"/>
      <c r="S723" s="233"/>
      <c r="T723" s="234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T723" s="235" t="s">
        <v>170</v>
      </c>
      <c r="AU723" s="235" t="s">
        <v>79</v>
      </c>
      <c r="AV723" s="13" t="s">
        <v>77</v>
      </c>
      <c r="AW723" s="13" t="s">
        <v>31</v>
      </c>
      <c r="AX723" s="13" t="s">
        <v>69</v>
      </c>
      <c r="AY723" s="235" t="s">
        <v>159</v>
      </c>
    </row>
    <row r="724" s="14" customFormat="1">
      <c r="A724" s="14"/>
      <c r="B724" s="236"/>
      <c r="C724" s="237"/>
      <c r="D724" s="227" t="s">
        <v>170</v>
      </c>
      <c r="E724" s="238" t="s">
        <v>19</v>
      </c>
      <c r="F724" s="239" t="s">
        <v>838</v>
      </c>
      <c r="G724" s="237"/>
      <c r="H724" s="240">
        <v>66.939999999999998</v>
      </c>
      <c r="I724" s="241"/>
      <c r="J724" s="237"/>
      <c r="K724" s="237"/>
      <c r="L724" s="242"/>
      <c r="M724" s="243"/>
      <c r="N724" s="244"/>
      <c r="O724" s="244"/>
      <c r="P724" s="244"/>
      <c r="Q724" s="244"/>
      <c r="R724" s="244"/>
      <c r="S724" s="244"/>
      <c r="T724" s="245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T724" s="246" t="s">
        <v>170</v>
      </c>
      <c r="AU724" s="246" t="s">
        <v>79</v>
      </c>
      <c r="AV724" s="14" t="s">
        <v>79</v>
      </c>
      <c r="AW724" s="14" t="s">
        <v>31</v>
      </c>
      <c r="AX724" s="14" t="s">
        <v>69</v>
      </c>
      <c r="AY724" s="246" t="s">
        <v>159</v>
      </c>
    </row>
    <row r="725" s="13" customFormat="1">
      <c r="A725" s="13"/>
      <c r="B725" s="225"/>
      <c r="C725" s="226"/>
      <c r="D725" s="227" t="s">
        <v>170</v>
      </c>
      <c r="E725" s="228" t="s">
        <v>19</v>
      </c>
      <c r="F725" s="229" t="s">
        <v>839</v>
      </c>
      <c r="G725" s="226"/>
      <c r="H725" s="228" t="s">
        <v>19</v>
      </c>
      <c r="I725" s="230"/>
      <c r="J725" s="226"/>
      <c r="K725" s="226"/>
      <c r="L725" s="231"/>
      <c r="M725" s="232"/>
      <c r="N725" s="233"/>
      <c r="O725" s="233"/>
      <c r="P725" s="233"/>
      <c r="Q725" s="233"/>
      <c r="R725" s="233"/>
      <c r="S725" s="233"/>
      <c r="T725" s="234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T725" s="235" t="s">
        <v>170</v>
      </c>
      <c r="AU725" s="235" t="s">
        <v>79</v>
      </c>
      <c r="AV725" s="13" t="s">
        <v>77</v>
      </c>
      <c r="AW725" s="13" t="s">
        <v>31</v>
      </c>
      <c r="AX725" s="13" t="s">
        <v>69</v>
      </c>
      <c r="AY725" s="235" t="s">
        <v>159</v>
      </c>
    </row>
    <row r="726" s="14" customFormat="1">
      <c r="A726" s="14"/>
      <c r="B726" s="236"/>
      <c r="C726" s="237"/>
      <c r="D726" s="227" t="s">
        <v>170</v>
      </c>
      <c r="E726" s="238" t="s">
        <v>19</v>
      </c>
      <c r="F726" s="239" t="s">
        <v>840</v>
      </c>
      <c r="G726" s="237"/>
      <c r="H726" s="240">
        <v>14.68</v>
      </c>
      <c r="I726" s="241"/>
      <c r="J726" s="237"/>
      <c r="K726" s="237"/>
      <c r="L726" s="242"/>
      <c r="M726" s="243"/>
      <c r="N726" s="244"/>
      <c r="O726" s="244"/>
      <c r="P726" s="244"/>
      <c r="Q726" s="244"/>
      <c r="R726" s="244"/>
      <c r="S726" s="244"/>
      <c r="T726" s="245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T726" s="246" t="s">
        <v>170</v>
      </c>
      <c r="AU726" s="246" t="s">
        <v>79</v>
      </c>
      <c r="AV726" s="14" t="s">
        <v>79</v>
      </c>
      <c r="AW726" s="14" t="s">
        <v>31</v>
      </c>
      <c r="AX726" s="14" t="s">
        <v>69</v>
      </c>
      <c r="AY726" s="246" t="s">
        <v>159</v>
      </c>
    </row>
    <row r="727" s="13" customFormat="1">
      <c r="A727" s="13"/>
      <c r="B727" s="225"/>
      <c r="C727" s="226"/>
      <c r="D727" s="227" t="s">
        <v>170</v>
      </c>
      <c r="E727" s="228" t="s">
        <v>19</v>
      </c>
      <c r="F727" s="229" t="s">
        <v>841</v>
      </c>
      <c r="G727" s="226"/>
      <c r="H727" s="228" t="s">
        <v>19</v>
      </c>
      <c r="I727" s="230"/>
      <c r="J727" s="226"/>
      <c r="K727" s="226"/>
      <c r="L727" s="231"/>
      <c r="M727" s="232"/>
      <c r="N727" s="233"/>
      <c r="O727" s="233"/>
      <c r="P727" s="233"/>
      <c r="Q727" s="233"/>
      <c r="R727" s="233"/>
      <c r="S727" s="233"/>
      <c r="T727" s="234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T727" s="235" t="s">
        <v>170</v>
      </c>
      <c r="AU727" s="235" t="s">
        <v>79</v>
      </c>
      <c r="AV727" s="13" t="s">
        <v>77</v>
      </c>
      <c r="AW727" s="13" t="s">
        <v>31</v>
      </c>
      <c r="AX727" s="13" t="s">
        <v>69</v>
      </c>
      <c r="AY727" s="235" t="s">
        <v>159</v>
      </c>
    </row>
    <row r="728" s="14" customFormat="1">
      <c r="A728" s="14"/>
      <c r="B728" s="236"/>
      <c r="C728" s="237"/>
      <c r="D728" s="227" t="s">
        <v>170</v>
      </c>
      <c r="E728" s="238" t="s">
        <v>19</v>
      </c>
      <c r="F728" s="239" t="s">
        <v>842</v>
      </c>
      <c r="G728" s="237"/>
      <c r="H728" s="240">
        <v>-19.155000000000001</v>
      </c>
      <c r="I728" s="241"/>
      <c r="J728" s="237"/>
      <c r="K728" s="237"/>
      <c r="L728" s="242"/>
      <c r="M728" s="243"/>
      <c r="N728" s="244"/>
      <c r="O728" s="244"/>
      <c r="P728" s="244"/>
      <c r="Q728" s="244"/>
      <c r="R728" s="244"/>
      <c r="S728" s="244"/>
      <c r="T728" s="245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T728" s="246" t="s">
        <v>170</v>
      </c>
      <c r="AU728" s="246" t="s">
        <v>79</v>
      </c>
      <c r="AV728" s="14" t="s">
        <v>79</v>
      </c>
      <c r="AW728" s="14" t="s">
        <v>31</v>
      </c>
      <c r="AX728" s="14" t="s">
        <v>69</v>
      </c>
      <c r="AY728" s="246" t="s">
        <v>159</v>
      </c>
    </row>
    <row r="729" s="16" customFormat="1">
      <c r="A729" s="16"/>
      <c r="B729" s="268"/>
      <c r="C729" s="269"/>
      <c r="D729" s="227" t="s">
        <v>170</v>
      </c>
      <c r="E729" s="270" t="s">
        <v>19</v>
      </c>
      <c r="F729" s="271" t="s">
        <v>585</v>
      </c>
      <c r="G729" s="269"/>
      <c r="H729" s="272">
        <v>124.14500000000001</v>
      </c>
      <c r="I729" s="273"/>
      <c r="J729" s="269"/>
      <c r="K729" s="269"/>
      <c r="L729" s="274"/>
      <c r="M729" s="275"/>
      <c r="N729" s="276"/>
      <c r="O729" s="276"/>
      <c r="P729" s="276"/>
      <c r="Q729" s="276"/>
      <c r="R729" s="276"/>
      <c r="S729" s="276"/>
      <c r="T729" s="277"/>
      <c r="U729" s="16"/>
      <c r="V729" s="16"/>
      <c r="W729" s="16"/>
      <c r="X729" s="16"/>
      <c r="Y729" s="16"/>
      <c r="Z729" s="16"/>
      <c r="AA729" s="16"/>
      <c r="AB729" s="16"/>
      <c r="AC729" s="16"/>
      <c r="AD729" s="16"/>
      <c r="AE729" s="16"/>
      <c r="AT729" s="278" t="s">
        <v>170</v>
      </c>
      <c r="AU729" s="278" t="s">
        <v>79</v>
      </c>
      <c r="AV729" s="16" t="s">
        <v>194</v>
      </c>
      <c r="AW729" s="16" t="s">
        <v>31</v>
      </c>
      <c r="AX729" s="16" t="s">
        <v>69</v>
      </c>
      <c r="AY729" s="278" t="s">
        <v>159</v>
      </c>
    </row>
    <row r="730" s="13" customFormat="1">
      <c r="A730" s="13"/>
      <c r="B730" s="225"/>
      <c r="C730" s="226"/>
      <c r="D730" s="227" t="s">
        <v>170</v>
      </c>
      <c r="E730" s="228" t="s">
        <v>19</v>
      </c>
      <c r="F730" s="229" t="s">
        <v>843</v>
      </c>
      <c r="G730" s="226"/>
      <c r="H730" s="228" t="s">
        <v>19</v>
      </c>
      <c r="I730" s="230"/>
      <c r="J730" s="226"/>
      <c r="K730" s="226"/>
      <c r="L730" s="231"/>
      <c r="M730" s="232"/>
      <c r="N730" s="233"/>
      <c r="O730" s="233"/>
      <c r="P730" s="233"/>
      <c r="Q730" s="233"/>
      <c r="R730" s="233"/>
      <c r="S730" s="233"/>
      <c r="T730" s="234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T730" s="235" t="s">
        <v>170</v>
      </c>
      <c r="AU730" s="235" t="s">
        <v>79</v>
      </c>
      <c r="AV730" s="13" t="s">
        <v>77</v>
      </c>
      <c r="AW730" s="13" t="s">
        <v>31</v>
      </c>
      <c r="AX730" s="13" t="s">
        <v>69</v>
      </c>
      <c r="AY730" s="235" t="s">
        <v>159</v>
      </c>
    </row>
    <row r="731" s="13" customFormat="1">
      <c r="A731" s="13"/>
      <c r="B731" s="225"/>
      <c r="C731" s="226"/>
      <c r="D731" s="227" t="s">
        <v>170</v>
      </c>
      <c r="E731" s="228" t="s">
        <v>19</v>
      </c>
      <c r="F731" s="229" t="s">
        <v>844</v>
      </c>
      <c r="G731" s="226"/>
      <c r="H731" s="228" t="s">
        <v>19</v>
      </c>
      <c r="I731" s="230"/>
      <c r="J731" s="226"/>
      <c r="K731" s="226"/>
      <c r="L731" s="231"/>
      <c r="M731" s="232"/>
      <c r="N731" s="233"/>
      <c r="O731" s="233"/>
      <c r="P731" s="233"/>
      <c r="Q731" s="233"/>
      <c r="R731" s="233"/>
      <c r="S731" s="233"/>
      <c r="T731" s="234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35" t="s">
        <v>170</v>
      </c>
      <c r="AU731" s="235" t="s">
        <v>79</v>
      </c>
      <c r="AV731" s="13" t="s">
        <v>77</v>
      </c>
      <c r="AW731" s="13" t="s">
        <v>31</v>
      </c>
      <c r="AX731" s="13" t="s">
        <v>69</v>
      </c>
      <c r="AY731" s="235" t="s">
        <v>159</v>
      </c>
    </row>
    <row r="732" s="14" customFormat="1">
      <c r="A732" s="14"/>
      <c r="B732" s="236"/>
      <c r="C732" s="237"/>
      <c r="D732" s="227" t="s">
        <v>170</v>
      </c>
      <c r="E732" s="238" t="s">
        <v>19</v>
      </c>
      <c r="F732" s="239" t="s">
        <v>845</v>
      </c>
      <c r="G732" s="237"/>
      <c r="H732" s="240">
        <v>135.34800000000001</v>
      </c>
      <c r="I732" s="241"/>
      <c r="J732" s="237"/>
      <c r="K732" s="237"/>
      <c r="L732" s="242"/>
      <c r="M732" s="243"/>
      <c r="N732" s="244"/>
      <c r="O732" s="244"/>
      <c r="P732" s="244"/>
      <c r="Q732" s="244"/>
      <c r="R732" s="244"/>
      <c r="S732" s="244"/>
      <c r="T732" s="245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T732" s="246" t="s">
        <v>170</v>
      </c>
      <c r="AU732" s="246" t="s">
        <v>79</v>
      </c>
      <c r="AV732" s="14" t="s">
        <v>79</v>
      </c>
      <c r="AW732" s="14" t="s">
        <v>31</v>
      </c>
      <c r="AX732" s="14" t="s">
        <v>69</v>
      </c>
      <c r="AY732" s="246" t="s">
        <v>159</v>
      </c>
    </row>
    <row r="733" s="13" customFormat="1">
      <c r="A733" s="13"/>
      <c r="B733" s="225"/>
      <c r="C733" s="226"/>
      <c r="D733" s="227" t="s">
        <v>170</v>
      </c>
      <c r="E733" s="228" t="s">
        <v>19</v>
      </c>
      <c r="F733" s="229" t="s">
        <v>835</v>
      </c>
      <c r="G733" s="226"/>
      <c r="H733" s="228" t="s">
        <v>19</v>
      </c>
      <c r="I733" s="230"/>
      <c r="J733" s="226"/>
      <c r="K733" s="226"/>
      <c r="L733" s="231"/>
      <c r="M733" s="232"/>
      <c r="N733" s="233"/>
      <c r="O733" s="233"/>
      <c r="P733" s="233"/>
      <c r="Q733" s="233"/>
      <c r="R733" s="233"/>
      <c r="S733" s="233"/>
      <c r="T733" s="234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T733" s="235" t="s">
        <v>170</v>
      </c>
      <c r="AU733" s="235" t="s">
        <v>79</v>
      </c>
      <c r="AV733" s="13" t="s">
        <v>77</v>
      </c>
      <c r="AW733" s="13" t="s">
        <v>31</v>
      </c>
      <c r="AX733" s="13" t="s">
        <v>69</v>
      </c>
      <c r="AY733" s="235" t="s">
        <v>159</v>
      </c>
    </row>
    <row r="734" s="14" customFormat="1">
      <c r="A734" s="14"/>
      <c r="B734" s="236"/>
      <c r="C734" s="237"/>
      <c r="D734" s="227" t="s">
        <v>170</v>
      </c>
      <c r="E734" s="238" t="s">
        <v>19</v>
      </c>
      <c r="F734" s="239" t="s">
        <v>846</v>
      </c>
      <c r="G734" s="237"/>
      <c r="H734" s="240">
        <v>279.89999999999998</v>
      </c>
      <c r="I734" s="241"/>
      <c r="J734" s="237"/>
      <c r="K734" s="237"/>
      <c r="L734" s="242"/>
      <c r="M734" s="243"/>
      <c r="N734" s="244"/>
      <c r="O734" s="244"/>
      <c r="P734" s="244"/>
      <c r="Q734" s="244"/>
      <c r="R734" s="244"/>
      <c r="S734" s="244"/>
      <c r="T734" s="245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T734" s="246" t="s">
        <v>170</v>
      </c>
      <c r="AU734" s="246" t="s">
        <v>79</v>
      </c>
      <c r="AV734" s="14" t="s">
        <v>79</v>
      </c>
      <c r="AW734" s="14" t="s">
        <v>31</v>
      </c>
      <c r="AX734" s="14" t="s">
        <v>69</v>
      </c>
      <c r="AY734" s="246" t="s">
        <v>159</v>
      </c>
    </row>
    <row r="735" s="14" customFormat="1">
      <c r="A735" s="14"/>
      <c r="B735" s="236"/>
      <c r="C735" s="237"/>
      <c r="D735" s="227" t="s">
        <v>170</v>
      </c>
      <c r="E735" s="238" t="s">
        <v>19</v>
      </c>
      <c r="F735" s="239" t="s">
        <v>847</v>
      </c>
      <c r="G735" s="237"/>
      <c r="H735" s="240">
        <v>439.01999999999998</v>
      </c>
      <c r="I735" s="241"/>
      <c r="J735" s="237"/>
      <c r="K735" s="237"/>
      <c r="L735" s="242"/>
      <c r="M735" s="243"/>
      <c r="N735" s="244"/>
      <c r="O735" s="244"/>
      <c r="P735" s="244"/>
      <c r="Q735" s="244"/>
      <c r="R735" s="244"/>
      <c r="S735" s="244"/>
      <c r="T735" s="245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T735" s="246" t="s">
        <v>170</v>
      </c>
      <c r="AU735" s="246" t="s">
        <v>79</v>
      </c>
      <c r="AV735" s="14" t="s">
        <v>79</v>
      </c>
      <c r="AW735" s="14" t="s">
        <v>31</v>
      </c>
      <c r="AX735" s="14" t="s">
        <v>69</v>
      </c>
      <c r="AY735" s="246" t="s">
        <v>159</v>
      </c>
    </row>
    <row r="736" s="13" customFormat="1">
      <c r="A736" s="13"/>
      <c r="B736" s="225"/>
      <c r="C736" s="226"/>
      <c r="D736" s="227" t="s">
        <v>170</v>
      </c>
      <c r="E736" s="228" t="s">
        <v>19</v>
      </c>
      <c r="F736" s="229" t="s">
        <v>848</v>
      </c>
      <c r="G736" s="226"/>
      <c r="H736" s="228" t="s">
        <v>19</v>
      </c>
      <c r="I736" s="230"/>
      <c r="J736" s="226"/>
      <c r="K736" s="226"/>
      <c r="L736" s="231"/>
      <c r="M736" s="232"/>
      <c r="N736" s="233"/>
      <c r="O736" s="233"/>
      <c r="P736" s="233"/>
      <c r="Q736" s="233"/>
      <c r="R736" s="233"/>
      <c r="S736" s="233"/>
      <c r="T736" s="234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T736" s="235" t="s">
        <v>170</v>
      </c>
      <c r="AU736" s="235" t="s">
        <v>79</v>
      </c>
      <c r="AV736" s="13" t="s">
        <v>77</v>
      </c>
      <c r="AW736" s="13" t="s">
        <v>31</v>
      </c>
      <c r="AX736" s="13" t="s">
        <v>69</v>
      </c>
      <c r="AY736" s="235" t="s">
        <v>159</v>
      </c>
    </row>
    <row r="737" s="14" customFormat="1">
      <c r="A737" s="14"/>
      <c r="B737" s="236"/>
      <c r="C737" s="237"/>
      <c r="D737" s="227" t="s">
        <v>170</v>
      </c>
      <c r="E737" s="238" t="s">
        <v>19</v>
      </c>
      <c r="F737" s="239" t="s">
        <v>849</v>
      </c>
      <c r="G737" s="237"/>
      <c r="H737" s="240">
        <v>362.79000000000002</v>
      </c>
      <c r="I737" s="241"/>
      <c r="J737" s="237"/>
      <c r="K737" s="237"/>
      <c r="L737" s="242"/>
      <c r="M737" s="243"/>
      <c r="N737" s="244"/>
      <c r="O737" s="244"/>
      <c r="P737" s="244"/>
      <c r="Q737" s="244"/>
      <c r="R737" s="244"/>
      <c r="S737" s="244"/>
      <c r="T737" s="245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T737" s="246" t="s">
        <v>170</v>
      </c>
      <c r="AU737" s="246" t="s">
        <v>79</v>
      </c>
      <c r="AV737" s="14" t="s">
        <v>79</v>
      </c>
      <c r="AW737" s="14" t="s">
        <v>31</v>
      </c>
      <c r="AX737" s="14" t="s">
        <v>69</v>
      </c>
      <c r="AY737" s="246" t="s">
        <v>159</v>
      </c>
    </row>
    <row r="738" s="14" customFormat="1">
      <c r="A738" s="14"/>
      <c r="B738" s="236"/>
      <c r="C738" s="237"/>
      <c r="D738" s="227" t="s">
        <v>170</v>
      </c>
      <c r="E738" s="238" t="s">
        <v>19</v>
      </c>
      <c r="F738" s="239" t="s">
        <v>850</v>
      </c>
      <c r="G738" s="237"/>
      <c r="H738" s="240">
        <v>423.10000000000002</v>
      </c>
      <c r="I738" s="241"/>
      <c r="J738" s="237"/>
      <c r="K738" s="237"/>
      <c r="L738" s="242"/>
      <c r="M738" s="243"/>
      <c r="N738" s="244"/>
      <c r="O738" s="244"/>
      <c r="P738" s="244"/>
      <c r="Q738" s="244"/>
      <c r="R738" s="244"/>
      <c r="S738" s="244"/>
      <c r="T738" s="245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T738" s="246" t="s">
        <v>170</v>
      </c>
      <c r="AU738" s="246" t="s">
        <v>79</v>
      </c>
      <c r="AV738" s="14" t="s">
        <v>79</v>
      </c>
      <c r="AW738" s="14" t="s">
        <v>31</v>
      </c>
      <c r="AX738" s="14" t="s">
        <v>69</v>
      </c>
      <c r="AY738" s="246" t="s">
        <v>159</v>
      </c>
    </row>
    <row r="739" s="13" customFormat="1">
      <c r="A739" s="13"/>
      <c r="B739" s="225"/>
      <c r="C739" s="226"/>
      <c r="D739" s="227" t="s">
        <v>170</v>
      </c>
      <c r="E739" s="228" t="s">
        <v>19</v>
      </c>
      <c r="F739" s="229" t="s">
        <v>851</v>
      </c>
      <c r="G739" s="226"/>
      <c r="H739" s="228" t="s">
        <v>19</v>
      </c>
      <c r="I739" s="230"/>
      <c r="J739" s="226"/>
      <c r="K739" s="226"/>
      <c r="L739" s="231"/>
      <c r="M739" s="232"/>
      <c r="N739" s="233"/>
      <c r="O739" s="233"/>
      <c r="P739" s="233"/>
      <c r="Q739" s="233"/>
      <c r="R739" s="233"/>
      <c r="S739" s="233"/>
      <c r="T739" s="234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T739" s="235" t="s">
        <v>170</v>
      </c>
      <c r="AU739" s="235" t="s">
        <v>79</v>
      </c>
      <c r="AV739" s="13" t="s">
        <v>77</v>
      </c>
      <c r="AW739" s="13" t="s">
        <v>31</v>
      </c>
      <c r="AX739" s="13" t="s">
        <v>69</v>
      </c>
      <c r="AY739" s="235" t="s">
        <v>159</v>
      </c>
    </row>
    <row r="740" s="14" customFormat="1">
      <c r="A740" s="14"/>
      <c r="B740" s="236"/>
      <c r="C740" s="237"/>
      <c r="D740" s="227" t="s">
        <v>170</v>
      </c>
      <c r="E740" s="238" t="s">
        <v>19</v>
      </c>
      <c r="F740" s="239" t="s">
        <v>852</v>
      </c>
      <c r="G740" s="237"/>
      <c r="H740" s="240">
        <v>167.5</v>
      </c>
      <c r="I740" s="241"/>
      <c r="J740" s="237"/>
      <c r="K740" s="237"/>
      <c r="L740" s="242"/>
      <c r="M740" s="243"/>
      <c r="N740" s="244"/>
      <c r="O740" s="244"/>
      <c r="P740" s="244"/>
      <c r="Q740" s="244"/>
      <c r="R740" s="244"/>
      <c r="S740" s="244"/>
      <c r="T740" s="245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T740" s="246" t="s">
        <v>170</v>
      </c>
      <c r="AU740" s="246" t="s">
        <v>79</v>
      </c>
      <c r="AV740" s="14" t="s">
        <v>79</v>
      </c>
      <c r="AW740" s="14" t="s">
        <v>31</v>
      </c>
      <c r="AX740" s="14" t="s">
        <v>69</v>
      </c>
      <c r="AY740" s="246" t="s">
        <v>159</v>
      </c>
    </row>
    <row r="741" s="13" customFormat="1">
      <c r="A741" s="13"/>
      <c r="B741" s="225"/>
      <c r="C741" s="226"/>
      <c r="D741" s="227" t="s">
        <v>170</v>
      </c>
      <c r="E741" s="228" t="s">
        <v>19</v>
      </c>
      <c r="F741" s="229" t="s">
        <v>839</v>
      </c>
      <c r="G741" s="226"/>
      <c r="H741" s="228" t="s">
        <v>19</v>
      </c>
      <c r="I741" s="230"/>
      <c r="J741" s="226"/>
      <c r="K741" s="226"/>
      <c r="L741" s="231"/>
      <c r="M741" s="232"/>
      <c r="N741" s="233"/>
      <c r="O741" s="233"/>
      <c r="P741" s="233"/>
      <c r="Q741" s="233"/>
      <c r="R741" s="233"/>
      <c r="S741" s="233"/>
      <c r="T741" s="234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T741" s="235" t="s">
        <v>170</v>
      </c>
      <c r="AU741" s="235" t="s">
        <v>79</v>
      </c>
      <c r="AV741" s="13" t="s">
        <v>77</v>
      </c>
      <c r="AW741" s="13" t="s">
        <v>31</v>
      </c>
      <c r="AX741" s="13" t="s">
        <v>69</v>
      </c>
      <c r="AY741" s="235" t="s">
        <v>159</v>
      </c>
    </row>
    <row r="742" s="14" customFormat="1">
      <c r="A742" s="14"/>
      <c r="B742" s="236"/>
      <c r="C742" s="237"/>
      <c r="D742" s="227" t="s">
        <v>170</v>
      </c>
      <c r="E742" s="238" t="s">
        <v>19</v>
      </c>
      <c r="F742" s="239" t="s">
        <v>853</v>
      </c>
      <c r="G742" s="237"/>
      <c r="H742" s="240">
        <v>254.55699999999999</v>
      </c>
      <c r="I742" s="241"/>
      <c r="J742" s="237"/>
      <c r="K742" s="237"/>
      <c r="L742" s="242"/>
      <c r="M742" s="243"/>
      <c r="N742" s="244"/>
      <c r="O742" s="244"/>
      <c r="P742" s="244"/>
      <c r="Q742" s="244"/>
      <c r="R742" s="244"/>
      <c r="S742" s="244"/>
      <c r="T742" s="245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T742" s="246" t="s">
        <v>170</v>
      </c>
      <c r="AU742" s="246" t="s">
        <v>79</v>
      </c>
      <c r="AV742" s="14" t="s">
        <v>79</v>
      </c>
      <c r="AW742" s="14" t="s">
        <v>31</v>
      </c>
      <c r="AX742" s="14" t="s">
        <v>69</v>
      </c>
      <c r="AY742" s="246" t="s">
        <v>159</v>
      </c>
    </row>
    <row r="743" s="14" customFormat="1">
      <c r="A743" s="14"/>
      <c r="B743" s="236"/>
      <c r="C743" s="237"/>
      <c r="D743" s="227" t="s">
        <v>170</v>
      </c>
      <c r="E743" s="238" t="s">
        <v>19</v>
      </c>
      <c r="F743" s="239" t="s">
        <v>854</v>
      </c>
      <c r="G743" s="237"/>
      <c r="H743" s="240">
        <v>280.32999999999998</v>
      </c>
      <c r="I743" s="241"/>
      <c r="J743" s="237"/>
      <c r="K743" s="237"/>
      <c r="L743" s="242"/>
      <c r="M743" s="243"/>
      <c r="N743" s="244"/>
      <c r="O743" s="244"/>
      <c r="P743" s="244"/>
      <c r="Q743" s="244"/>
      <c r="R743" s="244"/>
      <c r="S743" s="244"/>
      <c r="T743" s="245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T743" s="246" t="s">
        <v>170</v>
      </c>
      <c r="AU743" s="246" t="s">
        <v>79</v>
      </c>
      <c r="AV743" s="14" t="s">
        <v>79</v>
      </c>
      <c r="AW743" s="14" t="s">
        <v>31</v>
      </c>
      <c r="AX743" s="14" t="s">
        <v>69</v>
      </c>
      <c r="AY743" s="246" t="s">
        <v>159</v>
      </c>
    </row>
    <row r="744" s="13" customFormat="1">
      <c r="A744" s="13"/>
      <c r="B744" s="225"/>
      <c r="C744" s="226"/>
      <c r="D744" s="227" t="s">
        <v>170</v>
      </c>
      <c r="E744" s="228" t="s">
        <v>19</v>
      </c>
      <c r="F744" s="229" t="s">
        <v>855</v>
      </c>
      <c r="G744" s="226"/>
      <c r="H744" s="228" t="s">
        <v>19</v>
      </c>
      <c r="I744" s="230"/>
      <c r="J744" s="226"/>
      <c r="K744" s="226"/>
      <c r="L744" s="231"/>
      <c r="M744" s="232"/>
      <c r="N744" s="233"/>
      <c r="O744" s="233"/>
      <c r="P744" s="233"/>
      <c r="Q744" s="233"/>
      <c r="R744" s="233"/>
      <c r="S744" s="233"/>
      <c r="T744" s="234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T744" s="235" t="s">
        <v>170</v>
      </c>
      <c r="AU744" s="235" t="s">
        <v>79</v>
      </c>
      <c r="AV744" s="13" t="s">
        <v>77</v>
      </c>
      <c r="AW744" s="13" t="s">
        <v>31</v>
      </c>
      <c r="AX744" s="13" t="s">
        <v>69</v>
      </c>
      <c r="AY744" s="235" t="s">
        <v>159</v>
      </c>
    </row>
    <row r="745" s="14" customFormat="1">
      <c r="A745" s="14"/>
      <c r="B745" s="236"/>
      <c r="C745" s="237"/>
      <c r="D745" s="227" t="s">
        <v>170</v>
      </c>
      <c r="E745" s="238" t="s">
        <v>19</v>
      </c>
      <c r="F745" s="239" t="s">
        <v>856</v>
      </c>
      <c r="G745" s="237"/>
      <c r="H745" s="240">
        <v>136.75999999999999</v>
      </c>
      <c r="I745" s="241"/>
      <c r="J745" s="237"/>
      <c r="K745" s="237"/>
      <c r="L745" s="242"/>
      <c r="M745" s="243"/>
      <c r="N745" s="244"/>
      <c r="O745" s="244"/>
      <c r="P745" s="244"/>
      <c r="Q745" s="244"/>
      <c r="R745" s="244"/>
      <c r="S745" s="244"/>
      <c r="T745" s="245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T745" s="246" t="s">
        <v>170</v>
      </c>
      <c r="AU745" s="246" t="s">
        <v>79</v>
      </c>
      <c r="AV745" s="14" t="s">
        <v>79</v>
      </c>
      <c r="AW745" s="14" t="s">
        <v>31</v>
      </c>
      <c r="AX745" s="14" t="s">
        <v>69</v>
      </c>
      <c r="AY745" s="246" t="s">
        <v>159</v>
      </c>
    </row>
    <row r="746" s="13" customFormat="1">
      <c r="A746" s="13"/>
      <c r="B746" s="225"/>
      <c r="C746" s="226"/>
      <c r="D746" s="227" t="s">
        <v>170</v>
      </c>
      <c r="E746" s="228" t="s">
        <v>19</v>
      </c>
      <c r="F746" s="229" t="s">
        <v>857</v>
      </c>
      <c r="G746" s="226"/>
      <c r="H746" s="228" t="s">
        <v>19</v>
      </c>
      <c r="I746" s="230"/>
      <c r="J746" s="226"/>
      <c r="K746" s="226"/>
      <c r="L746" s="231"/>
      <c r="M746" s="232"/>
      <c r="N746" s="233"/>
      <c r="O746" s="233"/>
      <c r="P746" s="233"/>
      <c r="Q746" s="233"/>
      <c r="R746" s="233"/>
      <c r="S746" s="233"/>
      <c r="T746" s="234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T746" s="235" t="s">
        <v>170</v>
      </c>
      <c r="AU746" s="235" t="s">
        <v>79</v>
      </c>
      <c r="AV746" s="13" t="s">
        <v>77</v>
      </c>
      <c r="AW746" s="13" t="s">
        <v>31</v>
      </c>
      <c r="AX746" s="13" t="s">
        <v>69</v>
      </c>
      <c r="AY746" s="235" t="s">
        <v>159</v>
      </c>
    </row>
    <row r="747" s="14" customFormat="1">
      <c r="A747" s="14"/>
      <c r="B747" s="236"/>
      <c r="C747" s="237"/>
      <c r="D747" s="227" t="s">
        <v>170</v>
      </c>
      <c r="E747" s="238" t="s">
        <v>19</v>
      </c>
      <c r="F747" s="239" t="s">
        <v>858</v>
      </c>
      <c r="G747" s="237"/>
      <c r="H747" s="240">
        <v>36.659999999999997</v>
      </c>
      <c r="I747" s="241"/>
      <c r="J747" s="237"/>
      <c r="K747" s="237"/>
      <c r="L747" s="242"/>
      <c r="M747" s="243"/>
      <c r="N747" s="244"/>
      <c r="O747" s="244"/>
      <c r="P747" s="244"/>
      <c r="Q747" s="244"/>
      <c r="R747" s="244"/>
      <c r="S747" s="244"/>
      <c r="T747" s="245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T747" s="246" t="s">
        <v>170</v>
      </c>
      <c r="AU747" s="246" t="s">
        <v>79</v>
      </c>
      <c r="AV747" s="14" t="s">
        <v>79</v>
      </c>
      <c r="AW747" s="14" t="s">
        <v>31</v>
      </c>
      <c r="AX747" s="14" t="s">
        <v>69</v>
      </c>
      <c r="AY747" s="246" t="s">
        <v>159</v>
      </c>
    </row>
    <row r="748" s="13" customFormat="1">
      <c r="A748" s="13"/>
      <c r="B748" s="225"/>
      <c r="C748" s="226"/>
      <c r="D748" s="227" t="s">
        <v>170</v>
      </c>
      <c r="E748" s="228" t="s">
        <v>19</v>
      </c>
      <c r="F748" s="229" t="s">
        <v>859</v>
      </c>
      <c r="G748" s="226"/>
      <c r="H748" s="228" t="s">
        <v>19</v>
      </c>
      <c r="I748" s="230"/>
      <c r="J748" s="226"/>
      <c r="K748" s="226"/>
      <c r="L748" s="231"/>
      <c r="M748" s="232"/>
      <c r="N748" s="233"/>
      <c r="O748" s="233"/>
      <c r="P748" s="233"/>
      <c r="Q748" s="233"/>
      <c r="R748" s="233"/>
      <c r="S748" s="233"/>
      <c r="T748" s="234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T748" s="235" t="s">
        <v>170</v>
      </c>
      <c r="AU748" s="235" t="s">
        <v>79</v>
      </c>
      <c r="AV748" s="13" t="s">
        <v>77</v>
      </c>
      <c r="AW748" s="13" t="s">
        <v>31</v>
      </c>
      <c r="AX748" s="13" t="s">
        <v>69</v>
      </c>
      <c r="AY748" s="235" t="s">
        <v>159</v>
      </c>
    </row>
    <row r="749" s="14" customFormat="1">
      <c r="A749" s="14"/>
      <c r="B749" s="236"/>
      <c r="C749" s="237"/>
      <c r="D749" s="227" t="s">
        <v>170</v>
      </c>
      <c r="E749" s="238" t="s">
        <v>19</v>
      </c>
      <c r="F749" s="239" t="s">
        <v>860</v>
      </c>
      <c r="G749" s="237"/>
      <c r="H749" s="240">
        <v>418.36000000000001</v>
      </c>
      <c r="I749" s="241"/>
      <c r="J749" s="237"/>
      <c r="K749" s="237"/>
      <c r="L749" s="242"/>
      <c r="M749" s="243"/>
      <c r="N749" s="244"/>
      <c r="O749" s="244"/>
      <c r="P749" s="244"/>
      <c r="Q749" s="244"/>
      <c r="R749" s="244"/>
      <c r="S749" s="244"/>
      <c r="T749" s="245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T749" s="246" t="s">
        <v>170</v>
      </c>
      <c r="AU749" s="246" t="s">
        <v>79</v>
      </c>
      <c r="AV749" s="14" t="s">
        <v>79</v>
      </c>
      <c r="AW749" s="14" t="s">
        <v>31</v>
      </c>
      <c r="AX749" s="14" t="s">
        <v>69</v>
      </c>
      <c r="AY749" s="246" t="s">
        <v>159</v>
      </c>
    </row>
    <row r="750" s="13" customFormat="1">
      <c r="A750" s="13"/>
      <c r="B750" s="225"/>
      <c r="C750" s="226"/>
      <c r="D750" s="227" t="s">
        <v>170</v>
      </c>
      <c r="E750" s="228" t="s">
        <v>19</v>
      </c>
      <c r="F750" s="229" t="s">
        <v>861</v>
      </c>
      <c r="G750" s="226"/>
      <c r="H750" s="228" t="s">
        <v>19</v>
      </c>
      <c r="I750" s="230"/>
      <c r="J750" s="226"/>
      <c r="K750" s="226"/>
      <c r="L750" s="231"/>
      <c r="M750" s="232"/>
      <c r="N750" s="233"/>
      <c r="O750" s="233"/>
      <c r="P750" s="233"/>
      <c r="Q750" s="233"/>
      <c r="R750" s="233"/>
      <c r="S750" s="233"/>
      <c r="T750" s="234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T750" s="235" t="s">
        <v>170</v>
      </c>
      <c r="AU750" s="235" t="s">
        <v>79</v>
      </c>
      <c r="AV750" s="13" t="s">
        <v>77</v>
      </c>
      <c r="AW750" s="13" t="s">
        <v>31</v>
      </c>
      <c r="AX750" s="13" t="s">
        <v>69</v>
      </c>
      <c r="AY750" s="235" t="s">
        <v>159</v>
      </c>
    </row>
    <row r="751" s="14" customFormat="1">
      <c r="A751" s="14"/>
      <c r="B751" s="236"/>
      <c r="C751" s="237"/>
      <c r="D751" s="227" t="s">
        <v>170</v>
      </c>
      <c r="E751" s="238" t="s">
        <v>19</v>
      </c>
      <c r="F751" s="239" t="s">
        <v>862</v>
      </c>
      <c r="G751" s="237"/>
      <c r="H751" s="240">
        <v>379.19999999999999</v>
      </c>
      <c r="I751" s="241"/>
      <c r="J751" s="237"/>
      <c r="K751" s="237"/>
      <c r="L751" s="242"/>
      <c r="M751" s="243"/>
      <c r="N751" s="244"/>
      <c r="O751" s="244"/>
      <c r="P751" s="244"/>
      <c r="Q751" s="244"/>
      <c r="R751" s="244"/>
      <c r="S751" s="244"/>
      <c r="T751" s="245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T751" s="246" t="s">
        <v>170</v>
      </c>
      <c r="AU751" s="246" t="s">
        <v>79</v>
      </c>
      <c r="AV751" s="14" t="s">
        <v>79</v>
      </c>
      <c r="AW751" s="14" t="s">
        <v>31</v>
      </c>
      <c r="AX751" s="14" t="s">
        <v>69</v>
      </c>
      <c r="AY751" s="246" t="s">
        <v>159</v>
      </c>
    </row>
    <row r="752" s="13" customFormat="1">
      <c r="A752" s="13"/>
      <c r="B752" s="225"/>
      <c r="C752" s="226"/>
      <c r="D752" s="227" t="s">
        <v>170</v>
      </c>
      <c r="E752" s="228" t="s">
        <v>19</v>
      </c>
      <c r="F752" s="229" t="s">
        <v>863</v>
      </c>
      <c r="G752" s="226"/>
      <c r="H752" s="228" t="s">
        <v>19</v>
      </c>
      <c r="I752" s="230"/>
      <c r="J752" s="226"/>
      <c r="K752" s="226"/>
      <c r="L752" s="231"/>
      <c r="M752" s="232"/>
      <c r="N752" s="233"/>
      <c r="O752" s="233"/>
      <c r="P752" s="233"/>
      <c r="Q752" s="233"/>
      <c r="R752" s="233"/>
      <c r="S752" s="233"/>
      <c r="T752" s="234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T752" s="235" t="s">
        <v>170</v>
      </c>
      <c r="AU752" s="235" t="s">
        <v>79</v>
      </c>
      <c r="AV752" s="13" t="s">
        <v>77</v>
      </c>
      <c r="AW752" s="13" t="s">
        <v>31</v>
      </c>
      <c r="AX752" s="13" t="s">
        <v>69</v>
      </c>
      <c r="AY752" s="235" t="s">
        <v>159</v>
      </c>
    </row>
    <row r="753" s="14" customFormat="1">
      <c r="A753" s="14"/>
      <c r="B753" s="236"/>
      <c r="C753" s="237"/>
      <c r="D753" s="227" t="s">
        <v>170</v>
      </c>
      <c r="E753" s="238" t="s">
        <v>19</v>
      </c>
      <c r="F753" s="239" t="s">
        <v>864</v>
      </c>
      <c r="G753" s="237"/>
      <c r="H753" s="240">
        <v>14.529999999999999</v>
      </c>
      <c r="I753" s="241"/>
      <c r="J753" s="237"/>
      <c r="K753" s="237"/>
      <c r="L753" s="242"/>
      <c r="M753" s="243"/>
      <c r="N753" s="244"/>
      <c r="O753" s="244"/>
      <c r="P753" s="244"/>
      <c r="Q753" s="244"/>
      <c r="R753" s="244"/>
      <c r="S753" s="244"/>
      <c r="T753" s="245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T753" s="246" t="s">
        <v>170</v>
      </c>
      <c r="AU753" s="246" t="s">
        <v>79</v>
      </c>
      <c r="AV753" s="14" t="s">
        <v>79</v>
      </c>
      <c r="AW753" s="14" t="s">
        <v>31</v>
      </c>
      <c r="AX753" s="14" t="s">
        <v>69</v>
      </c>
      <c r="AY753" s="246" t="s">
        <v>159</v>
      </c>
    </row>
    <row r="754" s="13" customFormat="1">
      <c r="A754" s="13"/>
      <c r="B754" s="225"/>
      <c r="C754" s="226"/>
      <c r="D754" s="227" t="s">
        <v>170</v>
      </c>
      <c r="E754" s="228" t="s">
        <v>19</v>
      </c>
      <c r="F754" s="229" t="s">
        <v>865</v>
      </c>
      <c r="G754" s="226"/>
      <c r="H754" s="228" t="s">
        <v>19</v>
      </c>
      <c r="I754" s="230"/>
      <c r="J754" s="226"/>
      <c r="K754" s="226"/>
      <c r="L754" s="231"/>
      <c r="M754" s="232"/>
      <c r="N754" s="233"/>
      <c r="O754" s="233"/>
      <c r="P754" s="233"/>
      <c r="Q754" s="233"/>
      <c r="R754" s="233"/>
      <c r="S754" s="233"/>
      <c r="T754" s="234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T754" s="235" t="s">
        <v>170</v>
      </c>
      <c r="AU754" s="235" t="s">
        <v>79</v>
      </c>
      <c r="AV754" s="13" t="s">
        <v>77</v>
      </c>
      <c r="AW754" s="13" t="s">
        <v>31</v>
      </c>
      <c r="AX754" s="13" t="s">
        <v>69</v>
      </c>
      <c r="AY754" s="235" t="s">
        <v>159</v>
      </c>
    </row>
    <row r="755" s="14" customFormat="1">
      <c r="A755" s="14"/>
      <c r="B755" s="236"/>
      <c r="C755" s="237"/>
      <c r="D755" s="227" t="s">
        <v>170</v>
      </c>
      <c r="E755" s="238" t="s">
        <v>19</v>
      </c>
      <c r="F755" s="239" t="s">
        <v>866</v>
      </c>
      <c r="G755" s="237"/>
      <c r="H755" s="240">
        <v>-632.34199999999998</v>
      </c>
      <c r="I755" s="241"/>
      <c r="J755" s="237"/>
      <c r="K755" s="237"/>
      <c r="L755" s="242"/>
      <c r="M755" s="243"/>
      <c r="N755" s="244"/>
      <c r="O755" s="244"/>
      <c r="P755" s="244"/>
      <c r="Q755" s="244"/>
      <c r="R755" s="244"/>
      <c r="S755" s="244"/>
      <c r="T755" s="245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T755" s="246" t="s">
        <v>170</v>
      </c>
      <c r="AU755" s="246" t="s">
        <v>79</v>
      </c>
      <c r="AV755" s="14" t="s">
        <v>79</v>
      </c>
      <c r="AW755" s="14" t="s">
        <v>31</v>
      </c>
      <c r="AX755" s="14" t="s">
        <v>69</v>
      </c>
      <c r="AY755" s="246" t="s">
        <v>159</v>
      </c>
    </row>
    <row r="756" s="13" customFormat="1">
      <c r="A756" s="13"/>
      <c r="B756" s="225"/>
      <c r="C756" s="226"/>
      <c r="D756" s="227" t="s">
        <v>170</v>
      </c>
      <c r="E756" s="228" t="s">
        <v>19</v>
      </c>
      <c r="F756" s="229" t="s">
        <v>867</v>
      </c>
      <c r="G756" s="226"/>
      <c r="H756" s="228" t="s">
        <v>19</v>
      </c>
      <c r="I756" s="230"/>
      <c r="J756" s="226"/>
      <c r="K756" s="226"/>
      <c r="L756" s="231"/>
      <c r="M756" s="232"/>
      <c r="N756" s="233"/>
      <c r="O756" s="233"/>
      <c r="P756" s="233"/>
      <c r="Q756" s="233"/>
      <c r="R756" s="233"/>
      <c r="S756" s="233"/>
      <c r="T756" s="234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T756" s="235" t="s">
        <v>170</v>
      </c>
      <c r="AU756" s="235" t="s">
        <v>79</v>
      </c>
      <c r="AV756" s="13" t="s">
        <v>77</v>
      </c>
      <c r="AW756" s="13" t="s">
        <v>31</v>
      </c>
      <c r="AX756" s="13" t="s">
        <v>69</v>
      </c>
      <c r="AY756" s="235" t="s">
        <v>159</v>
      </c>
    </row>
    <row r="757" s="14" customFormat="1">
      <c r="A757" s="14"/>
      <c r="B757" s="236"/>
      <c r="C757" s="237"/>
      <c r="D757" s="227" t="s">
        <v>170</v>
      </c>
      <c r="E757" s="238" t="s">
        <v>19</v>
      </c>
      <c r="F757" s="239" t="s">
        <v>801</v>
      </c>
      <c r="G757" s="237"/>
      <c r="H757" s="240">
        <v>105.82299999999999</v>
      </c>
      <c r="I757" s="241"/>
      <c r="J757" s="237"/>
      <c r="K757" s="237"/>
      <c r="L757" s="242"/>
      <c r="M757" s="243"/>
      <c r="N757" s="244"/>
      <c r="O757" s="244"/>
      <c r="P757" s="244"/>
      <c r="Q757" s="244"/>
      <c r="R757" s="244"/>
      <c r="S757" s="244"/>
      <c r="T757" s="245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T757" s="246" t="s">
        <v>170</v>
      </c>
      <c r="AU757" s="246" t="s">
        <v>79</v>
      </c>
      <c r="AV757" s="14" t="s">
        <v>79</v>
      </c>
      <c r="AW757" s="14" t="s">
        <v>31</v>
      </c>
      <c r="AX757" s="14" t="s">
        <v>69</v>
      </c>
      <c r="AY757" s="246" t="s">
        <v>159</v>
      </c>
    </row>
    <row r="758" s="16" customFormat="1">
      <c r="A758" s="16"/>
      <c r="B758" s="268"/>
      <c r="C758" s="269"/>
      <c r="D758" s="227" t="s">
        <v>170</v>
      </c>
      <c r="E758" s="270" t="s">
        <v>19</v>
      </c>
      <c r="F758" s="271" t="s">
        <v>585</v>
      </c>
      <c r="G758" s="269"/>
      <c r="H758" s="272">
        <v>2801.5359999999991</v>
      </c>
      <c r="I758" s="273"/>
      <c r="J758" s="269"/>
      <c r="K758" s="269"/>
      <c r="L758" s="274"/>
      <c r="M758" s="275"/>
      <c r="N758" s="276"/>
      <c r="O758" s="276"/>
      <c r="P758" s="276"/>
      <c r="Q758" s="276"/>
      <c r="R758" s="276"/>
      <c r="S758" s="276"/>
      <c r="T758" s="277"/>
      <c r="U758" s="16"/>
      <c r="V758" s="16"/>
      <c r="W758" s="16"/>
      <c r="X758" s="16"/>
      <c r="Y758" s="16"/>
      <c r="Z758" s="16"/>
      <c r="AA758" s="16"/>
      <c r="AB758" s="16"/>
      <c r="AC758" s="16"/>
      <c r="AD758" s="16"/>
      <c r="AE758" s="16"/>
      <c r="AT758" s="278" t="s">
        <v>170</v>
      </c>
      <c r="AU758" s="278" t="s">
        <v>79</v>
      </c>
      <c r="AV758" s="16" t="s">
        <v>194</v>
      </c>
      <c r="AW758" s="16" t="s">
        <v>31</v>
      </c>
      <c r="AX758" s="16" t="s">
        <v>69</v>
      </c>
      <c r="AY758" s="278" t="s">
        <v>159</v>
      </c>
    </row>
    <row r="759" s="15" customFormat="1">
      <c r="A759" s="15"/>
      <c r="B759" s="247"/>
      <c r="C759" s="248"/>
      <c r="D759" s="227" t="s">
        <v>170</v>
      </c>
      <c r="E759" s="249" t="s">
        <v>19</v>
      </c>
      <c r="F759" s="250" t="s">
        <v>188</v>
      </c>
      <c r="G759" s="248"/>
      <c r="H759" s="251">
        <v>2925.6809999999996</v>
      </c>
      <c r="I759" s="252"/>
      <c r="J759" s="248"/>
      <c r="K759" s="248"/>
      <c r="L759" s="253"/>
      <c r="M759" s="254"/>
      <c r="N759" s="255"/>
      <c r="O759" s="255"/>
      <c r="P759" s="255"/>
      <c r="Q759" s="255"/>
      <c r="R759" s="255"/>
      <c r="S759" s="255"/>
      <c r="T759" s="256"/>
      <c r="U759" s="15"/>
      <c r="V759" s="15"/>
      <c r="W759" s="15"/>
      <c r="X759" s="15"/>
      <c r="Y759" s="15"/>
      <c r="Z759" s="15"/>
      <c r="AA759" s="15"/>
      <c r="AB759" s="15"/>
      <c r="AC759" s="15"/>
      <c r="AD759" s="15"/>
      <c r="AE759" s="15"/>
      <c r="AT759" s="257" t="s">
        <v>170</v>
      </c>
      <c r="AU759" s="257" t="s">
        <v>79</v>
      </c>
      <c r="AV759" s="15" t="s">
        <v>166</v>
      </c>
      <c r="AW759" s="15" t="s">
        <v>31</v>
      </c>
      <c r="AX759" s="15" t="s">
        <v>77</v>
      </c>
      <c r="AY759" s="257" t="s">
        <v>159</v>
      </c>
    </row>
    <row r="760" s="2" customFormat="1" ht="16.5" customHeight="1">
      <c r="A760" s="41"/>
      <c r="B760" s="42"/>
      <c r="C760" s="258" t="s">
        <v>868</v>
      </c>
      <c r="D760" s="258" t="s">
        <v>316</v>
      </c>
      <c r="E760" s="259" t="s">
        <v>869</v>
      </c>
      <c r="F760" s="260" t="s">
        <v>870</v>
      </c>
      <c r="G760" s="261" t="s">
        <v>197</v>
      </c>
      <c r="H760" s="262">
        <v>136.56</v>
      </c>
      <c r="I760" s="263"/>
      <c r="J760" s="264">
        <f>ROUND(I760*H760,2)</f>
        <v>0</v>
      </c>
      <c r="K760" s="260" t="s">
        <v>165</v>
      </c>
      <c r="L760" s="265"/>
      <c r="M760" s="266" t="s">
        <v>19</v>
      </c>
      <c r="N760" s="267" t="s">
        <v>40</v>
      </c>
      <c r="O760" s="87"/>
      <c r="P760" s="216">
        <f>O760*H760</f>
        <v>0</v>
      </c>
      <c r="Q760" s="216">
        <v>0.014</v>
      </c>
      <c r="R760" s="216">
        <f>Q760*H760</f>
        <v>1.91184</v>
      </c>
      <c r="S760" s="216">
        <v>0</v>
      </c>
      <c r="T760" s="217">
        <f>S760*H760</f>
        <v>0</v>
      </c>
      <c r="U760" s="41"/>
      <c r="V760" s="41"/>
      <c r="W760" s="41"/>
      <c r="X760" s="41"/>
      <c r="Y760" s="41"/>
      <c r="Z760" s="41"/>
      <c r="AA760" s="41"/>
      <c r="AB760" s="41"/>
      <c r="AC760" s="41"/>
      <c r="AD760" s="41"/>
      <c r="AE760" s="41"/>
      <c r="AR760" s="218" t="s">
        <v>225</v>
      </c>
      <c r="AT760" s="218" t="s">
        <v>316</v>
      </c>
      <c r="AU760" s="218" t="s">
        <v>79</v>
      </c>
      <c r="AY760" s="20" t="s">
        <v>159</v>
      </c>
      <c r="BE760" s="219">
        <f>IF(N760="základní",J760,0)</f>
        <v>0</v>
      </c>
      <c r="BF760" s="219">
        <f>IF(N760="snížená",J760,0)</f>
        <v>0</v>
      </c>
      <c r="BG760" s="219">
        <f>IF(N760="zákl. přenesená",J760,0)</f>
        <v>0</v>
      </c>
      <c r="BH760" s="219">
        <f>IF(N760="sníž. přenesená",J760,0)</f>
        <v>0</v>
      </c>
      <c r="BI760" s="219">
        <f>IF(N760="nulová",J760,0)</f>
        <v>0</v>
      </c>
      <c r="BJ760" s="20" t="s">
        <v>77</v>
      </c>
      <c r="BK760" s="219">
        <f>ROUND(I760*H760,2)</f>
        <v>0</v>
      </c>
      <c r="BL760" s="20" t="s">
        <v>166</v>
      </c>
      <c r="BM760" s="218" t="s">
        <v>871</v>
      </c>
    </row>
    <row r="761" s="14" customFormat="1">
      <c r="A761" s="14"/>
      <c r="B761" s="236"/>
      <c r="C761" s="237"/>
      <c r="D761" s="227" t="s">
        <v>170</v>
      </c>
      <c r="E761" s="238" t="s">
        <v>19</v>
      </c>
      <c r="F761" s="239" t="s">
        <v>872</v>
      </c>
      <c r="G761" s="237"/>
      <c r="H761" s="240">
        <v>136.56</v>
      </c>
      <c r="I761" s="241"/>
      <c r="J761" s="237"/>
      <c r="K761" s="237"/>
      <c r="L761" s="242"/>
      <c r="M761" s="243"/>
      <c r="N761" s="244"/>
      <c r="O761" s="244"/>
      <c r="P761" s="244"/>
      <c r="Q761" s="244"/>
      <c r="R761" s="244"/>
      <c r="S761" s="244"/>
      <c r="T761" s="245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T761" s="246" t="s">
        <v>170</v>
      </c>
      <c r="AU761" s="246" t="s">
        <v>79</v>
      </c>
      <c r="AV761" s="14" t="s">
        <v>79</v>
      </c>
      <c r="AW761" s="14" t="s">
        <v>31</v>
      </c>
      <c r="AX761" s="14" t="s">
        <v>77</v>
      </c>
      <c r="AY761" s="246" t="s">
        <v>159</v>
      </c>
    </row>
    <row r="762" s="2" customFormat="1" ht="16.5" customHeight="1">
      <c r="A762" s="41"/>
      <c r="B762" s="42"/>
      <c r="C762" s="258" t="s">
        <v>873</v>
      </c>
      <c r="D762" s="258" t="s">
        <v>316</v>
      </c>
      <c r="E762" s="259" t="s">
        <v>874</v>
      </c>
      <c r="F762" s="260" t="s">
        <v>875</v>
      </c>
      <c r="G762" s="261" t="s">
        <v>197</v>
      </c>
      <c r="H762" s="262">
        <v>3081.6900000000001</v>
      </c>
      <c r="I762" s="263"/>
      <c r="J762" s="264">
        <f>ROUND(I762*H762,2)</f>
        <v>0</v>
      </c>
      <c r="K762" s="260" t="s">
        <v>165</v>
      </c>
      <c r="L762" s="265"/>
      <c r="M762" s="266" t="s">
        <v>19</v>
      </c>
      <c r="N762" s="267" t="s">
        <v>40</v>
      </c>
      <c r="O762" s="87"/>
      <c r="P762" s="216">
        <f>O762*H762</f>
        <v>0</v>
      </c>
      <c r="Q762" s="216">
        <v>0.016</v>
      </c>
      <c r="R762" s="216">
        <f>Q762*H762</f>
        <v>49.307040000000001</v>
      </c>
      <c r="S762" s="216">
        <v>0</v>
      </c>
      <c r="T762" s="217">
        <f>S762*H762</f>
        <v>0</v>
      </c>
      <c r="U762" s="41"/>
      <c r="V762" s="41"/>
      <c r="W762" s="41"/>
      <c r="X762" s="41"/>
      <c r="Y762" s="41"/>
      <c r="Z762" s="41"/>
      <c r="AA762" s="41"/>
      <c r="AB762" s="41"/>
      <c r="AC762" s="41"/>
      <c r="AD762" s="41"/>
      <c r="AE762" s="41"/>
      <c r="AR762" s="218" t="s">
        <v>225</v>
      </c>
      <c r="AT762" s="218" t="s">
        <v>316</v>
      </c>
      <c r="AU762" s="218" t="s">
        <v>79</v>
      </c>
      <c r="AY762" s="20" t="s">
        <v>159</v>
      </c>
      <c r="BE762" s="219">
        <f>IF(N762="základní",J762,0)</f>
        <v>0</v>
      </c>
      <c r="BF762" s="219">
        <f>IF(N762="snížená",J762,0)</f>
        <v>0</v>
      </c>
      <c r="BG762" s="219">
        <f>IF(N762="zákl. přenesená",J762,0)</f>
        <v>0</v>
      </c>
      <c r="BH762" s="219">
        <f>IF(N762="sníž. přenesená",J762,0)</f>
        <v>0</v>
      </c>
      <c r="BI762" s="219">
        <f>IF(N762="nulová",J762,0)</f>
        <v>0</v>
      </c>
      <c r="BJ762" s="20" t="s">
        <v>77</v>
      </c>
      <c r="BK762" s="219">
        <f>ROUND(I762*H762,2)</f>
        <v>0</v>
      </c>
      <c r="BL762" s="20" t="s">
        <v>166</v>
      </c>
      <c r="BM762" s="218" t="s">
        <v>876</v>
      </c>
    </row>
    <row r="763" s="14" customFormat="1">
      <c r="A763" s="14"/>
      <c r="B763" s="236"/>
      <c r="C763" s="237"/>
      <c r="D763" s="227" t="s">
        <v>170</v>
      </c>
      <c r="E763" s="238" t="s">
        <v>19</v>
      </c>
      <c r="F763" s="239" t="s">
        <v>877</v>
      </c>
      <c r="G763" s="237"/>
      <c r="H763" s="240">
        <v>3081.6900000000001</v>
      </c>
      <c r="I763" s="241"/>
      <c r="J763" s="237"/>
      <c r="K763" s="237"/>
      <c r="L763" s="242"/>
      <c r="M763" s="243"/>
      <c r="N763" s="244"/>
      <c r="O763" s="244"/>
      <c r="P763" s="244"/>
      <c r="Q763" s="244"/>
      <c r="R763" s="244"/>
      <c r="S763" s="244"/>
      <c r="T763" s="245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T763" s="246" t="s">
        <v>170</v>
      </c>
      <c r="AU763" s="246" t="s">
        <v>79</v>
      </c>
      <c r="AV763" s="14" t="s">
        <v>79</v>
      </c>
      <c r="AW763" s="14" t="s">
        <v>31</v>
      </c>
      <c r="AX763" s="14" t="s">
        <v>77</v>
      </c>
      <c r="AY763" s="246" t="s">
        <v>159</v>
      </c>
    </row>
    <row r="764" s="2" customFormat="1" ht="37.8" customHeight="1">
      <c r="A764" s="41"/>
      <c r="B764" s="42"/>
      <c r="C764" s="207" t="s">
        <v>878</v>
      </c>
      <c r="D764" s="207" t="s">
        <v>161</v>
      </c>
      <c r="E764" s="208" t="s">
        <v>879</v>
      </c>
      <c r="F764" s="209" t="s">
        <v>880</v>
      </c>
      <c r="G764" s="210" t="s">
        <v>197</v>
      </c>
      <c r="H764" s="211">
        <v>45.159999999999997</v>
      </c>
      <c r="I764" s="212"/>
      <c r="J764" s="213">
        <f>ROUND(I764*H764,2)</f>
        <v>0</v>
      </c>
      <c r="K764" s="209" t="s">
        <v>165</v>
      </c>
      <c r="L764" s="47"/>
      <c r="M764" s="214" t="s">
        <v>19</v>
      </c>
      <c r="N764" s="215" t="s">
        <v>40</v>
      </c>
      <c r="O764" s="87"/>
      <c r="P764" s="216">
        <f>O764*H764</f>
        <v>0</v>
      </c>
      <c r="Q764" s="216">
        <v>0.0080099999999999998</v>
      </c>
      <c r="R764" s="216">
        <f>Q764*H764</f>
        <v>0.36173159999999999</v>
      </c>
      <c r="S764" s="216">
        <v>0</v>
      </c>
      <c r="T764" s="217">
        <f>S764*H764</f>
        <v>0</v>
      </c>
      <c r="U764" s="41"/>
      <c r="V764" s="41"/>
      <c r="W764" s="41"/>
      <c r="X764" s="41"/>
      <c r="Y764" s="41"/>
      <c r="Z764" s="41"/>
      <c r="AA764" s="41"/>
      <c r="AB764" s="41"/>
      <c r="AC764" s="41"/>
      <c r="AD764" s="41"/>
      <c r="AE764" s="41"/>
      <c r="AR764" s="218" t="s">
        <v>166</v>
      </c>
      <c r="AT764" s="218" t="s">
        <v>161</v>
      </c>
      <c r="AU764" s="218" t="s">
        <v>79</v>
      </c>
      <c r="AY764" s="20" t="s">
        <v>159</v>
      </c>
      <c r="BE764" s="219">
        <f>IF(N764="základní",J764,0)</f>
        <v>0</v>
      </c>
      <c r="BF764" s="219">
        <f>IF(N764="snížená",J764,0)</f>
        <v>0</v>
      </c>
      <c r="BG764" s="219">
        <f>IF(N764="zákl. přenesená",J764,0)</f>
        <v>0</v>
      </c>
      <c r="BH764" s="219">
        <f>IF(N764="sníž. přenesená",J764,0)</f>
        <v>0</v>
      </c>
      <c r="BI764" s="219">
        <f>IF(N764="nulová",J764,0)</f>
        <v>0</v>
      </c>
      <c r="BJ764" s="20" t="s">
        <v>77</v>
      </c>
      <c r="BK764" s="219">
        <f>ROUND(I764*H764,2)</f>
        <v>0</v>
      </c>
      <c r="BL764" s="20" t="s">
        <v>166</v>
      </c>
      <c r="BM764" s="218" t="s">
        <v>881</v>
      </c>
    </row>
    <row r="765" s="2" customFormat="1">
      <c r="A765" s="41"/>
      <c r="B765" s="42"/>
      <c r="C765" s="43"/>
      <c r="D765" s="220" t="s">
        <v>168</v>
      </c>
      <c r="E765" s="43"/>
      <c r="F765" s="221" t="s">
        <v>882</v>
      </c>
      <c r="G765" s="43"/>
      <c r="H765" s="43"/>
      <c r="I765" s="222"/>
      <c r="J765" s="43"/>
      <c r="K765" s="43"/>
      <c r="L765" s="47"/>
      <c r="M765" s="223"/>
      <c r="N765" s="224"/>
      <c r="O765" s="87"/>
      <c r="P765" s="87"/>
      <c r="Q765" s="87"/>
      <c r="R765" s="87"/>
      <c r="S765" s="87"/>
      <c r="T765" s="88"/>
      <c r="U765" s="41"/>
      <c r="V765" s="41"/>
      <c r="W765" s="41"/>
      <c r="X765" s="41"/>
      <c r="Y765" s="41"/>
      <c r="Z765" s="41"/>
      <c r="AA765" s="41"/>
      <c r="AB765" s="41"/>
      <c r="AC765" s="41"/>
      <c r="AD765" s="41"/>
      <c r="AE765" s="41"/>
      <c r="AT765" s="20" t="s">
        <v>168</v>
      </c>
      <c r="AU765" s="20" t="s">
        <v>79</v>
      </c>
    </row>
    <row r="766" s="13" customFormat="1">
      <c r="A766" s="13"/>
      <c r="B766" s="225"/>
      <c r="C766" s="226"/>
      <c r="D766" s="227" t="s">
        <v>170</v>
      </c>
      <c r="E766" s="228" t="s">
        <v>19</v>
      </c>
      <c r="F766" s="229" t="s">
        <v>883</v>
      </c>
      <c r="G766" s="226"/>
      <c r="H766" s="228" t="s">
        <v>19</v>
      </c>
      <c r="I766" s="230"/>
      <c r="J766" s="226"/>
      <c r="K766" s="226"/>
      <c r="L766" s="231"/>
      <c r="M766" s="232"/>
      <c r="N766" s="233"/>
      <c r="O766" s="233"/>
      <c r="P766" s="233"/>
      <c r="Q766" s="233"/>
      <c r="R766" s="233"/>
      <c r="S766" s="233"/>
      <c r="T766" s="234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T766" s="235" t="s">
        <v>170</v>
      </c>
      <c r="AU766" s="235" t="s">
        <v>79</v>
      </c>
      <c r="AV766" s="13" t="s">
        <v>77</v>
      </c>
      <c r="AW766" s="13" t="s">
        <v>31</v>
      </c>
      <c r="AX766" s="13" t="s">
        <v>69</v>
      </c>
      <c r="AY766" s="235" t="s">
        <v>159</v>
      </c>
    </row>
    <row r="767" s="13" customFormat="1">
      <c r="A767" s="13"/>
      <c r="B767" s="225"/>
      <c r="C767" s="226"/>
      <c r="D767" s="227" t="s">
        <v>170</v>
      </c>
      <c r="E767" s="228" t="s">
        <v>19</v>
      </c>
      <c r="F767" s="229" t="s">
        <v>884</v>
      </c>
      <c r="G767" s="226"/>
      <c r="H767" s="228" t="s">
        <v>19</v>
      </c>
      <c r="I767" s="230"/>
      <c r="J767" s="226"/>
      <c r="K767" s="226"/>
      <c r="L767" s="231"/>
      <c r="M767" s="232"/>
      <c r="N767" s="233"/>
      <c r="O767" s="233"/>
      <c r="P767" s="233"/>
      <c r="Q767" s="233"/>
      <c r="R767" s="233"/>
      <c r="S767" s="233"/>
      <c r="T767" s="234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T767" s="235" t="s">
        <v>170</v>
      </c>
      <c r="AU767" s="235" t="s">
        <v>79</v>
      </c>
      <c r="AV767" s="13" t="s">
        <v>77</v>
      </c>
      <c r="AW767" s="13" t="s">
        <v>31</v>
      </c>
      <c r="AX767" s="13" t="s">
        <v>69</v>
      </c>
      <c r="AY767" s="235" t="s">
        <v>159</v>
      </c>
    </row>
    <row r="768" s="14" customFormat="1">
      <c r="A768" s="14"/>
      <c r="B768" s="236"/>
      <c r="C768" s="237"/>
      <c r="D768" s="227" t="s">
        <v>170</v>
      </c>
      <c r="E768" s="238" t="s">
        <v>19</v>
      </c>
      <c r="F768" s="239" t="s">
        <v>885</v>
      </c>
      <c r="G768" s="237"/>
      <c r="H768" s="240">
        <v>18.16</v>
      </c>
      <c r="I768" s="241"/>
      <c r="J768" s="237"/>
      <c r="K768" s="237"/>
      <c r="L768" s="242"/>
      <c r="M768" s="243"/>
      <c r="N768" s="244"/>
      <c r="O768" s="244"/>
      <c r="P768" s="244"/>
      <c r="Q768" s="244"/>
      <c r="R768" s="244"/>
      <c r="S768" s="244"/>
      <c r="T768" s="245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T768" s="246" t="s">
        <v>170</v>
      </c>
      <c r="AU768" s="246" t="s">
        <v>79</v>
      </c>
      <c r="AV768" s="14" t="s">
        <v>79</v>
      </c>
      <c r="AW768" s="14" t="s">
        <v>31</v>
      </c>
      <c r="AX768" s="14" t="s">
        <v>69</v>
      </c>
      <c r="AY768" s="246" t="s">
        <v>159</v>
      </c>
    </row>
    <row r="769" s="13" customFormat="1">
      <c r="A769" s="13"/>
      <c r="B769" s="225"/>
      <c r="C769" s="226"/>
      <c r="D769" s="227" t="s">
        <v>170</v>
      </c>
      <c r="E769" s="228" t="s">
        <v>19</v>
      </c>
      <c r="F769" s="229" t="s">
        <v>886</v>
      </c>
      <c r="G769" s="226"/>
      <c r="H769" s="228" t="s">
        <v>19</v>
      </c>
      <c r="I769" s="230"/>
      <c r="J769" s="226"/>
      <c r="K769" s="226"/>
      <c r="L769" s="231"/>
      <c r="M769" s="232"/>
      <c r="N769" s="233"/>
      <c r="O769" s="233"/>
      <c r="P769" s="233"/>
      <c r="Q769" s="233"/>
      <c r="R769" s="233"/>
      <c r="S769" s="233"/>
      <c r="T769" s="234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T769" s="235" t="s">
        <v>170</v>
      </c>
      <c r="AU769" s="235" t="s">
        <v>79</v>
      </c>
      <c r="AV769" s="13" t="s">
        <v>77</v>
      </c>
      <c r="AW769" s="13" t="s">
        <v>31</v>
      </c>
      <c r="AX769" s="13" t="s">
        <v>69</v>
      </c>
      <c r="AY769" s="235" t="s">
        <v>159</v>
      </c>
    </row>
    <row r="770" s="14" customFormat="1">
      <c r="A770" s="14"/>
      <c r="B770" s="236"/>
      <c r="C770" s="237"/>
      <c r="D770" s="227" t="s">
        <v>170</v>
      </c>
      <c r="E770" s="238" t="s">
        <v>19</v>
      </c>
      <c r="F770" s="239" t="s">
        <v>639</v>
      </c>
      <c r="G770" s="237"/>
      <c r="H770" s="240">
        <v>27</v>
      </c>
      <c r="I770" s="241"/>
      <c r="J770" s="237"/>
      <c r="K770" s="237"/>
      <c r="L770" s="242"/>
      <c r="M770" s="243"/>
      <c r="N770" s="244"/>
      <c r="O770" s="244"/>
      <c r="P770" s="244"/>
      <c r="Q770" s="244"/>
      <c r="R770" s="244"/>
      <c r="S770" s="244"/>
      <c r="T770" s="245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T770" s="246" t="s">
        <v>170</v>
      </c>
      <c r="AU770" s="246" t="s">
        <v>79</v>
      </c>
      <c r="AV770" s="14" t="s">
        <v>79</v>
      </c>
      <c r="AW770" s="14" t="s">
        <v>31</v>
      </c>
      <c r="AX770" s="14" t="s">
        <v>69</v>
      </c>
      <c r="AY770" s="246" t="s">
        <v>159</v>
      </c>
    </row>
    <row r="771" s="15" customFormat="1">
      <c r="A771" s="15"/>
      <c r="B771" s="247"/>
      <c r="C771" s="248"/>
      <c r="D771" s="227" t="s">
        <v>170</v>
      </c>
      <c r="E771" s="249" t="s">
        <v>19</v>
      </c>
      <c r="F771" s="250" t="s">
        <v>188</v>
      </c>
      <c r="G771" s="248"/>
      <c r="H771" s="251">
        <v>45.159999999999997</v>
      </c>
      <c r="I771" s="252"/>
      <c r="J771" s="248"/>
      <c r="K771" s="248"/>
      <c r="L771" s="253"/>
      <c r="M771" s="254"/>
      <c r="N771" s="255"/>
      <c r="O771" s="255"/>
      <c r="P771" s="255"/>
      <c r="Q771" s="255"/>
      <c r="R771" s="255"/>
      <c r="S771" s="255"/>
      <c r="T771" s="256"/>
      <c r="U771" s="15"/>
      <c r="V771" s="15"/>
      <c r="W771" s="15"/>
      <c r="X771" s="15"/>
      <c r="Y771" s="15"/>
      <c r="Z771" s="15"/>
      <c r="AA771" s="15"/>
      <c r="AB771" s="15"/>
      <c r="AC771" s="15"/>
      <c r="AD771" s="15"/>
      <c r="AE771" s="15"/>
      <c r="AT771" s="257" t="s">
        <v>170</v>
      </c>
      <c r="AU771" s="257" t="s">
        <v>79</v>
      </c>
      <c r="AV771" s="15" t="s">
        <v>166</v>
      </c>
      <c r="AW771" s="15" t="s">
        <v>31</v>
      </c>
      <c r="AX771" s="15" t="s">
        <v>77</v>
      </c>
      <c r="AY771" s="257" t="s">
        <v>159</v>
      </c>
    </row>
    <row r="772" s="2" customFormat="1" ht="16.5" customHeight="1">
      <c r="A772" s="41"/>
      <c r="B772" s="42"/>
      <c r="C772" s="258" t="s">
        <v>887</v>
      </c>
      <c r="D772" s="258" t="s">
        <v>316</v>
      </c>
      <c r="E772" s="259" t="s">
        <v>888</v>
      </c>
      <c r="F772" s="260" t="s">
        <v>889</v>
      </c>
      <c r="G772" s="261" t="s">
        <v>197</v>
      </c>
      <c r="H772" s="262">
        <v>19.975999999999999</v>
      </c>
      <c r="I772" s="263"/>
      <c r="J772" s="264">
        <f>ROUND(I772*H772,2)</f>
        <v>0</v>
      </c>
      <c r="K772" s="260" t="s">
        <v>19</v>
      </c>
      <c r="L772" s="265"/>
      <c r="M772" s="266" t="s">
        <v>19</v>
      </c>
      <c r="N772" s="267" t="s">
        <v>40</v>
      </c>
      <c r="O772" s="87"/>
      <c r="P772" s="216">
        <f>O772*H772</f>
        <v>0</v>
      </c>
      <c r="Q772" s="216">
        <v>0.016</v>
      </c>
      <c r="R772" s="216">
        <f>Q772*H772</f>
        <v>0.31961600000000001</v>
      </c>
      <c r="S772" s="216">
        <v>0</v>
      </c>
      <c r="T772" s="217">
        <f>S772*H772</f>
        <v>0</v>
      </c>
      <c r="U772" s="41"/>
      <c r="V772" s="41"/>
      <c r="W772" s="41"/>
      <c r="X772" s="41"/>
      <c r="Y772" s="41"/>
      <c r="Z772" s="41"/>
      <c r="AA772" s="41"/>
      <c r="AB772" s="41"/>
      <c r="AC772" s="41"/>
      <c r="AD772" s="41"/>
      <c r="AE772" s="41"/>
      <c r="AR772" s="218" t="s">
        <v>225</v>
      </c>
      <c r="AT772" s="218" t="s">
        <v>316</v>
      </c>
      <c r="AU772" s="218" t="s">
        <v>79</v>
      </c>
      <c r="AY772" s="20" t="s">
        <v>159</v>
      </c>
      <c r="BE772" s="219">
        <f>IF(N772="základní",J772,0)</f>
        <v>0</v>
      </c>
      <c r="BF772" s="219">
        <f>IF(N772="snížená",J772,0)</f>
        <v>0</v>
      </c>
      <c r="BG772" s="219">
        <f>IF(N772="zákl. přenesená",J772,0)</f>
        <v>0</v>
      </c>
      <c r="BH772" s="219">
        <f>IF(N772="sníž. přenesená",J772,0)</f>
        <v>0</v>
      </c>
      <c r="BI772" s="219">
        <f>IF(N772="nulová",J772,0)</f>
        <v>0</v>
      </c>
      <c r="BJ772" s="20" t="s">
        <v>77</v>
      </c>
      <c r="BK772" s="219">
        <f>ROUND(I772*H772,2)</f>
        <v>0</v>
      </c>
      <c r="BL772" s="20" t="s">
        <v>166</v>
      </c>
      <c r="BM772" s="218" t="s">
        <v>890</v>
      </c>
    </row>
    <row r="773" s="13" customFormat="1">
      <c r="A773" s="13"/>
      <c r="B773" s="225"/>
      <c r="C773" s="226"/>
      <c r="D773" s="227" t="s">
        <v>170</v>
      </c>
      <c r="E773" s="228" t="s">
        <v>19</v>
      </c>
      <c r="F773" s="229" t="s">
        <v>883</v>
      </c>
      <c r="G773" s="226"/>
      <c r="H773" s="228" t="s">
        <v>19</v>
      </c>
      <c r="I773" s="230"/>
      <c r="J773" s="226"/>
      <c r="K773" s="226"/>
      <c r="L773" s="231"/>
      <c r="M773" s="232"/>
      <c r="N773" s="233"/>
      <c r="O773" s="233"/>
      <c r="P773" s="233"/>
      <c r="Q773" s="233"/>
      <c r="R773" s="233"/>
      <c r="S773" s="233"/>
      <c r="T773" s="234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T773" s="235" t="s">
        <v>170</v>
      </c>
      <c r="AU773" s="235" t="s">
        <v>79</v>
      </c>
      <c r="AV773" s="13" t="s">
        <v>77</v>
      </c>
      <c r="AW773" s="13" t="s">
        <v>31</v>
      </c>
      <c r="AX773" s="13" t="s">
        <v>69</v>
      </c>
      <c r="AY773" s="235" t="s">
        <v>159</v>
      </c>
    </row>
    <row r="774" s="13" customFormat="1">
      <c r="A774" s="13"/>
      <c r="B774" s="225"/>
      <c r="C774" s="226"/>
      <c r="D774" s="227" t="s">
        <v>170</v>
      </c>
      <c r="E774" s="228" t="s">
        <v>19</v>
      </c>
      <c r="F774" s="229" t="s">
        <v>884</v>
      </c>
      <c r="G774" s="226"/>
      <c r="H774" s="228" t="s">
        <v>19</v>
      </c>
      <c r="I774" s="230"/>
      <c r="J774" s="226"/>
      <c r="K774" s="226"/>
      <c r="L774" s="231"/>
      <c r="M774" s="232"/>
      <c r="N774" s="233"/>
      <c r="O774" s="233"/>
      <c r="P774" s="233"/>
      <c r="Q774" s="233"/>
      <c r="R774" s="233"/>
      <c r="S774" s="233"/>
      <c r="T774" s="234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T774" s="235" t="s">
        <v>170</v>
      </c>
      <c r="AU774" s="235" t="s">
        <v>79</v>
      </c>
      <c r="AV774" s="13" t="s">
        <v>77</v>
      </c>
      <c r="AW774" s="13" t="s">
        <v>31</v>
      </c>
      <c r="AX774" s="13" t="s">
        <v>69</v>
      </c>
      <c r="AY774" s="235" t="s">
        <v>159</v>
      </c>
    </row>
    <row r="775" s="14" customFormat="1">
      <c r="A775" s="14"/>
      <c r="B775" s="236"/>
      <c r="C775" s="237"/>
      <c r="D775" s="227" t="s">
        <v>170</v>
      </c>
      <c r="E775" s="238" t="s">
        <v>19</v>
      </c>
      <c r="F775" s="239" t="s">
        <v>891</v>
      </c>
      <c r="G775" s="237"/>
      <c r="H775" s="240">
        <v>19.975999999999999</v>
      </c>
      <c r="I775" s="241"/>
      <c r="J775" s="237"/>
      <c r="K775" s="237"/>
      <c r="L775" s="242"/>
      <c r="M775" s="243"/>
      <c r="N775" s="244"/>
      <c r="O775" s="244"/>
      <c r="P775" s="244"/>
      <c r="Q775" s="244"/>
      <c r="R775" s="244"/>
      <c r="S775" s="244"/>
      <c r="T775" s="245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T775" s="246" t="s">
        <v>170</v>
      </c>
      <c r="AU775" s="246" t="s">
        <v>79</v>
      </c>
      <c r="AV775" s="14" t="s">
        <v>79</v>
      </c>
      <c r="AW775" s="14" t="s">
        <v>31</v>
      </c>
      <c r="AX775" s="14" t="s">
        <v>77</v>
      </c>
      <c r="AY775" s="246" t="s">
        <v>159</v>
      </c>
    </row>
    <row r="776" s="2" customFormat="1" ht="16.5" customHeight="1">
      <c r="A776" s="41"/>
      <c r="B776" s="42"/>
      <c r="C776" s="258" t="s">
        <v>892</v>
      </c>
      <c r="D776" s="258" t="s">
        <v>316</v>
      </c>
      <c r="E776" s="259" t="s">
        <v>893</v>
      </c>
      <c r="F776" s="260" t="s">
        <v>894</v>
      </c>
      <c r="G776" s="261" t="s">
        <v>197</v>
      </c>
      <c r="H776" s="262">
        <v>29.699999999999999</v>
      </c>
      <c r="I776" s="263"/>
      <c r="J776" s="264">
        <f>ROUND(I776*H776,2)</f>
        <v>0</v>
      </c>
      <c r="K776" s="260" t="s">
        <v>19</v>
      </c>
      <c r="L776" s="265"/>
      <c r="M776" s="266" t="s">
        <v>19</v>
      </c>
      <c r="N776" s="267" t="s">
        <v>40</v>
      </c>
      <c r="O776" s="87"/>
      <c r="P776" s="216">
        <f>O776*H776</f>
        <v>0</v>
      </c>
      <c r="Q776" s="216">
        <v>0.027</v>
      </c>
      <c r="R776" s="216">
        <f>Q776*H776</f>
        <v>0.80189999999999995</v>
      </c>
      <c r="S776" s="216">
        <v>0</v>
      </c>
      <c r="T776" s="217">
        <f>S776*H776</f>
        <v>0</v>
      </c>
      <c r="U776" s="41"/>
      <c r="V776" s="41"/>
      <c r="W776" s="41"/>
      <c r="X776" s="41"/>
      <c r="Y776" s="41"/>
      <c r="Z776" s="41"/>
      <c r="AA776" s="41"/>
      <c r="AB776" s="41"/>
      <c r="AC776" s="41"/>
      <c r="AD776" s="41"/>
      <c r="AE776" s="41"/>
      <c r="AR776" s="218" t="s">
        <v>225</v>
      </c>
      <c r="AT776" s="218" t="s">
        <v>316</v>
      </c>
      <c r="AU776" s="218" t="s">
        <v>79</v>
      </c>
      <c r="AY776" s="20" t="s">
        <v>159</v>
      </c>
      <c r="BE776" s="219">
        <f>IF(N776="základní",J776,0)</f>
        <v>0</v>
      </c>
      <c r="BF776" s="219">
        <f>IF(N776="snížená",J776,0)</f>
        <v>0</v>
      </c>
      <c r="BG776" s="219">
        <f>IF(N776="zákl. přenesená",J776,0)</f>
        <v>0</v>
      </c>
      <c r="BH776" s="219">
        <f>IF(N776="sníž. přenesená",J776,0)</f>
        <v>0</v>
      </c>
      <c r="BI776" s="219">
        <f>IF(N776="nulová",J776,0)</f>
        <v>0</v>
      </c>
      <c r="BJ776" s="20" t="s">
        <v>77</v>
      </c>
      <c r="BK776" s="219">
        <f>ROUND(I776*H776,2)</f>
        <v>0</v>
      </c>
      <c r="BL776" s="20" t="s">
        <v>166</v>
      </c>
      <c r="BM776" s="218" t="s">
        <v>895</v>
      </c>
    </row>
    <row r="777" s="13" customFormat="1">
      <c r="A777" s="13"/>
      <c r="B777" s="225"/>
      <c r="C777" s="226"/>
      <c r="D777" s="227" t="s">
        <v>170</v>
      </c>
      <c r="E777" s="228" t="s">
        <v>19</v>
      </c>
      <c r="F777" s="229" t="s">
        <v>886</v>
      </c>
      <c r="G777" s="226"/>
      <c r="H777" s="228" t="s">
        <v>19</v>
      </c>
      <c r="I777" s="230"/>
      <c r="J777" s="226"/>
      <c r="K777" s="226"/>
      <c r="L777" s="231"/>
      <c r="M777" s="232"/>
      <c r="N777" s="233"/>
      <c r="O777" s="233"/>
      <c r="P777" s="233"/>
      <c r="Q777" s="233"/>
      <c r="R777" s="233"/>
      <c r="S777" s="233"/>
      <c r="T777" s="234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T777" s="235" t="s">
        <v>170</v>
      </c>
      <c r="AU777" s="235" t="s">
        <v>79</v>
      </c>
      <c r="AV777" s="13" t="s">
        <v>77</v>
      </c>
      <c r="AW777" s="13" t="s">
        <v>31</v>
      </c>
      <c r="AX777" s="13" t="s">
        <v>69</v>
      </c>
      <c r="AY777" s="235" t="s">
        <v>159</v>
      </c>
    </row>
    <row r="778" s="14" customFormat="1">
      <c r="A778" s="14"/>
      <c r="B778" s="236"/>
      <c r="C778" s="237"/>
      <c r="D778" s="227" t="s">
        <v>170</v>
      </c>
      <c r="E778" s="238" t="s">
        <v>19</v>
      </c>
      <c r="F778" s="239" t="s">
        <v>896</v>
      </c>
      <c r="G778" s="237"/>
      <c r="H778" s="240">
        <v>29.699999999999999</v>
      </c>
      <c r="I778" s="241"/>
      <c r="J778" s="237"/>
      <c r="K778" s="237"/>
      <c r="L778" s="242"/>
      <c r="M778" s="243"/>
      <c r="N778" s="244"/>
      <c r="O778" s="244"/>
      <c r="P778" s="244"/>
      <c r="Q778" s="244"/>
      <c r="R778" s="244"/>
      <c r="S778" s="244"/>
      <c r="T778" s="245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T778" s="246" t="s">
        <v>170</v>
      </c>
      <c r="AU778" s="246" t="s">
        <v>79</v>
      </c>
      <c r="AV778" s="14" t="s">
        <v>79</v>
      </c>
      <c r="AW778" s="14" t="s">
        <v>31</v>
      </c>
      <c r="AX778" s="14" t="s">
        <v>77</v>
      </c>
      <c r="AY778" s="246" t="s">
        <v>159</v>
      </c>
    </row>
    <row r="779" s="2" customFormat="1" ht="37.8" customHeight="1">
      <c r="A779" s="41"/>
      <c r="B779" s="42"/>
      <c r="C779" s="207" t="s">
        <v>897</v>
      </c>
      <c r="D779" s="207" t="s">
        <v>161</v>
      </c>
      <c r="E779" s="208" t="s">
        <v>898</v>
      </c>
      <c r="F779" s="209" t="s">
        <v>899</v>
      </c>
      <c r="G779" s="210" t="s">
        <v>251</v>
      </c>
      <c r="H779" s="211">
        <v>1182.0250000000001</v>
      </c>
      <c r="I779" s="212"/>
      <c r="J779" s="213">
        <f>ROUND(I779*H779,2)</f>
        <v>0</v>
      </c>
      <c r="K779" s="209" t="s">
        <v>165</v>
      </c>
      <c r="L779" s="47"/>
      <c r="M779" s="214" t="s">
        <v>19</v>
      </c>
      <c r="N779" s="215" t="s">
        <v>40</v>
      </c>
      <c r="O779" s="87"/>
      <c r="P779" s="216">
        <f>O779*H779</f>
        <v>0</v>
      </c>
      <c r="Q779" s="216">
        <v>0.0017600000000000001</v>
      </c>
      <c r="R779" s="216">
        <f>Q779*H779</f>
        <v>2.0803640000000003</v>
      </c>
      <c r="S779" s="216">
        <v>0</v>
      </c>
      <c r="T779" s="217">
        <f>S779*H779</f>
        <v>0</v>
      </c>
      <c r="U779" s="41"/>
      <c r="V779" s="41"/>
      <c r="W779" s="41"/>
      <c r="X779" s="41"/>
      <c r="Y779" s="41"/>
      <c r="Z779" s="41"/>
      <c r="AA779" s="41"/>
      <c r="AB779" s="41"/>
      <c r="AC779" s="41"/>
      <c r="AD779" s="41"/>
      <c r="AE779" s="41"/>
      <c r="AR779" s="218" t="s">
        <v>166</v>
      </c>
      <c r="AT779" s="218" t="s">
        <v>161</v>
      </c>
      <c r="AU779" s="218" t="s">
        <v>79</v>
      </c>
      <c r="AY779" s="20" t="s">
        <v>159</v>
      </c>
      <c r="BE779" s="219">
        <f>IF(N779="základní",J779,0)</f>
        <v>0</v>
      </c>
      <c r="BF779" s="219">
        <f>IF(N779="snížená",J779,0)</f>
        <v>0</v>
      </c>
      <c r="BG779" s="219">
        <f>IF(N779="zákl. přenesená",J779,0)</f>
        <v>0</v>
      </c>
      <c r="BH779" s="219">
        <f>IF(N779="sníž. přenesená",J779,0)</f>
        <v>0</v>
      </c>
      <c r="BI779" s="219">
        <f>IF(N779="nulová",J779,0)</f>
        <v>0</v>
      </c>
      <c r="BJ779" s="20" t="s">
        <v>77</v>
      </c>
      <c r="BK779" s="219">
        <f>ROUND(I779*H779,2)</f>
        <v>0</v>
      </c>
      <c r="BL779" s="20" t="s">
        <v>166</v>
      </c>
      <c r="BM779" s="218" t="s">
        <v>900</v>
      </c>
    </row>
    <row r="780" s="2" customFormat="1">
      <c r="A780" s="41"/>
      <c r="B780" s="42"/>
      <c r="C780" s="43"/>
      <c r="D780" s="220" t="s">
        <v>168</v>
      </c>
      <c r="E780" s="43"/>
      <c r="F780" s="221" t="s">
        <v>901</v>
      </c>
      <c r="G780" s="43"/>
      <c r="H780" s="43"/>
      <c r="I780" s="222"/>
      <c r="J780" s="43"/>
      <c r="K780" s="43"/>
      <c r="L780" s="47"/>
      <c r="M780" s="223"/>
      <c r="N780" s="224"/>
      <c r="O780" s="87"/>
      <c r="P780" s="87"/>
      <c r="Q780" s="87"/>
      <c r="R780" s="87"/>
      <c r="S780" s="87"/>
      <c r="T780" s="88"/>
      <c r="U780" s="41"/>
      <c r="V780" s="41"/>
      <c r="W780" s="41"/>
      <c r="X780" s="41"/>
      <c r="Y780" s="41"/>
      <c r="Z780" s="41"/>
      <c r="AA780" s="41"/>
      <c r="AB780" s="41"/>
      <c r="AC780" s="41"/>
      <c r="AD780" s="41"/>
      <c r="AE780" s="41"/>
      <c r="AT780" s="20" t="s">
        <v>168</v>
      </c>
      <c r="AU780" s="20" t="s">
        <v>79</v>
      </c>
    </row>
    <row r="781" s="13" customFormat="1">
      <c r="A781" s="13"/>
      <c r="B781" s="225"/>
      <c r="C781" s="226"/>
      <c r="D781" s="227" t="s">
        <v>170</v>
      </c>
      <c r="E781" s="228" t="s">
        <v>19</v>
      </c>
      <c r="F781" s="229" t="s">
        <v>902</v>
      </c>
      <c r="G781" s="226"/>
      <c r="H781" s="228" t="s">
        <v>19</v>
      </c>
      <c r="I781" s="230"/>
      <c r="J781" s="226"/>
      <c r="K781" s="226"/>
      <c r="L781" s="231"/>
      <c r="M781" s="232"/>
      <c r="N781" s="233"/>
      <c r="O781" s="233"/>
      <c r="P781" s="233"/>
      <c r="Q781" s="233"/>
      <c r="R781" s="233"/>
      <c r="S781" s="233"/>
      <c r="T781" s="234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T781" s="235" t="s">
        <v>170</v>
      </c>
      <c r="AU781" s="235" t="s">
        <v>79</v>
      </c>
      <c r="AV781" s="13" t="s">
        <v>77</v>
      </c>
      <c r="AW781" s="13" t="s">
        <v>31</v>
      </c>
      <c r="AX781" s="13" t="s">
        <v>69</v>
      </c>
      <c r="AY781" s="235" t="s">
        <v>159</v>
      </c>
    </row>
    <row r="782" s="14" customFormat="1">
      <c r="A782" s="14"/>
      <c r="B782" s="236"/>
      <c r="C782" s="237"/>
      <c r="D782" s="227" t="s">
        <v>170</v>
      </c>
      <c r="E782" s="238" t="s">
        <v>19</v>
      </c>
      <c r="F782" s="239" t="s">
        <v>903</v>
      </c>
      <c r="G782" s="237"/>
      <c r="H782" s="240">
        <v>1182.0250000000001</v>
      </c>
      <c r="I782" s="241"/>
      <c r="J782" s="237"/>
      <c r="K782" s="237"/>
      <c r="L782" s="242"/>
      <c r="M782" s="243"/>
      <c r="N782" s="244"/>
      <c r="O782" s="244"/>
      <c r="P782" s="244"/>
      <c r="Q782" s="244"/>
      <c r="R782" s="244"/>
      <c r="S782" s="244"/>
      <c r="T782" s="245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T782" s="246" t="s">
        <v>170</v>
      </c>
      <c r="AU782" s="246" t="s">
        <v>79</v>
      </c>
      <c r="AV782" s="14" t="s">
        <v>79</v>
      </c>
      <c r="AW782" s="14" t="s">
        <v>31</v>
      </c>
      <c r="AX782" s="14" t="s">
        <v>77</v>
      </c>
      <c r="AY782" s="246" t="s">
        <v>159</v>
      </c>
    </row>
    <row r="783" s="2" customFormat="1" ht="16.5" customHeight="1">
      <c r="A783" s="41"/>
      <c r="B783" s="42"/>
      <c r="C783" s="258" t="s">
        <v>904</v>
      </c>
      <c r="D783" s="258" t="s">
        <v>316</v>
      </c>
      <c r="E783" s="259" t="s">
        <v>664</v>
      </c>
      <c r="F783" s="260" t="s">
        <v>665</v>
      </c>
      <c r="G783" s="261" t="s">
        <v>197</v>
      </c>
      <c r="H783" s="262">
        <v>260.04599999999999</v>
      </c>
      <c r="I783" s="263"/>
      <c r="J783" s="264">
        <f>ROUND(I783*H783,2)</f>
        <v>0</v>
      </c>
      <c r="K783" s="260" t="s">
        <v>165</v>
      </c>
      <c r="L783" s="265"/>
      <c r="M783" s="266" t="s">
        <v>19</v>
      </c>
      <c r="N783" s="267" t="s">
        <v>40</v>
      </c>
      <c r="O783" s="87"/>
      <c r="P783" s="216">
        <f>O783*H783</f>
        <v>0</v>
      </c>
      <c r="Q783" s="216">
        <v>0.0060000000000000001</v>
      </c>
      <c r="R783" s="216">
        <f>Q783*H783</f>
        <v>1.560276</v>
      </c>
      <c r="S783" s="216">
        <v>0</v>
      </c>
      <c r="T783" s="217">
        <f>S783*H783</f>
        <v>0</v>
      </c>
      <c r="U783" s="41"/>
      <c r="V783" s="41"/>
      <c r="W783" s="41"/>
      <c r="X783" s="41"/>
      <c r="Y783" s="41"/>
      <c r="Z783" s="41"/>
      <c r="AA783" s="41"/>
      <c r="AB783" s="41"/>
      <c r="AC783" s="41"/>
      <c r="AD783" s="41"/>
      <c r="AE783" s="41"/>
      <c r="AR783" s="218" t="s">
        <v>225</v>
      </c>
      <c r="AT783" s="218" t="s">
        <v>316</v>
      </c>
      <c r="AU783" s="218" t="s">
        <v>79</v>
      </c>
      <c r="AY783" s="20" t="s">
        <v>159</v>
      </c>
      <c r="BE783" s="219">
        <f>IF(N783="základní",J783,0)</f>
        <v>0</v>
      </c>
      <c r="BF783" s="219">
        <f>IF(N783="snížená",J783,0)</f>
        <v>0</v>
      </c>
      <c r="BG783" s="219">
        <f>IF(N783="zákl. přenesená",J783,0)</f>
        <v>0</v>
      </c>
      <c r="BH783" s="219">
        <f>IF(N783="sníž. přenesená",J783,0)</f>
        <v>0</v>
      </c>
      <c r="BI783" s="219">
        <f>IF(N783="nulová",J783,0)</f>
        <v>0</v>
      </c>
      <c r="BJ783" s="20" t="s">
        <v>77</v>
      </c>
      <c r="BK783" s="219">
        <f>ROUND(I783*H783,2)</f>
        <v>0</v>
      </c>
      <c r="BL783" s="20" t="s">
        <v>166</v>
      </c>
      <c r="BM783" s="218" t="s">
        <v>905</v>
      </c>
    </row>
    <row r="784" s="13" customFormat="1">
      <c r="A784" s="13"/>
      <c r="B784" s="225"/>
      <c r="C784" s="226"/>
      <c r="D784" s="227" t="s">
        <v>170</v>
      </c>
      <c r="E784" s="228" t="s">
        <v>19</v>
      </c>
      <c r="F784" s="229" t="s">
        <v>902</v>
      </c>
      <c r="G784" s="226"/>
      <c r="H784" s="228" t="s">
        <v>19</v>
      </c>
      <c r="I784" s="230"/>
      <c r="J784" s="226"/>
      <c r="K784" s="226"/>
      <c r="L784" s="231"/>
      <c r="M784" s="232"/>
      <c r="N784" s="233"/>
      <c r="O784" s="233"/>
      <c r="P784" s="233"/>
      <c r="Q784" s="233"/>
      <c r="R784" s="233"/>
      <c r="S784" s="233"/>
      <c r="T784" s="234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T784" s="235" t="s">
        <v>170</v>
      </c>
      <c r="AU784" s="235" t="s">
        <v>79</v>
      </c>
      <c r="AV784" s="13" t="s">
        <v>77</v>
      </c>
      <c r="AW784" s="13" t="s">
        <v>31</v>
      </c>
      <c r="AX784" s="13" t="s">
        <v>69</v>
      </c>
      <c r="AY784" s="235" t="s">
        <v>159</v>
      </c>
    </row>
    <row r="785" s="14" customFormat="1">
      <c r="A785" s="14"/>
      <c r="B785" s="236"/>
      <c r="C785" s="237"/>
      <c r="D785" s="227" t="s">
        <v>170</v>
      </c>
      <c r="E785" s="238" t="s">
        <v>19</v>
      </c>
      <c r="F785" s="239" t="s">
        <v>906</v>
      </c>
      <c r="G785" s="237"/>
      <c r="H785" s="240">
        <v>260.04599999999999</v>
      </c>
      <c r="I785" s="241"/>
      <c r="J785" s="237"/>
      <c r="K785" s="237"/>
      <c r="L785" s="242"/>
      <c r="M785" s="243"/>
      <c r="N785" s="244"/>
      <c r="O785" s="244"/>
      <c r="P785" s="244"/>
      <c r="Q785" s="244"/>
      <c r="R785" s="244"/>
      <c r="S785" s="244"/>
      <c r="T785" s="245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T785" s="246" t="s">
        <v>170</v>
      </c>
      <c r="AU785" s="246" t="s">
        <v>79</v>
      </c>
      <c r="AV785" s="14" t="s">
        <v>79</v>
      </c>
      <c r="AW785" s="14" t="s">
        <v>31</v>
      </c>
      <c r="AX785" s="14" t="s">
        <v>77</v>
      </c>
      <c r="AY785" s="246" t="s">
        <v>159</v>
      </c>
    </row>
    <row r="786" s="2" customFormat="1" ht="37.8" customHeight="1">
      <c r="A786" s="41"/>
      <c r="B786" s="42"/>
      <c r="C786" s="207" t="s">
        <v>907</v>
      </c>
      <c r="D786" s="207" t="s">
        <v>161</v>
      </c>
      <c r="E786" s="208" t="s">
        <v>898</v>
      </c>
      <c r="F786" s="209" t="s">
        <v>899</v>
      </c>
      <c r="G786" s="210" t="s">
        <v>251</v>
      </c>
      <c r="H786" s="211">
        <v>366.97000000000003</v>
      </c>
      <c r="I786" s="212"/>
      <c r="J786" s="213">
        <f>ROUND(I786*H786,2)</f>
        <v>0</v>
      </c>
      <c r="K786" s="209" t="s">
        <v>165</v>
      </c>
      <c r="L786" s="47"/>
      <c r="M786" s="214" t="s">
        <v>19</v>
      </c>
      <c r="N786" s="215" t="s">
        <v>40</v>
      </c>
      <c r="O786" s="87"/>
      <c r="P786" s="216">
        <f>O786*H786</f>
        <v>0</v>
      </c>
      <c r="Q786" s="216">
        <v>0.0017600000000000001</v>
      </c>
      <c r="R786" s="216">
        <f>Q786*H786</f>
        <v>0.64586720000000009</v>
      </c>
      <c r="S786" s="216">
        <v>0</v>
      </c>
      <c r="T786" s="217">
        <f>S786*H786</f>
        <v>0</v>
      </c>
      <c r="U786" s="41"/>
      <c r="V786" s="41"/>
      <c r="W786" s="41"/>
      <c r="X786" s="41"/>
      <c r="Y786" s="41"/>
      <c r="Z786" s="41"/>
      <c r="AA786" s="41"/>
      <c r="AB786" s="41"/>
      <c r="AC786" s="41"/>
      <c r="AD786" s="41"/>
      <c r="AE786" s="41"/>
      <c r="AR786" s="218" t="s">
        <v>166</v>
      </c>
      <c r="AT786" s="218" t="s">
        <v>161</v>
      </c>
      <c r="AU786" s="218" t="s">
        <v>79</v>
      </c>
      <c r="AY786" s="20" t="s">
        <v>159</v>
      </c>
      <c r="BE786" s="219">
        <f>IF(N786="základní",J786,0)</f>
        <v>0</v>
      </c>
      <c r="BF786" s="219">
        <f>IF(N786="snížená",J786,0)</f>
        <v>0</v>
      </c>
      <c r="BG786" s="219">
        <f>IF(N786="zákl. přenesená",J786,0)</f>
        <v>0</v>
      </c>
      <c r="BH786" s="219">
        <f>IF(N786="sníž. přenesená",J786,0)</f>
        <v>0</v>
      </c>
      <c r="BI786" s="219">
        <f>IF(N786="nulová",J786,0)</f>
        <v>0</v>
      </c>
      <c r="BJ786" s="20" t="s">
        <v>77</v>
      </c>
      <c r="BK786" s="219">
        <f>ROUND(I786*H786,2)</f>
        <v>0</v>
      </c>
      <c r="BL786" s="20" t="s">
        <v>166</v>
      </c>
      <c r="BM786" s="218" t="s">
        <v>908</v>
      </c>
    </row>
    <row r="787" s="2" customFormat="1">
      <c r="A787" s="41"/>
      <c r="B787" s="42"/>
      <c r="C787" s="43"/>
      <c r="D787" s="220" t="s">
        <v>168</v>
      </c>
      <c r="E787" s="43"/>
      <c r="F787" s="221" t="s">
        <v>901</v>
      </c>
      <c r="G787" s="43"/>
      <c r="H787" s="43"/>
      <c r="I787" s="222"/>
      <c r="J787" s="43"/>
      <c r="K787" s="43"/>
      <c r="L787" s="47"/>
      <c r="M787" s="223"/>
      <c r="N787" s="224"/>
      <c r="O787" s="87"/>
      <c r="P787" s="87"/>
      <c r="Q787" s="87"/>
      <c r="R787" s="87"/>
      <c r="S787" s="87"/>
      <c r="T787" s="88"/>
      <c r="U787" s="41"/>
      <c r="V787" s="41"/>
      <c r="W787" s="41"/>
      <c r="X787" s="41"/>
      <c r="Y787" s="41"/>
      <c r="Z787" s="41"/>
      <c r="AA787" s="41"/>
      <c r="AB787" s="41"/>
      <c r="AC787" s="41"/>
      <c r="AD787" s="41"/>
      <c r="AE787" s="41"/>
      <c r="AT787" s="20" t="s">
        <v>168</v>
      </c>
      <c r="AU787" s="20" t="s">
        <v>79</v>
      </c>
    </row>
    <row r="788" s="13" customFormat="1">
      <c r="A788" s="13"/>
      <c r="B788" s="225"/>
      <c r="C788" s="226"/>
      <c r="D788" s="227" t="s">
        <v>170</v>
      </c>
      <c r="E788" s="228" t="s">
        <v>19</v>
      </c>
      <c r="F788" s="229" t="s">
        <v>909</v>
      </c>
      <c r="G788" s="226"/>
      <c r="H788" s="228" t="s">
        <v>19</v>
      </c>
      <c r="I788" s="230"/>
      <c r="J788" s="226"/>
      <c r="K788" s="226"/>
      <c r="L788" s="231"/>
      <c r="M788" s="232"/>
      <c r="N788" s="233"/>
      <c r="O788" s="233"/>
      <c r="P788" s="233"/>
      <c r="Q788" s="233"/>
      <c r="R788" s="233"/>
      <c r="S788" s="233"/>
      <c r="T788" s="234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T788" s="235" t="s">
        <v>170</v>
      </c>
      <c r="AU788" s="235" t="s">
        <v>79</v>
      </c>
      <c r="AV788" s="13" t="s">
        <v>77</v>
      </c>
      <c r="AW788" s="13" t="s">
        <v>31</v>
      </c>
      <c r="AX788" s="13" t="s">
        <v>69</v>
      </c>
      <c r="AY788" s="235" t="s">
        <v>159</v>
      </c>
    </row>
    <row r="789" s="14" customFormat="1">
      <c r="A789" s="14"/>
      <c r="B789" s="236"/>
      <c r="C789" s="237"/>
      <c r="D789" s="227" t="s">
        <v>170</v>
      </c>
      <c r="E789" s="238" t="s">
        <v>19</v>
      </c>
      <c r="F789" s="239" t="s">
        <v>910</v>
      </c>
      <c r="G789" s="237"/>
      <c r="H789" s="240">
        <v>366.97000000000003</v>
      </c>
      <c r="I789" s="241"/>
      <c r="J789" s="237"/>
      <c r="K789" s="237"/>
      <c r="L789" s="242"/>
      <c r="M789" s="243"/>
      <c r="N789" s="244"/>
      <c r="O789" s="244"/>
      <c r="P789" s="244"/>
      <c r="Q789" s="244"/>
      <c r="R789" s="244"/>
      <c r="S789" s="244"/>
      <c r="T789" s="245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T789" s="246" t="s">
        <v>170</v>
      </c>
      <c r="AU789" s="246" t="s">
        <v>79</v>
      </c>
      <c r="AV789" s="14" t="s">
        <v>79</v>
      </c>
      <c r="AW789" s="14" t="s">
        <v>31</v>
      </c>
      <c r="AX789" s="14" t="s">
        <v>77</v>
      </c>
      <c r="AY789" s="246" t="s">
        <v>159</v>
      </c>
    </row>
    <row r="790" s="2" customFormat="1" ht="16.5" customHeight="1">
      <c r="A790" s="41"/>
      <c r="B790" s="42"/>
      <c r="C790" s="258" t="s">
        <v>911</v>
      </c>
      <c r="D790" s="258" t="s">
        <v>316</v>
      </c>
      <c r="E790" s="259" t="s">
        <v>912</v>
      </c>
      <c r="F790" s="260" t="s">
        <v>913</v>
      </c>
      <c r="G790" s="261" t="s">
        <v>197</v>
      </c>
      <c r="H790" s="262">
        <v>242.19999999999999</v>
      </c>
      <c r="I790" s="263"/>
      <c r="J790" s="264">
        <f>ROUND(I790*H790,2)</f>
        <v>0</v>
      </c>
      <c r="K790" s="260" t="s">
        <v>165</v>
      </c>
      <c r="L790" s="265"/>
      <c r="M790" s="266" t="s">
        <v>19</v>
      </c>
      <c r="N790" s="267" t="s">
        <v>40</v>
      </c>
      <c r="O790" s="87"/>
      <c r="P790" s="216">
        <f>O790*H790</f>
        <v>0</v>
      </c>
      <c r="Q790" s="216">
        <v>0.0011999999999999999</v>
      </c>
      <c r="R790" s="216">
        <f>Q790*H790</f>
        <v>0.29063999999999995</v>
      </c>
      <c r="S790" s="216">
        <v>0</v>
      </c>
      <c r="T790" s="217">
        <f>S790*H790</f>
        <v>0</v>
      </c>
      <c r="U790" s="41"/>
      <c r="V790" s="41"/>
      <c r="W790" s="41"/>
      <c r="X790" s="41"/>
      <c r="Y790" s="41"/>
      <c r="Z790" s="41"/>
      <c r="AA790" s="41"/>
      <c r="AB790" s="41"/>
      <c r="AC790" s="41"/>
      <c r="AD790" s="41"/>
      <c r="AE790" s="41"/>
      <c r="AR790" s="218" t="s">
        <v>225</v>
      </c>
      <c r="AT790" s="218" t="s">
        <v>316</v>
      </c>
      <c r="AU790" s="218" t="s">
        <v>79</v>
      </c>
      <c r="AY790" s="20" t="s">
        <v>159</v>
      </c>
      <c r="BE790" s="219">
        <f>IF(N790="základní",J790,0)</f>
        <v>0</v>
      </c>
      <c r="BF790" s="219">
        <f>IF(N790="snížená",J790,0)</f>
        <v>0</v>
      </c>
      <c r="BG790" s="219">
        <f>IF(N790="zákl. přenesená",J790,0)</f>
        <v>0</v>
      </c>
      <c r="BH790" s="219">
        <f>IF(N790="sníž. přenesená",J790,0)</f>
        <v>0</v>
      </c>
      <c r="BI790" s="219">
        <f>IF(N790="nulová",J790,0)</f>
        <v>0</v>
      </c>
      <c r="BJ790" s="20" t="s">
        <v>77</v>
      </c>
      <c r="BK790" s="219">
        <f>ROUND(I790*H790,2)</f>
        <v>0</v>
      </c>
      <c r="BL790" s="20" t="s">
        <v>166</v>
      </c>
      <c r="BM790" s="218" t="s">
        <v>914</v>
      </c>
    </row>
    <row r="791" s="13" customFormat="1">
      <c r="A791" s="13"/>
      <c r="B791" s="225"/>
      <c r="C791" s="226"/>
      <c r="D791" s="227" t="s">
        <v>170</v>
      </c>
      <c r="E791" s="228" t="s">
        <v>19</v>
      </c>
      <c r="F791" s="229" t="s">
        <v>909</v>
      </c>
      <c r="G791" s="226"/>
      <c r="H791" s="228" t="s">
        <v>19</v>
      </c>
      <c r="I791" s="230"/>
      <c r="J791" s="226"/>
      <c r="K791" s="226"/>
      <c r="L791" s="231"/>
      <c r="M791" s="232"/>
      <c r="N791" s="233"/>
      <c r="O791" s="233"/>
      <c r="P791" s="233"/>
      <c r="Q791" s="233"/>
      <c r="R791" s="233"/>
      <c r="S791" s="233"/>
      <c r="T791" s="234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T791" s="235" t="s">
        <v>170</v>
      </c>
      <c r="AU791" s="235" t="s">
        <v>79</v>
      </c>
      <c r="AV791" s="13" t="s">
        <v>77</v>
      </c>
      <c r="AW791" s="13" t="s">
        <v>31</v>
      </c>
      <c r="AX791" s="13" t="s">
        <v>69</v>
      </c>
      <c r="AY791" s="235" t="s">
        <v>159</v>
      </c>
    </row>
    <row r="792" s="14" customFormat="1">
      <c r="A792" s="14"/>
      <c r="B792" s="236"/>
      <c r="C792" s="237"/>
      <c r="D792" s="227" t="s">
        <v>170</v>
      </c>
      <c r="E792" s="238" t="s">
        <v>19</v>
      </c>
      <c r="F792" s="239" t="s">
        <v>915</v>
      </c>
      <c r="G792" s="237"/>
      <c r="H792" s="240">
        <v>242.19999999999999</v>
      </c>
      <c r="I792" s="241"/>
      <c r="J792" s="237"/>
      <c r="K792" s="237"/>
      <c r="L792" s="242"/>
      <c r="M792" s="243"/>
      <c r="N792" s="244"/>
      <c r="O792" s="244"/>
      <c r="P792" s="244"/>
      <c r="Q792" s="244"/>
      <c r="R792" s="244"/>
      <c r="S792" s="244"/>
      <c r="T792" s="245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T792" s="246" t="s">
        <v>170</v>
      </c>
      <c r="AU792" s="246" t="s">
        <v>79</v>
      </c>
      <c r="AV792" s="14" t="s">
        <v>79</v>
      </c>
      <c r="AW792" s="14" t="s">
        <v>31</v>
      </c>
      <c r="AX792" s="14" t="s">
        <v>77</v>
      </c>
      <c r="AY792" s="246" t="s">
        <v>159</v>
      </c>
    </row>
    <row r="793" s="2" customFormat="1" ht="16.5" customHeight="1">
      <c r="A793" s="41"/>
      <c r="B793" s="42"/>
      <c r="C793" s="207" t="s">
        <v>916</v>
      </c>
      <c r="D793" s="207" t="s">
        <v>161</v>
      </c>
      <c r="E793" s="208" t="s">
        <v>917</v>
      </c>
      <c r="F793" s="209" t="s">
        <v>918</v>
      </c>
      <c r="G793" s="210" t="s">
        <v>197</v>
      </c>
      <c r="H793" s="211">
        <v>621.20000000000005</v>
      </c>
      <c r="I793" s="212"/>
      <c r="J793" s="213">
        <f>ROUND(I793*H793,2)</f>
        <v>0</v>
      </c>
      <c r="K793" s="209" t="s">
        <v>19</v>
      </c>
      <c r="L793" s="47"/>
      <c r="M793" s="214" t="s">
        <v>19</v>
      </c>
      <c r="N793" s="215" t="s">
        <v>40</v>
      </c>
      <c r="O793" s="87"/>
      <c r="P793" s="216">
        <f>O793*H793</f>
        <v>0</v>
      </c>
      <c r="Q793" s="216">
        <v>0</v>
      </c>
      <c r="R793" s="216">
        <f>Q793*H793</f>
        <v>0</v>
      </c>
      <c r="S793" s="216">
        <v>0</v>
      </c>
      <c r="T793" s="217">
        <f>S793*H793</f>
        <v>0</v>
      </c>
      <c r="U793" s="41"/>
      <c r="V793" s="41"/>
      <c r="W793" s="41"/>
      <c r="X793" s="41"/>
      <c r="Y793" s="41"/>
      <c r="Z793" s="41"/>
      <c r="AA793" s="41"/>
      <c r="AB793" s="41"/>
      <c r="AC793" s="41"/>
      <c r="AD793" s="41"/>
      <c r="AE793" s="41"/>
      <c r="AR793" s="218" t="s">
        <v>166</v>
      </c>
      <c r="AT793" s="218" t="s">
        <v>161</v>
      </c>
      <c r="AU793" s="218" t="s">
        <v>79</v>
      </c>
      <c r="AY793" s="20" t="s">
        <v>159</v>
      </c>
      <c r="BE793" s="219">
        <f>IF(N793="základní",J793,0)</f>
        <v>0</v>
      </c>
      <c r="BF793" s="219">
        <f>IF(N793="snížená",J793,0)</f>
        <v>0</v>
      </c>
      <c r="BG793" s="219">
        <f>IF(N793="zákl. přenesená",J793,0)</f>
        <v>0</v>
      </c>
      <c r="BH793" s="219">
        <f>IF(N793="sníž. přenesená",J793,0)</f>
        <v>0</v>
      </c>
      <c r="BI793" s="219">
        <f>IF(N793="nulová",J793,0)</f>
        <v>0</v>
      </c>
      <c r="BJ793" s="20" t="s">
        <v>77</v>
      </c>
      <c r="BK793" s="219">
        <f>ROUND(I793*H793,2)</f>
        <v>0</v>
      </c>
      <c r="BL793" s="20" t="s">
        <v>166</v>
      </c>
      <c r="BM793" s="218" t="s">
        <v>919</v>
      </c>
    </row>
    <row r="794" s="13" customFormat="1">
      <c r="A794" s="13"/>
      <c r="B794" s="225"/>
      <c r="C794" s="226"/>
      <c r="D794" s="227" t="s">
        <v>170</v>
      </c>
      <c r="E794" s="228" t="s">
        <v>19</v>
      </c>
      <c r="F794" s="229" t="s">
        <v>920</v>
      </c>
      <c r="G794" s="226"/>
      <c r="H794" s="228" t="s">
        <v>19</v>
      </c>
      <c r="I794" s="230"/>
      <c r="J794" s="226"/>
      <c r="K794" s="226"/>
      <c r="L794" s="231"/>
      <c r="M794" s="232"/>
      <c r="N794" s="233"/>
      <c r="O794" s="233"/>
      <c r="P794" s="233"/>
      <c r="Q794" s="233"/>
      <c r="R794" s="233"/>
      <c r="S794" s="233"/>
      <c r="T794" s="234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T794" s="235" t="s">
        <v>170</v>
      </c>
      <c r="AU794" s="235" t="s">
        <v>79</v>
      </c>
      <c r="AV794" s="13" t="s">
        <v>77</v>
      </c>
      <c r="AW794" s="13" t="s">
        <v>31</v>
      </c>
      <c r="AX794" s="13" t="s">
        <v>69</v>
      </c>
      <c r="AY794" s="235" t="s">
        <v>159</v>
      </c>
    </row>
    <row r="795" s="14" customFormat="1">
      <c r="A795" s="14"/>
      <c r="B795" s="236"/>
      <c r="C795" s="237"/>
      <c r="D795" s="227" t="s">
        <v>170</v>
      </c>
      <c r="E795" s="238" t="s">
        <v>19</v>
      </c>
      <c r="F795" s="239" t="s">
        <v>921</v>
      </c>
      <c r="G795" s="237"/>
      <c r="H795" s="240">
        <v>621.20000000000005</v>
      </c>
      <c r="I795" s="241"/>
      <c r="J795" s="237"/>
      <c r="K795" s="237"/>
      <c r="L795" s="242"/>
      <c r="M795" s="243"/>
      <c r="N795" s="244"/>
      <c r="O795" s="244"/>
      <c r="P795" s="244"/>
      <c r="Q795" s="244"/>
      <c r="R795" s="244"/>
      <c r="S795" s="244"/>
      <c r="T795" s="245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T795" s="246" t="s">
        <v>170</v>
      </c>
      <c r="AU795" s="246" t="s">
        <v>79</v>
      </c>
      <c r="AV795" s="14" t="s">
        <v>79</v>
      </c>
      <c r="AW795" s="14" t="s">
        <v>31</v>
      </c>
      <c r="AX795" s="14" t="s">
        <v>77</v>
      </c>
      <c r="AY795" s="246" t="s">
        <v>159</v>
      </c>
    </row>
    <row r="796" s="2" customFormat="1" ht="16.5" customHeight="1">
      <c r="A796" s="41"/>
      <c r="B796" s="42"/>
      <c r="C796" s="207" t="s">
        <v>247</v>
      </c>
      <c r="D796" s="207" t="s">
        <v>161</v>
      </c>
      <c r="E796" s="208" t="s">
        <v>922</v>
      </c>
      <c r="F796" s="209" t="s">
        <v>923</v>
      </c>
      <c r="G796" s="210" t="s">
        <v>251</v>
      </c>
      <c r="H796" s="211">
        <v>443.60000000000002</v>
      </c>
      <c r="I796" s="212"/>
      <c r="J796" s="213">
        <f>ROUND(I796*H796,2)</f>
        <v>0</v>
      </c>
      <c r="K796" s="209" t="s">
        <v>165</v>
      </c>
      <c r="L796" s="47"/>
      <c r="M796" s="214" t="s">
        <v>19</v>
      </c>
      <c r="N796" s="215" t="s">
        <v>40</v>
      </c>
      <c r="O796" s="87"/>
      <c r="P796" s="216">
        <f>O796*H796</f>
        <v>0</v>
      </c>
      <c r="Q796" s="216">
        <v>3.0000000000000001E-05</v>
      </c>
      <c r="R796" s="216">
        <f>Q796*H796</f>
        <v>0.013308</v>
      </c>
      <c r="S796" s="216">
        <v>0</v>
      </c>
      <c r="T796" s="217">
        <f>S796*H796</f>
        <v>0</v>
      </c>
      <c r="U796" s="41"/>
      <c r="V796" s="41"/>
      <c r="W796" s="41"/>
      <c r="X796" s="41"/>
      <c r="Y796" s="41"/>
      <c r="Z796" s="41"/>
      <c r="AA796" s="41"/>
      <c r="AB796" s="41"/>
      <c r="AC796" s="41"/>
      <c r="AD796" s="41"/>
      <c r="AE796" s="41"/>
      <c r="AR796" s="218" t="s">
        <v>166</v>
      </c>
      <c r="AT796" s="218" t="s">
        <v>161</v>
      </c>
      <c r="AU796" s="218" t="s">
        <v>79</v>
      </c>
      <c r="AY796" s="20" t="s">
        <v>159</v>
      </c>
      <c r="BE796" s="219">
        <f>IF(N796="základní",J796,0)</f>
        <v>0</v>
      </c>
      <c r="BF796" s="219">
        <f>IF(N796="snížená",J796,0)</f>
        <v>0</v>
      </c>
      <c r="BG796" s="219">
        <f>IF(N796="zákl. přenesená",J796,0)</f>
        <v>0</v>
      </c>
      <c r="BH796" s="219">
        <f>IF(N796="sníž. přenesená",J796,0)</f>
        <v>0</v>
      </c>
      <c r="BI796" s="219">
        <f>IF(N796="nulová",J796,0)</f>
        <v>0</v>
      </c>
      <c r="BJ796" s="20" t="s">
        <v>77</v>
      </c>
      <c r="BK796" s="219">
        <f>ROUND(I796*H796,2)</f>
        <v>0</v>
      </c>
      <c r="BL796" s="20" t="s">
        <v>166</v>
      </c>
      <c r="BM796" s="218" t="s">
        <v>924</v>
      </c>
    </row>
    <row r="797" s="2" customFormat="1">
      <c r="A797" s="41"/>
      <c r="B797" s="42"/>
      <c r="C797" s="43"/>
      <c r="D797" s="220" t="s">
        <v>168</v>
      </c>
      <c r="E797" s="43"/>
      <c r="F797" s="221" t="s">
        <v>925</v>
      </c>
      <c r="G797" s="43"/>
      <c r="H797" s="43"/>
      <c r="I797" s="222"/>
      <c r="J797" s="43"/>
      <c r="K797" s="43"/>
      <c r="L797" s="47"/>
      <c r="M797" s="223"/>
      <c r="N797" s="224"/>
      <c r="O797" s="87"/>
      <c r="P797" s="87"/>
      <c r="Q797" s="87"/>
      <c r="R797" s="87"/>
      <c r="S797" s="87"/>
      <c r="T797" s="88"/>
      <c r="U797" s="41"/>
      <c r="V797" s="41"/>
      <c r="W797" s="41"/>
      <c r="X797" s="41"/>
      <c r="Y797" s="41"/>
      <c r="Z797" s="41"/>
      <c r="AA797" s="41"/>
      <c r="AB797" s="41"/>
      <c r="AC797" s="41"/>
      <c r="AD797" s="41"/>
      <c r="AE797" s="41"/>
      <c r="AT797" s="20" t="s">
        <v>168</v>
      </c>
      <c r="AU797" s="20" t="s">
        <v>79</v>
      </c>
    </row>
    <row r="798" s="13" customFormat="1">
      <c r="A798" s="13"/>
      <c r="B798" s="225"/>
      <c r="C798" s="226"/>
      <c r="D798" s="227" t="s">
        <v>170</v>
      </c>
      <c r="E798" s="228" t="s">
        <v>19</v>
      </c>
      <c r="F798" s="229" t="s">
        <v>800</v>
      </c>
      <c r="G798" s="226"/>
      <c r="H798" s="228" t="s">
        <v>19</v>
      </c>
      <c r="I798" s="230"/>
      <c r="J798" s="226"/>
      <c r="K798" s="226"/>
      <c r="L798" s="231"/>
      <c r="M798" s="232"/>
      <c r="N798" s="233"/>
      <c r="O798" s="233"/>
      <c r="P798" s="233"/>
      <c r="Q798" s="233"/>
      <c r="R798" s="233"/>
      <c r="S798" s="233"/>
      <c r="T798" s="234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T798" s="235" t="s">
        <v>170</v>
      </c>
      <c r="AU798" s="235" t="s">
        <v>79</v>
      </c>
      <c r="AV798" s="13" t="s">
        <v>77</v>
      </c>
      <c r="AW798" s="13" t="s">
        <v>31</v>
      </c>
      <c r="AX798" s="13" t="s">
        <v>69</v>
      </c>
      <c r="AY798" s="235" t="s">
        <v>159</v>
      </c>
    </row>
    <row r="799" s="14" customFormat="1">
      <c r="A799" s="14"/>
      <c r="B799" s="236"/>
      <c r="C799" s="237"/>
      <c r="D799" s="227" t="s">
        <v>170</v>
      </c>
      <c r="E799" s="238" t="s">
        <v>19</v>
      </c>
      <c r="F799" s="239" t="s">
        <v>926</v>
      </c>
      <c r="G799" s="237"/>
      <c r="H799" s="240">
        <v>370.75</v>
      </c>
      <c r="I799" s="241"/>
      <c r="J799" s="237"/>
      <c r="K799" s="237"/>
      <c r="L799" s="242"/>
      <c r="M799" s="243"/>
      <c r="N799" s="244"/>
      <c r="O799" s="244"/>
      <c r="P799" s="244"/>
      <c r="Q799" s="244"/>
      <c r="R799" s="244"/>
      <c r="S799" s="244"/>
      <c r="T799" s="245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T799" s="246" t="s">
        <v>170</v>
      </c>
      <c r="AU799" s="246" t="s">
        <v>79</v>
      </c>
      <c r="AV799" s="14" t="s">
        <v>79</v>
      </c>
      <c r="AW799" s="14" t="s">
        <v>31</v>
      </c>
      <c r="AX799" s="14" t="s">
        <v>69</v>
      </c>
      <c r="AY799" s="246" t="s">
        <v>159</v>
      </c>
    </row>
    <row r="800" s="13" customFormat="1">
      <c r="A800" s="13"/>
      <c r="B800" s="225"/>
      <c r="C800" s="226"/>
      <c r="D800" s="227" t="s">
        <v>170</v>
      </c>
      <c r="E800" s="228" t="s">
        <v>19</v>
      </c>
      <c r="F800" s="229" t="s">
        <v>802</v>
      </c>
      <c r="G800" s="226"/>
      <c r="H800" s="228" t="s">
        <v>19</v>
      </c>
      <c r="I800" s="230"/>
      <c r="J800" s="226"/>
      <c r="K800" s="226"/>
      <c r="L800" s="231"/>
      <c r="M800" s="232"/>
      <c r="N800" s="233"/>
      <c r="O800" s="233"/>
      <c r="P800" s="233"/>
      <c r="Q800" s="233"/>
      <c r="R800" s="233"/>
      <c r="S800" s="233"/>
      <c r="T800" s="234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T800" s="235" t="s">
        <v>170</v>
      </c>
      <c r="AU800" s="235" t="s">
        <v>79</v>
      </c>
      <c r="AV800" s="13" t="s">
        <v>77</v>
      </c>
      <c r="AW800" s="13" t="s">
        <v>31</v>
      </c>
      <c r="AX800" s="13" t="s">
        <v>69</v>
      </c>
      <c r="AY800" s="235" t="s">
        <v>159</v>
      </c>
    </row>
    <row r="801" s="14" customFormat="1">
      <c r="A801" s="14"/>
      <c r="B801" s="236"/>
      <c r="C801" s="237"/>
      <c r="D801" s="227" t="s">
        <v>170</v>
      </c>
      <c r="E801" s="238" t="s">
        <v>19</v>
      </c>
      <c r="F801" s="239" t="s">
        <v>927</v>
      </c>
      <c r="G801" s="237"/>
      <c r="H801" s="240">
        <v>63.850000000000001</v>
      </c>
      <c r="I801" s="241"/>
      <c r="J801" s="237"/>
      <c r="K801" s="237"/>
      <c r="L801" s="242"/>
      <c r="M801" s="243"/>
      <c r="N801" s="244"/>
      <c r="O801" s="244"/>
      <c r="P801" s="244"/>
      <c r="Q801" s="244"/>
      <c r="R801" s="244"/>
      <c r="S801" s="244"/>
      <c r="T801" s="245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T801" s="246" t="s">
        <v>170</v>
      </c>
      <c r="AU801" s="246" t="s">
        <v>79</v>
      </c>
      <c r="AV801" s="14" t="s">
        <v>79</v>
      </c>
      <c r="AW801" s="14" t="s">
        <v>31</v>
      </c>
      <c r="AX801" s="14" t="s">
        <v>69</v>
      </c>
      <c r="AY801" s="246" t="s">
        <v>159</v>
      </c>
    </row>
    <row r="802" s="13" customFormat="1">
      <c r="A802" s="13"/>
      <c r="B802" s="225"/>
      <c r="C802" s="226"/>
      <c r="D802" s="227" t="s">
        <v>170</v>
      </c>
      <c r="E802" s="228" t="s">
        <v>19</v>
      </c>
      <c r="F802" s="229" t="s">
        <v>928</v>
      </c>
      <c r="G802" s="226"/>
      <c r="H802" s="228" t="s">
        <v>19</v>
      </c>
      <c r="I802" s="230"/>
      <c r="J802" s="226"/>
      <c r="K802" s="226"/>
      <c r="L802" s="231"/>
      <c r="M802" s="232"/>
      <c r="N802" s="233"/>
      <c r="O802" s="233"/>
      <c r="P802" s="233"/>
      <c r="Q802" s="233"/>
      <c r="R802" s="233"/>
      <c r="S802" s="233"/>
      <c r="T802" s="234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T802" s="235" t="s">
        <v>170</v>
      </c>
      <c r="AU802" s="235" t="s">
        <v>79</v>
      </c>
      <c r="AV802" s="13" t="s">
        <v>77</v>
      </c>
      <c r="AW802" s="13" t="s">
        <v>31</v>
      </c>
      <c r="AX802" s="13" t="s">
        <v>69</v>
      </c>
      <c r="AY802" s="235" t="s">
        <v>159</v>
      </c>
    </row>
    <row r="803" s="14" customFormat="1">
      <c r="A803" s="14"/>
      <c r="B803" s="236"/>
      <c r="C803" s="237"/>
      <c r="D803" s="227" t="s">
        <v>170</v>
      </c>
      <c r="E803" s="238" t="s">
        <v>19</v>
      </c>
      <c r="F803" s="239" t="s">
        <v>232</v>
      </c>
      <c r="G803" s="237"/>
      <c r="H803" s="240">
        <v>9</v>
      </c>
      <c r="I803" s="241"/>
      <c r="J803" s="237"/>
      <c r="K803" s="237"/>
      <c r="L803" s="242"/>
      <c r="M803" s="243"/>
      <c r="N803" s="244"/>
      <c r="O803" s="244"/>
      <c r="P803" s="244"/>
      <c r="Q803" s="244"/>
      <c r="R803" s="244"/>
      <c r="S803" s="244"/>
      <c r="T803" s="245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T803" s="246" t="s">
        <v>170</v>
      </c>
      <c r="AU803" s="246" t="s">
        <v>79</v>
      </c>
      <c r="AV803" s="14" t="s">
        <v>79</v>
      </c>
      <c r="AW803" s="14" t="s">
        <v>31</v>
      </c>
      <c r="AX803" s="14" t="s">
        <v>69</v>
      </c>
      <c r="AY803" s="246" t="s">
        <v>159</v>
      </c>
    </row>
    <row r="804" s="15" customFormat="1">
      <c r="A804" s="15"/>
      <c r="B804" s="247"/>
      <c r="C804" s="248"/>
      <c r="D804" s="227" t="s">
        <v>170</v>
      </c>
      <c r="E804" s="249" t="s">
        <v>19</v>
      </c>
      <c r="F804" s="250" t="s">
        <v>188</v>
      </c>
      <c r="G804" s="248"/>
      <c r="H804" s="251">
        <v>443.60000000000002</v>
      </c>
      <c r="I804" s="252"/>
      <c r="J804" s="248"/>
      <c r="K804" s="248"/>
      <c r="L804" s="253"/>
      <c r="M804" s="254"/>
      <c r="N804" s="255"/>
      <c r="O804" s="255"/>
      <c r="P804" s="255"/>
      <c r="Q804" s="255"/>
      <c r="R804" s="255"/>
      <c r="S804" s="255"/>
      <c r="T804" s="256"/>
      <c r="U804" s="15"/>
      <c r="V804" s="15"/>
      <c r="W804" s="15"/>
      <c r="X804" s="15"/>
      <c r="Y804" s="15"/>
      <c r="Z804" s="15"/>
      <c r="AA804" s="15"/>
      <c r="AB804" s="15"/>
      <c r="AC804" s="15"/>
      <c r="AD804" s="15"/>
      <c r="AE804" s="15"/>
      <c r="AT804" s="257" t="s">
        <v>170</v>
      </c>
      <c r="AU804" s="257" t="s">
        <v>79</v>
      </c>
      <c r="AV804" s="15" t="s">
        <v>166</v>
      </c>
      <c r="AW804" s="15" t="s">
        <v>31</v>
      </c>
      <c r="AX804" s="15" t="s">
        <v>77</v>
      </c>
      <c r="AY804" s="257" t="s">
        <v>159</v>
      </c>
    </row>
    <row r="805" s="2" customFormat="1" ht="16.5" customHeight="1">
      <c r="A805" s="41"/>
      <c r="B805" s="42"/>
      <c r="C805" s="258" t="s">
        <v>929</v>
      </c>
      <c r="D805" s="258" t="s">
        <v>316</v>
      </c>
      <c r="E805" s="259" t="s">
        <v>930</v>
      </c>
      <c r="F805" s="260" t="s">
        <v>931</v>
      </c>
      <c r="G805" s="261" t="s">
        <v>251</v>
      </c>
      <c r="H805" s="262">
        <v>9.9000000000000004</v>
      </c>
      <c r="I805" s="263"/>
      <c r="J805" s="264">
        <f>ROUND(I805*H805,2)</f>
        <v>0</v>
      </c>
      <c r="K805" s="260" t="s">
        <v>165</v>
      </c>
      <c r="L805" s="265"/>
      <c r="M805" s="266" t="s">
        <v>19</v>
      </c>
      <c r="N805" s="267" t="s">
        <v>40</v>
      </c>
      <c r="O805" s="87"/>
      <c r="P805" s="216">
        <f>O805*H805</f>
        <v>0</v>
      </c>
      <c r="Q805" s="216">
        <v>0.00022000000000000001</v>
      </c>
      <c r="R805" s="216">
        <f>Q805*H805</f>
        <v>0.0021780000000000002</v>
      </c>
      <c r="S805" s="216">
        <v>0</v>
      </c>
      <c r="T805" s="217">
        <f>S805*H805</f>
        <v>0</v>
      </c>
      <c r="U805" s="41"/>
      <c r="V805" s="41"/>
      <c r="W805" s="41"/>
      <c r="X805" s="41"/>
      <c r="Y805" s="41"/>
      <c r="Z805" s="41"/>
      <c r="AA805" s="41"/>
      <c r="AB805" s="41"/>
      <c r="AC805" s="41"/>
      <c r="AD805" s="41"/>
      <c r="AE805" s="41"/>
      <c r="AR805" s="218" t="s">
        <v>225</v>
      </c>
      <c r="AT805" s="218" t="s">
        <v>316</v>
      </c>
      <c r="AU805" s="218" t="s">
        <v>79</v>
      </c>
      <c r="AY805" s="20" t="s">
        <v>159</v>
      </c>
      <c r="BE805" s="219">
        <f>IF(N805="základní",J805,0)</f>
        <v>0</v>
      </c>
      <c r="BF805" s="219">
        <f>IF(N805="snížená",J805,0)</f>
        <v>0</v>
      </c>
      <c r="BG805" s="219">
        <f>IF(N805="zákl. přenesená",J805,0)</f>
        <v>0</v>
      </c>
      <c r="BH805" s="219">
        <f>IF(N805="sníž. přenesená",J805,0)</f>
        <v>0</v>
      </c>
      <c r="BI805" s="219">
        <f>IF(N805="nulová",J805,0)</f>
        <v>0</v>
      </c>
      <c r="BJ805" s="20" t="s">
        <v>77</v>
      </c>
      <c r="BK805" s="219">
        <f>ROUND(I805*H805,2)</f>
        <v>0</v>
      </c>
      <c r="BL805" s="20" t="s">
        <v>166</v>
      </c>
      <c r="BM805" s="218" t="s">
        <v>932</v>
      </c>
    </row>
    <row r="806" s="14" customFormat="1">
      <c r="A806" s="14"/>
      <c r="B806" s="236"/>
      <c r="C806" s="237"/>
      <c r="D806" s="227" t="s">
        <v>170</v>
      </c>
      <c r="E806" s="238" t="s">
        <v>19</v>
      </c>
      <c r="F806" s="239" t="s">
        <v>933</v>
      </c>
      <c r="G806" s="237"/>
      <c r="H806" s="240">
        <v>9.9000000000000004</v>
      </c>
      <c r="I806" s="241"/>
      <c r="J806" s="237"/>
      <c r="K806" s="237"/>
      <c r="L806" s="242"/>
      <c r="M806" s="243"/>
      <c r="N806" s="244"/>
      <c r="O806" s="244"/>
      <c r="P806" s="244"/>
      <c r="Q806" s="244"/>
      <c r="R806" s="244"/>
      <c r="S806" s="244"/>
      <c r="T806" s="245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T806" s="246" t="s">
        <v>170</v>
      </c>
      <c r="AU806" s="246" t="s">
        <v>79</v>
      </c>
      <c r="AV806" s="14" t="s">
        <v>79</v>
      </c>
      <c r="AW806" s="14" t="s">
        <v>31</v>
      </c>
      <c r="AX806" s="14" t="s">
        <v>77</v>
      </c>
      <c r="AY806" s="246" t="s">
        <v>159</v>
      </c>
    </row>
    <row r="807" s="2" customFormat="1" ht="16.5" customHeight="1">
      <c r="A807" s="41"/>
      <c r="B807" s="42"/>
      <c r="C807" s="258" t="s">
        <v>934</v>
      </c>
      <c r="D807" s="258" t="s">
        <v>316</v>
      </c>
      <c r="E807" s="259" t="s">
        <v>935</v>
      </c>
      <c r="F807" s="260" t="s">
        <v>936</v>
      </c>
      <c r="G807" s="261" t="s">
        <v>251</v>
      </c>
      <c r="H807" s="262">
        <v>70.234999999999999</v>
      </c>
      <c r="I807" s="263"/>
      <c r="J807" s="264">
        <f>ROUND(I807*H807,2)</f>
        <v>0</v>
      </c>
      <c r="K807" s="260" t="s">
        <v>165</v>
      </c>
      <c r="L807" s="265"/>
      <c r="M807" s="266" t="s">
        <v>19</v>
      </c>
      <c r="N807" s="267" t="s">
        <v>40</v>
      </c>
      <c r="O807" s="87"/>
      <c r="P807" s="216">
        <f>O807*H807</f>
        <v>0</v>
      </c>
      <c r="Q807" s="216">
        <v>0.00050000000000000001</v>
      </c>
      <c r="R807" s="216">
        <f>Q807*H807</f>
        <v>0.035117500000000003</v>
      </c>
      <c r="S807" s="216">
        <v>0</v>
      </c>
      <c r="T807" s="217">
        <f>S807*H807</f>
        <v>0</v>
      </c>
      <c r="U807" s="41"/>
      <c r="V807" s="41"/>
      <c r="W807" s="41"/>
      <c r="X807" s="41"/>
      <c r="Y807" s="41"/>
      <c r="Z807" s="41"/>
      <c r="AA807" s="41"/>
      <c r="AB807" s="41"/>
      <c r="AC807" s="41"/>
      <c r="AD807" s="41"/>
      <c r="AE807" s="41"/>
      <c r="AR807" s="218" t="s">
        <v>225</v>
      </c>
      <c r="AT807" s="218" t="s">
        <v>316</v>
      </c>
      <c r="AU807" s="218" t="s">
        <v>79</v>
      </c>
      <c r="AY807" s="20" t="s">
        <v>159</v>
      </c>
      <c r="BE807" s="219">
        <f>IF(N807="základní",J807,0)</f>
        <v>0</v>
      </c>
      <c r="BF807" s="219">
        <f>IF(N807="snížená",J807,0)</f>
        <v>0</v>
      </c>
      <c r="BG807" s="219">
        <f>IF(N807="zákl. přenesená",J807,0)</f>
        <v>0</v>
      </c>
      <c r="BH807" s="219">
        <f>IF(N807="sníž. přenesená",J807,0)</f>
        <v>0</v>
      </c>
      <c r="BI807" s="219">
        <f>IF(N807="nulová",J807,0)</f>
        <v>0</v>
      </c>
      <c r="BJ807" s="20" t="s">
        <v>77</v>
      </c>
      <c r="BK807" s="219">
        <f>ROUND(I807*H807,2)</f>
        <v>0</v>
      </c>
      <c r="BL807" s="20" t="s">
        <v>166</v>
      </c>
      <c r="BM807" s="218" t="s">
        <v>937</v>
      </c>
    </row>
    <row r="808" s="14" customFormat="1">
      <c r="A808" s="14"/>
      <c r="B808" s="236"/>
      <c r="C808" s="237"/>
      <c r="D808" s="227" t="s">
        <v>170</v>
      </c>
      <c r="E808" s="238" t="s">
        <v>19</v>
      </c>
      <c r="F808" s="239" t="s">
        <v>938</v>
      </c>
      <c r="G808" s="237"/>
      <c r="H808" s="240">
        <v>70.234999999999999</v>
      </c>
      <c r="I808" s="241"/>
      <c r="J808" s="237"/>
      <c r="K808" s="237"/>
      <c r="L808" s="242"/>
      <c r="M808" s="243"/>
      <c r="N808" s="244"/>
      <c r="O808" s="244"/>
      <c r="P808" s="244"/>
      <c r="Q808" s="244"/>
      <c r="R808" s="244"/>
      <c r="S808" s="244"/>
      <c r="T808" s="245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T808" s="246" t="s">
        <v>170</v>
      </c>
      <c r="AU808" s="246" t="s">
        <v>79</v>
      </c>
      <c r="AV808" s="14" t="s">
        <v>79</v>
      </c>
      <c r="AW808" s="14" t="s">
        <v>31</v>
      </c>
      <c r="AX808" s="14" t="s">
        <v>77</v>
      </c>
      <c r="AY808" s="246" t="s">
        <v>159</v>
      </c>
    </row>
    <row r="809" s="2" customFormat="1" ht="16.5" customHeight="1">
      <c r="A809" s="41"/>
      <c r="B809" s="42"/>
      <c r="C809" s="258" t="s">
        <v>939</v>
      </c>
      <c r="D809" s="258" t="s">
        <v>316</v>
      </c>
      <c r="E809" s="259" t="s">
        <v>940</v>
      </c>
      <c r="F809" s="260" t="s">
        <v>941</v>
      </c>
      <c r="G809" s="261" t="s">
        <v>251</v>
      </c>
      <c r="H809" s="262">
        <v>407.82499999999999</v>
      </c>
      <c r="I809" s="263"/>
      <c r="J809" s="264">
        <f>ROUND(I809*H809,2)</f>
        <v>0</v>
      </c>
      <c r="K809" s="260" t="s">
        <v>165</v>
      </c>
      <c r="L809" s="265"/>
      <c r="M809" s="266" t="s">
        <v>19</v>
      </c>
      <c r="N809" s="267" t="s">
        <v>40</v>
      </c>
      <c r="O809" s="87"/>
      <c r="P809" s="216">
        <f>O809*H809</f>
        <v>0</v>
      </c>
      <c r="Q809" s="216">
        <v>0.00059999999999999995</v>
      </c>
      <c r="R809" s="216">
        <f>Q809*H809</f>
        <v>0.24469499999999997</v>
      </c>
      <c r="S809" s="216">
        <v>0</v>
      </c>
      <c r="T809" s="217">
        <f>S809*H809</f>
        <v>0</v>
      </c>
      <c r="U809" s="41"/>
      <c r="V809" s="41"/>
      <c r="W809" s="41"/>
      <c r="X809" s="41"/>
      <c r="Y809" s="41"/>
      <c r="Z809" s="41"/>
      <c r="AA809" s="41"/>
      <c r="AB809" s="41"/>
      <c r="AC809" s="41"/>
      <c r="AD809" s="41"/>
      <c r="AE809" s="41"/>
      <c r="AR809" s="218" t="s">
        <v>225</v>
      </c>
      <c r="AT809" s="218" t="s">
        <v>316</v>
      </c>
      <c r="AU809" s="218" t="s">
        <v>79</v>
      </c>
      <c r="AY809" s="20" t="s">
        <v>159</v>
      </c>
      <c r="BE809" s="219">
        <f>IF(N809="základní",J809,0)</f>
        <v>0</v>
      </c>
      <c r="BF809" s="219">
        <f>IF(N809="snížená",J809,0)</f>
        <v>0</v>
      </c>
      <c r="BG809" s="219">
        <f>IF(N809="zákl. přenesená",J809,0)</f>
        <v>0</v>
      </c>
      <c r="BH809" s="219">
        <f>IF(N809="sníž. přenesená",J809,0)</f>
        <v>0</v>
      </c>
      <c r="BI809" s="219">
        <f>IF(N809="nulová",J809,0)</f>
        <v>0</v>
      </c>
      <c r="BJ809" s="20" t="s">
        <v>77</v>
      </c>
      <c r="BK809" s="219">
        <f>ROUND(I809*H809,2)</f>
        <v>0</v>
      </c>
      <c r="BL809" s="20" t="s">
        <v>166</v>
      </c>
      <c r="BM809" s="218" t="s">
        <v>942</v>
      </c>
    </row>
    <row r="810" s="14" customFormat="1">
      <c r="A810" s="14"/>
      <c r="B810" s="236"/>
      <c r="C810" s="237"/>
      <c r="D810" s="227" t="s">
        <v>170</v>
      </c>
      <c r="E810" s="238" t="s">
        <v>19</v>
      </c>
      <c r="F810" s="239" t="s">
        <v>943</v>
      </c>
      <c r="G810" s="237"/>
      <c r="H810" s="240">
        <v>407.82499999999999</v>
      </c>
      <c r="I810" s="241"/>
      <c r="J810" s="237"/>
      <c r="K810" s="237"/>
      <c r="L810" s="242"/>
      <c r="M810" s="243"/>
      <c r="N810" s="244"/>
      <c r="O810" s="244"/>
      <c r="P810" s="244"/>
      <c r="Q810" s="244"/>
      <c r="R810" s="244"/>
      <c r="S810" s="244"/>
      <c r="T810" s="245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T810" s="246" t="s">
        <v>170</v>
      </c>
      <c r="AU810" s="246" t="s">
        <v>79</v>
      </c>
      <c r="AV810" s="14" t="s">
        <v>79</v>
      </c>
      <c r="AW810" s="14" t="s">
        <v>31</v>
      </c>
      <c r="AX810" s="14" t="s">
        <v>77</v>
      </c>
      <c r="AY810" s="246" t="s">
        <v>159</v>
      </c>
    </row>
    <row r="811" s="2" customFormat="1" ht="16.5" customHeight="1">
      <c r="A811" s="41"/>
      <c r="B811" s="42"/>
      <c r="C811" s="207" t="s">
        <v>944</v>
      </c>
      <c r="D811" s="207" t="s">
        <v>161</v>
      </c>
      <c r="E811" s="208" t="s">
        <v>945</v>
      </c>
      <c r="F811" s="209" t="s">
        <v>946</v>
      </c>
      <c r="G811" s="210" t="s">
        <v>251</v>
      </c>
      <c r="H811" s="211">
        <v>969.95500000000004</v>
      </c>
      <c r="I811" s="212"/>
      <c r="J811" s="213">
        <f>ROUND(I811*H811,2)</f>
        <v>0</v>
      </c>
      <c r="K811" s="209" t="s">
        <v>165</v>
      </c>
      <c r="L811" s="47"/>
      <c r="M811" s="214" t="s">
        <v>19</v>
      </c>
      <c r="N811" s="215" t="s">
        <v>40</v>
      </c>
      <c r="O811" s="87"/>
      <c r="P811" s="216">
        <f>O811*H811</f>
        <v>0</v>
      </c>
      <c r="Q811" s="216">
        <v>0</v>
      </c>
      <c r="R811" s="216">
        <f>Q811*H811</f>
        <v>0</v>
      </c>
      <c r="S811" s="216">
        <v>0</v>
      </c>
      <c r="T811" s="217">
        <f>S811*H811</f>
        <v>0</v>
      </c>
      <c r="U811" s="41"/>
      <c r="V811" s="41"/>
      <c r="W811" s="41"/>
      <c r="X811" s="41"/>
      <c r="Y811" s="41"/>
      <c r="Z811" s="41"/>
      <c r="AA811" s="41"/>
      <c r="AB811" s="41"/>
      <c r="AC811" s="41"/>
      <c r="AD811" s="41"/>
      <c r="AE811" s="41"/>
      <c r="AR811" s="218" t="s">
        <v>166</v>
      </c>
      <c r="AT811" s="218" t="s">
        <v>161</v>
      </c>
      <c r="AU811" s="218" t="s">
        <v>79</v>
      </c>
      <c r="AY811" s="20" t="s">
        <v>159</v>
      </c>
      <c r="BE811" s="219">
        <f>IF(N811="základní",J811,0)</f>
        <v>0</v>
      </c>
      <c r="BF811" s="219">
        <f>IF(N811="snížená",J811,0)</f>
        <v>0</v>
      </c>
      <c r="BG811" s="219">
        <f>IF(N811="zákl. přenesená",J811,0)</f>
        <v>0</v>
      </c>
      <c r="BH811" s="219">
        <f>IF(N811="sníž. přenesená",J811,0)</f>
        <v>0</v>
      </c>
      <c r="BI811" s="219">
        <f>IF(N811="nulová",J811,0)</f>
        <v>0</v>
      </c>
      <c r="BJ811" s="20" t="s">
        <v>77</v>
      </c>
      <c r="BK811" s="219">
        <f>ROUND(I811*H811,2)</f>
        <v>0</v>
      </c>
      <c r="BL811" s="20" t="s">
        <v>166</v>
      </c>
      <c r="BM811" s="218" t="s">
        <v>947</v>
      </c>
    </row>
    <row r="812" s="2" customFormat="1">
      <c r="A812" s="41"/>
      <c r="B812" s="42"/>
      <c r="C812" s="43"/>
      <c r="D812" s="220" t="s">
        <v>168</v>
      </c>
      <c r="E812" s="43"/>
      <c r="F812" s="221" t="s">
        <v>948</v>
      </c>
      <c r="G812" s="43"/>
      <c r="H812" s="43"/>
      <c r="I812" s="222"/>
      <c r="J812" s="43"/>
      <c r="K812" s="43"/>
      <c r="L812" s="47"/>
      <c r="M812" s="223"/>
      <c r="N812" s="224"/>
      <c r="O812" s="87"/>
      <c r="P812" s="87"/>
      <c r="Q812" s="87"/>
      <c r="R812" s="87"/>
      <c r="S812" s="87"/>
      <c r="T812" s="88"/>
      <c r="U812" s="41"/>
      <c r="V812" s="41"/>
      <c r="W812" s="41"/>
      <c r="X812" s="41"/>
      <c r="Y812" s="41"/>
      <c r="Z812" s="41"/>
      <c r="AA812" s="41"/>
      <c r="AB812" s="41"/>
      <c r="AC812" s="41"/>
      <c r="AD812" s="41"/>
      <c r="AE812" s="41"/>
      <c r="AT812" s="20" t="s">
        <v>168</v>
      </c>
      <c r="AU812" s="20" t="s">
        <v>79</v>
      </c>
    </row>
    <row r="813" s="13" customFormat="1">
      <c r="A813" s="13"/>
      <c r="B813" s="225"/>
      <c r="C813" s="226"/>
      <c r="D813" s="227" t="s">
        <v>170</v>
      </c>
      <c r="E813" s="228" t="s">
        <v>19</v>
      </c>
      <c r="F813" s="229" t="s">
        <v>949</v>
      </c>
      <c r="G813" s="226"/>
      <c r="H813" s="228" t="s">
        <v>19</v>
      </c>
      <c r="I813" s="230"/>
      <c r="J813" s="226"/>
      <c r="K813" s="226"/>
      <c r="L813" s="231"/>
      <c r="M813" s="232"/>
      <c r="N813" s="233"/>
      <c r="O813" s="233"/>
      <c r="P813" s="233"/>
      <c r="Q813" s="233"/>
      <c r="R813" s="233"/>
      <c r="S813" s="233"/>
      <c r="T813" s="234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T813" s="235" t="s">
        <v>170</v>
      </c>
      <c r="AU813" s="235" t="s">
        <v>79</v>
      </c>
      <c r="AV813" s="13" t="s">
        <v>77</v>
      </c>
      <c r="AW813" s="13" t="s">
        <v>31</v>
      </c>
      <c r="AX813" s="13" t="s">
        <v>69</v>
      </c>
      <c r="AY813" s="235" t="s">
        <v>159</v>
      </c>
    </row>
    <row r="814" s="14" customFormat="1">
      <c r="A814" s="14"/>
      <c r="B814" s="236"/>
      <c r="C814" s="237"/>
      <c r="D814" s="227" t="s">
        <v>170</v>
      </c>
      <c r="E814" s="238" t="s">
        <v>19</v>
      </c>
      <c r="F814" s="239" t="s">
        <v>950</v>
      </c>
      <c r="G814" s="237"/>
      <c r="H814" s="240">
        <v>416.46499999999998</v>
      </c>
      <c r="I814" s="241"/>
      <c r="J814" s="237"/>
      <c r="K814" s="237"/>
      <c r="L814" s="242"/>
      <c r="M814" s="243"/>
      <c r="N814" s="244"/>
      <c r="O814" s="244"/>
      <c r="P814" s="244"/>
      <c r="Q814" s="244"/>
      <c r="R814" s="244"/>
      <c r="S814" s="244"/>
      <c r="T814" s="245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T814" s="246" t="s">
        <v>170</v>
      </c>
      <c r="AU814" s="246" t="s">
        <v>79</v>
      </c>
      <c r="AV814" s="14" t="s">
        <v>79</v>
      </c>
      <c r="AW814" s="14" t="s">
        <v>31</v>
      </c>
      <c r="AX814" s="14" t="s">
        <v>69</v>
      </c>
      <c r="AY814" s="246" t="s">
        <v>159</v>
      </c>
    </row>
    <row r="815" s="14" customFormat="1">
      <c r="A815" s="14"/>
      <c r="B815" s="236"/>
      <c r="C815" s="237"/>
      <c r="D815" s="227" t="s">
        <v>170</v>
      </c>
      <c r="E815" s="238" t="s">
        <v>19</v>
      </c>
      <c r="F815" s="239" t="s">
        <v>951</v>
      </c>
      <c r="G815" s="237"/>
      <c r="H815" s="240">
        <v>28.32</v>
      </c>
      <c r="I815" s="241"/>
      <c r="J815" s="237"/>
      <c r="K815" s="237"/>
      <c r="L815" s="242"/>
      <c r="M815" s="243"/>
      <c r="N815" s="244"/>
      <c r="O815" s="244"/>
      <c r="P815" s="244"/>
      <c r="Q815" s="244"/>
      <c r="R815" s="244"/>
      <c r="S815" s="244"/>
      <c r="T815" s="245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T815" s="246" t="s">
        <v>170</v>
      </c>
      <c r="AU815" s="246" t="s">
        <v>79</v>
      </c>
      <c r="AV815" s="14" t="s">
        <v>79</v>
      </c>
      <c r="AW815" s="14" t="s">
        <v>31</v>
      </c>
      <c r="AX815" s="14" t="s">
        <v>69</v>
      </c>
      <c r="AY815" s="246" t="s">
        <v>159</v>
      </c>
    </row>
    <row r="816" s="16" customFormat="1">
      <c r="A816" s="16"/>
      <c r="B816" s="268"/>
      <c r="C816" s="269"/>
      <c r="D816" s="227" t="s">
        <v>170</v>
      </c>
      <c r="E816" s="270" t="s">
        <v>19</v>
      </c>
      <c r="F816" s="271" t="s">
        <v>585</v>
      </c>
      <c r="G816" s="269"/>
      <c r="H816" s="272">
        <v>444.78499999999997</v>
      </c>
      <c r="I816" s="273"/>
      <c r="J816" s="269"/>
      <c r="K816" s="269"/>
      <c r="L816" s="274"/>
      <c r="M816" s="275"/>
      <c r="N816" s="276"/>
      <c r="O816" s="276"/>
      <c r="P816" s="276"/>
      <c r="Q816" s="276"/>
      <c r="R816" s="276"/>
      <c r="S816" s="276"/>
      <c r="T816" s="277"/>
      <c r="U816" s="16"/>
      <c r="V816" s="16"/>
      <c r="W816" s="16"/>
      <c r="X816" s="16"/>
      <c r="Y816" s="16"/>
      <c r="Z816" s="16"/>
      <c r="AA816" s="16"/>
      <c r="AB816" s="16"/>
      <c r="AC816" s="16"/>
      <c r="AD816" s="16"/>
      <c r="AE816" s="16"/>
      <c r="AT816" s="278" t="s">
        <v>170</v>
      </c>
      <c r="AU816" s="278" t="s">
        <v>79</v>
      </c>
      <c r="AV816" s="16" t="s">
        <v>194</v>
      </c>
      <c r="AW816" s="16" t="s">
        <v>31</v>
      </c>
      <c r="AX816" s="16" t="s">
        <v>69</v>
      </c>
      <c r="AY816" s="278" t="s">
        <v>159</v>
      </c>
    </row>
    <row r="817" s="13" customFormat="1">
      <c r="A817" s="13"/>
      <c r="B817" s="225"/>
      <c r="C817" s="226"/>
      <c r="D817" s="227" t="s">
        <v>170</v>
      </c>
      <c r="E817" s="228" t="s">
        <v>19</v>
      </c>
      <c r="F817" s="229" t="s">
        <v>909</v>
      </c>
      <c r="G817" s="226"/>
      <c r="H817" s="228" t="s">
        <v>19</v>
      </c>
      <c r="I817" s="230"/>
      <c r="J817" s="226"/>
      <c r="K817" s="226"/>
      <c r="L817" s="231"/>
      <c r="M817" s="232"/>
      <c r="N817" s="233"/>
      <c r="O817" s="233"/>
      <c r="P817" s="233"/>
      <c r="Q817" s="233"/>
      <c r="R817" s="233"/>
      <c r="S817" s="233"/>
      <c r="T817" s="234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T817" s="235" t="s">
        <v>170</v>
      </c>
      <c r="AU817" s="235" t="s">
        <v>79</v>
      </c>
      <c r="AV817" s="13" t="s">
        <v>77</v>
      </c>
      <c r="AW817" s="13" t="s">
        <v>31</v>
      </c>
      <c r="AX817" s="13" t="s">
        <v>69</v>
      </c>
      <c r="AY817" s="235" t="s">
        <v>159</v>
      </c>
    </row>
    <row r="818" s="14" customFormat="1">
      <c r="A818" s="14"/>
      <c r="B818" s="236"/>
      <c r="C818" s="237"/>
      <c r="D818" s="227" t="s">
        <v>170</v>
      </c>
      <c r="E818" s="238" t="s">
        <v>19</v>
      </c>
      <c r="F818" s="239" t="s">
        <v>910</v>
      </c>
      <c r="G818" s="237"/>
      <c r="H818" s="240">
        <v>366.97000000000003</v>
      </c>
      <c r="I818" s="241"/>
      <c r="J818" s="237"/>
      <c r="K818" s="237"/>
      <c r="L818" s="242"/>
      <c r="M818" s="243"/>
      <c r="N818" s="244"/>
      <c r="O818" s="244"/>
      <c r="P818" s="244"/>
      <c r="Q818" s="244"/>
      <c r="R818" s="244"/>
      <c r="S818" s="244"/>
      <c r="T818" s="245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T818" s="246" t="s">
        <v>170</v>
      </c>
      <c r="AU818" s="246" t="s">
        <v>79</v>
      </c>
      <c r="AV818" s="14" t="s">
        <v>79</v>
      </c>
      <c r="AW818" s="14" t="s">
        <v>31</v>
      </c>
      <c r="AX818" s="14" t="s">
        <v>69</v>
      </c>
      <c r="AY818" s="246" t="s">
        <v>159</v>
      </c>
    </row>
    <row r="819" s="16" customFormat="1">
      <c r="A819" s="16"/>
      <c r="B819" s="268"/>
      <c r="C819" s="269"/>
      <c r="D819" s="227" t="s">
        <v>170</v>
      </c>
      <c r="E819" s="270" t="s">
        <v>19</v>
      </c>
      <c r="F819" s="271" t="s">
        <v>585</v>
      </c>
      <c r="G819" s="269"/>
      <c r="H819" s="272">
        <v>366.97000000000003</v>
      </c>
      <c r="I819" s="273"/>
      <c r="J819" s="269"/>
      <c r="K819" s="269"/>
      <c r="L819" s="274"/>
      <c r="M819" s="275"/>
      <c r="N819" s="276"/>
      <c r="O819" s="276"/>
      <c r="P819" s="276"/>
      <c r="Q819" s="276"/>
      <c r="R819" s="276"/>
      <c r="S819" s="276"/>
      <c r="T819" s="277"/>
      <c r="U819" s="16"/>
      <c r="V819" s="16"/>
      <c r="W819" s="16"/>
      <c r="X819" s="16"/>
      <c r="Y819" s="16"/>
      <c r="Z819" s="16"/>
      <c r="AA819" s="16"/>
      <c r="AB819" s="16"/>
      <c r="AC819" s="16"/>
      <c r="AD819" s="16"/>
      <c r="AE819" s="16"/>
      <c r="AT819" s="278" t="s">
        <v>170</v>
      </c>
      <c r="AU819" s="278" t="s">
        <v>79</v>
      </c>
      <c r="AV819" s="16" t="s">
        <v>194</v>
      </c>
      <c r="AW819" s="16" t="s">
        <v>31</v>
      </c>
      <c r="AX819" s="16" t="s">
        <v>69</v>
      </c>
      <c r="AY819" s="278" t="s">
        <v>159</v>
      </c>
    </row>
    <row r="820" s="13" customFormat="1">
      <c r="A820" s="13"/>
      <c r="B820" s="225"/>
      <c r="C820" s="226"/>
      <c r="D820" s="227" t="s">
        <v>170</v>
      </c>
      <c r="E820" s="228" t="s">
        <v>19</v>
      </c>
      <c r="F820" s="229" t="s">
        <v>952</v>
      </c>
      <c r="G820" s="226"/>
      <c r="H820" s="228" t="s">
        <v>19</v>
      </c>
      <c r="I820" s="230"/>
      <c r="J820" s="226"/>
      <c r="K820" s="226"/>
      <c r="L820" s="231"/>
      <c r="M820" s="232"/>
      <c r="N820" s="233"/>
      <c r="O820" s="233"/>
      <c r="P820" s="233"/>
      <c r="Q820" s="233"/>
      <c r="R820" s="233"/>
      <c r="S820" s="233"/>
      <c r="T820" s="234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T820" s="235" t="s">
        <v>170</v>
      </c>
      <c r="AU820" s="235" t="s">
        <v>79</v>
      </c>
      <c r="AV820" s="13" t="s">
        <v>77</v>
      </c>
      <c r="AW820" s="13" t="s">
        <v>31</v>
      </c>
      <c r="AX820" s="13" t="s">
        <v>69</v>
      </c>
      <c r="AY820" s="235" t="s">
        <v>159</v>
      </c>
    </row>
    <row r="821" s="14" customFormat="1">
      <c r="A821" s="14"/>
      <c r="B821" s="236"/>
      <c r="C821" s="237"/>
      <c r="D821" s="227" t="s">
        <v>170</v>
      </c>
      <c r="E821" s="238" t="s">
        <v>19</v>
      </c>
      <c r="F821" s="239" t="s">
        <v>953</v>
      </c>
      <c r="G821" s="237"/>
      <c r="H821" s="240">
        <v>158.19999999999999</v>
      </c>
      <c r="I821" s="241"/>
      <c r="J821" s="237"/>
      <c r="K821" s="237"/>
      <c r="L821" s="242"/>
      <c r="M821" s="243"/>
      <c r="N821" s="244"/>
      <c r="O821" s="244"/>
      <c r="P821" s="244"/>
      <c r="Q821" s="244"/>
      <c r="R821" s="244"/>
      <c r="S821" s="244"/>
      <c r="T821" s="245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T821" s="246" t="s">
        <v>170</v>
      </c>
      <c r="AU821" s="246" t="s">
        <v>79</v>
      </c>
      <c r="AV821" s="14" t="s">
        <v>79</v>
      </c>
      <c r="AW821" s="14" t="s">
        <v>31</v>
      </c>
      <c r="AX821" s="14" t="s">
        <v>69</v>
      </c>
      <c r="AY821" s="246" t="s">
        <v>159</v>
      </c>
    </row>
    <row r="822" s="16" customFormat="1">
      <c r="A822" s="16"/>
      <c r="B822" s="268"/>
      <c r="C822" s="269"/>
      <c r="D822" s="227" t="s">
        <v>170</v>
      </c>
      <c r="E822" s="270" t="s">
        <v>19</v>
      </c>
      <c r="F822" s="271" t="s">
        <v>585</v>
      </c>
      <c r="G822" s="269"/>
      <c r="H822" s="272">
        <v>158.19999999999999</v>
      </c>
      <c r="I822" s="273"/>
      <c r="J822" s="269"/>
      <c r="K822" s="269"/>
      <c r="L822" s="274"/>
      <c r="M822" s="275"/>
      <c r="N822" s="276"/>
      <c r="O822" s="276"/>
      <c r="P822" s="276"/>
      <c r="Q822" s="276"/>
      <c r="R822" s="276"/>
      <c r="S822" s="276"/>
      <c r="T822" s="277"/>
      <c r="U822" s="16"/>
      <c r="V822" s="16"/>
      <c r="W822" s="16"/>
      <c r="X822" s="16"/>
      <c r="Y822" s="16"/>
      <c r="Z822" s="16"/>
      <c r="AA822" s="16"/>
      <c r="AB822" s="16"/>
      <c r="AC822" s="16"/>
      <c r="AD822" s="16"/>
      <c r="AE822" s="16"/>
      <c r="AT822" s="278" t="s">
        <v>170</v>
      </c>
      <c r="AU822" s="278" t="s">
        <v>79</v>
      </c>
      <c r="AV822" s="16" t="s">
        <v>194</v>
      </c>
      <c r="AW822" s="16" t="s">
        <v>31</v>
      </c>
      <c r="AX822" s="16" t="s">
        <v>69</v>
      </c>
      <c r="AY822" s="278" t="s">
        <v>159</v>
      </c>
    </row>
    <row r="823" s="15" customFormat="1">
      <c r="A823" s="15"/>
      <c r="B823" s="247"/>
      <c r="C823" s="248"/>
      <c r="D823" s="227" t="s">
        <v>170</v>
      </c>
      <c r="E823" s="249" t="s">
        <v>19</v>
      </c>
      <c r="F823" s="250" t="s">
        <v>188</v>
      </c>
      <c r="G823" s="248"/>
      <c r="H823" s="251">
        <v>969.95499999999993</v>
      </c>
      <c r="I823" s="252"/>
      <c r="J823" s="248"/>
      <c r="K823" s="248"/>
      <c r="L823" s="253"/>
      <c r="M823" s="254"/>
      <c r="N823" s="255"/>
      <c r="O823" s="255"/>
      <c r="P823" s="255"/>
      <c r="Q823" s="255"/>
      <c r="R823" s="255"/>
      <c r="S823" s="255"/>
      <c r="T823" s="256"/>
      <c r="U823" s="15"/>
      <c r="V823" s="15"/>
      <c r="W823" s="15"/>
      <c r="X823" s="15"/>
      <c r="Y823" s="15"/>
      <c r="Z823" s="15"/>
      <c r="AA823" s="15"/>
      <c r="AB823" s="15"/>
      <c r="AC823" s="15"/>
      <c r="AD823" s="15"/>
      <c r="AE823" s="15"/>
      <c r="AT823" s="257" t="s">
        <v>170</v>
      </c>
      <c r="AU823" s="257" t="s">
        <v>79</v>
      </c>
      <c r="AV823" s="15" t="s">
        <v>166</v>
      </c>
      <c r="AW823" s="15" t="s">
        <v>31</v>
      </c>
      <c r="AX823" s="15" t="s">
        <v>77</v>
      </c>
      <c r="AY823" s="257" t="s">
        <v>159</v>
      </c>
    </row>
    <row r="824" s="2" customFormat="1" ht="16.5" customHeight="1">
      <c r="A824" s="41"/>
      <c r="B824" s="42"/>
      <c r="C824" s="258" t="s">
        <v>954</v>
      </c>
      <c r="D824" s="258" t="s">
        <v>316</v>
      </c>
      <c r="E824" s="259" t="s">
        <v>955</v>
      </c>
      <c r="F824" s="260" t="s">
        <v>956</v>
      </c>
      <c r="G824" s="261" t="s">
        <v>251</v>
      </c>
      <c r="H824" s="262">
        <v>489.26400000000001</v>
      </c>
      <c r="I824" s="263"/>
      <c r="J824" s="264">
        <f>ROUND(I824*H824,2)</f>
        <v>0</v>
      </c>
      <c r="K824" s="260" t="s">
        <v>165</v>
      </c>
      <c r="L824" s="265"/>
      <c r="M824" s="266" t="s">
        <v>19</v>
      </c>
      <c r="N824" s="267" t="s">
        <v>40</v>
      </c>
      <c r="O824" s="87"/>
      <c r="P824" s="216">
        <f>O824*H824</f>
        <v>0</v>
      </c>
      <c r="Q824" s="216">
        <v>0.00029999999999999997</v>
      </c>
      <c r="R824" s="216">
        <f>Q824*H824</f>
        <v>0.1467792</v>
      </c>
      <c r="S824" s="216">
        <v>0</v>
      </c>
      <c r="T824" s="217">
        <f>S824*H824</f>
        <v>0</v>
      </c>
      <c r="U824" s="41"/>
      <c r="V824" s="41"/>
      <c r="W824" s="41"/>
      <c r="X824" s="41"/>
      <c r="Y824" s="41"/>
      <c r="Z824" s="41"/>
      <c r="AA824" s="41"/>
      <c r="AB824" s="41"/>
      <c r="AC824" s="41"/>
      <c r="AD824" s="41"/>
      <c r="AE824" s="41"/>
      <c r="AR824" s="218" t="s">
        <v>225</v>
      </c>
      <c r="AT824" s="218" t="s">
        <v>316</v>
      </c>
      <c r="AU824" s="218" t="s">
        <v>79</v>
      </c>
      <c r="AY824" s="20" t="s">
        <v>159</v>
      </c>
      <c r="BE824" s="219">
        <f>IF(N824="základní",J824,0)</f>
        <v>0</v>
      </c>
      <c r="BF824" s="219">
        <f>IF(N824="snížená",J824,0)</f>
        <v>0</v>
      </c>
      <c r="BG824" s="219">
        <f>IF(N824="zákl. přenesená",J824,0)</f>
        <v>0</v>
      </c>
      <c r="BH824" s="219">
        <f>IF(N824="sníž. přenesená",J824,0)</f>
        <v>0</v>
      </c>
      <c r="BI824" s="219">
        <f>IF(N824="nulová",J824,0)</f>
        <v>0</v>
      </c>
      <c r="BJ824" s="20" t="s">
        <v>77</v>
      </c>
      <c r="BK824" s="219">
        <f>ROUND(I824*H824,2)</f>
        <v>0</v>
      </c>
      <c r="BL824" s="20" t="s">
        <v>166</v>
      </c>
      <c r="BM824" s="218" t="s">
        <v>957</v>
      </c>
    </row>
    <row r="825" s="14" customFormat="1">
      <c r="A825" s="14"/>
      <c r="B825" s="236"/>
      <c r="C825" s="237"/>
      <c r="D825" s="227" t="s">
        <v>170</v>
      </c>
      <c r="E825" s="238" t="s">
        <v>19</v>
      </c>
      <c r="F825" s="239" t="s">
        <v>958</v>
      </c>
      <c r="G825" s="237"/>
      <c r="H825" s="240">
        <v>489.26400000000001</v>
      </c>
      <c r="I825" s="241"/>
      <c r="J825" s="237"/>
      <c r="K825" s="237"/>
      <c r="L825" s="242"/>
      <c r="M825" s="243"/>
      <c r="N825" s="244"/>
      <c r="O825" s="244"/>
      <c r="P825" s="244"/>
      <c r="Q825" s="244"/>
      <c r="R825" s="244"/>
      <c r="S825" s="244"/>
      <c r="T825" s="245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T825" s="246" t="s">
        <v>170</v>
      </c>
      <c r="AU825" s="246" t="s">
        <v>79</v>
      </c>
      <c r="AV825" s="14" t="s">
        <v>79</v>
      </c>
      <c r="AW825" s="14" t="s">
        <v>31</v>
      </c>
      <c r="AX825" s="14" t="s">
        <v>77</v>
      </c>
      <c r="AY825" s="246" t="s">
        <v>159</v>
      </c>
    </row>
    <row r="826" s="2" customFormat="1" ht="16.5" customHeight="1">
      <c r="A826" s="41"/>
      <c r="B826" s="42"/>
      <c r="C826" s="258" t="s">
        <v>959</v>
      </c>
      <c r="D826" s="258" t="s">
        <v>316</v>
      </c>
      <c r="E826" s="259" t="s">
        <v>960</v>
      </c>
      <c r="F826" s="260" t="s">
        <v>961</v>
      </c>
      <c r="G826" s="261" t="s">
        <v>251</v>
      </c>
      <c r="H826" s="262">
        <v>403.66699999999997</v>
      </c>
      <c r="I826" s="263"/>
      <c r="J826" s="264">
        <f>ROUND(I826*H826,2)</f>
        <v>0</v>
      </c>
      <c r="K826" s="260" t="s">
        <v>165</v>
      </c>
      <c r="L826" s="265"/>
      <c r="M826" s="266" t="s">
        <v>19</v>
      </c>
      <c r="N826" s="267" t="s">
        <v>40</v>
      </c>
      <c r="O826" s="87"/>
      <c r="P826" s="216">
        <f>O826*H826</f>
        <v>0</v>
      </c>
      <c r="Q826" s="216">
        <v>0.00020000000000000001</v>
      </c>
      <c r="R826" s="216">
        <f>Q826*H826</f>
        <v>0.080733399999999997</v>
      </c>
      <c r="S826" s="216">
        <v>0</v>
      </c>
      <c r="T826" s="217">
        <f>S826*H826</f>
        <v>0</v>
      </c>
      <c r="U826" s="41"/>
      <c r="V826" s="41"/>
      <c r="W826" s="41"/>
      <c r="X826" s="41"/>
      <c r="Y826" s="41"/>
      <c r="Z826" s="41"/>
      <c r="AA826" s="41"/>
      <c r="AB826" s="41"/>
      <c r="AC826" s="41"/>
      <c r="AD826" s="41"/>
      <c r="AE826" s="41"/>
      <c r="AR826" s="218" t="s">
        <v>225</v>
      </c>
      <c r="AT826" s="218" t="s">
        <v>316</v>
      </c>
      <c r="AU826" s="218" t="s">
        <v>79</v>
      </c>
      <c r="AY826" s="20" t="s">
        <v>159</v>
      </c>
      <c r="BE826" s="219">
        <f>IF(N826="základní",J826,0)</f>
        <v>0</v>
      </c>
      <c r="BF826" s="219">
        <f>IF(N826="snížená",J826,0)</f>
        <v>0</v>
      </c>
      <c r="BG826" s="219">
        <f>IF(N826="zákl. přenesená",J826,0)</f>
        <v>0</v>
      </c>
      <c r="BH826" s="219">
        <f>IF(N826="sníž. přenesená",J826,0)</f>
        <v>0</v>
      </c>
      <c r="BI826" s="219">
        <f>IF(N826="nulová",J826,0)</f>
        <v>0</v>
      </c>
      <c r="BJ826" s="20" t="s">
        <v>77</v>
      </c>
      <c r="BK826" s="219">
        <f>ROUND(I826*H826,2)</f>
        <v>0</v>
      </c>
      <c r="BL826" s="20" t="s">
        <v>166</v>
      </c>
      <c r="BM826" s="218" t="s">
        <v>962</v>
      </c>
    </row>
    <row r="827" s="14" customFormat="1">
      <c r="A827" s="14"/>
      <c r="B827" s="236"/>
      <c r="C827" s="237"/>
      <c r="D827" s="227" t="s">
        <v>170</v>
      </c>
      <c r="E827" s="238" t="s">
        <v>19</v>
      </c>
      <c r="F827" s="239" t="s">
        <v>963</v>
      </c>
      <c r="G827" s="237"/>
      <c r="H827" s="240">
        <v>403.66699999999997</v>
      </c>
      <c r="I827" s="241"/>
      <c r="J827" s="237"/>
      <c r="K827" s="237"/>
      <c r="L827" s="242"/>
      <c r="M827" s="243"/>
      <c r="N827" s="244"/>
      <c r="O827" s="244"/>
      <c r="P827" s="244"/>
      <c r="Q827" s="244"/>
      <c r="R827" s="244"/>
      <c r="S827" s="244"/>
      <c r="T827" s="245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T827" s="246" t="s">
        <v>170</v>
      </c>
      <c r="AU827" s="246" t="s">
        <v>79</v>
      </c>
      <c r="AV827" s="14" t="s">
        <v>79</v>
      </c>
      <c r="AW827" s="14" t="s">
        <v>31</v>
      </c>
      <c r="AX827" s="14" t="s">
        <v>77</v>
      </c>
      <c r="AY827" s="246" t="s">
        <v>159</v>
      </c>
    </row>
    <row r="828" s="2" customFormat="1" ht="16.5" customHeight="1">
      <c r="A828" s="41"/>
      <c r="B828" s="42"/>
      <c r="C828" s="258" t="s">
        <v>964</v>
      </c>
      <c r="D828" s="258" t="s">
        <v>316</v>
      </c>
      <c r="E828" s="259" t="s">
        <v>965</v>
      </c>
      <c r="F828" s="260" t="s">
        <v>966</v>
      </c>
      <c r="G828" s="261" t="s">
        <v>251</v>
      </c>
      <c r="H828" s="262">
        <v>174.02000000000001</v>
      </c>
      <c r="I828" s="263"/>
      <c r="J828" s="264">
        <f>ROUND(I828*H828,2)</f>
        <v>0</v>
      </c>
      <c r="K828" s="260" t="s">
        <v>165</v>
      </c>
      <c r="L828" s="265"/>
      <c r="M828" s="266" t="s">
        <v>19</v>
      </c>
      <c r="N828" s="267" t="s">
        <v>40</v>
      </c>
      <c r="O828" s="87"/>
      <c r="P828" s="216">
        <f>O828*H828</f>
        <v>0</v>
      </c>
      <c r="Q828" s="216">
        <v>0.00050000000000000001</v>
      </c>
      <c r="R828" s="216">
        <f>Q828*H828</f>
        <v>0.087010000000000004</v>
      </c>
      <c r="S828" s="216">
        <v>0</v>
      </c>
      <c r="T828" s="217">
        <f>S828*H828</f>
        <v>0</v>
      </c>
      <c r="U828" s="41"/>
      <c r="V828" s="41"/>
      <c r="W828" s="41"/>
      <c r="X828" s="41"/>
      <c r="Y828" s="41"/>
      <c r="Z828" s="41"/>
      <c r="AA828" s="41"/>
      <c r="AB828" s="41"/>
      <c r="AC828" s="41"/>
      <c r="AD828" s="41"/>
      <c r="AE828" s="41"/>
      <c r="AR828" s="218" t="s">
        <v>225</v>
      </c>
      <c r="AT828" s="218" t="s">
        <v>316</v>
      </c>
      <c r="AU828" s="218" t="s">
        <v>79</v>
      </c>
      <c r="AY828" s="20" t="s">
        <v>159</v>
      </c>
      <c r="BE828" s="219">
        <f>IF(N828="základní",J828,0)</f>
        <v>0</v>
      </c>
      <c r="BF828" s="219">
        <f>IF(N828="snížená",J828,0)</f>
        <v>0</v>
      </c>
      <c r="BG828" s="219">
        <f>IF(N828="zákl. přenesená",J828,0)</f>
        <v>0</v>
      </c>
      <c r="BH828" s="219">
        <f>IF(N828="sníž. přenesená",J828,0)</f>
        <v>0</v>
      </c>
      <c r="BI828" s="219">
        <f>IF(N828="nulová",J828,0)</f>
        <v>0</v>
      </c>
      <c r="BJ828" s="20" t="s">
        <v>77</v>
      </c>
      <c r="BK828" s="219">
        <f>ROUND(I828*H828,2)</f>
        <v>0</v>
      </c>
      <c r="BL828" s="20" t="s">
        <v>166</v>
      </c>
      <c r="BM828" s="218" t="s">
        <v>967</v>
      </c>
    </row>
    <row r="829" s="14" customFormat="1">
      <c r="A829" s="14"/>
      <c r="B829" s="236"/>
      <c r="C829" s="237"/>
      <c r="D829" s="227" t="s">
        <v>170</v>
      </c>
      <c r="E829" s="238" t="s">
        <v>19</v>
      </c>
      <c r="F829" s="239" t="s">
        <v>968</v>
      </c>
      <c r="G829" s="237"/>
      <c r="H829" s="240">
        <v>174.02000000000001</v>
      </c>
      <c r="I829" s="241"/>
      <c r="J829" s="237"/>
      <c r="K829" s="237"/>
      <c r="L829" s="242"/>
      <c r="M829" s="243"/>
      <c r="N829" s="244"/>
      <c r="O829" s="244"/>
      <c r="P829" s="244"/>
      <c r="Q829" s="244"/>
      <c r="R829" s="244"/>
      <c r="S829" s="244"/>
      <c r="T829" s="245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T829" s="246" t="s">
        <v>170</v>
      </c>
      <c r="AU829" s="246" t="s">
        <v>79</v>
      </c>
      <c r="AV829" s="14" t="s">
        <v>79</v>
      </c>
      <c r="AW829" s="14" t="s">
        <v>31</v>
      </c>
      <c r="AX829" s="14" t="s">
        <v>77</v>
      </c>
      <c r="AY829" s="246" t="s">
        <v>159</v>
      </c>
    </row>
    <row r="830" s="2" customFormat="1" ht="21.75" customHeight="1">
      <c r="A830" s="41"/>
      <c r="B830" s="42"/>
      <c r="C830" s="207" t="s">
        <v>969</v>
      </c>
      <c r="D830" s="207" t="s">
        <v>161</v>
      </c>
      <c r="E830" s="208" t="s">
        <v>970</v>
      </c>
      <c r="F830" s="209" t="s">
        <v>971</v>
      </c>
      <c r="G830" s="210" t="s">
        <v>197</v>
      </c>
      <c r="H830" s="211">
        <v>14.050000000000001</v>
      </c>
      <c r="I830" s="212"/>
      <c r="J830" s="213">
        <f>ROUND(I830*H830,2)</f>
        <v>0</v>
      </c>
      <c r="K830" s="209" t="s">
        <v>165</v>
      </c>
      <c r="L830" s="47"/>
      <c r="M830" s="214" t="s">
        <v>19</v>
      </c>
      <c r="N830" s="215" t="s">
        <v>40</v>
      </c>
      <c r="O830" s="87"/>
      <c r="P830" s="216">
        <f>O830*H830</f>
        <v>0</v>
      </c>
      <c r="Q830" s="216">
        <v>0.023099999999999999</v>
      </c>
      <c r="R830" s="216">
        <f>Q830*H830</f>
        <v>0.32455499999999998</v>
      </c>
      <c r="S830" s="216">
        <v>0</v>
      </c>
      <c r="T830" s="217">
        <f>S830*H830</f>
        <v>0</v>
      </c>
      <c r="U830" s="41"/>
      <c r="V830" s="41"/>
      <c r="W830" s="41"/>
      <c r="X830" s="41"/>
      <c r="Y830" s="41"/>
      <c r="Z830" s="41"/>
      <c r="AA830" s="41"/>
      <c r="AB830" s="41"/>
      <c r="AC830" s="41"/>
      <c r="AD830" s="41"/>
      <c r="AE830" s="41"/>
      <c r="AR830" s="218" t="s">
        <v>166</v>
      </c>
      <c r="AT830" s="218" t="s">
        <v>161</v>
      </c>
      <c r="AU830" s="218" t="s">
        <v>79</v>
      </c>
      <c r="AY830" s="20" t="s">
        <v>159</v>
      </c>
      <c r="BE830" s="219">
        <f>IF(N830="základní",J830,0)</f>
        <v>0</v>
      </c>
      <c r="BF830" s="219">
        <f>IF(N830="snížená",J830,0)</f>
        <v>0</v>
      </c>
      <c r="BG830" s="219">
        <f>IF(N830="zákl. přenesená",J830,0)</f>
        <v>0</v>
      </c>
      <c r="BH830" s="219">
        <f>IF(N830="sníž. přenesená",J830,0)</f>
        <v>0</v>
      </c>
      <c r="BI830" s="219">
        <f>IF(N830="nulová",J830,0)</f>
        <v>0</v>
      </c>
      <c r="BJ830" s="20" t="s">
        <v>77</v>
      </c>
      <c r="BK830" s="219">
        <f>ROUND(I830*H830,2)</f>
        <v>0</v>
      </c>
      <c r="BL830" s="20" t="s">
        <v>166</v>
      </c>
      <c r="BM830" s="218" t="s">
        <v>972</v>
      </c>
    </row>
    <row r="831" s="2" customFormat="1">
      <c r="A831" s="41"/>
      <c r="B831" s="42"/>
      <c r="C831" s="43"/>
      <c r="D831" s="220" t="s">
        <v>168</v>
      </c>
      <c r="E831" s="43"/>
      <c r="F831" s="221" t="s">
        <v>973</v>
      </c>
      <c r="G831" s="43"/>
      <c r="H831" s="43"/>
      <c r="I831" s="222"/>
      <c r="J831" s="43"/>
      <c r="K831" s="43"/>
      <c r="L831" s="47"/>
      <c r="M831" s="223"/>
      <c r="N831" s="224"/>
      <c r="O831" s="87"/>
      <c r="P831" s="87"/>
      <c r="Q831" s="87"/>
      <c r="R831" s="87"/>
      <c r="S831" s="87"/>
      <c r="T831" s="88"/>
      <c r="U831" s="41"/>
      <c r="V831" s="41"/>
      <c r="W831" s="41"/>
      <c r="X831" s="41"/>
      <c r="Y831" s="41"/>
      <c r="Z831" s="41"/>
      <c r="AA831" s="41"/>
      <c r="AB831" s="41"/>
      <c r="AC831" s="41"/>
      <c r="AD831" s="41"/>
      <c r="AE831" s="41"/>
      <c r="AT831" s="20" t="s">
        <v>168</v>
      </c>
      <c r="AU831" s="20" t="s">
        <v>79</v>
      </c>
    </row>
    <row r="832" s="13" customFormat="1">
      <c r="A832" s="13"/>
      <c r="B832" s="225"/>
      <c r="C832" s="226"/>
      <c r="D832" s="227" t="s">
        <v>170</v>
      </c>
      <c r="E832" s="228" t="s">
        <v>19</v>
      </c>
      <c r="F832" s="229" t="s">
        <v>458</v>
      </c>
      <c r="G832" s="226"/>
      <c r="H832" s="228" t="s">
        <v>19</v>
      </c>
      <c r="I832" s="230"/>
      <c r="J832" s="226"/>
      <c r="K832" s="226"/>
      <c r="L832" s="231"/>
      <c r="M832" s="232"/>
      <c r="N832" s="233"/>
      <c r="O832" s="233"/>
      <c r="P832" s="233"/>
      <c r="Q832" s="233"/>
      <c r="R832" s="233"/>
      <c r="S832" s="233"/>
      <c r="T832" s="234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T832" s="235" t="s">
        <v>170</v>
      </c>
      <c r="AU832" s="235" t="s">
        <v>79</v>
      </c>
      <c r="AV832" s="13" t="s">
        <v>77</v>
      </c>
      <c r="AW832" s="13" t="s">
        <v>31</v>
      </c>
      <c r="AX832" s="13" t="s">
        <v>69</v>
      </c>
      <c r="AY832" s="235" t="s">
        <v>159</v>
      </c>
    </row>
    <row r="833" s="14" customFormat="1">
      <c r="A833" s="14"/>
      <c r="B833" s="236"/>
      <c r="C833" s="237"/>
      <c r="D833" s="227" t="s">
        <v>170</v>
      </c>
      <c r="E833" s="238" t="s">
        <v>19</v>
      </c>
      <c r="F833" s="239" t="s">
        <v>739</v>
      </c>
      <c r="G833" s="237"/>
      <c r="H833" s="240">
        <v>4.6500000000000004</v>
      </c>
      <c r="I833" s="241"/>
      <c r="J833" s="237"/>
      <c r="K833" s="237"/>
      <c r="L833" s="242"/>
      <c r="M833" s="243"/>
      <c r="N833" s="244"/>
      <c r="O833" s="244"/>
      <c r="P833" s="244"/>
      <c r="Q833" s="244"/>
      <c r="R833" s="244"/>
      <c r="S833" s="244"/>
      <c r="T833" s="245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T833" s="246" t="s">
        <v>170</v>
      </c>
      <c r="AU833" s="246" t="s">
        <v>79</v>
      </c>
      <c r="AV833" s="14" t="s">
        <v>79</v>
      </c>
      <c r="AW833" s="14" t="s">
        <v>31</v>
      </c>
      <c r="AX833" s="14" t="s">
        <v>69</v>
      </c>
      <c r="AY833" s="246" t="s">
        <v>159</v>
      </c>
    </row>
    <row r="834" s="13" customFormat="1">
      <c r="A834" s="13"/>
      <c r="B834" s="225"/>
      <c r="C834" s="226"/>
      <c r="D834" s="227" t="s">
        <v>170</v>
      </c>
      <c r="E834" s="228" t="s">
        <v>19</v>
      </c>
      <c r="F834" s="229" t="s">
        <v>460</v>
      </c>
      <c r="G834" s="226"/>
      <c r="H834" s="228" t="s">
        <v>19</v>
      </c>
      <c r="I834" s="230"/>
      <c r="J834" s="226"/>
      <c r="K834" s="226"/>
      <c r="L834" s="231"/>
      <c r="M834" s="232"/>
      <c r="N834" s="233"/>
      <c r="O834" s="233"/>
      <c r="P834" s="233"/>
      <c r="Q834" s="233"/>
      <c r="R834" s="233"/>
      <c r="S834" s="233"/>
      <c r="T834" s="234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T834" s="235" t="s">
        <v>170</v>
      </c>
      <c r="AU834" s="235" t="s">
        <v>79</v>
      </c>
      <c r="AV834" s="13" t="s">
        <v>77</v>
      </c>
      <c r="AW834" s="13" t="s">
        <v>31</v>
      </c>
      <c r="AX834" s="13" t="s">
        <v>69</v>
      </c>
      <c r="AY834" s="235" t="s">
        <v>159</v>
      </c>
    </row>
    <row r="835" s="14" customFormat="1">
      <c r="A835" s="14"/>
      <c r="B835" s="236"/>
      <c r="C835" s="237"/>
      <c r="D835" s="227" t="s">
        <v>170</v>
      </c>
      <c r="E835" s="238" t="s">
        <v>19</v>
      </c>
      <c r="F835" s="239" t="s">
        <v>740</v>
      </c>
      <c r="G835" s="237"/>
      <c r="H835" s="240">
        <v>2.3999999999999999</v>
      </c>
      <c r="I835" s="241"/>
      <c r="J835" s="237"/>
      <c r="K835" s="237"/>
      <c r="L835" s="242"/>
      <c r="M835" s="243"/>
      <c r="N835" s="244"/>
      <c r="O835" s="244"/>
      <c r="P835" s="244"/>
      <c r="Q835" s="244"/>
      <c r="R835" s="244"/>
      <c r="S835" s="244"/>
      <c r="T835" s="245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T835" s="246" t="s">
        <v>170</v>
      </c>
      <c r="AU835" s="246" t="s">
        <v>79</v>
      </c>
      <c r="AV835" s="14" t="s">
        <v>79</v>
      </c>
      <c r="AW835" s="14" t="s">
        <v>31</v>
      </c>
      <c r="AX835" s="14" t="s">
        <v>69</v>
      </c>
      <c r="AY835" s="246" t="s">
        <v>159</v>
      </c>
    </row>
    <row r="836" s="13" customFormat="1">
      <c r="A836" s="13"/>
      <c r="B836" s="225"/>
      <c r="C836" s="226"/>
      <c r="D836" s="227" t="s">
        <v>170</v>
      </c>
      <c r="E836" s="228" t="s">
        <v>19</v>
      </c>
      <c r="F836" s="229" t="s">
        <v>741</v>
      </c>
      <c r="G836" s="226"/>
      <c r="H836" s="228" t="s">
        <v>19</v>
      </c>
      <c r="I836" s="230"/>
      <c r="J836" s="226"/>
      <c r="K836" s="226"/>
      <c r="L836" s="231"/>
      <c r="M836" s="232"/>
      <c r="N836" s="233"/>
      <c r="O836" s="233"/>
      <c r="P836" s="233"/>
      <c r="Q836" s="233"/>
      <c r="R836" s="233"/>
      <c r="S836" s="233"/>
      <c r="T836" s="234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T836" s="235" t="s">
        <v>170</v>
      </c>
      <c r="AU836" s="235" t="s">
        <v>79</v>
      </c>
      <c r="AV836" s="13" t="s">
        <v>77</v>
      </c>
      <c r="AW836" s="13" t="s">
        <v>31</v>
      </c>
      <c r="AX836" s="13" t="s">
        <v>69</v>
      </c>
      <c r="AY836" s="235" t="s">
        <v>159</v>
      </c>
    </row>
    <row r="837" s="14" customFormat="1">
      <c r="A837" s="14"/>
      <c r="B837" s="236"/>
      <c r="C837" s="237"/>
      <c r="D837" s="227" t="s">
        <v>170</v>
      </c>
      <c r="E837" s="238" t="s">
        <v>19</v>
      </c>
      <c r="F837" s="239" t="s">
        <v>77</v>
      </c>
      <c r="G837" s="237"/>
      <c r="H837" s="240">
        <v>1</v>
      </c>
      <c r="I837" s="241"/>
      <c r="J837" s="237"/>
      <c r="K837" s="237"/>
      <c r="L837" s="242"/>
      <c r="M837" s="243"/>
      <c r="N837" s="244"/>
      <c r="O837" s="244"/>
      <c r="P837" s="244"/>
      <c r="Q837" s="244"/>
      <c r="R837" s="244"/>
      <c r="S837" s="244"/>
      <c r="T837" s="245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T837" s="246" t="s">
        <v>170</v>
      </c>
      <c r="AU837" s="246" t="s">
        <v>79</v>
      </c>
      <c r="AV837" s="14" t="s">
        <v>79</v>
      </c>
      <c r="AW837" s="14" t="s">
        <v>31</v>
      </c>
      <c r="AX837" s="14" t="s">
        <v>69</v>
      </c>
      <c r="AY837" s="246" t="s">
        <v>159</v>
      </c>
    </row>
    <row r="838" s="13" customFormat="1">
      <c r="A838" s="13"/>
      <c r="B838" s="225"/>
      <c r="C838" s="226"/>
      <c r="D838" s="227" t="s">
        <v>170</v>
      </c>
      <c r="E838" s="228" t="s">
        <v>19</v>
      </c>
      <c r="F838" s="229" t="s">
        <v>742</v>
      </c>
      <c r="G838" s="226"/>
      <c r="H838" s="228" t="s">
        <v>19</v>
      </c>
      <c r="I838" s="230"/>
      <c r="J838" s="226"/>
      <c r="K838" s="226"/>
      <c r="L838" s="231"/>
      <c r="M838" s="232"/>
      <c r="N838" s="233"/>
      <c r="O838" s="233"/>
      <c r="P838" s="233"/>
      <c r="Q838" s="233"/>
      <c r="R838" s="233"/>
      <c r="S838" s="233"/>
      <c r="T838" s="234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T838" s="235" t="s">
        <v>170</v>
      </c>
      <c r="AU838" s="235" t="s">
        <v>79</v>
      </c>
      <c r="AV838" s="13" t="s">
        <v>77</v>
      </c>
      <c r="AW838" s="13" t="s">
        <v>31</v>
      </c>
      <c r="AX838" s="13" t="s">
        <v>69</v>
      </c>
      <c r="AY838" s="235" t="s">
        <v>159</v>
      </c>
    </row>
    <row r="839" s="14" customFormat="1">
      <c r="A839" s="14"/>
      <c r="B839" s="236"/>
      <c r="C839" s="237"/>
      <c r="D839" s="227" t="s">
        <v>170</v>
      </c>
      <c r="E839" s="238" t="s">
        <v>19</v>
      </c>
      <c r="F839" s="239" t="s">
        <v>77</v>
      </c>
      <c r="G839" s="237"/>
      <c r="H839" s="240">
        <v>1</v>
      </c>
      <c r="I839" s="241"/>
      <c r="J839" s="237"/>
      <c r="K839" s="237"/>
      <c r="L839" s="242"/>
      <c r="M839" s="243"/>
      <c r="N839" s="244"/>
      <c r="O839" s="244"/>
      <c r="P839" s="244"/>
      <c r="Q839" s="244"/>
      <c r="R839" s="244"/>
      <c r="S839" s="244"/>
      <c r="T839" s="245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T839" s="246" t="s">
        <v>170</v>
      </c>
      <c r="AU839" s="246" t="s">
        <v>79</v>
      </c>
      <c r="AV839" s="14" t="s">
        <v>79</v>
      </c>
      <c r="AW839" s="14" t="s">
        <v>31</v>
      </c>
      <c r="AX839" s="14" t="s">
        <v>69</v>
      </c>
      <c r="AY839" s="246" t="s">
        <v>159</v>
      </c>
    </row>
    <row r="840" s="13" customFormat="1">
      <c r="A840" s="13"/>
      <c r="B840" s="225"/>
      <c r="C840" s="226"/>
      <c r="D840" s="227" t="s">
        <v>170</v>
      </c>
      <c r="E840" s="228" t="s">
        <v>19</v>
      </c>
      <c r="F840" s="229" t="s">
        <v>743</v>
      </c>
      <c r="G840" s="226"/>
      <c r="H840" s="228" t="s">
        <v>19</v>
      </c>
      <c r="I840" s="230"/>
      <c r="J840" s="226"/>
      <c r="K840" s="226"/>
      <c r="L840" s="231"/>
      <c r="M840" s="232"/>
      <c r="N840" s="233"/>
      <c r="O840" s="233"/>
      <c r="P840" s="233"/>
      <c r="Q840" s="233"/>
      <c r="R840" s="233"/>
      <c r="S840" s="233"/>
      <c r="T840" s="234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T840" s="235" t="s">
        <v>170</v>
      </c>
      <c r="AU840" s="235" t="s">
        <v>79</v>
      </c>
      <c r="AV840" s="13" t="s">
        <v>77</v>
      </c>
      <c r="AW840" s="13" t="s">
        <v>31</v>
      </c>
      <c r="AX840" s="13" t="s">
        <v>69</v>
      </c>
      <c r="AY840" s="235" t="s">
        <v>159</v>
      </c>
    </row>
    <row r="841" s="14" customFormat="1">
      <c r="A841" s="14"/>
      <c r="B841" s="236"/>
      <c r="C841" s="237"/>
      <c r="D841" s="227" t="s">
        <v>170</v>
      </c>
      <c r="E841" s="238" t="s">
        <v>19</v>
      </c>
      <c r="F841" s="239" t="s">
        <v>206</v>
      </c>
      <c r="G841" s="237"/>
      <c r="H841" s="240">
        <v>5</v>
      </c>
      <c r="I841" s="241"/>
      <c r="J841" s="237"/>
      <c r="K841" s="237"/>
      <c r="L841" s="242"/>
      <c r="M841" s="243"/>
      <c r="N841" s="244"/>
      <c r="O841" s="244"/>
      <c r="P841" s="244"/>
      <c r="Q841" s="244"/>
      <c r="R841" s="244"/>
      <c r="S841" s="244"/>
      <c r="T841" s="245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T841" s="246" t="s">
        <v>170</v>
      </c>
      <c r="AU841" s="246" t="s">
        <v>79</v>
      </c>
      <c r="AV841" s="14" t="s">
        <v>79</v>
      </c>
      <c r="AW841" s="14" t="s">
        <v>31</v>
      </c>
      <c r="AX841" s="14" t="s">
        <v>69</v>
      </c>
      <c r="AY841" s="246" t="s">
        <v>159</v>
      </c>
    </row>
    <row r="842" s="15" customFormat="1">
      <c r="A842" s="15"/>
      <c r="B842" s="247"/>
      <c r="C842" s="248"/>
      <c r="D842" s="227" t="s">
        <v>170</v>
      </c>
      <c r="E842" s="249" t="s">
        <v>19</v>
      </c>
      <c r="F842" s="250" t="s">
        <v>188</v>
      </c>
      <c r="G842" s="248"/>
      <c r="H842" s="251">
        <v>14.050000000000001</v>
      </c>
      <c r="I842" s="252"/>
      <c r="J842" s="248"/>
      <c r="K842" s="248"/>
      <c r="L842" s="253"/>
      <c r="M842" s="254"/>
      <c r="N842" s="255"/>
      <c r="O842" s="255"/>
      <c r="P842" s="255"/>
      <c r="Q842" s="255"/>
      <c r="R842" s="255"/>
      <c r="S842" s="255"/>
      <c r="T842" s="256"/>
      <c r="U842" s="15"/>
      <c r="V842" s="15"/>
      <c r="W842" s="15"/>
      <c r="X842" s="15"/>
      <c r="Y842" s="15"/>
      <c r="Z842" s="15"/>
      <c r="AA842" s="15"/>
      <c r="AB842" s="15"/>
      <c r="AC842" s="15"/>
      <c r="AD842" s="15"/>
      <c r="AE842" s="15"/>
      <c r="AT842" s="257" t="s">
        <v>170</v>
      </c>
      <c r="AU842" s="257" t="s">
        <v>79</v>
      </c>
      <c r="AV842" s="15" t="s">
        <v>166</v>
      </c>
      <c r="AW842" s="15" t="s">
        <v>31</v>
      </c>
      <c r="AX842" s="15" t="s">
        <v>77</v>
      </c>
      <c r="AY842" s="257" t="s">
        <v>159</v>
      </c>
    </row>
    <row r="843" s="2" customFormat="1" ht="24.15" customHeight="1">
      <c r="A843" s="41"/>
      <c r="B843" s="42"/>
      <c r="C843" s="207" t="s">
        <v>974</v>
      </c>
      <c r="D843" s="207" t="s">
        <v>161</v>
      </c>
      <c r="E843" s="208" t="s">
        <v>975</v>
      </c>
      <c r="F843" s="209" t="s">
        <v>976</v>
      </c>
      <c r="G843" s="210" t="s">
        <v>197</v>
      </c>
      <c r="H843" s="211">
        <v>7.2999999999999998</v>
      </c>
      <c r="I843" s="212"/>
      <c r="J843" s="213">
        <f>ROUND(I843*H843,2)</f>
        <v>0</v>
      </c>
      <c r="K843" s="209" t="s">
        <v>165</v>
      </c>
      <c r="L843" s="47"/>
      <c r="M843" s="214" t="s">
        <v>19</v>
      </c>
      <c r="N843" s="215" t="s">
        <v>40</v>
      </c>
      <c r="O843" s="87"/>
      <c r="P843" s="216">
        <f>O843*H843</f>
        <v>0</v>
      </c>
      <c r="Q843" s="216">
        <v>0.023099999999999999</v>
      </c>
      <c r="R843" s="216">
        <f>Q843*H843</f>
        <v>0.16863</v>
      </c>
      <c r="S843" s="216">
        <v>0</v>
      </c>
      <c r="T843" s="217">
        <f>S843*H843</f>
        <v>0</v>
      </c>
      <c r="U843" s="41"/>
      <c r="V843" s="41"/>
      <c r="W843" s="41"/>
      <c r="X843" s="41"/>
      <c r="Y843" s="41"/>
      <c r="Z843" s="41"/>
      <c r="AA843" s="41"/>
      <c r="AB843" s="41"/>
      <c r="AC843" s="41"/>
      <c r="AD843" s="41"/>
      <c r="AE843" s="41"/>
      <c r="AR843" s="218" t="s">
        <v>166</v>
      </c>
      <c r="AT843" s="218" t="s">
        <v>161</v>
      </c>
      <c r="AU843" s="218" t="s">
        <v>79</v>
      </c>
      <c r="AY843" s="20" t="s">
        <v>159</v>
      </c>
      <c r="BE843" s="219">
        <f>IF(N843="základní",J843,0)</f>
        <v>0</v>
      </c>
      <c r="BF843" s="219">
        <f>IF(N843="snížená",J843,0)</f>
        <v>0</v>
      </c>
      <c r="BG843" s="219">
        <f>IF(N843="zákl. přenesená",J843,0)</f>
        <v>0</v>
      </c>
      <c r="BH843" s="219">
        <f>IF(N843="sníž. přenesená",J843,0)</f>
        <v>0</v>
      </c>
      <c r="BI843" s="219">
        <f>IF(N843="nulová",J843,0)</f>
        <v>0</v>
      </c>
      <c r="BJ843" s="20" t="s">
        <v>77</v>
      </c>
      <c r="BK843" s="219">
        <f>ROUND(I843*H843,2)</f>
        <v>0</v>
      </c>
      <c r="BL843" s="20" t="s">
        <v>166</v>
      </c>
      <c r="BM843" s="218" t="s">
        <v>977</v>
      </c>
    </row>
    <row r="844" s="2" customFormat="1">
      <c r="A844" s="41"/>
      <c r="B844" s="42"/>
      <c r="C844" s="43"/>
      <c r="D844" s="220" t="s">
        <v>168</v>
      </c>
      <c r="E844" s="43"/>
      <c r="F844" s="221" t="s">
        <v>978</v>
      </c>
      <c r="G844" s="43"/>
      <c r="H844" s="43"/>
      <c r="I844" s="222"/>
      <c r="J844" s="43"/>
      <c r="K844" s="43"/>
      <c r="L844" s="47"/>
      <c r="M844" s="223"/>
      <c r="N844" s="224"/>
      <c r="O844" s="87"/>
      <c r="P844" s="87"/>
      <c r="Q844" s="87"/>
      <c r="R844" s="87"/>
      <c r="S844" s="87"/>
      <c r="T844" s="88"/>
      <c r="U844" s="41"/>
      <c r="V844" s="41"/>
      <c r="W844" s="41"/>
      <c r="X844" s="41"/>
      <c r="Y844" s="41"/>
      <c r="Z844" s="41"/>
      <c r="AA844" s="41"/>
      <c r="AB844" s="41"/>
      <c r="AC844" s="41"/>
      <c r="AD844" s="41"/>
      <c r="AE844" s="41"/>
      <c r="AT844" s="20" t="s">
        <v>168</v>
      </c>
      <c r="AU844" s="20" t="s">
        <v>79</v>
      </c>
    </row>
    <row r="845" s="13" customFormat="1">
      <c r="A845" s="13"/>
      <c r="B845" s="225"/>
      <c r="C845" s="226"/>
      <c r="D845" s="227" t="s">
        <v>170</v>
      </c>
      <c r="E845" s="228" t="s">
        <v>19</v>
      </c>
      <c r="F845" s="229" t="s">
        <v>749</v>
      </c>
      <c r="G845" s="226"/>
      <c r="H845" s="228" t="s">
        <v>19</v>
      </c>
      <c r="I845" s="230"/>
      <c r="J845" s="226"/>
      <c r="K845" s="226"/>
      <c r="L845" s="231"/>
      <c r="M845" s="232"/>
      <c r="N845" s="233"/>
      <c r="O845" s="233"/>
      <c r="P845" s="233"/>
      <c r="Q845" s="233"/>
      <c r="R845" s="233"/>
      <c r="S845" s="233"/>
      <c r="T845" s="234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T845" s="235" t="s">
        <v>170</v>
      </c>
      <c r="AU845" s="235" t="s">
        <v>79</v>
      </c>
      <c r="AV845" s="13" t="s">
        <v>77</v>
      </c>
      <c r="AW845" s="13" t="s">
        <v>31</v>
      </c>
      <c r="AX845" s="13" t="s">
        <v>69</v>
      </c>
      <c r="AY845" s="235" t="s">
        <v>159</v>
      </c>
    </row>
    <row r="846" s="14" customFormat="1">
      <c r="A846" s="14"/>
      <c r="B846" s="236"/>
      <c r="C846" s="237"/>
      <c r="D846" s="227" t="s">
        <v>170</v>
      </c>
      <c r="E846" s="238" t="s">
        <v>19</v>
      </c>
      <c r="F846" s="239" t="s">
        <v>750</v>
      </c>
      <c r="G846" s="237"/>
      <c r="H846" s="240">
        <v>7.2999999999999998</v>
      </c>
      <c r="I846" s="241"/>
      <c r="J846" s="237"/>
      <c r="K846" s="237"/>
      <c r="L846" s="242"/>
      <c r="M846" s="243"/>
      <c r="N846" s="244"/>
      <c r="O846" s="244"/>
      <c r="P846" s="244"/>
      <c r="Q846" s="244"/>
      <c r="R846" s="244"/>
      <c r="S846" s="244"/>
      <c r="T846" s="245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T846" s="246" t="s">
        <v>170</v>
      </c>
      <c r="AU846" s="246" t="s">
        <v>79</v>
      </c>
      <c r="AV846" s="14" t="s">
        <v>79</v>
      </c>
      <c r="AW846" s="14" t="s">
        <v>31</v>
      </c>
      <c r="AX846" s="14" t="s">
        <v>77</v>
      </c>
      <c r="AY846" s="246" t="s">
        <v>159</v>
      </c>
    </row>
    <row r="847" s="2" customFormat="1" ht="24.15" customHeight="1">
      <c r="A847" s="41"/>
      <c r="B847" s="42"/>
      <c r="C847" s="207" t="s">
        <v>266</v>
      </c>
      <c r="D847" s="207" t="s">
        <v>161</v>
      </c>
      <c r="E847" s="208" t="s">
        <v>979</v>
      </c>
      <c r="F847" s="209" t="s">
        <v>980</v>
      </c>
      <c r="G847" s="210" t="s">
        <v>197</v>
      </c>
      <c r="H847" s="211">
        <v>3356.8139999999999</v>
      </c>
      <c r="I847" s="212"/>
      <c r="J847" s="213">
        <f>ROUND(I847*H847,2)</f>
        <v>0</v>
      </c>
      <c r="K847" s="209" t="s">
        <v>165</v>
      </c>
      <c r="L847" s="47"/>
      <c r="M847" s="214" t="s">
        <v>19</v>
      </c>
      <c r="N847" s="215" t="s">
        <v>40</v>
      </c>
      <c r="O847" s="87"/>
      <c r="P847" s="216">
        <f>O847*H847</f>
        <v>0</v>
      </c>
      <c r="Q847" s="216">
        <v>0.0033</v>
      </c>
      <c r="R847" s="216">
        <f>Q847*H847</f>
        <v>11.077486199999999</v>
      </c>
      <c r="S847" s="216">
        <v>0</v>
      </c>
      <c r="T847" s="217">
        <f>S847*H847</f>
        <v>0</v>
      </c>
      <c r="U847" s="41"/>
      <c r="V847" s="41"/>
      <c r="W847" s="41"/>
      <c r="X847" s="41"/>
      <c r="Y847" s="41"/>
      <c r="Z847" s="41"/>
      <c r="AA847" s="41"/>
      <c r="AB847" s="41"/>
      <c r="AC847" s="41"/>
      <c r="AD847" s="41"/>
      <c r="AE847" s="41"/>
      <c r="AR847" s="218" t="s">
        <v>166</v>
      </c>
      <c r="AT847" s="218" t="s">
        <v>161</v>
      </c>
      <c r="AU847" s="218" t="s">
        <v>79</v>
      </c>
      <c r="AY847" s="20" t="s">
        <v>159</v>
      </c>
      <c r="BE847" s="219">
        <f>IF(N847="základní",J847,0)</f>
        <v>0</v>
      </c>
      <c r="BF847" s="219">
        <f>IF(N847="snížená",J847,0)</f>
        <v>0</v>
      </c>
      <c r="BG847" s="219">
        <f>IF(N847="zákl. přenesená",J847,0)</f>
        <v>0</v>
      </c>
      <c r="BH847" s="219">
        <f>IF(N847="sníž. přenesená",J847,0)</f>
        <v>0</v>
      </c>
      <c r="BI847" s="219">
        <f>IF(N847="nulová",J847,0)</f>
        <v>0</v>
      </c>
      <c r="BJ847" s="20" t="s">
        <v>77</v>
      </c>
      <c r="BK847" s="219">
        <f>ROUND(I847*H847,2)</f>
        <v>0</v>
      </c>
      <c r="BL847" s="20" t="s">
        <v>166</v>
      </c>
      <c r="BM847" s="218" t="s">
        <v>981</v>
      </c>
    </row>
    <row r="848" s="2" customFormat="1">
      <c r="A848" s="41"/>
      <c r="B848" s="42"/>
      <c r="C848" s="43"/>
      <c r="D848" s="220" t="s">
        <v>168</v>
      </c>
      <c r="E848" s="43"/>
      <c r="F848" s="221" t="s">
        <v>982</v>
      </c>
      <c r="G848" s="43"/>
      <c r="H848" s="43"/>
      <c r="I848" s="222"/>
      <c r="J848" s="43"/>
      <c r="K848" s="43"/>
      <c r="L848" s="47"/>
      <c r="M848" s="223"/>
      <c r="N848" s="224"/>
      <c r="O848" s="87"/>
      <c r="P848" s="87"/>
      <c r="Q848" s="87"/>
      <c r="R848" s="87"/>
      <c r="S848" s="87"/>
      <c r="T848" s="88"/>
      <c r="U848" s="41"/>
      <c r="V848" s="41"/>
      <c r="W848" s="41"/>
      <c r="X848" s="41"/>
      <c r="Y848" s="41"/>
      <c r="Z848" s="41"/>
      <c r="AA848" s="41"/>
      <c r="AB848" s="41"/>
      <c r="AC848" s="41"/>
      <c r="AD848" s="41"/>
      <c r="AE848" s="41"/>
      <c r="AT848" s="20" t="s">
        <v>168</v>
      </c>
      <c r="AU848" s="20" t="s">
        <v>79</v>
      </c>
    </row>
    <row r="849" s="13" customFormat="1">
      <c r="A849" s="13"/>
      <c r="B849" s="225"/>
      <c r="C849" s="226"/>
      <c r="D849" s="227" t="s">
        <v>170</v>
      </c>
      <c r="E849" s="228" t="s">
        <v>19</v>
      </c>
      <c r="F849" s="229" t="s">
        <v>983</v>
      </c>
      <c r="G849" s="226"/>
      <c r="H849" s="228" t="s">
        <v>19</v>
      </c>
      <c r="I849" s="230"/>
      <c r="J849" s="226"/>
      <c r="K849" s="226"/>
      <c r="L849" s="231"/>
      <c r="M849" s="232"/>
      <c r="N849" s="233"/>
      <c r="O849" s="233"/>
      <c r="P849" s="233"/>
      <c r="Q849" s="233"/>
      <c r="R849" s="233"/>
      <c r="S849" s="233"/>
      <c r="T849" s="234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T849" s="235" t="s">
        <v>170</v>
      </c>
      <c r="AU849" s="235" t="s">
        <v>79</v>
      </c>
      <c r="AV849" s="13" t="s">
        <v>77</v>
      </c>
      <c r="AW849" s="13" t="s">
        <v>31</v>
      </c>
      <c r="AX849" s="13" t="s">
        <v>69</v>
      </c>
      <c r="AY849" s="235" t="s">
        <v>159</v>
      </c>
    </row>
    <row r="850" s="14" customFormat="1">
      <c r="A850" s="14"/>
      <c r="B850" s="236"/>
      <c r="C850" s="237"/>
      <c r="D850" s="227" t="s">
        <v>170</v>
      </c>
      <c r="E850" s="238" t="s">
        <v>19</v>
      </c>
      <c r="F850" s="239" t="s">
        <v>724</v>
      </c>
      <c r="G850" s="237"/>
      <c r="H850" s="240">
        <v>3106.3589999999999</v>
      </c>
      <c r="I850" s="241"/>
      <c r="J850" s="237"/>
      <c r="K850" s="237"/>
      <c r="L850" s="242"/>
      <c r="M850" s="243"/>
      <c r="N850" s="244"/>
      <c r="O850" s="244"/>
      <c r="P850" s="244"/>
      <c r="Q850" s="244"/>
      <c r="R850" s="244"/>
      <c r="S850" s="244"/>
      <c r="T850" s="245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T850" s="246" t="s">
        <v>170</v>
      </c>
      <c r="AU850" s="246" t="s">
        <v>79</v>
      </c>
      <c r="AV850" s="14" t="s">
        <v>79</v>
      </c>
      <c r="AW850" s="14" t="s">
        <v>31</v>
      </c>
      <c r="AX850" s="14" t="s">
        <v>69</v>
      </c>
      <c r="AY850" s="246" t="s">
        <v>159</v>
      </c>
    </row>
    <row r="851" s="13" customFormat="1">
      <c r="A851" s="13"/>
      <c r="B851" s="225"/>
      <c r="C851" s="226"/>
      <c r="D851" s="227" t="s">
        <v>170</v>
      </c>
      <c r="E851" s="228" t="s">
        <v>19</v>
      </c>
      <c r="F851" s="229" t="s">
        <v>773</v>
      </c>
      <c r="G851" s="226"/>
      <c r="H851" s="228" t="s">
        <v>19</v>
      </c>
      <c r="I851" s="230"/>
      <c r="J851" s="226"/>
      <c r="K851" s="226"/>
      <c r="L851" s="231"/>
      <c r="M851" s="232"/>
      <c r="N851" s="233"/>
      <c r="O851" s="233"/>
      <c r="P851" s="233"/>
      <c r="Q851" s="233"/>
      <c r="R851" s="233"/>
      <c r="S851" s="233"/>
      <c r="T851" s="234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T851" s="235" t="s">
        <v>170</v>
      </c>
      <c r="AU851" s="235" t="s">
        <v>79</v>
      </c>
      <c r="AV851" s="13" t="s">
        <v>77</v>
      </c>
      <c r="AW851" s="13" t="s">
        <v>31</v>
      </c>
      <c r="AX851" s="13" t="s">
        <v>69</v>
      </c>
      <c r="AY851" s="235" t="s">
        <v>159</v>
      </c>
    </row>
    <row r="852" s="14" customFormat="1">
      <c r="A852" s="14"/>
      <c r="B852" s="236"/>
      <c r="C852" s="237"/>
      <c r="D852" s="227" t="s">
        <v>170</v>
      </c>
      <c r="E852" s="238" t="s">
        <v>19</v>
      </c>
      <c r="F852" s="239" t="s">
        <v>774</v>
      </c>
      <c r="G852" s="237"/>
      <c r="H852" s="240">
        <v>236.405</v>
      </c>
      <c r="I852" s="241"/>
      <c r="J852" s="237"/>
      <c r="K852" s="237"/>
      <c r="L852" s="242"/>
      <c r="M852" s="243"/>
      <c r="N852" s="244"/>
      <c r="O852" s="244"/>
      <c r="P852" s="244"/>
      <c r="Q852" s="244"/>
      <c r="R852" s="244"/>
      <c r="S852" s="244"/>
      <c r="T852" s="245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T852" s="246" t="s">
        <v>170</v>
      </c>
      <c r="AU852" s="246" t="s">
        <v>79</v>
      </c>
      <c r="AV852" s="14" t="s">
        <v>79</v>
      </c>
      <c r="AW852" s="14" t="s">
        <v>31</v>
      </c>
      <c r="AX852" s="14" t="s">
        <v>69</v>
      </c>
      <c r="AY852" s="246" t="s">
        <v>159</v>
      </c>
    </row>
    <row r="853" s="13" customFormat="1">
      <c r="A853" s="13"/>
      <c r="B853" s="225"/>
      <c r="C853" s="226"/>
      <c r="D853" s="227" t="s">
        <v>170</v>
      </c>
      <c r="E853" s="228" t="s">
        <v>19</v>
      </c>
      <c r="F853" s="229" t="s">
        <v>458</v>
      </c>
      <c r="G853" s="226"/>
      <c r="H853" s="228" t="s">
        <v>19</v>
      </c>
      <c r="I853" s="230"/>
      <c r="J853" s="226"/>
      <c r="K853" s="226"/>
      <c r="L853" s="231"/>
      <c r="M853" s="232"/>
      <c r="N853" s="233"/>
      <c r="O853" s="233"/>
      <c r="P853" s="233"/>
      <c r="Q853" s="233"/>
      <c r="R853" s="233"/>
      <c r="S853" s="233"/>
      <c r="T853" s="234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T853" s="235" t="s">
        <v>170</v>
      </c>
      <c r="AU853" s="235" t="s">
        <v>79</v>
      </c>
      <c r="AV853" s="13" t="s">
        <v>77</v>
      </c>
      <c r="AW853" s="13" t="s">
        <v>31</v>
      </c>
      <c r="AX853" s="13" t="s">
        <v>69</v>
      </c>
      <c r="AY853" s="235" t="s">
        <v>159</v>
      </c>
    </row>
    <row r="854" s="14" customFormat="1">
      <c r="A854" s="14"/>
      <c r="B854" s="236"/>
      <c r="C854" s="237"/>
      <c r="D854" s="227" t="s">
        <v>170</v>
      </c>
      <c r="E854" s="238" t="s">
        <v>19</v>
      </c>
      <c r="F854" s="239" t="s">
        <v>739</v>
      </c>
      <c r="G854" s="237"/>
      <c r="H854" s="240">
        <v>4.6500000000000004</v>
      </c>
      <c r="I854" s="241"/>
      <c r="J854" s="237"/>
      <c r="K854" s="237"/>
      <c r="L854" s="242"/>
      <c r="M854" s="243"/>
      <c r="N854" s="244"/>
      <c r="O854" s="244"/>
      <c r="P854" s="244"/>
      <c r="Q854" s="244"/>
      <c r="R854" s="244"/>
      <c r="S854" s="244"/>
      <c r="T854" s="245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T854" s="246" t="s">
        <v>170</v>
      </c>
      <c r="AU854" s="246" t="s">
        <v>79</v>
      </c>
      <c r="AV854" s="14" t="s">
        <v>79</v>
      </c>
      <c r="AW854" s="14" t="s">
        <v>31</v>
      </c>
      <c r="AX854" s="14" t="s">
        <v>69</v>
      </c>
      <c r="AY854" s="246" t="s">
        <v>159</v>
      </c>
    </row>
    <row r="855" s="13" customFormat="1">
      <c r="A855" s="13"/>
      <c r="B855" s="225"/>
      <c r="C855" s="226"/>
      <c r="D855" s="227" t="s">
        <v>170</v>
      </c>
      <c r="E855" s="228" t="s">
        <v>19</v>
      </c>
      <c r="F855" s="229" t="s">
        <v>460</v>
      </c>
      <c r="G855" s="226"/>
      <c r="H855" s="228" t="s">
        <v>19</v>
      </c>
      <c r="I855" s="230"/>
      <c r="J855" s="226"/>
      <c r="K855" s="226"/>
      <c r="L855" s="231"/>
      <c r="M855" s="232"/>
      <c r="N855" s="233"/>
      <c r="O855" s="233"/>
      <c r="P855" s="233"/>
      <c r="Q855" s="233"/>
      <c r="R855" s="233"/>
      <c r="S855" s="233"/>
      <c r="T855" s="234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T855" s="235" t="s">
        <v>170</v>
      </c>
      <c r="AU855" s="235" t="s">
        <v>79</v>
      </c>
      <c r="AV855" s="13" t="s">
        <v>77</v>
      </c>
      <c r="AW855" s="13" t="s">
        <v>31</v>
      </c>
      <c r="AX855" s="13" t="s">
        <v>69</v>
      </c>
      <c r="AY855" s="235" t="s">
        <v>159</v>
      </c>
    </row>
    <row r="856" s="14" customFormat="1">
      <c r="A856" s="14"/>
      <c r="B856" s="236"/>
      <c r="C856" s="237"/>
      <c r="D856" s="227" t="s">
        <v>170</v>
      </c>
      <c r="E856" s="238" t="s">
        <v>19</v>
      </c>
      <c r="F856" s="239" t="s">
        <v>740</v>
      </c>
      <c r="G856" s="237"/>
      <c r="H856" s="240">
        <v>2.3999999999999999</v>
      </c>
      <c r="I856" s="241"/>
      <c r="J856" s="237"/>
      <c r="K856" s="237"/>
      <c r="L856" s="242"/>
      <c r="M856" s="243"/>
      <c r="N856" s="244"/>
      <c r="O856" s="244"/>
      <c r="P856" s="244"/>
      <c r="Q856" s="244"/>
      <c r="R856" s="244"/>
      <c r="S856" s="244"/>
      <c r="T856" s="245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T856" s="246" t="s">
        <v>170</v>
      </c>
      <c r="AU856" s="246" t="s">
        <v>79</v>
      </c>
      <c r="AV856" s="14" t="s">
        <v>79</v>
      </c>
      <c r="AW856" s="14" t="s">
        <v>31</v>
      </c>
      <c r="AX856" s="14" t="s">
        <v>69</v>
      </c>
      <c r="AY856" s="246" t="s">
        <v>159</v>
      </c>
    </row>
    <row r="857" s="13" customFormat="1">
      <c r="A857" s="13"/>
      <c r="B857" s="225"/>
      <c r="C857" s="226"/>
      <c r="D857" s="227" t="s">
        <v>170</v>
      </c>
      <c r="E857" s="228" t="s">
        <v>19</v>
      </c>
      <c r="F857" s="229" t="s">
        <v>741</v>
      </c>
      <c r="G857" s="226"/>
      <c r="H857" s="228" t="s">
        <v>19</v>
      </c>
      <c r="I857" s="230"/>
      <c r="J857" s="226"/>
      <c r="K857" s="226"/>
      <c r="L857" s="231"/>
      <c r="M857" s="232"/>
      <c r="N857" s="233"/>
      <c r="O857" s="233"/>
      <c r="P857" s="233"/>
      <c r="Q857" s="233"/>
      <c r="R857" s="233"/>
      <c r="S857" s="233"/>
      <c r="T857" s="234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T857" s="235" t="s">
        <v>170</v>
      </c>
      <c r="AU857" s="235" t="s">
        <v>79</v>
      </c>
      <c r="AV857" s="13" t="s">
        <v>77</v>
      </c>
      <c r="AW857" s="13" t="s">
        <v>31</v>
      </c>
      <c r="AX857" s="13" t="s">
        <v>69</v>
      </c>
      <c r="AY857" s="235" t="s">
        <v>159</v>
      </c>
    </row>
    <row r="858" s="14" customFormat="1">
      <c r="A858" s="14"/>
      <c r="B858" s="236"/>
      <c r="C858" s="237"/>
      <c r="D858" s="227" t="s">
        <v>170</v>
      </c>
      <c r="E858" s="238" t="s">
        <v>19</v>
      </c>
      <c r="F858" s="239" t="s">
        <v>77</v>
      </c>
      <c r="G858" s="237"/>
      <c r="H858" s="240">
        <v>1</v>
      </c>
      <c r="I858" s="241"/>
      <c r="J858" s="237"/>
      <c r="K858" s="237"/>
      <c r="L858" s="242"/>
      <c r="M858" s="243"/>
      <c r="N858" s="244"/>
      <c r="O858" s="244"/>
      <c r="P858" s="244"/>
      <c r="Q858" s="244"/>
      <c r="R858" s="244"/>
      <c r="S858" s="244"/>
      <c r="T858" s="245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T858" s="246" t="s">
        <v>170</v>
      </c>
      <c r="AU858" s="246" t="s">
        <v>79</v>
      </c>
      <c r="AV858" s="14" t="s">
        <v>79</v>
      </c>
      <c r="AW858" s="14" t="s">
        <v>31</v>
      </c>
      <c r="AX858" s="14" t="s">
        <v>69</v>
      </c>
      <c r="AY858" s="246" t="s">
        <v>159</v>
      </c>
    </row>
    <row r="859" s="13" customFormat="1">
      <c r="A859" s="13"/>
      <c r="B859" s="225"/>
      <c r="C859" s="226"/>
      <c r="D859" s="227" t="s">
        <v>170</v>
      </c>
      <c r="E859" s="228" t="s">
        <v>19</v>
      </c>
      <c r="F859" s="229" t="s">
        <v>742</v>
      </c>
      <c r="G859" s="226"/>
      <c r="H859" s="228" t="s">
        <v>19</v>
      </c>
      <c r="I859" s="230"/>
      <c r="J859" s="226"/>
      <c r="K859" s="226"/>
      <c r="L859" s="231"/>
      <c r="M859" s="232"/>
      <c r="N859" s="233"/>
      <c r="O859" s="233"/>
      <c r="P859" s="233"/>
      <c r="Q859" s="233"/>
      <c r="R859" s="233"/>
      <c r="S859" s="233"/>
      <c r="T859" s="234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T859" s="235" t="s">
        <v>170</v>
      </c>
      <c r="AU859" s="235" t="s">
        <v>79</v>
      </c>
      <c r="AV859" s="13" t="s">
        <v>77</v>
      </c>
      <c r="AW859" s="13" t="s">
        <v>31</v>
      </c>
      <c r="AX859" s="13" t="s">
        <v>69</v>
      </c>
      <c r="AY859" s="235" t="s">
        <v>159</v>
      </c>
    </row>
    <row r="860" s="14" customFormat="1">
      <c r="A860" s="14"/>
      <c r="B860" s="236"/>
      <c r="C860" s="237"/>
      <c r="D860" s="227" t="s">
        <v>170</v>
      </c>
      <c r="E860" s="238" t="s">
        <v>19</v>
      </c>
      <c r="F860" s="239" t="s">
        <v>77</v>
      </c>
      <c r="G860" s="237"/>
      <c r="H860" s="240">
        <v>1</v>
      </c>
      <c r="I860" s="241"/>
      <c r="J860" s="237"/>
      <c r="K860" s="237"/>
      <c r="L860" s="242"/>
      <c r="M860" s="243"/>
      <c r="N860" s="244"/>
      <c r="O860" s="244"/>
      <c r="P860" s="244"/>
      <c r="Q860" s="244"/>
      <c r="R860" s="244"/>
      <c r="S860" s="244"/>
      <c r="T860" s="245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T860" s="246" t="s">
        <v>170</v>
      </c>
      <c r="AU860" s="246" t="s">
        <v>79</v>
      </c>
      <c r="AV860" s="14" t="s">
        <v>79</v>
      </c>
      <c r="AW860" s="14" t="s">
        <v>31</v>
      </c>
      <c r="AX860" s="14" t="s">
        <v>69</v>
      </c>
      <c r="AY860" s="246" t="s">
        <v>159</v>
      </c>
    </row>
    <row r="861" s="13" customFormat="1">
      <c r="A861" s="13"/>
      <c r="B861" s="225"/>
      <c r="C861" s="226"/>
      <c r="D861" s="227" t="s">
        <v>170</v>
      </c>
      <c r="E861" s="228" t="s">
        <v>19</v>
      </c>
      <c r="F861" s="229" t="s">
        <v>743</v>
      </c>
      <c r="G861" s="226"/>
      <c r="H861" s="228" t="s">
        <v>19</v>
      </c>
      <c r="I861" s="230"/>
      <c r="J861" s="226"/>
      <c r="K861" s="226"/>
      <c r="L861" s="231"/>
      <c r="M861" s="232"/>
      <c r="N861" s="233"/>
      <c r="O861" s="233"/>
      <c r="P861" s="233"/>
      <c r="Q861" s="233"/>
      <c r="R861" s="233"/>
      <c r="S861" s="233"/>
      <c r="T861" s="234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T861" s="235" t="s">
        <v>170</v>
      </c>
      <c r="AU861" s="235" t="s">
        <v>79</v>
      </c>
      <c r="AV861" s="13" t="s">
        <v>77</v>
      </c>
      <c r="AW861" s="13" t="s">
        <v>31</v>
      </c>
      <c r="AX861" s="13" t="s">
        <v>69</v>
      </c>
      <c r="AY861" s="235" t="s">
        <v>159</v>
      </c>
    </row>
    <row r="862" s="14" customFormat="1">
      <c r="A862" s="14"/>
      <c r="B862" s="236"/>
      <c r="C862" s="237"/>
      <c r="D862" s="227" t="s">
        <v>170</v>
      </c>
      <c r="E862" s="238" t="s">
        <v>19</v>
      </c>
      <c r="F862" s="239" t="s">
        <v>206</v>
      </c>
      <c r="G862" s="237"/>
      <c r="H862" s="240">
        <v>5</v>
      </c>
      <c r="I862" s="241"/>
      <c r="J862" s="237"/>
      <c r="K862" s="237"/>
      <c r="L862" s="242"/>
      <c r="M862" s="243"/>
      <c r="N862" s="244"/>
      <c r="O862" s="244"/>
      <c r="P862" s="244"/>
      <c r="Q862" s="244"/>
      <c r="R862" s="244"/>
      <c r="S862" s="244"/>
      <c r="T862" s="245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T862" s="246" t="s">
        <v>170</v>
      </c>
      <c r="AU862" s="246" t="s">
        <v>79</v>
      </c>
      <c r="AV862" s="14" t="s">
        <v>79</v>
      </c>
      <c r="AW862" s="14" t="s">
        <v>31</v>
      </c>
      <c r="AX862" s="14" t="s">
        <v>69</v>
      </c>
      <c r="AY862" s="246" t="s">
        <v>159</v>
      </c>
    </row>
    <row r="863" s="15" customFormat="1">
      <c r="A863" s="15"/>
      <c r="B863" s="247"/>
      <c r="C863" s="248"/>
      <c r="D863" s="227" t="s">
        <v>170</v>
      </c>
      <c r="E863" s="249" t="s">
        <v>19</v>
      </c>
      <c r="F863" s="250" t="s">
        <v>188</v>
      </c>
      <c r="G863" s="248"/>
      <c r="H863" s="251">
        <v>3356.8140000000003</v>
      </c>
      <c r="I863" s="252"/>
      <c r="J863" s="248"/>
      <c r="K863" s="248"/>
      <c r="L863" s="253"/>
      <c r="M863" s="254"/>
      <c r="N863" s="255"/>
      <c r="O863" s="255"/>
      <c r="P863" s="255"/>
      <c r="Q863" s="255"/>
      <c r="R863" s="255"/>
      <c r="S863" s="255"/>
      <c r="T863" s="256"/>
      <c r="U863" s="15"/>
      <c r="V863" s="15"/>
      <c r="W863" s="15"/>
      <c r="X863" s="15"/>
      <c r="Y863" s="15"/>
      <c r="Z863" s="15"/>
      <c r="AA863" s="15"/>
      <c r="AB863" s="15"/>
      <c r="AC863" s="15"/>
      <c r="AD863" s="15"/>
      <c r="AE863" s="15"/>
      <c r="AT863" s="257" t="s">
        <v>170</v>
      </c>
      <c r="AU863" s="257" t="s">
        <v>79</v>
      </c>
      <c r="AV863" s="15" t="s">
        <v>166</v>
      </c>
      <c r="AW863" s="15" t="s">
        <v>31</v>
      </c>
      <c r="AX863" s="15" t="s">
        <v>77</v>
      </c>
      <c r="AY863" s="257" t="s">
        <v>159</v>
      </c>
    </row>
    <row r="864" s="2" customFormat="1" ht="24.15" customHeight="1">
      <c r="A864" s="41"/>
      <c r="B864" s="42"/>
      <c r="C864" s="207" t="s">
        <v>984</v>
      </c>
      <c r="D864" s="207" t="s">
        <v>161</v>
      </c>
      <c r="E864" s="208" t="s">
        <v>985</v>
      </c>
      <c r="F864" s="209" t="s">
        <v>986</v>
      </c>
      <c r="G864" s="210" t="s">
        <v>197</v>
      </c>
      <c r="H864" s="211">
        <v>102.606</v>
      </c>
      <c r="I864" s="212"/>
      <c r="J864" s="213">
        <f>ROUND(I864*H864,2)</f>
        <v>0</v>
      </c>
      <c r="K864" s="209" t="s">
        <v>165</v>
      </c>
      <c r="L864" s="47"/>
      <c r="M864" s="214" t="s">
        <v>19</v>
      </c>
      <c r="N864" s="215" t="s">
        <v>40</v>
      </c>
      <c r="O864" s="87"/>
      <c r="P864" s="216">
        <f>O864*H864</f>
        <v>0</v>
      </c>
      <c r="Q864" s="216">
        <v>0.0033600000000000001</v>
      </c>
      <c r="R864" s="216">
        <f>Q864*H864</f>
        <v>0.34475615999999998</v>
      </c>
      <c r="S864" s="216">
        <v>0</v>
      </c>
      <c r="T864" s="217">
        <f>S864*H864</f>
        <v>0</v>
      </c>
      <c r="U864" s="41"/>
      <c r="V864" s="41"/>
      <c r="W864" s="41"/>
      <c r="X864" s="41"/>
      <c r="Y864" s="41"/>
      <c r="Z864" s="41"/>
      <c r="AA864" s="41"/>
      <c r="AB864" s="41"/>
      <c r="AC864" s="41"/>
      <c r="AD864" s="41"/>
      <c r="AE864" s="41"/>
      <c r="AR864" s="218" t="s">
        <v>166</v>
      </c>
      <c r="AT864" s="218" t="s">
        <v>161</v>
      </c>
      <c r="AU864" s="218" t="s">
        <v>79</v>
      </c>
      <c r="AY864" s="20" t="s">
        <v>159</v>
      </c>
      <c r="BE864" s="219">
        <f>IF(N864="základní",J864,0)</f>
        <v>0</v>
      </c>
      <c r="BF864" s="219">
        <f>IF(N864="snížená",J864,0)</f>
        <v>0</v>
      </c>
      <c r="BG864" s="219">
        <f>IF(N864="zákl. přenesená",J864,0)</f>
        <v>0</v>
      </c>
      <c r="BH864" s="219">
        <f>IF(N864="sníž. přenesená",J864,0)</f>
        <v>0</v>
      </c>
      <c r="BI864" s="219">
        <f>IF(N864="nulová",J864,0)</f>
        <v>0</v>
      </c>
      <c r="BJ864" s="20" t="s">
        <v>77</v>
      </c>
      <c r="BK864" s="219">
        <f>ROUND(I864*H864,2)</f>
        <v>0</v>
      </c>
      <c r="BL864" s="20" t="s">
        <v>166</v>
      </c>
      <c r="BM864" s="218" t="s">
        <v>987</v>
      </c>
    </row>
    <row r="865" s="2" customFormat="1">
      <c r="A865" s="41"/>
      <c r="B865" s="42"/>
      <c r="C865" s="43"/>
      <c r="D865" s="220" t="s">
        <v>168</v>
      </c>
      <c r="E865" s="43"/>
      <c r="F865" s="221" t="s">
        <v>988</v>
      </c>
      <c r="G865" s="43"/>
      <c r="H865" s="43"/>
      <c r="I865" s="222"/>
      <c r="J865" s="43"/>
      <c r="K865" s="43"/>
      <c r="L865" s="47"/>
      <c r="M865" s="223"/>
      <c r="N865" s="224"/>
      <c r="O865" s="87"/>
      <c r="P865" s="87"/>
      <c r="Q865" s="87"/>
      <c r="R865" s="87"/>
      <c r="S865" s="87"/>
      <c r="T865" s="88"/>
      <c r="U865" s="41"/>
      <c r="V865" s="41"/>
      <c r="W865" s="41"/>
      <c r="X865" s="41"/>
      <c r="Y865" s="41"/>
      <c r="Z865" s="41"/>
      <c r="AA865" s="41"/>
      <c r="AB865" s="41"/>
      <c r="AC865" s="41"/>
      <c r="AD865" s="41"/>
      <c r="AE865" s="41"/>
      <c r="AT865" s="20" t="s">
        <v>168</v>
      </c>
      <c r="AU865" s="20" t="s">
        <v>79</v>
      </c>
    </row>
    <row r="866" s="13" customFormat="1">
      <c r="A866" s="13"/>
      <c r="B866" s="225"/>
      <c r="C866" s="226"/>
      <c r="D866" s="227" t="s">
        <v>170</v>
      </c>
      <c r="E866" s="228" t="s">
        <v>19</v>
      </c>
      <c r="F866" s="229" t="s">
        <v>749</v>
      </c>
      <c r="G866" s="226"/>
      <c r="H866" s="228" t="s">
        <v>19</v>
      </c>
      <c r="I866" s="230"/>
      <c r="J866" s="226"/>
      <c r="K866" s="226"/>
      <c r="L866" s="231"/>
      <c r="M866" s="232"/>
      <c r="N866" s="233"/>
      <c r="O866" s="233"/>
      <c r="P866" s="233"/>
      <c r="Q866" s="233"/>
      <c r="R866" s="233"/>
      <c r="S866" s="233"/>
      <c r="T866" s="234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T866" s="235" t="s">
        <v>170</v>
      </c>
      <c r="AU866" s="235" t="s">
        <v>79</v>
      </c>
      <c r="AV866" s="13" t="s">
        <v>77</v>
      </c>
      <c r="AW866" s="13" t="s">
        <v>31</v>
      </c>
      <c r="AX866" s="13" t="s">
        <v>69</v>
      </c>
      <c r="AY866" s="235" t="s">
        <v>159</v>
      </c>
    </row>
    <row r="867" s="14" customFormat="1">
      <c r="A867" s="14"/>
      <c r="B867" s="236"/>
      <c r="C867" s="237"/>
      <c r="D867" s="227" t="s">
        <v>170</v>
      </c>
      <c r="E867" s="238" t="s">
        <v>19</v>
      </c>
      <c r="F867" s="239" t="s">
        <v>780</v>
      </c>
      <c r="G867" s="237"/>
      <c r="H867" s="240">
        <v>5.024</v>
      </c>
      <c r="I867" s="241"/>
      <c r="J867" s="237"/>
      <c r="K867" s="237"/>
      <c r="L867" s="242"/>
      <c r="M867" s="243"/>
      <c r="N867" s="244"/>
      <c r="O867" s="244"/>
      <c r="P867" s="244"/>
      <c r="Q867" s="244"/>
      <c r="R867" s="244"/>
      <c r="S867" s="244"/>
      <c r="T867" s="245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T867" s="246" t="s">
        <v>170</v>
      </c>
      <c r="AU867" s="246" t="s">
        <v>79</v>
      </c>
      <c r="AV867" s="14" t="s">
        <v>79</v>
      </c>
      <c r="AW867" s="14" t="s">
        <v>31</v>
      </c>
      <c r="AX867" s="14" t="s">
        <v>69</v>
      </c>
      <c r="AY867" s="246" t="s">
        <v>159</v>
      </c>
    </row>
    <row r="868" s="13" customFormat="1">
      <c r="A868" s="13"/>
      <c r="B868" s="225"/>
      <c r="C868" s="226"/>
      <c r="D868" s="227" t="s">
        <v>170</v>
      </c>
      <c r="E868" s="228" t="s">
        <v>19</v>
      </c>
      <c r="F868" s="229" t="s">
        <v>730</v>
      </c>
      <c r="G868" s="226"/>
      <c r="H868" s="228" t="s">
        <v>19</v>
      </c>
      <c r="I868" s="230"/>
      <c r="J868" s="226"/>
      <c r="K868" s="226"/>
      <c r="L868" s="231"/>
      <c r="M868" s="232"/>
      <c r="N868" s="233"/>
      <c r="O868" s="233"/>
      <c r="P868" s="233"/>
      <c r="Q868" s="233"/>
      <c r="R868" s="233"/>
      <c r="S868" s="233"/>
      <c r="T868" s="234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T868" s="235" t="s">
        <v>170</v>
      </c>
      <c r="AU868" s="235" t="s">
        <v>79</v>
      </c>
      <c r="AV868" s="13" t="s">
        <v>77</v>
      </c>
      <c r="AW868" s="13" t="s">
        <v>31</v>
      </c>
      <c r="AX868" s="13" t="s">
        <v>69</v>
      </c>
      <c r="AY868" s="235" t="s">
        <v>159</v>
      </c>
    </row>
    <row r="869" s="14" customFormat="1">
      <c r="A869" s="14"/>
      <c r="B869" s="236"/>
      <c r="C869" s="237"/>
      <c r="D869" s="227" t="s">
        <v>170</v>
      </c>
      <c r="E869" s="238" t="s">
        <v>19</v>
      </c>
      <c r="F869" s="239" t="s">
        <v>731</v>
      </c>
      <c r="G869" s="237"/>
      <c r="H869" s="240">
        <v>59.399999999999999</v>
      </c>
      <c r="I869" s="241"/>
      <c r="J869" s="237"/>
      <c r="K869" s="237"/>
      <c r="L869" s="242"/>
      <c r="M869" s="243"/>
      <c r="N869" s="244"/>
      <c r="O869" s="244"/>
      <c r="P869" s="244"/>
      <c r="Q869" s="244"/>
      <c r="R869" s="244"/>
      <c r="S869" s="244"/>
      <c r="T869" s="245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T869" s="246" t="s">
        <v>170</v>
      </c>
      <c r="AU869" s="246" t="s">
        <v>79</v>
      </c>
      <c r="AV869" s="14" t="s">
        <v>79</v>
      </c>
      <c r="AW869" s="14" t="s">
        <v>31</v>
      </c>
      <c r="AX869" s="14" t="s">
        <v>69</v>
      </c>
      <c r="AY869" s="246" t="s">
        <v>159</v>
      </c>
    </row>
    <row r="870" s="13" customFormat="1">
      <c r="A870" s="13"/>
      <c r="B870" s="225"/>
      <c r="C870" s="226"/>
      <c r="D870" s="227" t="s">
        <v>170</v>
      </c>
      <c r="E870" s="228" t="s">
        <v>19</v>
      </c>
      <c r="F870" s="229" t="s">
        <v>732</v>
      </c>
      <c r="G870" s="226"/>
      <c r="H870" s="228" t="s">
        <v>19</v>
      </c>
      <c r="I870" s="230"/>
      <c r="J870" s="226"/>
      <c r="K870" s="226"/>
      <c r="L870" s="231"/>
      <c r="M870" s="232"/>
      <c r="N870" s="233"/>
      <c r="O870" s="233"/>
      <c r="P870" s="233"/>
      <c r="Q870" s="233"/>
      <c r="R870" s="233"/>
      <c r="S870" s="233"/>
      <c r="T870" s="234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T870" s="235" t="s">
        <v>170</v>
      </c>
      <c r="AU870" s="235" t="s">
        <v>79</v>
      </c>
      <c r="AV870" s="13" t="s">
        <v>77</v>
      </c>
      <c r="AW870" s="13" t="s">
        <v>31</v>
      </c>
      <c r="AX870" s="13" t="s">
        <v>69</v>
      </c>
      <c r="AY870" s="235" t="s">
        <v>159</v>
      </c>
    </row>
    <row r="871" s="14" customFormat="1">
      <c r="A871" s="14"/>
      <c r="B871" s="236"/>
      <c r="C871" s="237"/>
      <c r="D871" s="227" t="s">
        <v>170</v>
      </c>
      <c r="E871" s="238" t="s">
        <v>19</v>
      </c>
      <c r="F871" s="239" t="s">
        <v>733</v>
      </c>
      <c r="G871" s="237"/>
      <c r="H871" s="240">
        <v>38.182000000000002</v>
      </c>
      <c r="I871" s="241"/>
      <c r="J871" s="237"/>
      <c r="K871" s="237"/>
      <c r="L871" s="242"/>
      <c r="M871" s="243"/>
      <c r="N871" s="244"/>
      <c r="O871" s="244"/>
      <c r="P871" s="244"/>
      <c r="Q871" s="244"/>
      <c r="R871" s="244"/>
      <c r="S871" s="244"/>
      <c r="T871" s="245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T871" s="246" t="s">
        <v>170</v>
      </c>
      <c r="AU871" s="246" t="s">
        <v>79</v>
      </c>
      <c r="AV871" s="14" t="s">
        <v>79</v>
      </c>
      <c r="AW871" s="14" t="s">
        <v>31</v>
      </c>
      <c r="AX871" s="14" t="s">
        <v>69</v>
      </c>
      <c r="AY871" s="246" t="s">
        <v>159</v>
      </c>
    </row>
    <row r="872" s="15" customFormat="1">
      <c r="A872" s="15"/>
      <c r="B872" s="247"/>
      <c r="C872" s="248"/>
      <c r="D872" s="227" t="s">
        <v>170</v>
      </c>
      <c r="E872" s="249" t="s">
        <v>19</v>
      </c>
      <c r="F872" s="250" t="s">
        <v>188</v>
      </c>
      <c r="G872" s="248"/>
      <c r="H872" s="251">
        <v>102.606</v>
      </c>
      <c r="I872" s="252"/>
      <c r="J872" s="248"/>
      <c r="K872" s="248"/>
      <c r="L872" s="253"/>
      <c r="M872" s="254"/>
      <c r="N872" s="255"/>
      <c r="O872" s="255"/>
      <c r="P872" s="255"/>
      <c r="Q872" s="255"/>
      <c r="R872" s="255"/>
      <c r="S872" s="255"/>
      <c r="T872" s="256"/>
      <c r="U872" s="15"/>
      <c r="V872" s="15"/>
      <c r="W872" s="15"/>
      <c r="X872" s="15"/>
      <c r="Y872" s="15"/>
      <c r="Z872" s="15"/>
      <c r="AA872" s="15"/>
      <c r="AB872" s="15"/>
      <c r="AC872" s="15"/>
      <c r="AD872" s="15"/>
      <c r="AE872" s="15"/>
      <c r="AT872" s="257" t="s">
        <v>170</v>
      </c>
      <c r="AU872" s="257" t="s">
        <v>79</v>
      </c>
      <c r="AV872" s="15" t="s">
        <v>166</v>
      </c>
      <c r="AW872" s="15" t="s">
        <v>31</v>
      </c>
      <c r="AX872" s="15" t="s">
        <v>77</v>
      </c>
      <c r="AY872" s="257" t="s">
        <v>159</v>
      </c>
    </row>
    <row r="873" s="2" customFormat="1" ht="24.15" customHeight="1">
      <c r="A873" s="41"/>
      <c r="B873" s="42"/>
      <c r="C873" s="207" t="s">
        <v>989</v>
      </c>
      <c r="D873" s="207" t="s">
        <v>161</v>
      </c>
      <c r="E873" s="208" t="s">
        <v>990</v>
      </c>
      <c r="F873" s="209" t="s">
        <v>991</v>
      </c>
      <c r="G873" s="210" t="s">
        <v>197</v>
      </c>
      <c r="H873" s="211">
        <v>690.23199999999997</v>
      </c>
      <c r="I873" s="212"/>
      <c r="J873" s="213">
        <f>ROUND(I873*H873,2)</f>
        <v>0</v>
      </c>
      <c r="K873" s="209" t="s">
        <v>165</v>
      </c>
      <c r="L873" s="47"/>
      <c r="M873" s="214" t="s">
        <v>19</v>
      </c>
      <c r="N873" s="215" t="s">
        <v>40</v>
      </c>
      <c r="O873" s="87"/>
      <c r="P873" s="216">
        <f>O873*H873</f>
        <v>0</v>
      </c>
      <c r="Q873" s="216">
        <v>0</v>
      </c>
      <c r="R873" s="216">
        <f>Q873*H873</f>
        <v>0</v>
      </c>
      <c r="S873" s="216">
        <v>1.0000000000000001E-05</v>
      </c>
      <c r="T873" s="217">
        <f>S873*H873</f>
        <v>0.00690232</v>
      </c>
      <c r="U873" s="41"/>
      <c r="V873" s="41"/>
      <c r="W873" s="41"/>
      <c r="X873" s="41"/>
      <c r="Y873" s="41"/>
      <c r="Z873" s="41"/>
      <c r="AA873" s="41"/>
      <c r="AB873" s="41"/>
      <c r="AC873" s="41"/>
      <c r="AD873" s="41"/>
      <c r="AE873" s="41"/>
      <c r="AR873" s="218" t="s">
        <v>166</v>
      </c>
      <c r="AT873" s="218" t="s">
        <v>161</v>
      </c>
      <c r="AU873" s="218" t="s">
        <v>79</v>
      </c>
      <c r="AY873" s="20" t="s">
        <v>159</v>
      </c>
      <c r="BE873" s="219">
        <f>IF(N873="základní",J873,0)</f>
        <v>0</v>
      </c>
      <c r="BF873" s="219">
        <f>IF(N873="snížená",J873,0)</f>
        <v>0</v>
      </c>
      <c r="BG873" s="219">
        <f>IF(N873="zákl. přenesená",J873,0)</f>
        <v>0</v>
      </c>
      <c r="BH873" s="219">
        <f>IF(N873="sníž. přenesená",J873,0)</f>
        <v>0</v>
      </c>
      <c r="BI873" s="219">
        <f>IF(N873="nulová",J873,0)</f>
        <v>0</v>
      </c>
      <c r="BJ873" s="20" t="s">
        <v>77</v>
      </c>
      <c r="BK873" s="219">
        <f>ROUND(I873*H873,2)</f>
        <v>0</v>
      </c>
      <c r="BL873" s="20" t="s">
        <v>166</v>
      </c>
      <c r="BM873" s="218" t="s">
        <v>992</v>
      </c>
    </row>
    <row r="874" s="2" customFormat="1">
      <c r="A874" s="41"/>
      <c r="B874" s="42"/>
      <c r="C874" s="43"/>
      <c r="D874" s="220" t="s">
        <v>168</v>
      </c>
      <c r="E874" s="43"/>
      <c r="F874" s="221" t="s">
        <v>993</v>
      </c>
      <c r="G874" s="43"/>
      <c r="H874" s="43"/>
      <c r="I874" s="222"/>
      <c r="J874" s="43"/>
      <c r="K874" s="43"/>
      <c r="L874" s="47"/>
      <c r="M874" s="223"/>
      <c r="N874" s="224"/>
      <c r="O874" s="87"/>
      <c r="P874" s="87"/>
      <c r="Q874" s="87"/>
      <c r="R874" s="87"/>
      <c r="S874" s="87"/>
      <c r="T874" s="88"/>
      <c r="U874" s="41"/>
      <c r="V874" s="41"/>
      <c r="W874" s="41"/>
      <c r="X874" s="41"/>
      <c r="Y874" s="41"/>
      <c r="Z874" s="41"/>
      <c r="AA874" s="41"/>
      <c r="AB874" s="41"/>
      <c r="AC874" s="41"/>
      <c r="AD874" s="41"/>
      <c r="AE874" s="41"/>
      <c r="AT874" s="20" t="s">
        <v>168</v>
      </c>
      <c r="AU874" s="20" t="s">
        <v>79</v>
      </c>
    </row>
    <row r="875" s="14" customFormat="1">
      <c r="A875" s="14"/>
      <c r="B875" s="236"/>
      <c r="C875" s="237"/>
      <c r="D875" s="227" t="s">
        <v>170</v>
      </c>
      <c r="E875" s="238" t="s">
        <v>19</v>
      </c>
      <c r="F875" s="239" t="s">
        <v>994</v>
      </c>
      <c r="G875" s="237"/>
      <c r="H875" s="240">
        <v>80.480000000000004</v>
      </c>
      <c r="I875" s="241"/>
      <c r="J875" s="237"/>
      <c r="K875" s="237"/>
      <c r="L875" s="242"/>
      <c r="M875" s="243"/>
      <c r="N875" s="244"/>
      <c r="O875" s="244"/>
      <c r="P875" s="244"/>
      <c r="Q875" s="244"/>
      <c r="R875" s="244"/>
      <c r="S875" s="244"/>
      <c r="T875" s="245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T875" s="246" t="s">
        <v>170</v>
      </c>
      <c r="AU875" s="246" t="s">
        <v>79</v>
      </c>
      <c r="AV875" s="14" t="s">
        <v>79</v>
      </c>
      <c r="AW875" s="14" t="s">
        <v>31</v>
      </c>
      <c r="AX875" s="14" t="s">
        <v>69</v>
      </c>
      <c r="AY875" s="246" t="s">
        <v>159</v>
      </c>
    </row>
    <row r="876" s="14" customFormat="1">
      <c r="A876" s="14"/>
      <c r="B876" s="236"/>
      <c r="C876" s="237"/>
      <c r="D876" s="227" t="s">
        <v>170</v>
      </c>
      <c r="E876" s="238" t="s">
        <v>19</v>
      </c>
      <c r="F876" s="239" t="s">
        <v>995</v>
      </c>
      <c r="G876" s="237"/>
      <c r="H876" s="240">
        <v>48.109999999999999</v>
      </c>
      <c r="I876" s="241"/>
      <c r="J876" s="237"/>
      <c r="K876" s="237"/>
      <c r="L876" s="242"/>
      <c r="M876" s="243"/>
      <c r="N876" s="244"/>
      <c r="O876" s="244"/>
      <c r="P876" s="244"/>
      <c r="Q876" s="244"/>
      <c r="R876" s="244"/>
      <c r="S876" s="244"/>
      <c r="T876" s="245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T876" s="246" t="s">
        <v>170</v>
      </c>
      <c r="AU876" s="246" t="s">
        <v>79</v>
      </c>
      <c r="AV876" s="14" t="s">
        <v>79</v>
      </c>
      <c r="AW876" s="14" t="s">
        <v>31</v>
      </c>
      <c r="AX876" s="14" t="s">
        <v>69</v>
      </c>
      <c r="AY876" s="246" t="s">
        <v>159</v>
      </c>
    </row>
    <row r="877" s="14" customFormat="1">
      <c r="A877" s="14"/>
      <c r="B877" s="236"/>
      <c r="C877" s="237"/>
      <c r="D877" s="227" t="s">
        <v>170</v>
      </c>
      <c r="E877" s="238" t="s">
        <v>19</v>
      </c>
      <c r="F877" s="239" t="s">
        <v>996</v>
      </c>
      <c r="G877" s="237"/>
      <c r="H877" s="240">
        <v>64.799999999999997</v>
      </c>
      <c r="I877" s="241"/>
      <c r="J877" s="237"/>
      <c r="K877" s="237"/>
      <c r="L877" s="242"/>
      <c r="M877" s="243"/>
      <c r="N877" s="244"/>
      <c r="O877" s="244"/>
      <c r="P877" s="244"/>
      <c r="Q877" s="244"/>
      <c r="R877" s="244"/>
      <c r="S877" s="244"/>
      <c r="T877" s="245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T877" s="246" t="s">
        <v>170</v>
      </c>
      <c r="AU877" s="246" t="s">
        <v>79</v>
      </c>
      <c r="AV877" s="14" t="s">
        <v>79</v>
      </c>
      <c r="AW877" s="14" t="s">
        <v>31</v>
      </c>
      <c r="AX877" s="14" t="s">
        <v>69</v>
      </c>
      <c r="AY877" s="246" t="s">
        <v>159</v>
      </c>
    </row>
    <row r="878" s="14" customFormat="1">
      <c r="A878" s="14"/>
      <c r="B878" s="236"/>
      <c r="C878" s="237"/>
      <c r="D878" s="227" t="s">
        <v>170</v>
      </c>
      <c r="E878" s="238" t="s">
        <v>19</v>
      </c>
      <c r="F878" s="239" t="s">
        <v>997</v>
      </c>
      <c r="G878" s="237"/>
      <c r="H878" s="240">
        <v>159.36000000000001</v>
      </c>
      <c r="I878" s="241"/>
      <c r="J878" s="237"/>
      <c r="K878" s="237"/>
      <c r="L878" s="242"/>
      <c r="M878" s="243"/>
      <c r="N878" s="244"/>
      <c r="O878" s="244"/>
      <c r="P878" s="244"/>
      <c r="Q878" s="244"/>
      <c r="R878" s="244"/>
      <c r="S878" s="244"/>
      <c r="T878" s="245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T878" s="246" t="s">
        <v>170</v>
      </c>
      <c r="AU878" s="246" t="s">
        <v>79</v>
      </c>
      <c r="AV878" s="14" t="s">
        <v>79</v>
      </c>
      <c r="AW878" s="14" t="s">
        <v>31</v>
      </c>
      <c r="AX878" s="14" t="s">
        <v>69</v>
      </c>
      <c r="AY878" s="246" t="s">
        <v>159</v>
      </c>
    </row>
    <row r="879" s="14" customFormat="1">
      <c r="A879" s="14"/>
      <c r="B879" s="236"/>
      <c r="C879" s="237"/>
      <c r="D879" s="227" t="s">
        <v>170</v>
      </c>
      <c r="E879" s="238" t="s">
        <v>19</v>
      </c>
      <c r="F879" s="239" t="s">
        <v>998</v>
      </c>
      <c r="G879" s="237"/>
      <c r="H879" s="240">
        <v>45.314999999999998</v>
      </c>
      <c r="I879" s="241"/>
      <c r="J879" s="237"/>
      <c r="K879" s="237"/>
      <c r="L879" s="242"/>
      <c r="M879" s="243"/>
      <c r="N879" s="244"/>
      <c r="O879" s="244"/>
      <c r="P879" s="244"/>
      <c r="Q879" s="244"/>
      <c r="R879" s="244"/>
      <c r="S879" s="244"/>
      <c r="T879" s="245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T879" s="246" t="s">
        <v>170</v>
      </c>
      <c r="AU879" s="246" t="s">
        <v>79</v>
      </c>
      <c r="AV879" s="14" t="s">
        <v>79</v>
      </c>
      <c r="AW879" s="14" t="s">
        <v>31</v>
      </c>
      <c r="AX879" s="14" t="s">
        <v>69</v>
      </c>
      <c r="AY879" s="246" t="s">
        <v>159</v>
      </c>
    </row>
    <row r="880" s="14" customFormat="1">
      <c r="A880" s="14"/>
      <c r="B880" s="236"/>
      <c r="C880" s="237"/>
      <c r="D880" s="227" t="s">
        <v>170</v>
      </c>
      <c r="E880" s="238" t="s">
        <v>19</v>
      </c>
      <c r="F880" s="239" t="s">
        <v>999</v>
      </c>
      <c r="G880" s="237"/>
      <c r="H880" s="240">
        <v>41.475000000000001</v>
      </c>
      <c r="I880" s="241"/>
      <c r="J880" s="237"/>
      <c r="K880" s="237"/>
      <c r="L880" s="242"/>
      <c r="M880" s="243"/>
      <c r="N880" s="244"/>
      <c r="O880" s="244"/>
      <c r="P880" s="244"/>
      <c r="Q880" s="244"/>
      <c r="R880" s="244"/>
      <c r="S880" s="244"/>
      <c r="T880" s="245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T880" s="246" t="s">
        <v>170</v>
      </c>
      <c r="AU880" s="246" t="s">
        <v>79</v>
      </c>
      <c r="AV880" s="14" t="s">
        <v>79</v>
      </c>
      <c r="AW880" s="14" t="s">
        <v>31</v>
      </c>
      <c r="AX880" s="14" t="s">
        <v>69</v>
      </c>
      <c r="AY880" s="246" t="s">
        <v>159</v>
      </c>
    </row>
    <row r="881" s="14" customFormat="1">
      <c r="A881" s="14"/>
      <c r="B881" s="236"/>
      <c r="C881" s="237"/>
      <c r="D881" s="227" t="s">
        <v>170</v>
      </c>
      <c r="E881" s="238" t="s">
        <v>19</v>
      </c>
      <c r="F881" s="239" t="s">
        <v>1000</v>
      </c>
      <c r="G881" s="237"/>
      <c r="H881" s="240">
        <v>30.245000000000001</v>
      </c>
      <c r="I881" s="241"/>
      <c r="J881" s="237"/>
      <c r="K881" s="237"/>
      <c r="L881" s="242"/>
      <c r="M881" s="243"/>
      <c r="N881" s="244"/>
      <c r="O881" s="244"/>
      <c r="P881" s="244"/>
      <c r="Q881" s="244"/>
      <c r="R881" s="244"/>
      <c r="S881" s="244"/>
      <c r="T881" s="245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T881" s="246" t="s">
        <v>170</v>
      </c>
      <c r="AU881" s="246" t="s">
        <v>79</v>
      </c>
      <c r="AV881" s="14" t="s">
        <v>79</v>
      </c>
      <c r="AW881" s="14" t="s">
        <v>31</v>
      </c>
      <c r="AX881" s="14" t="s">
        <v>69</v>
      </c>
      <c r="AY881" s="246" t="s">
        <v>159</v>
      </c>
    </row>
    <row r="882" s="14" customFormat="1">
      <c r="A882" s="14"/>
      <c r="B882" s="236"/>
      <c r="C882" s="237"/>
      <c r="D882" s="227" t="s">
        <v>170</v>
      </c>
      <c r="E882" s="238" t="s">
        <v>19</v>
      </c>
      <c r="F882" s="239" t="s">
        <v>1001</v>
      </c>
      <c r="G882" s="237"/>
      <c r="H882" s="240">
        <v>21.135000000000002</v>
      </c>
      <c r="I882" s="241"/>
      <c r="J882" s="237"/>
      <c r="K882" s="237"/>
      <c r="L882" s="242"/>
      <c r="M882" s="243"/>
      <c r="N882" s="244"/>
      <c r="O882" s="244"/>
      <c r="P882" s="244"/>
      <c r="Q882" s="244"/>
      <c r="R882" s="244"/>
      <c r="S882" s="244"/>
      <c r="T882" s="245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T882" s="246" t="s">
        <v>170</v>
      </c>
      <c r="AU882" s="246" t="s">
        <v>79</v>
      </c>
      <c r="AV882" s="14" t="s">
        <v>79</v>
      </c>
      <c r="AW882" s="14" t="s">
        <v>31</v>
      </c>
      <c r="AX882" s="14" t="s">
        <v>69</v>
      </c>
      <c r="AY882" s="246" t="s">
        <v>159</v>
      </c>
    </row>
    <row r="883" s="14" customFormat="1">
      <c r="A883" s="14"/>
      <c r="B883" s="236"/>
      <c r="C883" s="237"/>
      <c r="D883" s="227" t="s">
        <v>170</v>
      </c>
      <c r="E883" s="238" t="s">
        <v>19</v>
      </c>
      <c r="F883" s="239" t="s">
        <v>1002</v>
      </c>
      <c r="G883" s="237"/>
      <c r="H883" s="240">
        <v>13.592000000000001</v>
      </c>
      <c r="I883" s="241"/>
      <c r="J883" s="237"/>
      <c r="K883" s="237"/>
      <c r="L883" s="242"/>
      <c r="M883" s="243"/>
      <c r="N883" s="244"/>
      <c r="O883" s="244"/>
      <c r="P883" s="244"/>
      <c r="Q883" s="244"/>
      <c r="R883" s="244"/>
      <c r="S883" s="244"/>
      <c r="T883" s="245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T883" s="246" t="s">
        <v>170</v>
      </c>
      <c r="AU883" s="246" t="s">
        <v>79</v>
      </c>
      <c r="AV883" s="14" t="s">
        <v>79</v>
      </c>
      <c r="AW883" s="14" t="s">
        <v>31</v>
      </c>
      <c r="AX883" s="14" t="s">
        <v>69</v>
      </c>
      <c r="AY883" s="246" t="s">
        <v>159</v>
      </c>
    </row>
    <row r="884" s="16" customFormat="1">
      <c r="A884" s="16"/>
      <c r="B884" s="268"/>
      <c r="C884" s="269"/>
      <c r="D884" s="227" t="s">
        <v>170</v>
      </c>
      <c r="E884" s="270" t="s">
        <v>19</v>
      </c>
      <c r="F884" s="271" t="s">
        <v>585</v>
      </c>
      <c r="G884" s="269"/>
      <c r="H884" s="272">
        <v>504.512</v>
      </c>
      <c r="I884" s="273"/>
      <c r="J884" s="269"/>
      <c r="K884" s="269"/>
      <c r="L884" s="274"/>
      <c r="M884" s="275"/>
      <c r="N884" s="276"/>
      <c r="O884" s="276"/>
      <c r="P884" s="276"/>
      <c r="Q884" s="276"/>
      <c r="R884" s="276"/>
      <c r="S884" s="276"/>
      <c r="T884" s="277"/>
      <c r="U884" s="16"/>
      <c r="V884" s="16"/>
      <c r="W884" s="16"/>
      <c r="X884" s="16"/>
      <c r="Y884" s="16"/>
      <c r="Z884" s="16"/>
      <c r="AA884" s="16"/>
      <c r="AB884" s="16"/>
      <c r="AC884" s="16"/>
      <c r="AD884" s="16"/>
      <c r="AE884" s="16"/>
      <c r="AT884" s="278" t="s">
        <v>170</v>
      </c>
      <c r="AU884" s="278" t="s">
        <v>79</v>
      </c>
      <c r="AV884" s="16" t="s">
        <v>194</v>
      </c>
      <c r="AW884" s="16" t="s">
        <v>31</v>
      </c>
      <c r="AX884" s="16" t="s">
        <v>69</v>
      </c>
      <c r="AY884" s="278" t="s">
        <v>159</v>
      </c>
    </row>
    <row r="885" s="14" customFormat="1">
      <c r="A885" s="14"/>
      <c r="B885" s="236"/>
      <c r="C885" s="237"/>
      <c r="D885" s="227" t="s">
        <v>170</v>
      </c>
      <c r="E885" s="238" t="s">
        <v>19</v>
      </c>
      <c r="F885" s="239" t="s">
        <v>1003</v>
      </c>
      <c r="G885" s="237"/>
      <c r="H885" s="240">
        <v>25.899999999999999</v>
      </c>
      <c r="I885" s="241"/>
      <c r="J885" s="237"/>
      <c r="K885" s="237"/>
      <c r="L885" s="242"/>
      <c r="M885" s="243"/>
      <c r="N885" s="244"/>
      <c r="O885" s="244"/>
      <c r="P885" s="244"/>
      <c r="Q885" s="244"/>
      <c r="R885" s="244"/>
      <c r="S885" s="244"/>
      <c r="T885" s="245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T885" s="246" t="s">
        <v>170</v>
      </c>
      <c r="AU885" s="246" t="s">
        <v>79</v>
      </c>
      <c r="AV885" s="14" t="s">
        <v>79</v>
      </c>
      <c r="AW885" s="14" t="s">
        <v>31</v>
      </c>
      <c r="AX885" s="14" t="s">
        <v>69</v>
      </c>
      <c r="AY885" s="246" t="s">
        <v>159</v>
      </c>
    </row>
    <row r="886" s="14" customFormat="1">
      <c r="A886" s="14"/>
      <c r="B886" s="236"/>
      <c r="C886" s="237"/>
      <c r="D886" s="227" t="s">
        <v>170</v>
      </c>
      <c r="E886" s="238" t="s">
        <v>19</v>
      </c>
      <c r="F886" s="239" t="s">
        <v>1004</v>
      </c>
      <c r="G886" s="237"/>
      <c r="H886" s="240">
        <v>12.576000000000001</v>
      </c>
      <c r="I886" s="241"/>
      <c r="J886" s="237"/>
      <c r="K886" s="237"/>
      <c r="L886" s="242"/>
      <c r="M886" s="243"/>
      <c r="N886" s="244"/>
      <c r="O886" s="244"/>
      <c r="P886" s="244"/>
      <c r="Q886" s="244"/>
      <c r="R886" s="244"/>
      <c r="S886" s="244"/>
      <c r="T886" s="245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T886" s="246" t="s">
        <v>170</v>
      </c>
      <c r="AU886" s="246" t="s">
        <v>79</v>
      </c>
      <c r="AV886" s="14" t="s">
        <v>79</v>
      </c>
      <c r="AW886" s="14" t="s">
        <v>31</v>
      </c>
      <c r="AX886" s="14" t="s">
        <v>69</v>
      </c>
      <c r="AY886" s="246" t="s">
        <v>159</v>
      </c>
    </row>
    <row r="887" s="14" customFormat="1">
      <c r="A887" s="14"/>
      <c r="B887" s="236"/>
      <c r="C887" s="237"/>
      <c r="D887" s="227" t="s">
        <v>170</v>
      </c>
      <c r="E887" s="238" t="s">
        <v>19</v>
      </c>
      <c r="F887" s="239" t="s">
        <v>1005</v>
      </c>
      <c r="G887" s="237"/>
      <c r="H887" s="240">
        <v>49.212000000000003</v>
      </c>
      <c r="I887" s="241"/>
      <c r="J887" s="237"/>
      <c r="K887" s="237"/>
      <c r="L887" s="242"/>
      <c r="M887" s="243"/>
      <c r="N887" s="244"/>
      <c r="O887" s="244"/>
      <c r="P887" s="244"/>
      <c r="Q887" s="244"/>
      <c r="R887" s="244"/>
      <c r="S887" s="244"/>
      <c r="T887" s="245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T887" s="246" t="s">
        <v>170</v>
      </c>
      <c r="AU887" s="246" t="s">
        <v>79</v>
      </c>
      <c r="AV887" s="14" t="s">
        <v>79</v>
      </c>
      <c r="AW887" s="14" t="s">
        <v>31</v>
      </c>
      <c r="AX887" s="14" t="s">
        <v>69</v>
      </c>
      <c r="AY887" s="246" t="s">
        <v>159</v>
      </c>
    </row>
    <row r="888" s="14" customFormat="1">
      <c r="A888" s="14"/>
      <c r="B888" s="236"/>
      <c r="C888" s="237"/>
      <c r="D888" s="227" t="s">
        <v>170</v>
      </c>
      <c r="E888" s="238" t="s">
        <v>19</v>
      </c>
      <c r="F888" s="239" t="s">
        <v>1006</v>
      </c>
      <c r="G888" s="237"/>
      <c r="H888" s="240">
        <v>63.664000000000001</v>
      </c>
      <c r="I888" s="241"/>
      <c r="J888" s="237"/>
      <c r="K888" s="237"/>
      <c r="L888" s="242"/>
      <c r="M888" s="243"/>
      <c r="N888" s="244"/>
      <c r="O888" s="244"/>
      <c r="P888" s="244"/>
      <c r="Q888" s="244"/>
      <c r="R888" s="244"/>
      <c r="S888" s="244"/>
      <c r="T888" s="245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T888" s="246" t="s">
        <v>170</v>
      </c>
      <c r="AU888" s="246" t="s">
        <v>79</v>
      </c>
      <c r="AV888" s="14" t="s">
        <v>79</v>
      </c>
      <c r="AW888" s="14" t="s">
        <v>31</v>
      </c>
      <c r="AX888" s="14" t="s">
        <v>69</v>
      </c>
      <c r="AY888" s="246" t="s">
        <v>159</v>
      </c>
    </row>
    <row r="889" s="14" customFormat="1">
      <c r="A889" s="14"/>
      <c r="B889" s="236"/>
      <c r="C889" s="237"/>
      <c r="D889" s="227" t="s">
        <v>170</v>
      </c>
      <c r="E889" s="238" t="s">
        <v>19</v>
      </c>
      <c r="F889" s="239" t="s">
        <v>1007</v>
      </c>
      <c r="G889" s="237"/>
      <c r="H889" s="240">
        <v>34.368000000000002</v>
      </c>
      <c r="I889" s="241"/>
      <c r="J889" s="237"/>
      <c r="K889" s="237"/>
      <c r="L889" s="242"/>
      <c r="M889" s="243"/>
      <c r="N889" s="244"/>
      <c r="O889" s="244"/>
      <c r="P889" s="244"/>
      <c r="Q889" s="244"/>
      <c r="R889" s="244"/>
      <c r="S889" s="244"/>
      <c r="T889" s="245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T889" s="246" t="s">
        <v>170</v>
      </c>
      <c r="AU889" s="246" t="s">
        <v>79</v>
      </c>
      <c r="AV889" s="14" t="s">
        <v>79</v>
      </c>
      <c r="AW889" s="14" t="s">
        <v>31</v>
      </c>
      <c r="AX889" s="14" t="s">
        <v>69</v>
      </c>
      <c r="AY889" s="246" t="s">
        <v>159</v>
      </c>
    </row>
    <row r="890" s="16" customFormat="1">
      <c r="A890" s="16"/>
      <c r="B890" s="268"/>
      <c r="C890" s="269"/>
      <c r="D890" s="227" t="s">
        <v>170</v>
      </c>
      <c r="E890" s="270" t="s">
        <v>19</v>
      </c>
      <c r="F890" s="271" t="s">
        <v>585</v>
      </c>
      <c r="G890" s="269"/>
      <c r="H890" s="272">
        <v>185.72</v>
      </c>
      <c r="I890" s="273"/>
      <c r="J890" s="269"/>
      <c r="K890" s="269"/>
      <c r="L890" s="274"/>
      <c r="M890" s="275"/>
      <c r="N890" s="276"/>
      <c r="O890" s="276"/>
      <c r="P890" s="276"/>
      <c r="Q890" s="276"/>
      <c r="R890" s="276"/>
      <c r="S890" s="276"/>
      <c r="T890" s="277"/>
      <c r="U890" s="16"/>
      <c r="V890" s="16"/>
      <c r="W890" s="16"/>
      <c r="X890" s="16"/>
      <c r="Y890" s="16"/>
      <c r="Z890" s="16"/>
      <c r="AA890" s="16"/>
      <c r="AB890" s="16"/>
      <c r="AC890" s="16"/>
      <c r="AD890" s="16"/>
      <c r="AE890" s="16"/>
      <c r="AT890" s="278" t="s">
        <v>170</v>
      </c>
      <c r="AU890" s="278" t="s">
        <v>79</v>
      </c>
      <c r="AV890" s="16" t="s">
        <v>194</v>
      </c>
      <c r="AW890" s="16" t="s">
        <v>31</v>
      </c>
      <c r="AX890" s="16" t="s">
        <v>69</v>
      </c>
      <c r="AY890" s="278" t="s">
        <v>159</v>
      </c>
    </row>
    <row r="891" s="15" customFormat="1">
      <c r="A891" s="15"/>
      <c r="B891" s="247"/>
      <c r="C891" s="248"/>
      <c r="D891" s="227" t="s">
        <v>170</v>
      </c>
      <c r="E891" s="249" t="s">
        <v>19</v>
      </c>
      <c r="F891" s="250" t="s">
        <v>188</v>
      </c>
      <c r="G891" s="248"/>
      <c r="H891" s="251">
        <v>690.23200000000008</v>
      </c>
      <c r="I891" s="252"/>
      <c r="J891" s="248"/>
      <c r="K891" s="248"/>
      <c r="L891" s="253"/>
      <c r="M891" s="254"/>
      <c r="N891" s="255"/>
      <c r="O891" s="255"/>
      <c r="P891" s="255"/>
      <c r="Q891" s="255"/>
      <c r="R891" s="255"/>
      <c r="S891" s="255"/>
      <c r="T891" s="256"/>
      <c r="U891" s="15"/>
      <c r="V891" s="15"/>
      <c r="W891" s="15"/>
      <c r="X891" s="15"/>
      <c r="Y891" s="15"/>
      <c r="Z891" s="15"/>
      <c r="AA891" s="15"/>
      <c r="AB891" s="15"/>
      <c r="AC891" s="15"/>
      <c r="AD891" s="15"/>
      <c r="AE891" s="15"/>
      <c r="AT891" s="257" t="s">
        <v>170</v>
      </c>
      <c r="AU891" s="257" t="s">
        <v>79</v>
      </c>
      <c r="AV891" s="15" t="s">
        <v>166</v>
      </c>
      <c r="AW891" s="15" t="s">
        <v>31</v>
      </c>
      <c r="AX891" s="15" t="s">
        <v>77</v>
      </c>
      <c r="AY891" s="257" t="s">
        <v>159</v>
      </c>
    </row>
    <row r="892" s="2" customFormat="1" ht="16.5" customHeight="1">
      <c r="A892" s="41"/>
      <c r="B892" s="42"/>
      <c r="C892" s="207" t="s">
        <v>1008</v>
      </c>
      <c r="D892" s="207" t="s">
        <v>161</v>
      </c>
      <c r="E892" s="208" t="s">
        <v>1009</v>
      </c>
      <c r="F892" s="209" t="s">
        <v>1010</v>
      </c>
      <c r="G892" s="210" t="s">
        <v>197</v>
      </c>
      <c r="H892" s="211">
        <v>3712.4299999999998</v>
      </c>
      <c r="I892" s="212"/>
      <c r="J892" s="213">
        <f>ROUND(I892*H892,2)</f>
        <v>0</v>
      </c>
      <c r="K892" s="209" t="s">
        <v>165</v>
      </c>
      <c r="L892" s="47"/>
      <c r="M892" s="214" t="s">
        <v>19</v>
      </c>
      <c r="N892" s="215" t="s">
        <v>40</v>
      </c>
      <c r="O892" s="87"/>
      <c r="P892" s="216">
        <f>O892*H892</f>
        <v>0</v>
      </c>
      <c r="Q892" s="216">
        <v>0</v>
      </c>
      <c r="R892" s="216">
        <f>Q892*H892</f>
        <v>0</v>
      </c>
      <c r="S892" s="216">
        <v>0</v>
      </c>
      <c r="T892" s="217">
        <f>S892*H892</f>
        <v>0</v>
      </c>
      <c r="U892" s="41"/>
      <c r="V892" s="41"/>
      <c r="W892" s="41"/>
      <c r="X892" s="41"/>
      <c r="Y892" s="41"/>
      <c r="Z892" s="41"/>
      <c r="AA892" s="41"/>
      <c r="AB892" s="41"/>
      <c r="AC892" s="41"/>
      <c r="AD892" s="41"/>
      <c r="AE892" s="41"/>
      <c r="AR892" s="218" t="s">
        <v>166</v>
      </c>
      <c r="AT892" s="218" t="s">
        <v>161</v>
      </c>
      <c r="AU892" s="218" t="s">
        <v>79</v>
      </c>
      <c r="AY892" s="20" t="s">
        <v>159</v>
      </c>
      <c r="BE892" s="219">
        <f>IF(N892="základní",J892,0)</f>
        <v>0</v>
      </c>
      <c r="BF892" s="219">
        <f>IF(N892="snížená",J892,0)</f>
        <v>0</v>
      </c>
      <c r="BG892" s="219">
        <f>IF(N892="zákl. přenesená",J892,0)</f>
        <v>0</v>
      </c>
      <c r="BH892" s="219">
        <f>IF(N892="sníž. přenesená",J892,0)</f>
        <v>0</v>
      </c>
      <c r="BI892" s="219">
        <f>IF(N892="nulová",J892,0)</f>
        <v>0</v>
      </c>
      <c r="BJ892" s="20" t="s">
        <v>77</v>
      </c>
      <c r="BK892" s="219">
        <f>ROUND(I892*H892,2)</f>
        <v>0</v>
      </c>
      <c r="BL892" s="20" t="s">
        <v>166</v>
      </c>
      <c r="BM892" s="218" t="s">
        <v>1011</v>
      </c>
    </row>
    <row r="893" s="2" customFormat="1">
      <c r="A893" s="41"/>
      <c r="B893" s="42"/>
      <c r="C893" s="43"/>
      <c r="D893" s="220" t="s">
        <v>168</v>
      </c>
      <c r="E893" s="43"/>
      <c r="F893" s="221" t="s">
        <v>1012</v>
      </c>
      <c r="G893" s="43"/>
      <c r="H893" s="43"/>
      <c r="I893" s="222"/>
      <c r="J893" s="43"/>
      <c r="K893" s="43"/>
      <c r="L893" s="47"/>
      <c r="M893" s="223"/>
      <c r="N893" s="224"/>
      <c r="O893" s="87"/>
      <c r="P893" s="87"/>
      <c r="Q893" s="87"/>
      <c r="R893" s="87"/>
      <c r="S893" s="87"/>
      <c r="T893" s="88"/>
      <c r="U893" s="41"/>
      <c r="V893" s="41"/>
      <c r="W893" s="41"/>
      <c r="X893" s="41"/>
      <c r="Y893" s="41"/>
      <c r="Z893" s="41"/>
      <c r="AA893" s="41"/>
      <c r="AB893" s="41"/>
      <c r="AC893" s="41"/>
      <c r="AD893" s="41"/>
      <c r="AE893" s="41"/>
      <c r="AT893" s="20" t="s">
        <v>168</v>
      </c>
      <c r="AU893" s="20" t="s">
        <v>79</v>
      </c>
    </row>
    <row r="894" s="13" customFormat="1">
      <c r="A894" s="13"/>
      <c r="B894" s="225"/>
      <c r="C894" s="226"/>
      <c r="D894" s="227" t="s">
        <v>170</v>
      </c>
      <c r="E894" s="228" t="s">
        <v>19</v>
      </c>
      <c r="F894" s="229" t="s">
        <v>723</v>
      </c>
      <c r="G894" s="226"/>
      <c r="H894" s="228" t="s">
        <v>19</v>
      </c>
      <c r="I894" s="230"/>
      <c r="J894" s="226"/>
      <c r="K894" s="226"/>
      <c r="L894" s="231"/>
      <c r="M894" s="232"/>
      <c r="N894" s="233"/>
      <c r="O894" s="233"/>
      <c r="P894" s="233"/>
      <c r="Q894" s="233"/>
      <c r="R894" s="233"/>
      <c r="S894" s="233"/>
      <c r="T894" s="234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T894" s="235" t="s">
        <v>170</v>
      </c>
      <c r="AU894" s="235" t="s">
        <v>79</v>
      </c>
      <c r="AV894" s="13" t="s">
        <v>77</v>
      </c>
      <c r="AW894" s="13" t="s">
        <v>31</v>
      </c>
      <c r="AX894" s="13" t="s">
        <v>69</v>
      </c>
      <c r="AY894" s="235" t="s">
        <v>159</v>
      </c>
    </row>
    <row r="895" s="14" customFormat="1">
      <c r="A895" s="14"/>
      <c r="B895" s="236"/>
      <c r="C895" s="237"/>
      <c r="D895" s="227" t="s">
        <v>170</v>
      </c>
      <c r="E895" s="238" t="s">
        <v>19</v>
      </c>
      <c r="F895" s="239" t="s">
        <v>1013</v>
      </c>
      <c r="G895" s="237"/>
      <c r="H895" s="240">
        <v>3712.4299999999998</v>
      </c>
      <c r="I895" s="241"/>
      <c r="J895" s="237"/>
      <c r="K895" s="237"/>
      <c r="L895" s="242"/>
      <c r="M895" s="243"/>
      <c r="N895" s="244"/>
      <c r="O895" s="244"/>
      <c r="P895" s="244"/>
      <c r="Q895" s="244"/>
      <c r="R895" s="244"/>
      <c r="S895" s="244"/>
      <c r="T895" s="245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T895" s="246" t="s">
        <v>170</v>
      </c>
      <c r="AU895" s="246" t="s">
        <v>79</v>
      </c>
      <c r="AV895" s="14" t="s">
        <v>79</v>
      </c>
      <c r="AW895" s="14" t="s">
        <v>31</v>
      </c>
      <c r="AX895" s="14" t="s">
        <v>77</v>
      </c>
      <c r="AY895" s="246" t="s">
        <v>159</v>
      </c>
    </row>
    <row r="896" s="12" customFormat="1" ht="22.8" customHeight="1">
      <c r="A896" s="12"/>
      <c r="B896" s="191"/>
      <c r="C896" s="192"/>
      <c r="D896" s="193" t="s">
        <v>68</v>
      </c>
      <c r="E896" s="205" t="s">
        <v>516</v>
      </c>
      <c r="F896" s="205" t="s">
        <v>1014</v>
      </c>
      <c r="G896" s="192"/>
      <c r="H896" s="192"/>
      <c r="I896" s="195"/>
      <c r="J896" s="206">
        <f>BK896</f>
        <v>0</v>
      </c>
      <c r="K896" s="192"/>
      <c r="L896" s="197"/>
      <c r="M896" s="198"/>
      <c r="N896" s="199"/>
      <c r="O896" s="199"/>
      <c r="P896" s="200">
        <f>SUM(P897:P922)</f>
        <v>0</v>
      </c>
      <c r="Q896" s="199"/>
      <c r="R896" s="200">
        <f>SUM(R897:R922)</f>
        <v>5.72502508</v>
      </c>
      <c r="S896" s="199"/>
      <c r="T896" s="201">
        <f>SUM(T897:T922)</f>
        <v>0</v>
      </c>
      <c r="U896" s="12"/>
      <c r="V896" s="12"/>
      <c r="W896" s="12"/>
      <c r="X896" s="12"/>
      <c r="Y896" s="12"/>
      <c r="Z896" s="12"/>
      <c r="AA896" s="12"/>
      <c r="AB896" s="12"/>
      <c r="AC896" s="12"/>
      <c r="AD896" s="12"/>
      <c r="AE896" s="12"/>
      <c r="AR896" s="202" t="s">
        <v>77</v>
      </c>
      <c r="AT896" s="203" t="s">
        <v>68</v>
      </c>
      <c r="AU896" s="203" t="s">
        <v>77</v>
      </c>
      <c r="AY896" s="202" t="s">
        <v>159</v>
      </c>
      <c r="BK896" s="204">
        <f>SUM(BK897:BK922)</f>
        <v>0</v>
      </c>
    </row>
    <row r="897" s="2" customFormat="1" ht="21.75" customHeight="1">
      <c r="A897" s="41"/>
      <c r="B897" s="42"/>
      <c r="C897" s="207" t="s">
        <v>1015</v>
      </c>
      <c r="D897" s="207" t="s">
        <v>161</v>
      </c>
      <c r="E897" s="208" t="s">
        <v>1016</v>
      </c>
      <c r="F897" s="209" t="s">
        <v>1017</v>
      </c>
      <c r="G897" s="210" t="s">
        <v>164</v>
      </c>
      <c r="H897" s="211">
        <v>1.512</v>
      </c>
      <c r="I897" s="212"/>
      <c r="J897" s="213">
        <f>ROUND(I897*H897,2)</f>
        <v>0</v>
      </c>
      <c r="K897" s="209" t="s">
        <v>165</v>
      </c>
      <c r="L897" s="47"/>
      <c r="M897" s="214" t="s">
        <v>19</v>
      </c>
      <c r="N897" s="215" t="s">
        <v>40</v>
      </c>
      <c r="O897" s="87"/>
      <c r="P897" s="216">
        <f>O897*H897</f>
        <v>0</v>
      </c>
      <c r="Q897" s="216">
        <v>2.5018699999999998</v>
      </c>
      <c r="R897" s="216">
        <f>Q897*H897</f>
        <v>3.7828274399999997</v>
      </c>
      <c r="S897" s="216">
        <v>0</v>
      </c>
      <c r="T897" s="217">
        <f>S897*H897</f>
        <v>0</v>
      </c>
      <c r="U897" s="41"/>
      <c r="V897" s="41"/>
      <c r="W897" s="41"/>
      <c r="X897" s="41"/>
      <c r="Y897" s="41"/>
      <c r="Z897" s="41"/>
      <c r="AA897" s="41"/>
      <c r="AB897" s="41"/>
      <c r="AC897" s="41"/>
      <c r="AD897" s="41"/>
      <c r="AE897" s="41"/>
      <c r="AR897" s="218" t="s">
        <v>166</v>
      </c>
      <c r="AT897" s="218" t="s">
        <v>161</v>
      </c>
      <c r="AU897" s="218" t="s">
        <v>79</v>
      </c>
      <c r="AY897" s="20" t="s">
        <v>159</v>
      </c>
      <c r="BE897" s="219">
        <f>IF(N897="základní",J897,0)</f>
        <v>0</v>
      </c>
      <c r="BF897" s="219">
        <f>IF(N897="snížená",J897,0)</f>
        <v>0</v>
      </c>
      <c r="BG897" s="219">
        <f>IF(N897="zákl. přenesená",J897,0)</f>
        <v>0</v>
      </c>
      <c r="BH897" s="219">
        <f>IF(N897="sníž. přenesená",J897,0)</f>
        <v>0</v>
      </c>
      <c r="BI897" s="219">
        <f>IF(N897="nulová",J897,0)</f>
        <v>0</v>
      </c>
      <c r="BJ897" s="20" t="s">
        <v>77</v>
      </c>
      <c r="BK897" s="219">
        <f>ROUND(I897*H897,2)</f>
        <v>0</v>
      </c>
      <c r="BL897" s="20" t="s">
        <v>166</v>
      </c>
      <c r="BM897" s="218" t="s">
        <v>1018</v>
      </c>
    </row>
    <row r="898" s="2" customFormat="1">
      <c r="A898" s="41"/>
      <c r="B898" s="42"/>
      <c r="C898" s="43"/>
      <c r="D898" s="220" t="s">
        <v>168</v>
      </c>
      <c r="E898" s="43"/>
      <c r="F898" s="221" t="s">
        <v>1019</v>
      </c>
      <c r="G898" s="43"/>
      <c r="H898" s="43"/>
      <c r="I898" s="222"/>
      <c r="J898" s="43"/>
      <c r="K898" s="43"/>
      <c r="L898" s="47"/>
      <c r="M898" s="223"/>
      <c r="N898" s="224"/>
      <c r="O898" s="87"/>
      <c r="P898" s="87"/>
      <c r="Q898" s="87"/>
      <c r="R898" s="87"/>
      <c r="S898" s="87"/>
      <c r="T898" s="88"/>
      <c r="U898" s="41"/>
      <c r="V898" s="41"/>
      <c r="W898" s="41"/>
      <c r="X898" s="41"/>
      <c r="Y898" s="41"/>
      <c r="Z898" s="41"/>
      <c r="AA898" s="41"/>
      <c r="AB898" s="41"/>
      <c r="AC898" s="41"/>
      <c r="AD898" s="41"/>
      <c r="AE898" s="41"/>
      <c r="AT898" s="20" t="s">
        <v>168</v>
      </c>
      <c r="AU898" s="20" t="s">
        <v>79</v>
      </c>
    </row>
    <row r="899" s="13" customFormat="1">
      <c r="A899" s="13"/>
      <c r="B899" s="225"/>
      <c r="C899" s="226"/>
      <c r="D899" s="227" t="s">
        <v>170</v>
      </c>
      <c r="E899" s="228" t="s">
        <v>19</v>
      </c>
      <c r="F899" s="229" t="s">
        <v>1020</v>
      </c>
      <c r="G899" s="226"/>
      <c r="H899" s="228" t="s">
        <v>19</v>
      </c>
      <c r="I899" s="230"/>
      <c r="J899" s="226"/>
      <c r="K899" s="226"/>
      <c r="L899" s="231"/>
      <c r="M899" s="232"/>
      <c r="N899" s="233"/>
      <c r="O899" s="233"/>
      <c r="P899" s="233"/>
      <c r="Q899" s="233"/>
      <c r="R899" s="233"/>
      <c r="S899" s="233"/>
      <c r="T899" s="234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T899" s="235" t="s">
        <v>170</v>
      </c>
      <c r="AU899" s="235" t="s">
        <v>79</v>
      </c>
      <c r="AV899" s="13" t="s">
        <v>77</v>
      </c>
      <c r="AW899" s="13" t="s">
        <v>31</v>
      </c>
      <c r="AX899" s="13" t="s">
        <v>69</v>
      </c>
      <c r="AY899" s="235" t="s">
        <v>159</v>
      </c>
    </row>
    <row r="900" s="14" customFormat="1">
      <c r="A900" s="14"/>
      <c r="B900" s="236"/>
      <c r="C900" s="237"/>
      <c r="D900" s="227" t="s">
        <v>170</v>
      </c>
      <c r="E900" s="238" t="s">
        <v>19</v>
      </c>
      <c r="F900" s="239" t="s">
        <v>1021</v>
      </c>
      <c r="G900" s="237"/>
      <c r="H900" s="240">
        <v>0.32000000000000001</v>
      </c>
      <c r="I900" s="241"/>
      <c r="J900" s="237"/>
      <c r="K900" s="237"/>
      <c r="L900" s="242"/>
      <c r="M900" s="243"/>
      <c r="N900" s="244"/>
      <c r="O900" s="244"/>
      <c r="P900" s="244"/>
      <c r="Q900" s="244"/>
      <c r="R900" s="244"/>
      <c r="S900" s="244"/>
      <c r="T900" s="245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T900" s="246" t="s">
        <v>170</v>
      </c>
      <c r="AU900" s="246" t="s">
        <v>79</v>
      </c>
      <c r="AV900" s="14" t="s">
        <v>79</v>
      </c>
      <c r="AW900" s="14" t="s">
        <v>31</v>
      </c>
      <c r="AX900" s="14" t="s">
        <v>69</v>
      </c>
      <c r="AY900" s="246" t="s">
        <v>159</v>
      </c>
    </row>
    <row r="901" s="13" customFormat="1">
      <c r="A901" s="13"/>
      <c r="B901" s="225"/>
      <c r="C901" s="226"/>
      <c r="D901" s="227" t="s">
        <v>170</v>
      </c>
      <c r="E901" s="228" t="s">
        <v>19</v>
      </c>
      <c r="F901" s="229" t="s">
        <v>1022</v>
      </c>
      <c r="G901" s="226"/>
      <c r="H901" s="228" t="s">
        <v>19</v>
      </c>
      <c r="I901" s="230"/>
      <c r="J901" s="226"/>
      <c r="K901" s="226"/>
      <c r="L901" s="231"/>
      <c r="M901" s="232"/>
      <c r="N901" s="233"/>
      <c r="O901" s="233"/>
      <c r="P901" s="233"/>
      <c r="Q901" s="233"/>
      <c r="R901" s="233"/>
      <c r="S901" s="233"/>
      <c r="T901" s="234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T901" s="235" t="s">
        <v>170</v>
      </c>
      <c r="AU901" s="235" t="s">
        <v>79</v>
      </c>
      <c r="AV901" s="13" t="s">
        <v>77</v>
      </c>
      <c r="AW901" s="13" t="s">
        <v>31</v>
      </c>
      <c r="AX901" s="13" t="s">
        <v>69</v>
      </c>
      <c r="AY901" s="235" t="s">
        <v>159</v>
      </c>
    </row>
    <row r="902" s="14" customFormat="1">
      <c r="A902" s="14"/>
      <c r="B902" s="236"/>
      <c r="C902" s="237"/>
      <c r="D902" s="227" t="s">
        <v>170</v>
      </c>
      <c r="E902" s="238" t="s">
        <v>19</v>
      </c>
      <c r="F902" s="239" t="s">
        <v>1023</v>
      </c>
      <c r="G902" s="237"/>
      <c r="H902" s="240">
        <v>1.192</v>
      </c>
      <c r="I902" s="241"/>
      <c r="J902" s="237"/>
      <c r="K902" s="237"/>
      <c r="L902" s="242"/>
      <c r="M902" s="243"/>
      <c r="N902" s="244"/>
      <c r="O902" s="244"/>
      <c r="P902" s="244"/>
      <c r="Q902" s="244"/>
      <c r="R902" s="244"/>
      <c r="S902" s="244"/>
      <c r="T902" s="245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T902" s="246" t="s">
        <v>170</v>
      </c>
      <c r="AU902" s="246" t="s">
        <v>79</v>
      </c>
      <c r="AV902" s="14" t="s">
        <v>79</v>
      </c>
      <c r="AW902" s="14" t="s">
        <v>31</v>
      </c>
      <c r="AX902" s="14" t="s">
        <v>69</v>
      </c>
      <c r="AY902" s="246" t="s">
        <v>159</v>
      </c>
    </row>
    <row r="903" s="15" customFormat="1">
      <c r="A903" s="15"/>
      <c r="B903" s="247"/>
      <c r="C903" s="248"/>
      <c r="D903" s="227" t="s">
        <v>170</v>
      </c>
      <c r="E903" s="249" t="s">
        <v>19</v>
      </c>
      <c r="F903" s="250" t="s">
        <v>188</v>
      </c>
      <c r="G903" s="248"/>
      <c r="H903" s="251">
        <v>1.512</v>
      </c>
      <c r="I903" s="252"/>
      <c r="J903" s="248"/>
      <c r="K903" s="248"/>
      <c r="L903" s="253"/>
      <c r="M903" s="254"/>
      <c r="N903" s="255"/>
      <c r="O903" s="255"/>
      <c r="P903" s="255"/>
      <c r="Q903" s="255"/>
      <c r="R903" s="255"/>
      <c r="S903" s="255"/>
      <c r="T903" s="256"/>
      <c r="U903" s="15"/>
      <c r="V903" s="15"/>
      <c r="W903" s="15"/>
      <c r="X903" s="15"/>
      <c r="Y903" s="15"/>
      <c r="Z903" s="15"/>
      <c r="AA903" s="15"/>
      <c r="AB903" s="15"/>
      <c r="AC903" s="15"/>
      <c r="AD903" s="15"/>
      <c r="AE903" s="15"/>
      <c r="AT903" s="257" t="s">
        <v>170</v>
      </c>
      <c r="AU903" s="257" t="s">
        <v>79</v>
      </c>
      <c r="AV903" s="15" t="s">
        <v>166</v>
      </c>
      <c r="AW903" s="15" t="s">
        <v>31</v>
      </c>
      <c r="AX903" s="15" t="s">
        <v>77</v>
      </c>
      <c r="AY903" s="257" t="s">
        <v>159</v>
      </c>
    </row>
    <row r="904" s="2" customFormat="1" ht="24.15" customHeight="1">
      <c r="A904" s="41"/>
      <c r="B904" s="42"/>
      <c r="C904" s="207" t="s">
        <v>1024</v>
      </c>
      <c r="D904" s="207" t="s">
        <v>161</v>
      </c>
      <c r="E904" s="208" t="s">
        <v>1025</v>
      </c>
      <c r="F904" s="209" t="s">
        <v>1026</v>
      </c>
      <c r="G904" s="210" t="s">
        <v>164</v>
      </c>
      <c r="H904" s="211">
        <v>1.512</v>
      </c>
      <c r="I904" s="212"/>
      <c r="J904" s="213">
        <f>ROUND(I904*H904,2)</f>
        <v>0</v>
      </c>
      <c r="K904" s="209" t="s">
        <v>165</v>
      </c>
      <c r="L904" s="47"/>
      <c r="M904" s="214" t="s">
        <v>19</v>
      </c>
      <c r="N904" s="215" t="s">
        <v>40</v>
      </c>
      <c r="O904" s="87"/>
      <c r="P904" s="216">
        <f>O904*H904</f>
        <v>0</v>
      </c>
      <c r="Q904" s="216">
        <v>0</v>
      </c>
      <c r="R904" s="216">
        <f>Q904*H904</f>
        <v>0</v>
      </c>
      <c r="S904" s="216">
        <v>0</v>
      </c>
      <c r="T904" s="217">
        <f>S904*H904</f>
        <v>0</v>
      </c>
      <c r="U904" s="41"/>
      <c r="V904" s="41"/>
      <c r="W904" s="41"/>
      <c r="X904" s="41"/>
      <c r="Y904" s="41"/>
      <c r="Z904" s="41"/>
      <c r="AA904" s="41"/>
      <c r="AB904" s="41"/>
      <c r="AC904" s="41"/>
      <c r="AD904" s="41"/>
      <c r="AE904" s="41"/>
      <c r="AR904" s="218" t="s">
        <v>166</v>
      </c>
      <c r="AT904" s="218" t="s">
        <v>161</v>
      </c>
      <c r="AU904" s="218" t="s">
        <v>79</v>
      </c>
      <c r="AY904" s="20" t="s">
        <v>159</v>
      </c>
      <c r="BE904" s="219">
        <f>IF(N904="základní",J904,0)</f>
        <v>0</v>
      </c>
      <c r="BF904" s="219">
        <f>IF(N904="snížená",J904,0)</f>
        <v>0</v>
      </c>
      <c r="BG904" s="219">
        <f>IF(N904="zákl. přenesená",J904,0)</f>
        <v>0</v>
      </c>
      <c r="BH904" s="219">
        <f>IF(N904="sníž. přenesená",J904,0)</f>
        <v>0</v>
      </c>
      <c r="BI904" s="219">
        <f>IF(N904="nulová",J904,0)</f>
        <v>0</v>
      </c>
      <c r="BJ904" s="20" t="s">
        <v>77</v>
      </c>
      <c r="BK904" s="219">
        <f>ROUND(I904*H904,2)</f>
        <v>0</v>
      </c>
      <c r="BL904" s="20" t="s">
        <v>166</v>
      </c>
      <c r="BM904" s="218" t="s">
        <v>1027</v>
      </c>
    </row>
    <row r="905" s="2" customFormat="1">
      <c r="A905" s="41"/>
      <c r="B905" s="42"/>
      <c r="C905" s="43"/>
      <c r="D905" s="220" t="s">
        <v>168</v>
      </c>
      <c r="E905" s="43"/>
      <c r="F905" s="221" t="s">
        <v>1028</v>
      </c>
      <c r="G905" s="43"/>
      <c r="H905" s="43"/>
      <c r="I905" s="222"/>
      <c r="J905" s="43"/>
      <c r="K905" s="43"/>
      <c r="L905" s="47"/>
      <c r="M905" s="223"/>
      <c r="N905" s="224"/>
      <c r="O905" s="87"/>
      <c r="P905" s="87"/>
      <c r="Q905" s="87"/>
      <c r="R905" s="87"/>
      <c r="S905" s="87"/>
      <c r="T905" s="88"/>
      <c r="U905" s="41"/>
      <c r="V905" s="41"/>
      <c r="W905" s="41"/>
      <c r="X905" s="41"/>
      <c r="Y905" s="41"/>
      <c r="Z905" s="41"/>
      <c r="AA905" s="41"/>
      <c r="AB905" s="41"/>
      <c r="AC905" s="41"/>
      <c r="AD905" s="41"/>
      <c r="AE905" s="41"/>
      <c r="AT905" s="20" t="s">
        <v>168</v>
      </c>
      <c r="AU905" s="20" t="s">
        <v>79</v>
      </c>
    </row>
    <row r="906" s="13" customFormat="1">
      <c r="A906" s="13"/>
      <c r="B906" s="225"/>
      <c r="C906" s="226"/>
      <c r="D906" s="227" t="s">
        <v>170</v>
      </c>
      <c r="E906" s="228" t="s">
        <v>19</v>
      </c>
      <c r="F906" s="229" t="s">
        <v>1020</v>
      </c>
      <c r="G906" s="226"/>
      <c r="H906" s="228" t="s">
        <v>19</v>
      </c>
      <c r="I906" s="230"/>
      <c r="J906" s="226"/>
      <c r="K906" s="226"/>
      <c r="L906" s="231"/>
      <c r="M906" s="232"/>
      <c r="N906" s="233"/>
      <c r="O906" s="233"/>
      <c r="P906" s="233"/>
      <c r="Q906" s="233"/>
      <c r="R906" s="233"/>
      <c r="S906" s="233"/>
      <c r="T906" s="234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T906" s="235" t="s">
        <v>170</v>
      </c>
      <c r="AU906" s="235" t="s">
        <v>79</v>
      </c>
      <c r="AV906" s="13" t="s">
        <v>77</v>
      </c>
      <c r="AW906" s="13" t="s">
        <v>31</v>
      </c>
      <c r="AX906" s="13" t="s">
        <v>69</v>
      </c>
      <c r="AY906" s="235" t="s">
        <v>159</v>
      </c>
    </row>
    <row r="907" s="14" customFormat="1">
      <c r="A907" s="14"/>
      <c r="B907" s="236"/>
      <c r="C907" s="237"/>
      <c r="D907" s="227" t="s">
        <v>170</v>
      </c>
      <c r="E907" s="238" t="s">
        <v>19</v>
      </c>
      <c r="F907" s="239" t="s">
        <v>1021</v>
      </c>
      <c r="G907" s="237"/>
      <c r="H907" s="240">
        <v>0.32000000000000001</v>
      </c>
      <c r="I907" s="241"/>
      <c r="J907" s="237"/>
      <c r="K907" s="237"/>
      <c r="L907" s="242"/>
      <c r="M907" s="243"/>
      <c r="N907" s="244"/>
      <c r="O907" s="244"/>
      <c r="P907" s="244"/>
      <c r="Q907" s="244"/>
      <c r="R907" s="244"/>
      <c r="S907" s="244"/>
      <c r="T907" s="245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T907" s="246" t="s">
        <v>170</v>
      </c>
      <c r="AU907" s="246" t="s">
        <v>79</v>
      </c>
      <c r="AV907" s="14" t="s">
        <v>79</v>
      </c>
      <c r="AW907" s="14" t="s">
        <v>31</v>
      </c>
      <c r="AX907" s="14" t="s">
        <v>69</v>
      </c>
      <c r="AY907" s="246" t="s">
        <v>159</v>
      </c>
    </row>
    <row r="908" s="13" customFormat="1">
      <c r="A908" s="13"/>
      <c r="B908" s="225"/>
      <c r="C908" s="226"/>
      <c r="D908" s="227" t="s">
        <v>170</v>
      </c>
      <c r="E908" s="228" t="s">
        <v>19</v>
      </c>
      <c r="F908" s="229" t="s">
        <v>1022</v>
      </c>
      <c r="G908" s="226"/>
      <c r="H908" s="228" t="s">
        <v>19</v>
      </c>
      <c r="I908" s="230"/>
      <c r="J908" s="226"/>
      <c r="K908" s="226"/>
      <c r="L908" s="231"/>
      <c r="M908" s="232"/>
      <c r="N908" s="233"/>
      <c r="O908" s="233"/>
      <c r="P908" s="233"/>
      <c r="Q908" s="233"/>
      <c r="R908" s="233"/>
      <c r="S908" s="233"/>
      <c r="T908" s="234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T908" s="235" t="s">
        <v>170</v>
      </c>
      <c r="AU908" s="235" t="s">
        <v>79</v>
      </c>
      <c r="AV908" s="13" t="s">
        <v>77</v>
      </c>
      <c r="AW908" s="13" t="s">
        <v>31</v>
      </c>
      <c r="AX908" s="13" t="s">
        <v>69</v>
      </c>
      <c r="AY908" s="235" t="s">
        <v>159</v>
      </c>
    </row>
    <row r="909" s="14" customFormat="1">
      <c r="A909" s="14"/>
      <c r="B909" s="236"/>
      <c r="C909" s="237"/>
      <c r="D909" s="227" t="s">
        <v>170</v>
      </c>
      <c r="E909" s="238" t="s">
        <v>19</v>
      </c>
      <c r="F909" s="239" t="s">
        <v>1023</v>
      </c>
      <c r="G909" s="237"/>
      <c r="H909" s="240">
        <v>1.192</v>
      </c>
      <c r="I909" s="241"/>
      <c r="J909" s="237"/>
      <c r="K909" s="237"/>
      <c r="L909" s="242"/>
      <c r="M909" s="243"/>
      <c r="N909" s="244"/>
      <c r="O909" s="244"/>
      <c r="P909" s="244"/>
      <c r="Q909" s="244"/>
      <c r="R909" s="244"/>
      <c r="S909" s="244"/>
      <c r="T909" s="245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T909" s="246" t="s">
        <v>170</v>
      </c>
      <c r="AU909" s="246" t="s">
        <v>79</v>
      </c>
      <c r="AV909" s="14" t="s">
        <v>79</v>
      </c>
      <c r="AW909" s="14" t="s">
        <v>31</v>
      </c>
      <c r="AX909" s="14" t="s">
        <v>69</v>
      </c>
      <c r="AY909" s="246" t="s">
        <v>159</v>
      </c>
    </row>
    <row r="910" s="15" customFormat="1">
      <c r="A910" s="15"/>
      <c r="B910" s="247"/>
      <c r="C910" s="248"/>
      <c r="D910" s="227" t="s">
        <v>170</v>
      </c>
      <c r="E910" s="249" t="s">
        <v>19</v>
      </c>
      <c r="F910" s="250" t="s">
        <v>188</v>
      </c>
      <c r="G910" s="248"/>
      <c r="H910" s="251">
        <v>1.512</v>
      </c>
      <c r="I910" s="252"/>
      <c r="J910" s="248"/>
      <c r="K910" s="248"/>
      <c r="L910" s="253"/>
      <c r="M910" s="254"/>
      <c r="N910" s="255"/>
      <c r="O910" s="255"/>
      <c r="P910" s="255"/>
      <c r="Q910" s="255"/>
      <c r="R910" s="255"/>
      <c r="S910" s="255"/>
      <c r="T910" s="256"/>
      <c r="U910" s="15"/>
      <c r="V910" s="15"/>
      <c r="W910" s="15"/>
      <c r="X910" s="15"/>
      <c r="Y910" s="15"/>
      <c r="Z910" s="15"/>
      <c r="AA910" s="15"/>
      <c r="AB910" s="15"/>
      <c r="AC910" s="15"/>
      <c r="AD910" s="15"/>
      <c r="AE910" s="15"/>
      <c r="AT910" s="257" t="s">
        <v>170</v>
      </c>
      <c r="AU910" s="257" t="s">
        <v>79</v>
      </c>
      <c r="AV910" s="15" t="s">
        <v>166</v>
      </c>
      <c r="AW910" s="15" t="s">
        <v>31</v>
      </c>
      <c r="AX910" s="15" t="s">
        <v>77</v>
      </c>
      <c r="AY910" s="257" t="s">
        <v>159</v>
      </c>
    </row>
    <row r="911" s="2" customFormat="1" ht="16.5" customHeight="1">
      <c r="A911" s="41"/>
      <c r="B911" s="42"/>
      <c r="C911" s="207" t="s">
        <v>1029</v>
      </c>
      <c r="D911" s="207" t="s">
        <v>161</v>
      </c>
      <c r="E911" s="208" t="s">
        <v>1030</v>
      </c>
      <c r="F911" s="209" t="s">
        <v>1031</v>
      </c>
      <c r="G911" s="210" t="s">
        <v>228</v>
      </c>
      <c r="H911" s="211">
        <v>0.112</v>
      </c>
      <c r="I911" s="212"/>
      <c r="J911" s="213">
        <f>ROUND(I911*H911,2)</f>
        <v>0</v>
      </c>
      <c r="K911" s="209" t="s">
        <v>165</v>
      </c>
      <c r="L911" s="47"/>
      <c r="M911" s="214" t="s">
        <v>19</v>
      </c>
      <c r="N911" s="215" t="s">
        <v>40</v>
      </c>
      <c r="O911" s="87"/>
      <c r="P911" s="216">
        <f>O911*H911</f>
        <v>0</v>
      </c>
      <c r="Q911" s="216">
        <v>1.06277</v>
      </c>
      <c r="R911" s="216">
        <f>Q911*H911</f>
        <v>0.11903024</v>
      </c>
      <c r="S911" s="216">
        <v>0</v>
      </c>
      <c r="T911" s="217">
        <f>S911*H911</f>
        <v>0</v>
      </c>
      <c r="U911" s="41"/>
      <c r="V911" s="41"/>
      <c r="W911" s="41"/>
      <c r="X911" s="41"/>
      <c r="Y911" s="41"/>
      <c r="Z911" s="41"/>
      <c r="AA911" s="41"/>
      <c r="AB911" s="41"/>
      <c r="AC911" s="41"/>
      <c r="AD911" s="41"/>
      <c r="AE911" s="41"/>
      <c r="AR911" s="218" t="s">
        <v>166</v>
      </c>
      <c r="AT911" s="218" t="s">
        <v>161</v>
      </c>
      <c r="AU911" s="218" t="s">
        <v>79</v>
      </c>
      <c r="AY911" s="20" t="s">
        <v>159</v>
      </c>
      <c r="BE911" s="219">
        <f>IF(N911="základní",J911,0)</f>
        <v>0</v>
      </c>
      <c r="BF911" s="219">
        <f>IF(N911="snížená",J911,0)</f>
        <v>0</v>
      </c>
      <c r="BG911" s="219">
        <f>IF(N911="zákl. přenesená",J911,0)</f>
        <v>0</v>
      </c>
      <c r="BH911" s="219">
        <f>IF(N911="sníž. přenesená",J911,0)</f>
        <v>0</v>
      </c>
      <c r="BI911" s="219">
        <f>IF(N911="nulová",J911,0)</f>
        <v>0</v>
      </c>
      <c r="BJ911" s="20" t="s">
        <v>77</v>
      </c>
      <c r="BK911" s="219">
        <f>ROUND(I911*H911,2)</f>
        <v>0</v>
      </c>
      <c r="BL911" s="20" t="s">
        <v>166</v>
      </c>
      <c r="BM911" s="218" t="s">
        <v>1032</v>
      </c>
    </row>
    <row r="912" s="2" customFormat="1">
      <c r="A912" s="41"/>
      <c r="B912" s="42"/>
      <c r="C912" s="43"/>
      <c r="D912" s="220" t="s">
        <v>168</v>
      </c>
      <c r="E912" s="43"/>
      <c r="F912" s="221" t="s">
        <v>1033</v>
      </c>
      <c r="G912" s="43"/>
      <c r="H912" s="43"/>
      <c r="I912" s="222"/>
      <c r="J912" s="43"/>
      <c r="K912" s="43"/>
      <c r="L912" s="47"/>
      <c r="M912" s="223"/>
      <c r="N912" s="224"/>
      <c r="O912" s="87"/>
      <c r="P912" s="87"/>
      <c r="Q912" s="87"/>
      <c r="R912" s="87"/>
      <c r="S912" s="87"/>
      <c r="T912" s="88"/>
      <c r="U912" s="41"/>
      <c r="V912" s="41"/>
      <c r="W912" s="41"/>
      <c r="X912" s="41"/>
      <c r="Y912" s="41"/>
      <c r="Z912" s="41"/>
      <c r="AA912" s="41"/>
      <c r="AB912" s="41"/>
      <c r="AC912" s="41"/>
      <c r="AD912" s="41"/>
      <c r="AE912" s="41"/>
      <c r="AT912" s="20" t="s">
        <v>168</v>
      </c>
      <c r="AU912" s="20" t="s">
        <v>79</v>
      </c>
    </row>
    <row r="913" s="13" customFormat="1">
      <c r="A913" s="13"/>
      <c r="B913" s="225"/>
      <c r="C913" s="226"/>
      <c r="D913" s="227" t="s">
        <v>170</v>
      </c>
      <c r="E913" s="228" t="s">
        <v>19</v>
      </c>
      <c r="F913" s="229" t="s">
        <v>1020</v>
      </c>
      <c r="G913" s="226"/>
      <c r="H913" s="228" t="s">
        <v>19</v>
      </c>
      <c r="I913" s="230"/>
      <c r="J913" s="226"/>
      <c r="K913" s="226"/>
      <c r="L913" s="231"/>
      <c r="M913" s="232"/>
      <c r="N913" s="233"/>
      <c r="O913" s="233"/>
      <c r="P913" s="233"/>
      <c r="Q913" s="233"/>
      <c r="R913" s="233"/>
      <c r="S913" s="233"/>
      <c r="T913" s="234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T913" s="235" t="s">
        <v>170</v>
      </c>
      <c r="AU913" s="235" t="s">
        <v>79</v>
      </c>
      <c r="AV913" s="13" t="s">
        <v>77</v>
      </c>
      <c r="AW913" s="13" t="s">
        <v>31</v>
      </c>
      <c r="AX913" s="13" t="s">
        <v>69</v>
      </c>
      <c r="AY913" s="235" t="s">
        <v>159</v>
      </c>
    </row>
    <row r="914" s="14" customFormat="1">
      <c r="A914" s="14"/>
      <c r="B914" s="236"/>
      <c r="C914" s="237"/>
      <c r="D914" s="227" t="s">
        <v>170</v>
      </c>
      <c r="E914" s="238" t="s">
        <v>19</v>
      </c>
      <c r="F914" s="239" t="s">
        <v>1034</v>
      </c>
      <c r="G914" s="237"/>
      <c r="H914" s="240">
        <v>0.021000000000000001</v>
      </c>
      <c r="I914" s="241"/>
      <c r="J914" s="237"/>
      <c r="K914" s="237"/>
      <c r="L914" s="242"/>
      <c r="M914" s="243"/>
      <c r="N914" s="244"/>
      <c r="O914" s="244"/>
      <c r="P914" s="244"/>
      <c r="Q914" s="244"/>
      <c r="R914" s="244"/>
      <c r="S914" s="244"/>
      <c r="T914" s="245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  <c r="AT914" s="246" t="s">
        <v>170</v>
      </c>
      <c r="AU914" s="246" t="s">
        <v>79</v>
      </c>
      <c r="AV914" s="14" t="s">
        <v>79</v>
      </c>
      <c r="AW914" s="14" t="s">
        <v>31</v>
      </c>
      <c r="AX914" s="14" t="s">
        <v>69</v>
      </c>
      <c r="AY914" s="246" t="s">
        <v>159</v>
      </c>
    </row>
    <row r="915" s="13" customFormat="1">
      <c r="A915" s="13"/>
      <c r="B915" s="225"/>
      <c r="C915" s="226"/>
      <c r="D915" s="227" t="s">
        <v>170</v>
      </c>
      <c r="E915" s="228" t="s">
        <v>19</v>
      </c>
      <c r="F915" s="229" t="s">
        <v>1022</v>
      </c>
      <c r="G915" s="226"/>
      <c r="H915" s="228" t="s">
        <v>19</v>
      </c>
      <c r="I915" s="230"/>
      <c r="J915" s="226"/>
      <c r="K915" s="226"/>
      <c r="L915" s="231"/>
      <c r="M915" s="232"/>
      <c r="N915" s="233"/>
      <c r="O915" s="233"/>
      <c r="P915" s="233"/>
      <c r="Q915" s="233"/>
      <c r="R915" s="233"/>
      <c r="S915" s="233"/>
      <c r="T915" s="234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T915" s="235" t="s">
        <v>170</v>
      </c>
      <c r="AU915" s="235" t="s">
        <v>79</v>
      </c>
      <c r="AV915" s="13" t="s">
        <v>77</v>
      </c>
      <c r="AW915" s="13" t="s">
        <v>31</v>
      </c>
      <c r="AX915" s="13" t="s">
        <v>69</v>
      </c>
      <c r="AY915" s="235" t="s">
        <v>159</v>
      </c>
    </row>
    <row r="916" s="14" customFormat="1">
      <c r="A916" s="14"/>
      <c r="B916" s="236"/>
      <c r="C916" s="237"/>
      <c r="D916" s="227" t="s">
        <v>170</v>
      </c>
      <c r="E916" s="238" t="s">
        <v>19</v>
      </c>
      <c r="F916" s="239" t="s">
        <v>1035</v>
      </c>
      <c r="G916" s="237"/>
      <c r="H916" s="240">
        <v>0.090999999999999998</v>
      </c>
      <c r="I916" s="241"/>
      <c r="J916" s="237"/>
      <c r="K916" s="237"/>
      <c r="L916" s="242"/>
      <c r="M916" s="243"/>
      <c r="N916" s="244"/>
      <c r="O916" s="244"/>
      <c r="P916" s="244"/>
      <c r="Q916" s="244"/>
      <c r="R916" s="244"/>
      <c r="S916" s="244"/>
      <c r="T916" s="245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T916" s="246" t="s">
        <v>170</v>
      </c>
      <c r="AU916" s="246" t="s">
        <v>79</v>
      </c>
      <c r="AV916" s="14" t="s">
        <v>79</v>
      </c>
      <c r="AW916" s="14" t="s">
        <v>31</v>
      </c>
      <c r="AX916" s="14" t="s">
        <v>69</v>
      </c>
      <c r="AY916" s="246" t="s">
        <v>159</v>
      </c>
    </row>
    <row r="917" s="15" customFormat="1">
      <c r="A917" s="15"/>
      <c r="B917" s="247"/>
      <c r="C917" s="248"/>
      <c r="D917" s="227" t="s">
        <v>170</v>
      </c>
      <c r="E917" s="249" t="s">
        <v>19</v>
      </c>
      <c r="F917" s="250" t="s">
        <v>188</v>
      </c>
      <c r="G917" s="248"/>
      <c r="H917" s="251">
        <v>0.112</v>
      </c>
      <c r="I917" s="252"/>
      <c r="J917" s="248"/>
      <c r="K917" s="248"/>
      <c r="L917" s="253"/>
      <c r="M917" s="254"/>
      <c r="N917" s="255"/>
      <c r="O917" s="255"/>
      <c r="P917" s="255"/>
      <c r="Q917" s="255"/>
      <c r="R917" s="255"/>
      <c r="S917" s="255"/>
      <c r="T917" s="256"/>
      <c r="U917" s="15"/>
      <c r="V917" s="15"/>
      <c r="W917" s="15"/>
      <c r="X917" s="15"/>
      <c r="Y917" s="15"/>
      <c r="Z917" s="15"/>
      <c r="AA917" s="15"/>
      <c r="AB917" s="15"/>
      <c r="AC917" s="15"/>
      <c r="AD917" s="15"/>
      <c r="AE917" s="15"/>
      <c r="AT917" s="257" t="s">
        <v>170</v>
      </c>
      <c r="AU917" s="257" t="s">
        <v>79</v>
      </c>
      <c r="AV917" s="15" t="s">
        <v>166</v>
      </c>
      <c r="AW917" s="15" t="s">
        <v>31</v>
      </c>
      <c r="AX917" s="15" t="s">
        <v>77</v>
      </c>
      <c r="AY917" s="257" t="s">
        <v>159</v>
      </c>
    </row>
    <row r="918" s="2" customFormat="1" ht="16.5" customHeight="1">
      <c r="A918" s="41"/>
      <c r="B918" s="42"/>
      <c r="C918" s="207" t="s">
        <v>1036</v>
      </c>
      <c r="D918" s="207" t="s">
        <v>161</v>
      </c>
      <c r="E918" s="208" t="s">
        <v>1037</v>
      </c>
      <c r="F918" s="209" t="s">
        <v>1038</v>
      </c>
      <c r="G918" s="210" t="s">
        <v>197</v>
      </c>
      <c r="H918" s="211">
        <v>81.609999999999999</v>
      </c>
      <c r="I918" s="212"/>
      <c r="J918" s="213">
        <f>ROUND(I918*H918,2)</f>
        <v>0</v>
      </c>
      <c r="K918" s="209" t="s">
        <v>165</v>
      </c>
      <c r="L918" s="47"/>
      <c r="M918" s="214" t="s">
        <v>19</v>
      </c>
      <c r="N918" s="215" t="s">
        <v>40</v>
      </c>
      <c r="O918" s="87"/>
      <c r="P918" s="216">
        <f>O918*H918</f>
        <v>0</v>
      </c>
      <c r="Q918" s="216">
        <v>0.022339999999999999</v>
      </c>
      <c r="R918" s="216">
        <f>Q918*H918</f>
        <v>1.8231674</v>
      </c>
      <c r="S918" s="216">
        <v>0</v>
      </c>
      <c r="T918" s="217">
        <f>S918*H918</f>
        <v>0</v>
      </c>
      <c r="U918" s="41"/>
      <c r="V918" s="41"/>
      <c r="W918" s="41"/>
      <c r="X918" s="41"/>
      <c r="Y918" s="41"/>
      <c r="Z918" s="41"/>
      <c r="AA918" s="41"/>
      <c r="AB918" s="41"/>
      <c r="AC918" s="41"/>
      <c r="AD918" s="41"/>
      <c r="AE918" s="41"/>
      <c r="AR918" s="218" t="s">
        <v>166</v>
      </c>
      <c r="AT918" s="218" t="s">
        <v>161</v>
      </c>
      <c r="AU918" s="218" t="s">
        <v>79</v>
      </c>
      <c r="AY918" s="20" t="s">
        <v>159</v>
      </c>
      <c r="BE918" s="219">
        <f>IF(N918="základní",J918,0)</f>
        <v>0</v>
      </c>
      <c r="BF918" s="219">
        <f>IF(N918="snížená",J918,0)</f>
        <v>0</v>
      </c>
      <c r="BG918" s="219">
        <f>IF(N918="zákl. přenesená",J918,0)</f>
        <v>0</v>
      </c>
      <c r="BH918" s="219">
        <f>IF(N918="sníž. přenesená",J918,0)</f>
        <v>0</v>
      </c>
      <c r="BI918" s="219">
        <f>IF(N918="nulová",J918,0)</f>
        <v>0</v>
      </c>
      <c r="BJ918" s="20" t="s">
        <v>77</v>
      </c>
      <c r="BK918" s="219">
        <f>ROUND(I918*H918,2)</f>
        <v>0</v>
      </c>
      <c r="BL918" s="20" t="s">
        <v>166</v>
      </c>
      <c r="BM918" s="218" t="s">
        <v>1039</v>
      </c>
    </row>
    <row r="919" s="2" customFormat="1">
      <c r="A919" s="41"/>
      <c r="B919" s="42"/>
      <c r="C919" s="43"/>
      <c r="D919" s="220" t="s">
        <v>168</v>
      </c>
      <c r="E919" s="43"/>
      <c r="F919" s="221" t="s">
        <v>1040</v>
      </c>
      <c r="G919" s="43"/>
      <c r="H919" s="43"/>
      <c r="I919" s="222"/>
      <c r="J919" s="43"/>
      <c r="K919" s="43"/>
      <c r="L919" s="47"/>
      <c r="M919" s="223"/>
      <c r="N919" s="224"/>
      <c r="O919" s="87"/>
      <c r="P919" s="87"/>
      <c r="Q919" s="87"/>
      <c r="R919" s="87"/>
      <c r="S919" s="87"/>
      <c r="T919" s="88"/>
      <c r="U919" s="41"/>
      <c r="V919" s="41"/>
      <c r="W919" s="41"/>
      <c r="X919" s="41"/>
      <c r="Y919" s="41"/>
      <c r="Z919" s="41"/>
      <c r="AA919" s="41"/>
      <c r="AB919" s="41"/>
      <c r="AC919" s="41"/>
      <c r="AD919" s="41"/>
      <c r="AE919" s="41"/>
      <c r="AT919" s="20" t="s">
        <v>168</v>
      </c>
      <c r="AU919" s="20" t="s">
        <v>79</v>
      </c>
    </row>
    <row r="920" s="13" customFormat="1">
      <c r="A920" s="13"/>
      <c r="B920" s="225"/>
      <c r="C920" s="226"/>
      <c r="D920" s="227" t="s">
        <v>170</v>
      </c>
      <c r="E920" s="228" t="s">
        <v>19</v>
      </c>
      <c r="F920" s="229" t="s">
        <v>1041</v>
      </c>
      <c r="G920" s="226"/>
      <c r="H920" s="228" t="s">
        <v>19</v>
      </c>
      <c r="I920" s="230"/>
      <c r="J920" s="226"/>
      <c r="K920" s="226"/>
      <c r="L920" s="231"/>
      <c r="M920" s="232"/>
      <c r="N920" s="233"/>
      <c r="O920" s="233"/>
      <c r="P920" s="233"/>
      <c r="Q920" s="233"/>
      <c r="R920" s="233"/>
      <c r="S920" s="233"/>
      <c r="T920" s="234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13"/>
      <c r="AT920" s="235" t="s">
        <v>170</v>
      </c>
      <c r="AU920" s="235" t="s">
        <v>79</v>
      </c>
      <c r="AV920" s="13" t="s">
        <v>77</v>
      </c>
      <c r="AW920" s="13" t="s">
        <v>31</v>
      </c>
      <c r="AX920" s="13" t="s">
        <v>69</v>
      </c>
      <c r="AY920" s="235" t="s">
        <v>159</v>
      </c>
    </row>
    <row r="921" s="14" customFormat="1">
      <c r="A921" s="14"/>
      <c r="B921" s="236"/>
      <c r="C921" s="237"/>
      <c r="D921" s="227" t="s">
        <v>170</v>
      </c>
      <c r="E921" s="238" t="s">
        <v>19</v>
      </c>
      <c r="F921" s="239" t="s">
        <v>633</v>
      </c>
      <c r="G921" s="237"/>
      <c r="H921" s="240">
        <v>81.609999999999999</v>
      </c>
      <c r="I921" s="241"/>
      <c r="J921" s="237"/>
      <c r="K921" s="237"/>
      <c r="L921" s="242"/>
      <c r="M921" s="243"/>
      <c r="N921" s="244"/>
      <c r="O921" s="244"/>
      <c r="P921" s="244"/>
      <c r="Q921" s="244"/>
      <c r="R921" s="244"/>
      <c r="S921" s="244"/>
      <c r="T921" s="245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  <c r="AT921" s="246" t="s">
        <v>170</v>
      </c>
      <c r="AU921" s="246" t="s">
        <v>79</v>
      </c>
      <c r="AV921" s="14" t="s">
        <v>79</v>
      </c>
      <c r="AW921" s="14" t="s">
        <v>31</v>
      </c>
      <c r="AX921" s="14" t="s">
        <v>69</v>
      </c>
      <c r="AY921" s="246" t="s">
        <v>159</v>
      </c>
    </row>
    <row r="922" s="15" customFormat="1">
      <c r="A922" s="15"/>
      <c r="B922" s="247"/>
      <c r="C922" s="248"/>
      <c r="D922" s="227" t="s">
        <v>170</v>
      </c>
      <c r="E922" s="249" t="s">
        <v>19</v>
      </c>
      <c r="F922" s="250" t="s">
        <v>188</v>
      </c>
      <c r="G922" s="248"/>
      <c r="H922" s="251">
        <v>81.609999999999999</v>
      </c>
      <c r="I922" s="252"/>
      <c r="J922" s="248"/>
      <c r="K922" s="248"/>
      <c r="L922" s="253"/>
      <c r="M922" s="254"/>
      <c r="N922" s="255"/>
      <c r="O922" s="255"/>
      <c r="P922" s="255"/>
      <c r="Q922" s="255"/>
      <c r="R922" s="255"/>
      <c r="S922" s="255"/>
      <c r="T922" s="256"/>
      <c r="U922" s="15"/>
      <c r="V922" s="15"/>
      <c r="W922" s="15"/>
      <c r="X922" s="15"/>
      <c r="Y922" s="15"/>
      <c r="Z922" s="15"/>
      <c r="AA922" s="15"/>
      <c r="AB922" s="15"/>
      <c r="AC922" s="15"/>
      <c r="AD922" s="15"/>
      <c r="AE922" s="15"/>
      <c r="AT922" s="257" t="s">
        <v>170</v>
      </c>
      <c r="AU922" s="257" t="s">
        <v>79</v>
      </c>
      <c r="AV922" s="15" t="s">
        <v>166</v>
      </c>
      <c r="AW922" s="15" t="s">
        <v>31</v>
      </c>
      <c r="AX922" s="15" t="s">
        <v>77</v>
      </c>
      <c r="AY922" s="257" t="s">
        <v>159</v>
      </c>
    </row>
    <row r="923" s="12" customFormat="1" ht="22.8" customHeight="1">
      <c r="A923" s="12"/>
      <c r="B923" s="191"/>
      <c r="C923" s="192"/>
      <c r="D923" s="193" t="s">
        <v>68</v>
      </c>
      <c r="E923" s="205" t="s">
        <v>520</v>
      </c>
      <c r="F923" s="205" t="s">
        <v>1042</v>
      </c>
      <c r="G923" s="192"/>
      <c r="H923" s="192"/>
      <c r="I923" s="195"/>
      <c r="J923" s="206">
        <f>BK923</f>
        <v>0</v>
      </c>
      <c r="K923" s="192"/>
      <c r="L923" s="197"/>
      <c r="M923" s="198"/>
      <c r="N923" s="199"/>
      <c r="O923" s="199"/>
      <c r="P923" s="200">
        <f>SUM(P924:P928)</f>
        <v>0</v>
      </c>
      <c r="Q923" s="199"/>
      <c r="R923" s="200">
        <f>SUM(R924:R928)</f>
        <v>0.45722999999999997</v>
      </c>
      <c r="S923" s="199"/>
      <c r="T923" s="201">
        <f>SUM(T924:T928)</f>
        <v>0</v>
      </c>
      <c r="U923" s="12"/>
      <c r="V923" s="12"/>
      <c r="W923" s="12"/>
      <c r="X923" s="12"/>
      <c r="Y923" s="12"/>
      <c r="Z923" s="12"/>
      <c r="AA923" s="12"/>
      <c r="AB923" s="12"/>
      <c r="AC923" s="12"/>
      <c r="AD923" s="12"/>
      <c r="AE923" s="12"/>
      <c r="AR923" s="202" t="s">
        <v>77</v>
      </c>
      <c r="AT923" s="203" t="s">
        <v>68</v>
      </c>
      <c r="AU923" s="203" t="s">
        <v>77</v>
      </c>
      <c r="AY923" s="202" t="s">
        <v>159</v>
      </c>
      <c r="BK923" s="204">
        <f>SUM(BK924:BK928)</f>
        <v>0</v>
      </c>
    </row>
    <row r="924" s="2" customFormat="1" ht="24.15" customHeight="1">
      <c r="A924" s="41"/>
      <c r="B924" s="42"/>
      <c r="C924" s="207" t="s">
        <v>1043</v>
      </c>
      <c r="D924" s="207" t="s">
        <v>161</v>
      </c>
      <c r="E924" s="208" t="s">
        <v>1044</v>
      </c>
      <c r="F924" s="209" t="s">
        <v>1045</v>
      </c>
      <c r="G924" s="210" t="s">
        <v>235</v>
      </c>
      <c r="H924" s="211">
        <v>1</v>
      </c>
      <c r="I924" s="212"/>
      <c r="J924" s="213">
        <f>ROUND(I924*H924,2)</f>
        <v>0</v>
      </c>
      <c r="K924" s="209" t="s">
        <v>165</v>
      </c>
      <c r="L924" s="47"/>
      <c r="M924" s="214" t="s">
        <v>19</v>
      </c>
      <c r="N924" s="215" t="s">
        <v>40</v>
      </c>
      <c r="O924" s="87"/>
      <c r="P924" s="216">
        <f>O924*H924</f>
        <v>0</v>
      </c>
      <c r="Q924" s="216">
        <v>0.44169999999999998</v>
      </c>
      <c r="R924" s="216">
        <f>Q924*H924</f>
        <v>0.44169999999999998</v>
      </c>
      <c r="S924" s="216">
        <v>0</v>
      </c>
      <c r="T924" s="217">
        <f>S924*H924</f>
        <v>0</v>
      </c>
      <c r="U924" s="41"/>
      <c r="V924" s="41"/>
      <c r="W924" s="41"/>
      <c r="X924" s="41"/>
      <c r="Y924" s="41"/>
      <c r="Z924" s="41"/>
      <c r="AA924" s="41"/>
      <c r="AB924" s="41"/>
      <c r="AC924" s="41"/>
      <c r="AD924" s="41"/>
      <c r="AE924" s="41"/>
      <c r="AR924" s="218" t="s">
        <v>166</v>
      </c>
      <c r="AT924" s="218" t="s">
        <v>161</v>
      </c>
      <c r="AU924" s="218" t="s">
        <v>79</v>
      </c>
      <c r="AY924" s="20" t="s">
        <v>159</v>
      </c>
      <c r="BE924" s="219">
        <f>IF(N924="základní",J924,0)</f>
        <v>0</v>
      </c>
      <c r="BF924" s="219">
        <f>IF(N924="snížená",J924,0)</f>
        <v>0</v>
      </c>
      <c r="BG924" s="219">
        <f>IF(N924="zákl. přenesená",J924,0)</f>
        <v>0</v>
      </c>
      <c r="BH924" s="219">
        <f>IF(N924="sníž. přenesená",J924,0)</f>
        <v>0</v>
      </c>
      <c r="BI924" s="219">
        <f>IF(N924="nulová",J924,0)</f>
        <v>0</v>
      </c>
      <c r="BJ924" s="20" t="s">
        <v>77</v>
      </c>
      <c r="BK924" s="219">
        <f>ROUND(I924*H924,2)</f>
        <v>0</v>
      </c>
      <c r="BL924" s="20" t="s">
        <v>166</v>
      </c>
      <c r="BM924" s="218" t="s">
        <v>1046</v>
      </c>
    </row>
    <row r="925" s="2" customFormat="1">
      <c r="A925" s="41"/>
      <c r="B925" s="42"/>
      <c r="C925" s="43"/>
      <c r="D925" s="220" t="s">
        <v>168</v>
      </c>
      <c r="E925" s="43"/>
      <c r="F925" s="221" t="s">
        <v>1047</v>
      </c>
      <c r="G925" s="43"/>
      <c r="H925" s="43"/>
      <c r="I925" s="222"/>
      <c r="J925" s="43"/>
      <c r="K925" s="43"/>
      <c r="L925" s="47"/>
      <c r="M925" s="223"/>
      <c r="N925" s="224"/>
      <c r="O925" s="87"/>
      <c r="P925" s="87"/>
      <c r="Q925" s="87"/>
      <c r="R925" s="87"/>
      <c r="S925" s="87"/>
      <c r="T925" s="88"/>
      <c r="U925" s="41"/>
      <c r="V925" s="41"/>
      <c r="W925" s="41"/>
      <c r="X925" s="41"/>
      <c r="Y925" s="41"/>
      <c r="Z925" s="41"/>
      <c r="AA925" s="41"/>
      <c r="AB925" s="41"/>
      <c r="AC925" s="41"/>
      <c r="AD925" s="41"/>
      <c r="AE925" s="41"/>
      <c r="AT925" s="20" t="s">
        <v>168</v>
      </c>
      <c r="AU925" s="20" t="s">
        <v>79</v>
      </c>
    </row>
    <row r="926" s="13" customFormat="1">
      <c r="A926" s="13"/>
      <c r="B926" s="225"/>
      <c r="C926" s="226"/>
      <c r="D926" s="227" t="s">
        <v>170</v>
      </c>
      <c r="E926" s="228" t="s">
        <v>19</v>
      </c>
      <c r="F926" s="229" t="s">
        <v>1048</v>
      </c>
      <c r="G926" s="226"/>
      <c r="H926" s="228" t="s">
        <v>19</v>
      </c>
      <c r="I926" s="230"/>
      <c r="J926" s="226"/>
      <c r="K926" s="226"/>
      <c r="L926" s="231"/>
      <c r="M926" s="232"/>
      <c r="N926" s="233"/>
      <c r="O926" s="233"/>
      <c r="P926" s="233"/>
      <c r="Q926" s="233"/>
      <c r="R926" s="233"/>
      <c r="S926" s="233"/>
      <c r="T926" s="234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T926" s="235" t="s">
        <v>170</v>
      </c>
      <c r="AU926" s="235" t="s">
        <v>79</v>
      </c>
      <c r="AV926" s="13" t="s">
        <v>77</v>
      </c>
      <c r="AW926" s="13" t="s">
        <v>31</v>
      </c>
      <c r="AX926" s="13" t="s">
        <v>69</v>
      </c>
      <c r="AY926" s="235" t="s">
        <v>159</v>
      </c>
    </row>
    <row r="927" s="14" customFormat="1">
      <c r="A927" s="14"/>
      <c r="B927" s="236"/>
      <c r="C927" s="237"/>
      <c r="D927" s="227" t="s">
        <v>170</v>
      </c>
      <c r="E927" s="238" t="s">
        <v>19</v>
      </c>
      <c r="F927" s="239" t="s">
        <v>77</v>
      </c>
      <c r="G927" s="237"/>
      <c r="H927" s="240">
        <v>1</v>
      </c>
      <c r="I927" s="241"/>
      <c r="J927" s="237"/>
      <c r="K927" s="237"/>
      <c r="L927" s="242"/>
      <c r="M927" s="243"/>
      <c r="N927" s="244"/>
      <c r="O927" s="244"/>
      <c r="P927" s="244"/>
      <c r="Q927" s="244"/>
      <c r="R927" s="244"/>
      <c r="S927" s="244"/>
      <c r="T927" s="245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T927" s="246" t="s">
        <v>170</v>
      </c>
      <c r="AU927" s="246" t="s">
        <v>79</v>
      </c>
      <c r="AV927" s="14" t="s">
        <v>79</v>
      </c>
      <c r="AW927" s="14" t="s">
        <v>31</v>
      </c>
      <c r="AX927" s="14" t="s">
        <v>77</v>
      </c>
      <c r="AY927" s="246" t="s">
        <v>159</v>
      </c>
    </row>
    <row r="928" s="2" customFormat="1" ht="24.15" customHeight="1">
      <c r="A928" s="41"/>
      <c r="B928" s="42"/>
      <c r="C928" s="258" t="s">
        <v>1049</v>
      </c>
      <c r="D928" s="258" t="s">
        <v>316</v>
      </c>
      <c r="E928" s="259" t="s">
        <v>1050</v>
      </c>
      <c r="F928" s="260" t="s">
        <v>1051</v>
      </c>
      <c r="G928" s="261" t="s">
        <v>235</v>
      </c>
      <c r="H928" s="262">
        <v>1</v>
      </c>
      <c r="I928" s="263"/>
      <c r="J928" s="264">
        <f>ROUND(I928*H928,2)</f>
        <v>0</v>
      </c>
      <c r="K928" s="260" t="s">
        <v>165</v>
      </c>
      <c r="L928" s="265"/>
      <c r="M928" s="266" t="s">
        <v>19</v>
      </c>
      <c r="N928" s="267" t="s">
        <v>40</v>
      </c>
      <c r="O928" s="87"/>
      <c r="P928" s="216">
        <f>O928*H928</f>
        <v>0</v>
      </c>
      <c r="Q928" s="216">
        <v>0.01553</v>
      </c>
      <c r="R928" s="216">
        <f>Q928*H928</f>
        <v>0.01553</v>
      </c>
      <c r="S928" s="216">
        <v>0</v>
      </c>
      <c r="T928" s="217">
        <f>S928*H928</f>
        <v>0</v>
      </c>
      <c r="U928" s="41"/>
      <c r="V928" s="41"/>
      <c r="W928" s="41"/>
      <c r="X928" s="41"/>
      <c r="Y928" s="41"/>
      <c r="Z928" s="41"/>
      <c r="AA928" s="41"/>
      <c r="AB928" s="41"/>
      <c r="AC928" s="41"/>
      <c r="AD928" s="41"/>
      <c r="AE928" s="41"/>
      <c r="AR928" s="218" t="s">
        <v>225</v>
      </c>
      <c r="AT928" s="218" t="s">
        <v>316</v>
      </c>
      <c r="AU928" s="218" t="s">
        <v>79</v>
      </c>
      <c r="AY928" s="20" t="s">
        <v>159</v>
      </c>
      <c r="BE928" s="219">
        <f>IF(N928="základní",J928,0)</f>
        <v>0</v>
      </c>
      <c r="BF928" s="219">
        <f>IF(N928="snížená",J928,0)</f>
        <v>0</v>
      </c>
      <c r="BG928" s="219">
        <f>IF(N928="zákl. přenesená",J928,0)</f>
        <v>0</v>
      </c>
      <c r="BH928" s="219">
        <f>IF(N928="sníž. přenesená",J928,0)</f>
        <v>0</v>
      </c>
      <c r="BI928" s="219">
        <f>IF(N928="nulová",J928,0)</f>
        <v>0</v>
      </c>
      <c r="BJ928" s="20" t="s">
        <v>77</v>
      </c>
      <c r="BK928" s="219">
        <f>ROUND(I928*H928,2)</f>
        <v>0</v>
      </c>
      <c r="BL928" s="20" t="s">
        <v>166</v>
      </c>
      <c r="BM928" s="218" t="s">
        <v>1052</v>
      </c>
    </row>
    <row r="929" s="12" customFormat="1" ht="22.8" customHeight="1">
      <c r="A929" s="12"/>
      <c r="B929" s="191"/>
      <c r="C929" s="192"/>
      <c r="D929" s="193" t="s">
        <v>68</v>
      </c>
      <c r="E929" s="205" t="s">
        <v>232</v>
      </c>
      <c r="F929" s="205" t="s">
        <v>1053</v>
      </c>
      <c r="G929" s="192"/>
      <c r="H929" s="192"/>
      <c r="I929" s="195"/>
      <c r="J929" s="206">
        <f>BK929</f>
        <v>0</v>
      </c>
      <c r="K929" s="192"/>
      <c r="L929" s="197"/>
      <c r="M929" s="198"/>
      <c r="N929" s="199"/>
      <c r="O929" s="199"/>
      <c r="P929" s="200">
        <f>SUM(P930:P1131)</f>
        <v>0</v>
      </c>
      <c r="Q929" s="199"/>
      <c r="R929" s="200">
        <f>SUM(R930:R1131)</f>
        <v>0.81098950000000003</v>
      </c>
      <c r="S929" s="199"/>
      <c r="T929" s="201">
        <f>SUM(T930:T1131)</f>
        <v>61.75939600000001</v>
      </c>
      <c r="U929" s="12"/>
      <c r="V929" s="12"/>
      <c r="W929" s="12"/>
      <c r="X929" s="12"/>
      <c r="Y929" s="12"/>
      <c r="Z929" s="12"/>
      <c r="AA929" s="12"/>
      <c r="AB929" s="12"/>
      <c r="AC929" s="12"/>
      <c r="AD929" s="12"/>
      <c r="AE929" s="12"/>
      <c r="AR929" s="202" t="s">
        <v>77</v>
      </c>
      <c r="AT929" s="203" t="s">
        <v>68</v>
      </c>
      <c r="AU929" s="203" t="s">
        <v>77</v>
      </c>
      <c r="AY929" s="202" t="s">
        <v>159</v>
      </c>
      <c r="BK929" s="204">
        <f>SUM(BK930:BK1131)</f>
        <v>0</v>
      </c>
    </row>
    <row r="930" s="2" customFormat="1" ht="16.5" customHeight="1">
      <c r="A930" s="41"/>
      <c r="B930" s="42"/>
      <c r="C930" s="207" t="s">
        <v>326</v>
      </c>
      <c r="D930" s="207" t="s">
        <v>161</v>
      </c>
      <c r="E930" s="208" t="s">
        <v>1054</v>
      </c>
      <c r="F930" s="209" t="s">
        <v>1055</v>
      </c>
      <c r="G930" s="210" t="s">
        <v>197</v>
      </c>
      <c r="H930" s="211">
        <v>17.030000000000001</v>
      </c>
      <c r="I930" s="212"/>
      <c r="J930" s="213">
        <f>ROUND(I930*H930,2)</f>
        <v>0</v>
      </c>
      <c r="K930" s="209" t="s">
        <v>19</v>
      </c>
      <c r="L930" s="47"/>
      <c r="M930" s="214" t="s">
        <v>19</v>
      </c>
      <c r="N930" s="215" t="s">
        <v>40</v>
      </c>
      <c r="O930" s="87"/>
      <c r="P930" s="216">
        <f>O930*H930</f>
        <v>0</v>
      </c>
      <c r="Q930" s="216">
        <v>0</v>
      </c>
      <c r="R930" s="216">
        <f>Q930*H930</f>
        <v>0</v>
      </c>
      <c r="S930" s="216">
        <v>0</v>
      </c>
      <c r="T930" s="217">
        <f>S930*H930</f>
        <v>0</v>
      </c>
      <c r="U930" s="41"/>
      <c r="V930" s="41"/>
      <c r="W930" s="41"/>
      <c r="X930" s="41"/>
      <c r="Y930" s="41"/>
      <c r="Z930" s="41"/>
      <c r="AA930" s="41"/>
      <c r="AB930" s="41"/>
      <c r="AC930" s="41"/>
      <c r="AD930" s="41"/>
      <c r="AE930" s="41"/>
      <c r="AR930" s="218" t="s">
        <v>166</v>
      </c>
      <c r="AT930" s="218" t="s">
        <v>161</v>
      </c>
      <c r="AU930" s="218" t="s">
        <v>79</v>
      </c>
      <c r="AY930" s="20" t="s">
        <v>159</v>
      </c>
      <c r="BE930" s="219">
        <f>IF(N930="základní",J930,0)</f>
        <v>0</v>
      </c>
      <c r="BF930" s="219">
        <f>IF(N930="snížená",J930,0)</f>
        <v>0</v>
      </c>
      <c r="BG930" s="219">
        <f>IF(N930="zákl. přenesená",J930,0)</f>
        <v>0</v>
      </c>
      <c r="BH930" s="219">
        <f>IF(N930="sníž. přenesená",J930,0)</f>
        <v>0</v>
      </c>
      <c r="BI930" s="219">
        <f>IF(N930="nulová",J930,0)</f>
        <v>0</v>
      </c>
      <c r="BJ930" s="20" t="s">
        <v>77</v>
      </c>
      <c r="BK930" s="219">
        <f>ROUND(I930*H930,2)</f>
        <v>0</v>
      </c>
      <c r="BL930" s="20" t="s">
        <v>166</v>
      </c>
      <c r="BM930" s="218" t="s">
        <v>1056</v>
      </c>
    </row>
    <row r="931" s="13" customFormat="1">
      <c r="A931" s="13"/>
      <c r="B931" s="225"/>
      <c r="C931" s="226"/>
      <c r="D931" s="227" t="s">
        <v>170</v>
      </c>
      <c r="E931" s="228" t="s">
        <v>19</v>
      </c>
      <c r="F931" s="229" t="s">
        <v>1057</v>
      </c>
      <c r="G931" s="226"/>
      <c r="H931" s="228" t="s">
        <v>19</v>
      </c>
      <c r="I931" s="230"/>
      <c r="J931" s="226"/>
      <c r="K931" s="226"/>
      <c r="L931" s="231"/>
      <c r="M931" s="232"/>
      <c r="N931" s="233"/>
      <c r="O931" s="233"/>
      <c r="P931" s="233"/>
      <c r="Q931" s="233"/>
      <c r="R931" s="233"/>
      <c r="S931" s="233"/>
      <c r="T931" s="234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T931" s="235" t="s">
        <v>170</v>
      </c>
      <c r="AU931" s="235" t="s">
        <v>79</v>
      </c>
      <c r="AV931" s="13" t="s">
        <v>77</v>
      </c>
      <c r="AW931" s="13" t="s">
        <v>31</v>
      </c>
      <c r="AX931" s="13" t="s">
        <v>69</v>
      </c>
      <c r="AY931" s="235" t="s">
        <v>159</v>
      </c>
    </row>
    <row r="932" s="14" customFormat="1">
      <c r="A932" s="14"/>
      <c r="B932" s="236"/>
      <c r="C932" s="237"/>
      <c r="D932" s="227" t="s">
        <v>170</v>
      </c>
      <c r="E932" s="238" t="s">
        <v>19</v>
      </c>
      <c r="F932" s="239" t="s">
        <v>643</v>
      </c>
      <c r="G932" s="237"/>
      <c r="H932" s="240">
        <v>17.030000000000001</v>
      </c>
      <c r="I932" s="241"/>
      <c r="J932" s="237"/>
      <c r="K932" s="237"/>
      <c r="L932" s="242"/>
      <c r="M932" s="243"/>
      <c r="N932" s="244"/>
      <c r="O932" s="244"/>
      <c r="P932" s="244"/>
      <c r="Q932" s="244"/>
      <c r="R932" s="244"/>
      <c r="S932" s="244"/>
      <c r="T932" s="245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  <c r="AE932" s="14"/>
      <c r="AT932" s="246" t="s">
        <v>170</v>
      </c>
      <c r="AU932" s="246" t="s">
        <v>79</v>
      </c>
      <c r="AV932" s="14" t="s">
        <v>79</v>
      </c>
      <c r="AW932" s="14" t="s">
        <v>31</v>
      </c>
      <c r="AX932" s="14" t="s">
        <v>77</v>
      </c>
      <c r="AY932" s="246" t="s">
        <v>159</v>
      </c>
    </row>
    <row r="933" s="2" customFormat="1" ht="21.75" customHeight="1">
      <c r="A933" s="41"/>
      <c r="B933" s="42"/>
      <c r="C933" s="207" t="s">
        <v>1058</v>
      </c>
      <c r="D933" s="207" t="s">
        <v>161</v>
      </c>
      <c r="E933" s="208" t="s">
        <v>1059</v>
      </c>
      <c r="F933" s="209" t="s">
        <v>1060</v>
      </c>
      <c r="G933" s="210" t="s">
        <v>251</v>
      </c>
      <c r="H933" s="211">
        <v>10</v>
      </c>
      <c r="I933" s="212"/>
      <c r="J933" s="213">
        <f>ROUND(I933*H933,2)</f>
        <v>0</v>
      </c>
      <c r="K933" s="209" t="s">
        <v>19</v>
      </c>
      <c r="L933" s="47"/>
      <c r="M933" s="214" t="s">
        <v>19</v>
      </c>
      <c r="N933" s="215" t="s">
        <v>40</v>
      </c>
      <c r="O933" s="87"/>
      <c r="P933" s="216">
        <f>O933*H933</f>
        <v>0</v>
      </c>
      <c r="Q933" s="216">
        <v>0</v>
      </c>
      <c r="R933" s="216">
        <f>Q933*H933</f>
        <v>0</v>
      </c>
      <c r="S933" s="216">
        <v>0</v>
      </c>
      <c r="T933" s="217">
        <f>S933*H933</f>
        <v>0</v>
      </c>
      <c r="U933" s="41"/>
      <c r="V933" s="41"/>
      <c r="W933" s="41"/>
      <c r="X933" s="41"/>
      <c r="Y933" s="41"/>
      <c r="Z933" s="41"/>
      <c r="AA933" s="41"/>
      <c r="AB933" s="41"/>
      <c r="AC933" s="41"/>
      <c r="AD933" s="41"/>
      <c r="AE933" s="41"/>
      <c r="AR933" s="218" t="s">
        <v>166</v>
      </c>
      <c r="AT933" s="218" t="s">
        <v>161</v>
      </c>
      <c r="AU933" s="218" t="s">
        <v>79</v>
      </c>
      <c r="AY933" s="20" t="s">
        <v>159</v>
      </c>
      <c r="BE933" s="219">
        <f>IF(N933="základní",J933,0)</f>
        <v>0</v>
      </c>
      <c r="BF933" s="219">
        <f>IF(N933="snížená",J933,0)</f>
        <v>0</v>
      </c>
      <c r="BG933" s="219">
        <f>IF(N933="zákl. přenesená",J933,0)</f>
        <v>0</v>
      </c>
      <c r="BH933" s="219">
        <f>IF(N933="sníž. přenesená",J933,0)</f>
        <v>0</v>
      </c>
      <c r="BI933" s="219">
        <f>IF(N933="nulová",J933,0)</f>
        <v>0</v>
      </c>
      <c r="BJ933" s="20" t="s">
        <v>77</v>
      </c>
      <c r="BK933" s="219">
        <f>ROUND(I933*H933,2)</f>
        <v>0</v>
      </c>
      <c r="BL933" s="20" t="s">
        <v>166</v>
      </c>
      <c r="BM933" s="218" t="s">
        <v>1061</v>
      </c>
    </row>
    <row r="934" s="13" customFormat="1">
      <c r="A934" s="13"/>
      <c r="B934" s="225"/>
      <c r="C934" s="226"/>
      <c r="D934" s="227" t="s">
        <v>170</v>
      </c>
      <c r="E934" s="228" t="s">
        <v>19</v>
      </c>
      <c r="F934" s="229" t="s">
        <v>1062</v>
      </c>
      <c r="G934" s="226"/>
      <c r="H934" s="228" t="s">
        <v>19</v>
      </c>
      <c r="I934" s="230"/>
      <c r="J934" s="226"/>
      <c r="K934" s="226"/>
      <c r="L934" s="231"/>
      <c r="M934" s="232"/>
      <c r="N934" s="233"/>
      <c r="O934" s="233"/>
      <c r="P934" s="233"/>
      <c r="Q934" s="233"/>
      <c r="R934" s="233"/>
      <c r="S934" s="233"/>
      <c r="T934" s="234"/>
      <c r="U934" s="13"/>
      <c r="V934" s="13"/>
      <c r="W934" s="13"/>
      <c r="X934" s="13"/>
      <c r="Y934" s="13"/>
      <c r="Z934" s="13"/>
      <c r="AA934" s="13"/>
      <c r="AB934" s="13"/>
      <c r="AC934" s="13"/>
      <c r="AD934" s="13"/>
      <c r="AE934" s="13"/>
      <c r="AT934" s="235" t="s">
        <v>170</v>
      </c>
      <c r="AU934" s="235" t="s">
        <v>79</v>
      </c>
      <c r="AV934" s="13" t="s">
        <v>77</v>
      </c>
      <c r="AW934" s="13" t="s">
        <v>31</v>
      </c>
      <c r="AX934" s="13" t="s">
        <v>69</v>
      </c>
      <c r="AY934" s="235" t="s">
        <v>159</v>
      </c>
    </row>
    <row r="935" s="14" customFormat="1">
      <c r="A935" s="14"/>
      <c r="B935" s="236"/>
      <c r="C935" s="237"/>
      <c r="D935" s="227" t="s">
        <v>170</v>
      </c>
      <c r="E935" s="238" t="s">
        <v>19</v>
      </c>
      <c r="F935" s="239" t="s">
        <v>237</v>
      </c>
      <c r="G935" s="237"/>
      <c r="H935" s="240">
        <v>10</v>
      </c>
      <c r="I935" s="241"/>
      <c r="J935" s="237"/>
      <c r="K935" s="237"/>
      <c r="L935" s="242"/>
      <c r="M935" s="243"/>
      <c r="N935" s="244"/>
      <c r="O935" s="244"/>
      <c r="P935" s="244"/>
      <c r="Q935" s="244"/>
      <c r="R935" s="244"/>
      <c r="S935" s="244"/>
      <c r="T935" s="245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14"/>
      <c r="AT935" s="246" t="s">
        <v>170</v>
      </c>
      <c r="AU935" s="246" t="s">
        <v>79</v>
      </c>
      <c r="AV935" s="14" t="s">
        <v>79</v>
      </c>
      <c r="AW935" s="14" t="s">
        <v>31</v>
      </c>
      <c r="AX935" s="14" t="s">
        <v>77</v>
      </c>
      <c r="AY935" s="246" t="s">
        <v>159</v>
      </c>
    </row>
    <row r="936" s="2" customFormat="1" ht="16.5" customHeight="1">
      <c r="A936" s="41"/>
      <c r="B936" s="42"/>
      <c r="C936" s="207" t="s">
        <v>1063</v>
      </c>
      <c r="D936" s="207" t="s">
        <v>161</v>
      </c>
      <c r="E936" s="208" t="s">
        <v>1064</v>
      </c>
      <c r="F936" s="209" t="s">
        <v>1065</v>
      </c>
      <c r="G936" s="210" t="s">
        <v>235</v>
      </c>
      <c r="H936" s="211">
        <v>2</v>
      </c>
      <c r="I936" s="212"/>
      <c r="J936" s="213">
        <f>ROUND(I936*H936,2)</f>
        <v>0</v>
      </c>
      <c r="K936" s="209" t="s">
        <v>19</v>
      </c>
      <c r="L936" s="47"/>
      <c r="M936" s="214" t="s">
        <v>19</v>
      </c>
      <c r="N936" s="215" t="s">
        <v>40</v>
      </c>
      <c r="O936" s="87"/>
      <c r="P936" s="216">
        <f>O936*H936</f>
        <v>0</v>
      </c>
      <c r="Q936" s="216">
        <v>0</v>
      </c>
      <c r="R936" s="216">
        <f>Q936*H936</f>
        <v>0</v>
      </c>
      <c r="S936" s="216">
        <v>0</v>
      </c>
      <c r="T936" s="217">
        <f>S936*H936</f>
        <v>0</v>
      </c>
      <c r="U936" s="41"/>
      <c r="V936" s="41"/>
      <c r="W936" s="41"/>
      <c r="X936" s="41"/>
      <c r="Y936" s="41"/>
      <c r="Z936" s="41"/>
      <c r="AA936" s="41"/>
      <c r="AB936" s="41"/>
      <c r="AC936" s="41"/>
      <c r="AD936" s="41"/>
      <c r="AE936" s="41"/>
      <c r="AR936" s="218" t="s">
        <v>166</v>
      </c>
      <c r="AT936" s="218" t="s">
        <v>161</v>
      </c>
      <c r="AU936" s="218" t="s">
        <v>79</v>
      </c>
      <c r="AY936" s="20" t="s">
        <v>159</v>
      </c>
      <c r="BE936" s="219">
        <f>IF(N936="základní",J936,0)</f>
        <v>0</v>
      </c>
      <c r="BF936" s="219">
        <f>IF(N936="snížená",J936,0)</f>
        <v>0</v>
      </c>
      <c r="BG936" s="219">
        <f>IF(N936="zákl. přenesená",J936,0)</f>
        <v>0</v>
      </c>
      <c r="BH936" s="219">
        <f>IF(N936="sníž. přenesená",J936,0)</f>
        <v>0</v>
      </c>
      <c r="BI936" s="219">
        <f>IF(N936="nulová",J936,0)</f>
        <v>0</v>
      </c>
      <c r="BJ936" s="20" t="s">
        <v>77</v>
      </c>
      <c r="BK936" s="219">
        <f>ROUND(I936*H936,2)</f>
        <v>0</v>
      </c>
      <c r="BL936" s="20" t="s">
        <v>166</v>
      </c>
      <c r="BM936" s="218" t="s">
        <v>1066</v>
      </c>
    </row>
    <row r="937" s="13" customFormat="1">
      <c r="A937" s="13"/>
      <c r="B937" s="225"/>
      <c r="C937" s="226"/>
      <c r="D937" s="227" t="s">
        <v>170</v>
      </c>
      <c r="E937" s="228" t="s">
        <v>19</v>
      </c>
      <c r="F937" s="229" t="s">
        <v>1067</v>
      </c>
      <c r="G937" s="226"/>
      <c r="H937" s="228" t="s">
        <v>19</v>
      </c>
      <c r="I937" s="230"/>
      <c r="J937" s="226"/>
      <c r="K937" s="226"/>
      <c r="L937" s="231"/>
      <c r="M937" s="232"/>
      <c r="N937" s="233"/>
      <c r="O937" s="233"/>
      <c r="P937" s="233"/>
      <c r="Q937" s="233"/>
      <c r="R937" s="233"/>
      <c r="S937" s="233"/>
      <c r="T937" s="234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T937" s="235" t="s">
        <v>170</v>
      </c>
      <c r="AU937" s="235" t="s">
        <v>79</v>
      </c>
      <c r="AV937" s="13" t="s">
        <v>77</v>
      </c>
      <c r="AW937" s="13" t="s">
        <v>31</v>
      </c>
      <c r="AX937" s="13" t="s">
        <v>69</v>
      </c>
      <c r="AY937" s="235" t="s">
        <v>159</v>
      </c>
    </row>
    <row r="938" s="14" customFormat="1">
      <c r="A938" s="14"/>
      <c r="B938" s="236"/>
      <c r="C938" s="237"/>
      <c r="D938" s="227" t="s">
        <v>170</v>
      </c>
      <c r="E938" s="238" t="s">
        <v>19</v>
      </c>
      <c r="F938" s="239" t="s">
        <v>79</v>
      </c>
      <c r="G938" s="237"/>
      <c r="H938" s="240">
        <v>2</v>
      </c>
      <c r="I938" s="241"/>
      <c r="J938" s="237"/>
      <c r="K938" s="237"/>
      <c r="L938" s="242"/>
      <c r="M938" s="243"/>
      <c r="N938" s="244"/>
      <c r="O938" s="244"/>
      <c r="P938" s="244"/>
      <c r="Q938" s="244"/>
      <c r="R938" s="244"/>
      <c r="S938" s="244"/>
      <c r="T938" s="245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  <c r="AT938" s="246" t="s">
        <v>170</v>
      </c>
      <c r="AU938" s="246" t="s">
        <v>79</v>
      </c>
      <c r="AV938" s="14" t="s">
        <v>79</v>
      </c>
      <c r="AW938" s="14" t="s">
        <v>31</v>
      </c>
      <c r="AX938" s="14" t="s">
        <v>77</v>
      </c>
      <c r="AY938" s="246" t="s">
        <v>159</v>
      </c>
    </row>
    <row r="939" s="2" customFormat="1" ht="16.5" customHeight="1">
      <c r="A939" s="41"/>
      <c r="B939" s="42"/>
      <c r="C939" s="207" t="s">
        <v>1068</v>
      </c>
      <c r="D939" s="207" t="s">
        <v>161</v>
      </c>
      <c r="E939" s="208" t="s">
        <v>1069</v>
      </c>
      <c r="F939" s="209" t="s">
        <v>1070</v>
      </c>
      <c r="G939" s="210" t="s">
        <v>235</v>
      </c>
      <c r="H939" s="211">
        <v>4</v>
      </c>
      <c r="I939" s="212"/>
      <c r="J939" s="213">
        <f>ROUND(I939*H939,2)</f>
        <v>0</v>
      </c>
      <c r="K939" s="209" t="s">
        <v>19</v>
      </c>
      <c r="L939" s="47"/>
      <c r="M939" s="214" t="s">
        <v>19</v>
      </c>
      <c r="N939" s="215" t="s">
        <v>40</v>
      </c>
      <c r="O939" s="87"/>
      <c r="P939" s="216">
        <f>O939*H939</f>
        <v>0</v>
      </c>
      <c r="Q939" s="216">
        <v>0</v>
      </c>
      <c r="R939" s="216">
        <f>Q939*H939</f>
        <v>0</v>
      </c>
      <c r="S939" s="216">
        <v>0</v>
      </c>
      <c r="T939" s="217">
        <f>S939*H939</f>
        <v>0</v>
      </c>
      <c r="U939" s="41"/>
      <c r="V939" s="41"/>
      <c r="W939" s="41"/>
      <c r="X939" s="41"/>
      <c r="Y939" s="41"/>
      <c r="Z939" s="41"/>
      <c r="AA939" s="41"/>
      <c r="AB939" s="41"/>
      <c r="AC939" s="41"/>
      <c r="AD939" s="41"/>
      <c r="AE939" s="41"/>
      <c r="AR939" s="218" t="s">
        <v>166</v>
      </c>
      <c r="AT939" s="218" t="s">
        <v>161</v>
      </c>
      <c r="AU939" s="218" t="s">
        <v>79</v>
      </c>
      <c r="AY939" s="20" t="s">
        <v>159</v>
      </c>
      <c r="BE939" s="219">
        <f>IF(N939="základní",J939,0)</f>
        <v>0</v>
      </c>
      <c r="BF939" s="219">
        <f>IF(N939="snížená",J939,0)</f>
        <v>0</v>
      </c>
      <c r="BG939" s="219">
        <f>IF(N939="zákl. přenesená",J939,0)</f>
        <v>0</v>
      </c>
      <c r="BH939" s="219">
        <f>IF(N939="sníž. přenesená",J939,0)</f>
        <v>0</v>
      </c>
      <c r="BI939" s="219">
        <f>IF(N939="nulová",J939,0)</f>
        <v>0</v>
      </c>
      <c r="BJ939" s="20" t="s">
        <v>77</v>
      </c>
      <c r="BK939" s="219">
        <f>ROUND(I939*H939,2)</f>
        <v>0</v>
      </c>
      <c r="BL939" s="20" t="s">
        <v>166</v>
      </c>
      <c r="BM939" s="218" t="s">
        <v>1071</v>
      </c>
    </row>
    <row r="940" s="13" customFormat="1">
      <c r="A940" s="13"/>
      <c r="B940" s="225"/>
      <c r="C940" s="226"/>
      <c r="D940" s="227" t="s">
        <v>170</v>
      </c>
      <c r="E940" s="228" t="s">
        <v>19</v>
      </c>
      <c r="F940" s="229" t="s">
        <v>1072</v>
      </c>
      <c r="G940" s="226"/>
      <c r="H940" s="228" t="s">
        <v>19</v>
      </c>
      <c r="I940" s="230"/>
      <c r="J940" s="226"/>
      <c r="K940" s="226"/>
      <c r="L940" s="231"/>
      <c r="M940" s="232"/>
      <c r="N940" s="233"/>
      <c r="O940" s="233"/>
      <c r="P940" s="233"/>
      <c r="Q940" s="233"/>
      <c r="R940" s="233"/>
      <c r="S940" s="233"/>
      <c r="T940" s="234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T940" s="235" t="s">
        <v>170</v>
      </c>
      <c r="AU940" s="235" t="s">
        <v>79</v>
      </c>
      <c r="AV940" s="13" t="s">
        <v>77</v>
      </c>
      <c r="AW940" s="13" t="s">
        <v>31</v>
      </c>
      <c r="AX940" s="13" t="s">
        <v>69</v>
      </c>
      <c r="AY940" s="235" t="s">
        <v>159</v>
      </c>
    </row>
    <row r="941" s="14" customFormat="1">
      <c r="A941" s="14"/>
      <c r="B941" s="236"/>
      <c r="C941" s="237"/>
      <c r="D941" s="227" t="s">
        <v>170</v>
      </c>
      <c r="E941" s="238" t="s">
        <v>19</v>
      </c>
      <c r="F941" s="239" t="s">
        <v>166</v>
      </c>
      <c r="G941" s="237"/>
      <c r="H941" s="240">
        <v>4</v>
      </c>
      <c r="I941" s="241"/>
      <c r="J941" s="237"/>
      <c r="K941" s="237"/>
      <c r="L941" s="242"/>
      <c r="M941" s="243"/>
      <c r="N941" s="244"/>
      <c r="O941" s="244"/>
      <c r="P941" s="244"/>
      <c r="Q941" s="244"/>
      <c r="R941" s="244"/>
      <c r="S941" s="244"/>
      <c r="T941" s="245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  <c r="AT941" s="246" t="s">
        <v>170</v>
      </c>
      <c r="AU941" s="246" t="s">
        <v>79</v>
      </c>
      <c r="AV941" s="14" t="s">
        <v>79</v>
      </c>
      <c r="AW941" s="14" t="s">
        <v>31</v>
      </c>
      <c r="AX941" s="14" t="s">
        <v>77</v>
      </c>
      <c r="AY941" s="246" t="s">
        <v>159</v>
      </c>
    </row>
    <row r="942" s="2" customFormat="1" ht="16.5" customHeight="1">
      <c r="A942" s="41"/>
      <c r="B942" s="42"/>
      <c r="C942" s="207" t="s">
        <v>1073</v>
      </c>
      <c r="D942" s="207" t="s">
        <v>161</v>
      </c>
      <c r="E942" s="208" t="s">
        <v>1074</v>
      </c>
      <c r="F942" s="209" t="s">
        <v>1075</v>
      </c>
      <c r="G942" s="210" t="s">
        <v>235</v>
      </c>
      <c r="H942" s="211">
        <v>1</v>
      </c>
      <c r="I942" s="212"/>
      <c r="J942" s="213">
        <f>ROUND(I942*H942,2)</f>
        <v>0</v>
      </c>
      <c r="K942" s="209" t="s">
        <v>19</v>
      </c>
      <c r="L942" s="47"/>
      <c r="M942" s="214" t="s">
        <v>19</v>
      </c>
      <c r="N942" s="215" t="s">
        <v>40</v>
      </c>
      <c r="O942" s="87"/>
      <c r="P942" s="216">
        <f>O942*H942</f>
        <v>0</v>
      </c>
      <c r="Q942" s="216">
        <v>0</v>
      </c>
      <c r="R942" s="216">
        <f>Q942*H942</f>
        <v>0</v>
      </c>
      <c r="S942" s="216">
        <v>0</v>
      </c>
      <c r="T942" s="217">
        <f>S942*H942</f>
        <v>0</v>
      </c>
      <c r="U942" s="41"/>
      <c r="V942" s="41"/>
      <c r="W942" s="41"/>
      <c r="X942" s="41"/>
      <c r="Y942" s="41"/>
      <c r="Z942" s="41"/>
      <c r="AA942" s="41"/>
      <c r="AB942" s="41"/>
      <c r="AC942" s="41"/>
      <c r="AD942" s="41"/>
      <c r="AE942" s="41"/>
      <c r="AR942" s="218" t="s">
        <v>166</v>
      </c>
      <c r="AT942" s="218" t="s">
        <v>161</v>
      </c>
      <c r="AU942" s="218" t="s">
        <v>79</v>
      </c>
      <c r="AY942" s="20" t="s">
        <v>159</v>
      </c>
      <c r="BE942" s="219">
        <f>IF(N942="základní",J942,0)</f>
        <v>0</v>
      </c>
      <c r="BF942" s="219">
        <f>IF(N942="snížená",J942,0)</f>
        <v>0</v>
      </c>
      <c r="BG942" s="219">
        <f>IF(N942="zákl. přenesená",J942,0)</f>
        <v>0</v>
      </c>
      <c r="BH942" s="219">
        <f>IF(N942="sníž. přenesená",J942,0)</f>
        <v>0</v>
      </c>
      <c r="BI942" s="219">
        <f>IF(N942="nulová",J942,0)</f>
        <v>0</v>
      </c>
      <c r="BJ942" s="20" t="s">
        <v>77</v>
      </c>
      <c r="BK942" s="219">
        <f>ROUND(I942*H942,2)</f>
        <v>0</v>
      </c>
      <c r="BL942" s="20" t="s">
        <v>166</v>
      </c>
      <c r="BM942" s="218" t="s">
        <v>1076</v>
      </c>
    </row>
    <row r="943" s="13" customFormat="1">
      <c r="A943" s="13"/>
      <c r="B943" s="225"/>
      <c r="C943" s="226"/>
      <c r="D943" s="227" t="s">
        <v>170</v>
      </c>
      <c r="E943" s="228" t="s">
        <v>19</v>
      </c>
      <c r="F943" s="229" t="s">
        <v>1077</v>
      </c>
      <c r="G943" s="226"/>
      <c r="H943" s="228" t="s">
        <v>19</v>
      </c>
      <c r="I943" s="230"/>
      <c r="J943" s="226"/>
      <c r="K943" s="226"/>
      <c r="L943" s="231"/>
      <c r="M943" s="232"/>
      <c r="N943" s="233"/>
      <c r="O943" s="233"/>
      <c r="P943" s="233"/>
      <c r="Q943" s="233"/>
      <c r="R943" s="233"/>
      <c r="S943" s="233"/>
      <c r="T943" s="234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T943" s="235" t="s">
        <v>170</v>
      </c>
      <c r="AU943" s="235" t="s">
        <v>79</v>
      </c>
      <c r="AV943" s="13" t="s">
        <v>77</v>
      </c>
      <c r="AW943" s="13" t="s">
        <v>31</v>
      </c>
      <c r="AX943" s="13" t="s">
        <v>69</v>
      </c>
      <c r="AY943" s="235" t="s">
        <v>159</v>
      </c>
    </row>
    <row r="944" s="14" customFormat="1">
      <c r="A944" s="14"/>
      <c r="B944" s="236"/>
      <c r="C944" s="237"/>
      <c r="D944" s="227" t="s">
        <v>170</v>
      </c>
      <c r="E944" s="238" t="s">
        <v>19</v>
      </c>
      <c r="F944" s="239" t="s">
        <v>77</v>
      </c>
      <c r="G944" s="237"/>
      <c r="H944" s="240">
        <v>1</v>
      </c>
      <c r="I944" s="241"/>
      <c r="J944" s="237"/>
      <c r="K944" s="237"/>
      <c r="L944" s="242"/>
      <c r="M944" s="243"/>
      <c r="N944" s="244"/>
      <c r="O944" s="244"/>
      <c r="P944" s="244"/>
      <c r="Q944" s="244"/>
      <c r="R944" s="244"/>
      <c r="S944" s="244"/>
      <c r="T944" s="245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  <c r="AT944" s="246" t="s">
        <v>170</v>
      </c>
      <c r="AU944" s="246" t="s">
        <v>79</v>
      </c>
      <c r="AV944" s="14" t="s">
        <v>79</v>
      </c>
      <c r="AW944" s="14" t="s">
        <v>31</v>
      </c>
      <c r="AX944" s="14" t="s">
        <v>77</v>
      </c>
      <c r="AY944" s="246" t="s">
        <v>159</v>
      </c>
    </row>
    <row r="945" s="2" customFormat="1" ht="24.15" customHeight="1">
      <c r="A945" s="41"/>
      <c r="B945" s="42"/>
      <c r="C945" s="207" t="s">
        <v>1078</v>
      </c>
      <c r="D945" s="207" t="s">
        <v>161</v>
      </c>
      <c r="E945" s="208" t="s">
        <v>1079</v>
      </c>
      <c r="F945" s="209" t="s">
        <v>1080</v>
      </c>
      <c r="G945" s="210" t="s">
        <v>197</v>
      </c>
      <c r="H945" s="211">
        <v>3359.0999999999999</v>
      </c>
      <c r="I945" s="212"/>
      <c r="J945" s="213">
        <f>ROUND(I945*H945,2)</f>
        <v>0</v>
      </c>
      <c r="K945" s="209" t="s">
        <v>165</v>
      </c>
      <c r="L945" s="47"/>
      <c r="M945" s="214" t="s">
        <v>19</v>
      </c>
      <c r="N945" s="215" t="s">
        <v>40</v>
      </c>
      <c r="O945" s="87"/>
      <c r="P945" s="216">
        <f>O945*H945</f>
        <v>0</v>
      </c>
      <c r="Q945" s="216">
        <v>0</v>
      </c>
      <c r="R945" s="216">
        <f>Q945*H945</f>
        <v>0</v>
      </c>
      <c r="S945" s="216">
        <v>0</v>
      </c>
      <c r="T945" s="217">
        <f>S945*H945</f>
        <v>0</v>
      </c>
      <c r="U945" s="41"/>
      <c r="V945" s="41"/>
      <c r="W945" s="41"/>
      <c r="X945" s="41"/>
      <c r="Y945" s="41"/>
      <c r="Z945" s="41"/>
      <c r="AA945" s="41"/>
      <c r="AB945" s="41"/>
      <c r="AC945" s="41"/>
      <c r="AD945" s="41"/>
      <c r="AE945" s="41"/>
      <c r="AR945" s="218" t="s">
        <v>166</v>
      </c>
      <c r="AT945" s="218" t="s">
        <v>161</v>
      </c>
      <c r="AU945" s="218" t="s">
        <v>79</v>
      </c>
      <c r="AY945" s="20" t="s">
        <v>159</v>
      </c>
      <c r="BE945" s="219">
        <f>IF(N945="základní",J945,0)</f>
        <v>0</v>
      </c>
      <c r="BF945" s="219">
        <f>IF(N945="snížená",J945,0)</f>
        <v>0</v>
      </c>
      <c r="BG945" s="219">
        <f>IF(N945="zákl. přenesená",J945,0)</f>
        <v>0</v>
      </c>
      <c r="BH945" s="219">
        <f>IF(N945="sníž. přenesená",J945,0)</f>
        <v>0</v>
      </c>
      <c r="BI945" s="219">
        <f>IF(N945="nulová",J945,0)</f>
        <v>0</v>
      </c>
      <c r="BJ945" s="20" t="s">
        <v>77</v>
      </c>
      <c r="BK945" s="219">
        <f>ROUND(I945*H945,2)</f>
        <v>0</v>
      </c>
      <c r="BL945" s="20" t="s">
        <v>166</v>
      </c>
      <c r="BM945" s="218" t="s">
        <v>1081</v>
      </c>
    </row>
    <row r="946" s="2" customFormat="1">
      <c r="A946" s="41"/>
      <c r="B946" s="42"/>
      <c r="C946" s="43"/>
      <c r="D946" s="220" t="s">
        <v>168</v>
      </c>
      <c r="E946" s="43"/>
      <c r="F946" s="221" t="s">
        <v>1082</v>
      </c>
      <c r="G946" s="43"/>
      <c r="H946" s="43"/>
      <c r="I946" s="222"/>
      <c r="J946" s="43"/>
      <c r="K946" s="43"/>
      <c r="L946" s="47"/>
      <c r="M946" s="223"/>
      <c r="N946" s="224"/>
      <c r="O946" s="87"/>
      <c r="P946" s="87"/>
      <c r="Q946" s="87"/>
      <c r="R946" s="87"/>
      <c r="S946" s="87"/>
      <c r="T946" s="88"/>
      <c r="U946" s="41"/>
      <c r="V946" s="41"/>
      <c r="W946" s="41"/>
      <c r="X946" s="41"/>
      <c r="Y946" s="41"/>
      <c r="Z946" s="41"/>
      <c r="AA946" s="41"/>
      <c r="AB946" s="41"/>
      <c r="AC946" s="41"/>
      <c r="AD946" s="41"/>
      <c r="AE946" s="41"/>
      <c r="AT946" s="20" t="s">
        <v>168</v>
      </c>
      <c r="AU946" s="20" t="s">
        <v>79</v>
      </c>
    </row>
    <row r="947" s="13" customFormat="1">
      <c r="A947" s="13"/>
      <c r="B947" s="225"/>
      <c r="C947" s="226"/>
      <c r="D947" s="227" t="s">
        <v>170</v>
      </c>
      <c r="E947" s="228" t="s">
        <v>19</v>
      </c>
      <c r="F947" s="229" t="s">
        <v>844</v>
      </c>
      <c r="G947" s="226"/>
      <c r="H947" s="228" t="s">
        <v>19</v>
      </c>
      <c r="I947" s="230"/>
      <c r="J947" s="226"/>
      <c r="K947" s="226"/>
      <c r="L947" s="231"/>
      <c r="M947" s="232"/>
      <c r="N947" s="233"/>
      <c r="O947" s="233"/>
      <c r="P947" s="233"/>
      <c r="Q947" s="233"/>
      <c r="R947" s="233"/>
      <c r="S947" s="233"/>
      <c r="T947" s="234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  <c r="AT947" s="235" t="s">
        <v>170</v>
      </c>
      <c r="AU947" s="235" t="s">
        <v>79</v>
      </c>
      <c r="AV947" s="13" t="s">
        <v>77</v>
      </c>
      <c r="AW947" s="13" t="s">
        <v>31</v>
      </c>
      <c r="AX947" s="13" t="s">
        <v>69</v>
      </c>
      <c r="AY947" s="235" t="s">
        <v>159</v>
      </c>
    </row>
    <row r="948" s="14" customFormat="1">
      <c r="A948" s="14"/>
      <c r="B948" s="236"/>
      <c r="C948" s="237"/>
      <c r="D948" s="227" t="s">
        <v>170</v>
      </c>
      <c r="E948" s="238" t="s">
        <v>19</v>
      </c>
      <c r="F948" s="239" t="s">
        <v>1083</v>
      </c>
      <c r="G948" s="237"/>
      <c r="H948" s="240">
        <v>180.07499999999999</v>
      </c>
      <c r="I948" s="241"/>
      <c r="J948" s="237"/>
      <c r="K948" s="237"/>
      <c r="L948" s="242"/>
      <c r="M948" s="243"/>
      <c r="N948" s="244"/>
      <c r="O948" s="244"/>
      <c r="P948" s="244"/>
      <c r="Q948" s="244"/>
      <c r="R948" s="244"/>
      <c r="S948" s="244"/>
      <c r="T948" s="245"/>
      <c r="U948" s="14"/>
      <c r="V948" s="14"/>
      <c r="W948" s="14"/>
      <c r="X948" s="14"/>
      <c r="Y948" s="14"/>
      <c r="Z948" s="14"/>
      <c r="AA948" s="14"/>
      <c r="AB948" s="14"/>
      <c r="AC948" s="14"/>
      <c r="AD948" s="14"/>
      <c r="AE948" s="14"/>
      <c r="AT948" s="246" t="s">
        <v>170</v>
      </c>
      <c r="AU948" s="246" t="s">
        <v>79</v>
      </c>
      <c r="AV948" s="14" t="s">
        <v>79</v>
      </c>
      <c r="AW948" s="14" t="s">
        <v>31</v>
      </c>
      <c r="AX948" s="14" t="s">
        <v>69</v>
      </c>
      <c r="AY948" s="246" t="s">
        <v>159</v>
      </c>
    </row>
    <row r="949" s="13" customFormat="1">
      <c r="A949" s="13"/>
      <c r="B949" s="225"/>
      <c r="C949" s="226"/>
      <c r="D949" s="227" t="s">
        <v>170</v>
      </c>
      <c r="E949" s="228" t="s">
        <v>19</v>
      </c>
      <c r="F949" s="229" t="s">
        <v>835</v>
      </c>
      <c r="G949" s="226"/>
      <c r="H949" s="228" t="s">
        <v>19</v>
      </c>
      <c r="I949" s="230"/>
      <c r="J949" s="226"/>
      <c r="K949" s="226"/>
      <c r="L949" s="231"/>
      <c r="M949" s="232"/>
      <c r="N949" s="233"/>
      <c r="O949" s="233"/>
      <c r="P949" s="233"/>
      <c r="Q949" s="233"/>
      <c r="R949" s="233"/>
      <c r="S949" s="233"/>
      <c r="T949" s="234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13"/>
      <c r="AT949" s="235" t="s">
        <v>170</v>
      </c>
      <c r="AU949" s="235" t="s">
        <v>79</v>
      </c>
      <c r="AV949" s="13" t="s">
        <v>77</v>
      </c>
      <c r="AW949" s="13" t="s">
        <v>31</v>
      </c>
      <c r="AX949" s="13" t="s">
        <v>69</v>
      </c>
      <c r="AY949" s="235" t="s">
        <v>159</v>
      </c>
    </row>
    <row r="950" s="14" customFormat="1">
      <c r="A950" s="14"/>
      <c r="B950" s="236"/>
      <c r="C950" s="237"/>
      <c r="D950" s="227" t="s">
        <v>170</v>
      </c>
      <c r="E950" s="238" t="s">
        <v>19</v>
      </c>
      <c r="F950" s="239" t="s">
        <v>1084</v>
      </c>
      <c r="G950" s="237"/>
      <c r="H950" s="240">
        <v>420.15499999999997</v>
      </c>
      <c r="I950" s="241"/>
      <c r="J950" s="237"/>
      <c r="K950" s="237"/>
      <c r="L950" s="242"/>
      <c r="M950" s="243"/>
      <c r="N950" s="244"/>
      <c r="O950" s="244"/>
      <c r="P950" s="244"/>
      <c r="Q950" s="244"/>
      <c r="R950" s="244"/>
      <c r="S950" s="244"/>
      <c r="T950" s="245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  <c r="AE950" s="14"/>
      <c r="AT950" s="246" t="s">
        <v>170</v>
      </c>
      <c r="AU950" s="246" t="s">
        <v>79</v>
      </c>
      <c r="AV950" s="14" t="s">
        <v>79</v>
      </c>
      <c r="AW950" s="14" t="s">
        <v>31</v>
      </c>
      <c r="AX950" s="14" t="s">
        <v>69</v>
      </c>
      <c r="AY950" s="246" t="s">
        <v>159</v>
      </c>
    </row>
    <row r="951" s="14" customFormat="1">
      <c r="A951" s="14"/>
      <c r="B951" s="236"/>
      <c r="C951" s="237"/>
      <c r="D951" s="227" t="s">
        <v>170</v>
      </c>
      <c r="E951" s="238" t="s">
        <v>19</v>
      </c>
      <c r="F951" s="239" t="s">
        <v>1085</v>
      </c>
      <c r="G951" s="237"/>
      <c r="H951" s="240">
        <v>446.11500000000001</v>
      </c>
      <c r="I951" s="241"/>
      <c r="J951" s="237"/>
      <c r="K951" s="237"/>
      <c r="L951" s="242"/>
      <c r="M951" s="243"/>
      <c r="N951" s="244"/>
      <c r="O951" s="244"/>
      <c r="P951" s="244"/>
      <c r="Q951" s="244"/>
      <c r="R951" s="244"/>
      <c r="S951" s="244"/>
      <c r="T951" s="245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  <c r="AE951" s="14"/>
      <c r="AT951" s="246" t="s">
        <v>170</v>
      </c>
      <c r="AU951" s="246" t="s">
        <v>79</v>
      </c>
      <c r="AV951" s="14" t="s">
        <v>79</v>
      </c>
      <c r="AW951" s="14" t="s">
        <v>31</v>
      </c>
      <c r="AX951" s="14" t="s">
        <v>69</v>
      </c>
      <c r="AY951" s="246" t="s">
        <v>159</v>
      </c>
    </row>
    <row r="952" s="13" customFormat="1">
      <c r="A952" s="13"/>
      <c r="B952" s="225"/>
      <c r="C952" s="226"/>
      <c r="D952" s="227" t="s">
        <v>170</v>
      </c>
      <c r="E952" s="228" t="s">
        <v>19</v>
      </c>
      <c r="F952" s="229" t="s">
        <v>848</v>
      </c>
      <c r="G952" s="226"/>
      <c r="H952" s="228" t="s">
        <v>19</v>
      </c>
      <c r="I952" s="230"/>
      <c r="J952" s="226"/>
      <c r="K952" s="226"/>
      <c r="L952" s="231"/>
      <c r="M952" s="232"/>
      <c r="N952" s="233"/>
      <c r="O952" s="233"/>
      <c r="P952" s="233"/>
      <c r="Q952" s="233"/>
      <c r="R952" s="233"/>
      <c r="S952" s="233"/>
      <c r="T952" s="234"/>
      <c r="U952" s="13"/>
      <c r="V952" s="13"/>
      <c r="W952" s="13"/>
      <c r="X952" s="13"/>
      <c r="Y952" s="13"/>
      <c r="Z952" s="13"/>
      <c r="AA952" s="13"/>
      <c r="AB952" s="13"/>
      <c r="AC952" s="13"/>
      <c r="AD952" s="13"/>
      <c r="AE952" s="13"/>
      <c r="AT952" s="235" t="s">
        <v>170</v>
      </c>
      <c r="AU952" s="235" t="s">
        <v>79</v>
      </c>
      <c r="AV952" s="13" t="s">
        <v>77</v>
      </c>
      <c r="AW952" s="13" t="s">
        <v>31</v>
      </c>
      <c r="AX952" s="13" t="s">
        <v>69</v>
      </c>
      <c r="AY952" s="235" t="s">
        <v>159</v>
      </c>
    </row>
    <row r="953" s="14" customFormat="1">
      <c r="A953" s="14"/>
      <c r="B953" s="236"/>
      <c r="C953" s="237"/>
      <c r="D953" s="227" t="s">
        <v>170</v>
      </c>
      <c r="E953" s="238" t="s">
        <v>19</v>
      </c>
      <c r="F953" s="239" t="s">
        <v>1086</v>
      </c>
      <c r="G953" s="237"/>
      <c r="H953" s="240">
        <v>466.82999999999998</v>
      </c>
      <c r="I953" s="241"/>
      <c r="J953" s="237"/>
      <c r="K953" s="237"/>
      <c r="L953" s="242"/>
      <c r="M953" s="243"/>
      <c r="N953" s="244"/>
      <c r="O953" s="244"/>
      <c r="P953" s="244"/>
      <c r="Q953" s="244"/>
      <c r="R953" s="244"/>
      <c r="S953" s="244"/>
      <c r="T953" s="245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  <c r="AE953" s="14"/>
      <c r="AT953" s="246" t="s">
        <v>170</v>
      </c>
      <c r="AU953" s="246" t="s">
        <v>79</v>
      </c>
      <c r="AV953" s="14" t="s">
        <v>79</v>
      </c>
      <c r="AW953" s="14" t="s">
        <v>31</v>
      </c>
      <c r="AX953" s="14" t="s">
        <v>69</v>
      </c>
      <c r="AY953" s="246" t="s">
        <v>159</v>
      </c>
    </row>
    <row r="954" s="14" customFormat="1">
      <c r="A954" s="14"/>
      <c r="B954" s="236"/>
      <c r="C954" s="237"/>
      <c r="D954" s="227" t="s">
        <v>170</v>
      </c>
      <c r="E954" s="238" t="s">
        <v>19</v>
      </c>
      <c r="F954" s="239" t="s">
        <v>1087</v>
      </c>
      <c r="G954" s="237"/>
      <c r="H954" s="240">
        <v>499.60000000000002</v>
      </c>
      <c r="I954" s="241"/>
      <c r="J954" s="237"/>
      <c r="K954" s="237"/>
      <c r="L954" s="242"/>
      <c r="M954" s="243"/>
      <c r="N954" s="244"/>
      <c r="O954" s="244"/>
      <c r="P954" s="244"/>
      <c r="Q954" s="244"/>
      <c r="R954" s="244"/>
      <c r="S954" s="244"/>
      <c r="T954" s="245"/>
      <c r="U954" s="14"/>
      <c r="V954" s="14"/>
      <c r="W954" s="14"/>
      <c r="X954" s="14"/>
      <c r="Y954" s="14"/>
      <c r="Z954" s="14"/>
      <c r="AA954" s="14"/>
      <c r="AB954" s="14"/>
      <c r="AC954" s="14"/>
      <c r="AD954" s="14"/>
      <c r="AE954" s="14"/>
      <c r="AT954" s="246" t="s">
        <v>170</v>
      </c>
      <c r="AU954" s="246" t="s">
        <v>79</v>
      </c>
      <c r="AV954" s="14" t="s">
        <v>79</v>
      </c>
      <c r="AW954" s="14" t="s">
        <v>31</v>
      </c>
      <c r="AX954" s="14" t="s">
        <v>69</v>
      </c>
      <c r="AY954" s="246" t="s">
        <v>159</v>
      </c>
    </row>
    <row r="955" s="13" customFormat="1">
      <c r="A955" s="13"/>
      <c r="B955" s="225"/>
      <c r="C955" s="226"/>
      <c r="D955" s="227" t="s">
        <v>170</v>
      </c>
      <c r="E955" s="228" t="s">
        <v>19</v>
      </c>
      <c r="F955" s="229" t="s">
        <v>839</v>
      </c>
      <c r="G955" s="226"/>
      <c r="H955" s="228" t="s">
        <v>19</v>
      </c>
      <c r="I955" s="230"/>
      <c r="J955" s="226"/>
      <c r="K955" s="226"/>
      <c r="L955" s="231"/>
      <c r="M955" s="232"/>
      <c r="N955" s="233"/>
      <c r="O955" s="233"/>
      <c r="P955" s="233"/>
      <c r="Q955" s="233"/>
      <c r="R955" s="233"/>
      <c r="S955" s="233"/>
      <c r="T955" s="234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T955" s="235" t="s">
        <v>170</v>
      </c>
      <c r="AU955" s="235" t="s">
        <v>79</v>
      </c>
      <c r="AV955" s="13" t="s">
        <v>77</v>
      </c>
      <c r="AW955" s="13" t="s">
        <v>31</v>
      </c>
      <c r="AX955" s="13" t="s">
        <v>69</v>
      </c>
      <c r="AY955" s="235" t="s">
        <v>159</v>
      </c>
    </row>
    <row r="956" s="14" customFormat="1">
      <c r="A956" s="14"/>
      <c r="B956" s="236"/>
      <c r="C956" s="237"/>
      <c r="D956" s="227" t="s">
        <v>170</v>
      </c>
      <c r="E956" s="238" t="s">
        <v>19</v>
      </c>
      <c r="F956" s="239" t="s">
        <v>1088</v>
      </c>
      <c r="G956" s="237"/>
      <c r="H956" s="240">
        <v>640.94500000000005</v>
      </c>
      <c r="I956" s="241"/>
      <c r="J956" s="237"/>
      <c r="K956" s="237"/>
      <c r="L956" s="242"/>
      <c r="M956" s="243"/>
      <c r="N956" s="244"/>
      <c r="O956" s="244"/>
      <c r="P956" s="244"/>
      <c r="Q956" s="244"/>
      <c r="R956" s="244"/>
      <c r="S956" s="244"/>
      <c r="T956" s="245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T956" s="246" t="s">
        <v>170</v>
      </c>
      <c r="AU956" s="246" t="s">
        <v>79</v>
      </c>
      <c r="AV956" s="14" t="s">
        <v>79</v>
      </c>
      <c r="AW956" s="14" t="s">
        <v>31</v>
      </c>
      <c r="AX956" s="14" t="s">
        <v>69</v>
      </c>
      <c r="AY956" s="246" t="s">
        <v>159</v>
      </c>
    </row>
    <row r="957" s="14" customFormat="1">
      <c r="A957" s="14"/>
      <c r="B957" s="236"/>
      <c r="C957" s="237"/>
      <c r="D957" s="227" t="s">
        <v>170</v>
      </c>
      <c r="E957" s="238" t="s">
        <v>19</v>
      </c>
      <c r="F957" s="239" t="s">
        <v>1089</v>
      </c>
      <c r="G957" s="237"/>
      <c r="H957" s="240">
        <v>12</v>
      </c>
      <c r="I957" s="241"/>
      <c r="J957" s="237"/>
      <c r="K957" s="237"/>
      <c r="L957" s="242"/>
      <c r="M957" s="243"/>
      <c r="N957" s="244"/>
      <c r="O957" s="244"/>
      <c r="P957" s="244"/>
      <c r="Q957" s="244"/>
      <c r="R957" s="244"/>
      <c r="S957" s="244"/>
      <c r="T957" s="245"/>
      <c r="U957" s="14"/>
      <c r="V957" s="14"/>
      <c r="W957" s="14"/>
      <c r="X957" s="14"/>
      <c r="Y957" s="14"/>
      <c r="Z957" s="14"/>
      <c r="AA957" s="14"/>
      <c r="AB957" s="14"/>
      <c r="AC957" s="14"/>
      <c r="AD957" s="14"/>
      <c r="AE957" s="14"/>
      <c r="AT957" s="246" t="s">
        <v>170</v>
      </c>
      <c r="AU957" s="246" t="s">
        <v>79</v>
      </c>
      <c r="AV957" s="14" t="s">
        <v>79</v>
      </c>
      <c r="AW957" s="14" t="s">
        <v>31</v>
      </c>
      <c r="AX957" s="14" t="s">
        <v>69</v>
      </c>
      <c r="AY957" s="246" t="s">
        <v>159</v>
      </c>
    </row>
    <row r="958" s="13" customFormat="1">
      <c r="A958" s="13"/>
      <c r="B958" s="225"/>
      <c r="C958" s="226"/>
      <c r="D958" s="227" t="s">
        <v>170</v>
      </c>
      <c r="E958" s="228" t="s">
        <v>19</v>
      </c>
      <c r="F958" s="229" t="s">
        <v>855</v>
      </c>
      <c r="G958" s="226"/>
      <c r="H958" s="228" t="s">
        <v>19</v>
      </c>
      <c r="I958" s="230"/>
      <c r="J958" s="226"/>
      <c r="K958" s="226"/>
      <c r="L958" s="231"/>
      <c r="M958" s="232"/>
      <c r="N958" s="233"/>
      <c r="O958" s="233"/>
      <c r="P958" s="233"/>
      <c r="Q958" s="233"/>
      <c r="R958" s="233"/>
      <c r="S958" s="233"/>
      <c r="T958" s="234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  <c r="AT958" s="235" t="s">
        <v>170</v>
      </c>
      <c r="AU958" s="235" t="s">
        <v>79</v>
      </c>
      <c r="AV958" s="13" t="s">
        <v>77</v>
      </c>
      <c r="AW958" s="13" t="s">
        <v>31</v>
      </c>
      <c r="AX958" s="13" t="s">
        <v>69</v>
      </c>
      <c r="AY958" s="235" t="s">
        <v>159</v>
      </c>
    </row>
    <row r="959" s="14" customFormat="1">
      <c r="A959" s="14"/>
      <c r="B959" s="236"/>
      <c r="C959" s="237"/>
      <c r="D959" s="227" t="s">
        <v>170</v>
      </c>
      <c r="E959" s="238" t="s">
        <v>19</v>
      </c>
      <c r="F959" s="239" t="s">
        <v>1090</v>
      </c>
      <c r="G959" s="237"/>
      <c r="H959" s="240">
        <v>117.45999999999999</v>
      </c>
      <c r="I959" s="241"/>
      <c r="J959" s="237"/>
      <c r="K959" s="237"/>
      <c r="L959" s="242"/>
      <c r="M959" s="243"/>
      <c r="N959" s="244"/>
      <c r="O959" s="244"/>
      <c r="P959" s="244"/>
      <c r="Q959" s="244"/>
      <c r="R959" s="244"/>
      <c r="S959" s="244"/>
      <c r="T959" s="245"/>
      <c r="U959" s="14"/>
      <c r="V959" s="14"/>
      <c r="W959" s="14"/>
      <c r="X959" s="14"/>
      <c r="Y959" s="14"/>
      <c r="Z959" s="14"/>
      <c r="AA959" s="14"/>
      <c r="AB959" s="14"/>
      <c r="AC959" s="14"/>
      <c r="AD959" s="14"/>
      <c r="AE959" s="14"/>
      <c r="AT959" s="246" t="s">
        <v>170</v>
      </c>
      <c r="AU959" s="246" t="s">
        <v>79</v>
      </c>
      <c r="AV959" s="14" t="s">
        <v>79</v>
      </c>
      <c r="AW959" s="14" t="s">
        <v>31</v>
      </c>
      <c r="AX959" s="14" t="s">
        <v>69</v>
      </c>
      <c r="AY959" s="246" t="s">
        <v>159</v>
      </c>
    </row>
    <row r="960" s="13" customFormat="1">
      <c r="A960" s="13"/>
      <c r="B960" s="225"/>
      <c r="C960" s="226"/>
      <c r="D960" s="227" t="s">
        <v>170</v>
      </c>
      <c r="E960" s="228" t="s">
        <v>19</v>
      </c>
      <c r="F960" s="229" t="s">
        <v>857</v>
      </c>
      <c r="G960" s="226"/>
      <c r="H960" s="228" t="s">
        <v>19</v>
      </c>
      <c r="I960" s="230"/>
      <c r="J960" s="226"/>
      <c r="K960" s="226"/>
      <c r="L960" s="231"/>
      <c r="M960" s="232"/>
      <c r="N960" s="233"/>
      <c r="O960" s="233"/>
      <c r="P960" s="233"/>
      <c r="Q960" s="233"/>
      <c r="R960" s="233"/>
      <c r="S960" s="233"/>
      <c r="T960" s="234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  <c r="AE960" s="13"/>
      <c r="AT960" s="235" t="s">
        <v>170</v>
      </c>
      <c r="AU960" s="235" t="s">
        <v>79</v>
      </c>
      <c r="AV960" s="13" t="s">
        <v>77</v>
      </c>
      <c r="AW960" s="13" t="s">
        <v>31</v>
      </c>
      <c r="AX960" s="13" t="s">
        <v>69</v>
      </c>
      <c r="AY960" s="235" t="s">
        <v>159</v>
      </c>
    </row>
    <row r="961" s="14" customFormat="1">
      <c r="A961" s="14"/>
      <c r="B961" s="236"/>
      <c r="C961" s="237"/>
      <c r="D961" s="227" t="s">
        <v>170</v>
      </c>
      <c r="E961" s="238" t="s">
        <v>19</v>
      </c>
      <c r="F961" s="239" t="s">
        <v>858</v>
      </c>
      <c r="G961" s="237"/>
      <c r="H961" s="240">
        <v>36.659999999999997</v>
      </c>
      <c r="I961" s="241"/>
      <c r="J961" s="237"/>
      <c r="K961" s="237"/>
      <c r="L961" s="242"/>
      <c r="M961" s="243"/>
      <c r="N961" s="244"/>
      <c r="O961" s="244"/>
      <c r="P961" s="244"/>
      <c r="Q961" s="244"/>
      <c r="R961" s="244"/>
      <c r="S961" s="244"/>
      <c r="T961" s="245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  <c r="AT961" s="246" t="s">
        <v>170</v>
      </c>
      <c r="AU961" s="246" t="s">
        <v>79</v>
      </c>
      <c r="AV961" s="14" t="s">
        <v>79</v>
      </c>
      <c r="AW961" s="14" t="s">
        <v>31</v>
      </c>
      <c r="AX961" s="14" t="s">
        <v>69</v>
      </c>
      <c r="AY961" s="246" t="s">
        <v>159</v>
      </c>
    </row>
    <row r="962" s="13" customFormat="1">
      <c r="A962" s="13"/>
      <c r="B962" s="225"/>
      <c r="C962" s="226"/>
      <c r="D962" s="227" t="s">
        <v>170</v>
      </c>
      <c r="E962" s="228" t="s">
        <v>19</v>
      </c>
      <c r="F962" s="229" t="s">
        <v>859</v>
      </c>
      <c r="G962" s="226"/>
      <c r="H962" s="228" t="s">
        <v>19</v>
      </c>
      <c r="I962" s="230"/>
      <c r="J962" s="226"/>
      <c r="K962" s="226"/>
      <c r="L962" s="231"/>
      <c r="M962" s="232"/>
      <c r="N962" s="233"/>
      <c r="O962" s="233"/>
      <c r="P962" s="233"/>
      <c r="Q962" s="233"/>
      <c r="R962" s="233"/>
      <c r="S962" s="233"/>
      <c r="T962" s="234"/>
      <c r="U962" s="13"/>
      <c r="V962" s="13"/>
      <c r="W962" s="13"/>
      <c r="X962" s="13"/>
      <c r="Y962" s="13"/>
      <c r="Z962" s="13"/>
      <c r="AA962" s="13"/>
      <c r="AB962" s="13"/>
      <c r="AC962" s="13"/>
      <c r="AD962" s="13"/>
      <c r="AE962" s="13"/>
      <c r="AT962" s="235" t="s">
        <v>170</v>
      </c>
      <c r="AU962" s="235" t="s">
        <v>79</v>
      </c>
      <c r="AV962" s="13" t="s">
        <v>77</v>
      </c>
      <c r="AW962" s="13" t="s">
        <v>31</v>
      </c>
      <c r="AX962" s="13" t="s">
        <v>69</v>
      </c>
      <c r="AY962" s="235" t="s">
        <v>159</v>
      </c>
    </row>
    <row r="963" s="14" customFormat="1">
      <c r="A963" s="14"/>
      <c r="B963" s="236"/>
      <c r="C963" s="237"/>
      <c r="D963" s="227" t="s">
        <v>170</v>
      </c>
      <c r="E963" s="238" t="s">
        <v>19</v>
      </c>
      <c r="F963" s="239" t="s">
        <v>1091</v>
      </c>
      <c r="G963" s="237"/>
      <c r="H963" s="240">
        <v>539.25999999999999</v>
      </c>
      <c r="I963" s="241"/>
      <c r="J963" s="237"/>
      <c r="K963" s="237"/>
      <c r="L963" s="242"/>
      <c r="M963" s="243"/>
      <c r="N963" s="244"/>
      <c r="O963" s="244"/>
      <c r="P963" s="244"/>
      <c r="Q963" s="244"/>
      <c r="R963" s="244"/>
      <c r="S963" s="244"/>
      <c r="T963" s="245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  <c r="AE963" s="14"/>
      <c r="AT963" s="246" t="s">
        <v>170</v>
      </c>
      <c r="AU963" s="246" t="s">
        <v>79</v>
      </c>
      <c r="AV963" s="14" t="s">
        <v>79</v>
      </c>
      <c r="AW963" s="14" t="s">
        <v>31</v>
      </c>
      <c r="AX963" s="14" t="s">
        <v>69</v>
      </c>
      <c r="AY963" s="246" t="s">
        <v>159</v>
      </c>
    </row>
    <row r="964" s="15" customFormat="1">
      <c r="A964" s="15"/>
      <c r="B964" s="247"/>
      <c r="C964" s="248"/>
      <c r="D964" s="227" t="s">
        <v>170</v>
      </c>
      <c r="E964" s="249" t="s">
        <v>19</v>
      </c>
      <c r="F964" s="250" t="s">
        <v>188</v>
      </c>
      <c r="G964" s="248"/>
      <c r="H964" s="251">
        <v>3359.1000000000004</v>
      </c>
      <c r="I964" s="252"/>
      <c r="J964" s="248"/>
      <c r="K964" s="248"/>
      <c r="L964" s="253"/>
      <c r="M964" s="254"/>
      <c r="N964" s="255"/>
      <c r="O964" s="255"/>
      <c r="P964" s="255"/>
      <c r="Q964" s="255"/>
      <c r="R964" s="255"/>
      <c r="S964" s="255"/>
      <c r="T964" s="256"/>
      <c r="U964" s="15"/>
      <c r="V964" s="15"/>
      <c r="W964" s="15"/>
      <c r="X964" s="15"/>
      <c r="Y964" s="15"/>
      <c r="Z964" s="15"/>
      <c r="AA964" s="15"/>
      <c r="AB964" s="15"/>
      <c r="AC964" s="15"/>
      <c r="AD964" s="15"/>
      <c r="AE964" s="15"/>
      <c r="AT964" s="257" t="s">
        <v>170</v>
      </c>
      <c r="AU964" s="257" t="s">
        <v>79</v>
      </c>
      <c r="AV964" s="15" t="s">
        <v>166</v>
      </c>
      <c r="AW964" s="15" t="s">
        <v>31</v>
      </c>
      <c r="AX964" s="15" t="s">
        <v>77</v>
      </c>
      <c r="AY964" s="257" t="s">
        <v>159</v>
      </c>
    </row>
    <row r="965" s="2" customFormat="1" ht="33" customHeight="1">
      <c r="A965" s="41"/>
      <c r="B965" s="42"/>
      <c r="C965" s="207" t="s">
        <v>1092</v>
      </c>
      <c r="D965" s="207" t="s">
        <v>161</v>
      </c>
      <c r="E965" s="208" t="s">
        <v>1093</v>
      </c>
      <c r="F965" s="209" t="s">
        <v>1094</v>
      </c>
      <c r="G965" s="210" t="s">
        <v>197</v>
      </c>
      <c r="H965" s="211">
        <v>403092</v>
      </c>
      <c r="I965" s="212"/>
      <c r="J965" s="213">
        <f>ROUND(I965*H965,2)</f>
        <v>0</v>
      </c>
      <c r="K965" s="209" t="s">
        <v>165</v>
      </c>
      <c r="L965" s="47"/>
      <c r="M965" s="214" t="s">
        <v>19</v>
      </c>
      <c r="N965" s="215" t="s">
        <v>40</v>
      </c>
      <c r="O965" s="87"/>
      <c r="P965" s="216">
        <f>O965*H965</f>
        <v>0</v>
      </c>
      <c r="Q965" s="216">
        <v>0</v>
      </c>
      <c r="R965" s="216">
        <f>Q965*H965</f>
        <v>0</v>
      </c>
      <c r="S965" s="216">
        <v>0</v>
      </c>
      <c r="T965" s="217">
        <f>S965*H965</f>
        <v>0</v>
      </c>
      <c r="U965" s="41"/>
      <c r="V965" s="41"/>
      <c r="W965" s="41"/>
      <c r="X965" s="41"/>
      <c r="Y965" s="41"/>
      <c r="Z965" s="41"/>
      <c r="AA965" s="41"/>
      <c r="AB965" s="41"/>
      <c r="AC965" s="41"/>
      <c r="AD965" s="41"/>
      <c r="AE965" s="41"/>
      <c r="AR965" s="218" t="s">
        <v>166</v>
      </c>
      <c r="AT965" s="218" t="s">
        <v>161</v>
      </c>
      <c r="AU965" s="218" t="s">
        <v>79</v>
      </c>
      <c r="AY965" s="20" t="s">
        <v>159</v>
      </c>
      <c r="BE965" s="219">
        <f>IF(N965="základní",J965,0)</f>
        <v>0</v>
      </c>
      <c r="BF965" s="219">
        <f>IF(N965="snížená",J965,0)</f>
        <v>0</v>
      </c>
      <c r="BG965" s="219">
        <f>IF(N965="zákl. přenesená",J965,0)</f>
        <v>0</v>
      </c>
      <c r="BH965" s="219">
        <f>IF(N965="sníž. přenesená",J965,0)</f>
        <v>0</v>
      </c>
      <c r="BI965" s="219">
        <f>IF(N965="nulová",J965,0)</f>
        <v>0</v>
      </c>
      <c r="BJ965" s="20" t="s">
        <v>77</v>
      </c>
      <c r="BK965" s="219">
        <f>ROUND(I965*H965,2)</f>
        <v>0</v>
      </c>
      <c r="BL965" s="20" t="s">
        <v>166</v>
      </c>
      <c r="BM965" s="218" t="s">
        <v>1095</v>
      </c>
    </row>
    <row r="966" s="2" customFormat="1">
      <c r="A966" s="41"/>
      <c r="B966" s="42"/>
      <c r="C966" s="43"/>
      <c r="D966" s="220" t="s">
        <v>168</v>
      </c>
      <c r="E966" s="43"/>
      <c r="F966" s="221" t="s">
        <v>1096</v>
      </c>
      <c r="G966" s="43"/>
      <c r="H966" s="43"/>
      <c r="I966" s="222"/>
      <c r="J966" s="43"/>
      <c r="K966" s="43"/>
      <c r="L966" s="47"/>
      <c r="M966" s="223"/>
      <c r="N966" s="224"/>
      <c r="O966" s="87"/>
      <c r="P966" s="87"/>
      <c r="Q966" s="87"/>
      <c r="R966" s="87"/>
      <c r="S966" s="87"/>
      <c r="T966" s="88"/>
      <c r="U966" s="41"/>
      <c r="V966" s="41"/>
      <c r="W966" s="41"/>
      <c r="X966" s="41"/>
      <c r="Y966" s="41"/>
      <c r="Z966" s="41"/>
      <c r="AA966" s="41"/>
      <c r="AB966" s="41"/>
      <c r="AC966" s="41"/>
      <c r="AD966" s="41"/>
      <c r="AE966" s="41"/>
      <c r="AT966" s="20" t="s">
        <v>168</v>
      </c>
      <c r="AU966" s="20" t="s">
        <v>79</v>
      </c>
    </row>
    <row r="967" s="14" customFormat="1">
      <c r="A967" s="14"/>
      <c r="B967" s="236"/>
      <c r="C967" s="237"/>
      <c r="D967" s="227" t="s">
        <v>170</v>
      </c>
      <c r="E967" s="238" t="s">
        <v>19</v>
      </c>
      <c r="F967" s="239" t="s">
        <v>1097</v>
      </c>
      <c r="G967" s="237"/>
      <c r="H967" s="240">
        <v>403092</v>
      </c>
      <c r="I967" s="241"/>
      <c r="J967" s="237"/>
      <c r="K967" s="237"/>
      <c r="L967" s="242"/>
      <c r="M967" s="243"/>
      <c r="N967" s="244"/>
      <c r="O967" s="244"/>
      <c r="P967" s="244"/>
      <c r="Q967" s="244"/>
      <c r="R967" s="244"/>
      <c r="S967" s="244"/>
      <c r="T967" s="245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  <c r="AT967" s="246" t="s">
        <v>170</v>
      </c>
      <c r="AU967" s="246" t="s">
        <v>79</v>
      </c>
      <c r="AV967" s="14" t="s">
        <v>79</v>
      </c>
      <c r="AW967" s="14" t="s">
        <v>31</v>
      </c>
      <c r="AX967" s="14" t="s">
        <v>77</v>
      </c>
      <c r="AY967" s="246" t="s">
        <v>159</v>
      </c>
    </row>
    <row r="968" s="2" customFormat="1" ht="24.15" customHeight="1">
      <c r="A968" s="41"/>
      <c r="B968" s="42"/>
      <c r="C968" s="207" t="s">
        <v>1098</v>
      </c>
      <c r="D968" s="207" t="s">
        <v>161</v>
      </c>
      <c r="E968" s="208" t="s">
        <v>1099</v>
      </c>
      <c r="F968" s="209" t="s">
        <v>1100</v>
      </c>
      <c r="G968" s="210" t="s">
        <v>197</v>
      </c>
      <c r="H968" s="211">
        <v>3359.0999999999999</v>
      </c>
      <c r="I968" s="212"/>
      <c r="J968" s="213">
        <f>ROUND(I968*H968,2)</f>
        <v>0</v>
      </c>
      <c r="K968" s="209" t="s">
        <v>165</v>
      </c>
      <c r="L968" s="47"/>
      <c r="M968" s="214" t="s">
        <v>19</v>
      </c>
      <c r="N968" s="215" t="s">
        <v>40</v>
      </c>
      <c r="O968" s="87"/>
      <c r="P968" s="216">
        <f>O968*H968</f>
        <v>0</v>
      </c>
      <c r="Q968" s="216">
        <v>0</v>
      </c>
      <c r="R968" s="216">
        <f>Q968*H968</f>
        <v>0</v>
      </c>
      <c r="S968" s="216">
        <v>0</v>
      </c>
      <c r="T968" s="217">
        <f>S968*H968</f>
        <v>0</v>
      </c>
      <c r="U968" s="41"/>
      <c r="V968" s="41"/>
      <c r="W968" s="41"/>
      <c r="X968" s="41"/>
      <c r="Y968" s="41"/>
      <c r="Z968" s="41"/>
      <c r="AA968" s="41"/>
      <c r="AB968" s="41"/>
      <c r="AC968" s="41"/>
      <c r="AD968" s="41"/>
      <c r="AE968" s="41"/>
      <c r="AR968" s="218" t="s">
        <v>166</v>
      </c>
      <c r="AT968" s="218" t="s">
        <v>161</v>
      </c>
      <c r="AU968" s="218" t="s">
        <v>79</v>
      </c>
      <c r="AY968" s="20" t="s">
        <v>159</v>
      </c>
      <c r="BE968" s="219">
        <f>IF(N968="základní",J968,0)</f>
        <v>0</v>
      </c>
      <c r="BF968" s="219">
        <f>IF(N968="snížená",J968,0)</f>
        <v>0</v>
      </c>
      <c r="BG968" s="219">
        <f>IF(N968="zákl. přenesená",J968,0)</f>
        <v>0</v>
      </c>
      <c r="BH968" s="219">
        <f>IF(N968="sníž. přenesená",J968,0)</f>
        <v>0</v>
      </c>
      <c r="BI968" s="219">
        <f>IF(N968="nulová",J968,0)</f>
        <v>0</v>
      </c>
      <c r="BJ968" s="20" t="s">
        <v>77</v>
      </c>
      <c r="BK968" s="219">
        <f>ROUND(I968*H968,2)</f>
        <v>0</v>
      </c>
      <c r="BL968" s="20" t="s">
        <v>166</v>
      </c>
      <c r="BM968" s="218" t="s">
        <v>1101</v>
      </c>
    </row>
    <row r="969" s="2" customFormat="1">
      <c r="A969" s="41"/>
      <c r="B969" s="42"/>
      <c r="C969" s="43"/>
      <c r="D969" s="220" t="s">
        <v>168</v>
      </c>
      <c r="E969" s="43"/>
      <c r="F969" s="221" t="s">
        <v>1102</v>
      </c>
      <c r="G969" s="43"/>
      <c r="H969" s="43"/>
      <c r="I969" s="222"/>
      <c r="J969" s="43"/>
      <c r="K969" s="43"/>
      <c r="L969" s="47"/>
      <c r="M969" s="223"/>
      <c r="N969" s="224"/>
      <c r="O969" s="87"/>
      <c r="P969" s="87"/>
      <c r="Q969" s="87"/>
      <c r="R969" s="87"/>
      <c r="S969" s="87"/>
      <c r="T969" s="88"/>
      <c r="U969" s="41"/>
      <c r="V969" s="41"/>
      <c r="W969" s="41"/>
      <c r="X969" s="41"/>
      <c r="Y969" s="41"/>
      <c r="Z969" s="41"/>
      <c r="AA969" s="41"/>
      <c r="AB969" s="41"/>
      <c r="AC969" s="41"/>
      <c r="AD969" s="41"/>
      <c r="AE969" s="41"/>
      <c r="AT969" s="20" t="s">
        <v>168</v>
      </c>
      <c r="AU969" s="20" t="s">
        <v>79</v>
      </c>
    </row>
    <row r="970" s="2" customFormat="1" ht="16.5" customHeight="1">
      <c r="A970" s="41"/>
      <c r="B970" s="42"/>
      <c r="C970" s="207" t="s">
        <v>1103</v>
      </c>
      <c r="D970" s="207" t="s">
        <v>161</v>
      </c>
      <c r="E970" s="208" t="s">
        <v>1104</v>
      </c>
      <c r="F970" s="209" t="s">
        <v>1105</v>
      </c>
      <c r="G970" s="210" t="s">
        <v>197</v>
      </c>
      <c r="H970" s="211">
        <v>3359.0999999999999</v>
      </c>
      <c r="I970" s="212"/>
      <c r="J970" s="213">
        <f>ROUND(I970*H970,2)</f>
        <v>0</v>
      </c>
      <c r="K970" s="209" t="s">
        <v>165</v>
      </c>
      <c r="L970" s="47"/>
      <c r="M970" s="214" t="s">
        <v>19</v>
      </c>
      <c r="N970" s="215" t="s">
        <v>40</v>
      </c>
      <c r="O970" s="87"/>
      <c r="P970" s="216">
        <f>O970*H970</f>
        <v>0</v>
      </c>
      <c r="Q970" s="216">
        <v>0</v>
      </c>
      <c r="R970" s="216">
        <f>Q970*H970</f>
        <v>0</v>
      </c>
      <c r="S970" s="216">
        <v>0</v>
      </c>
      <c r="T970" s="217">
        <f>S970*H970</f>
        <v>0</v>
      </c>
      <c r="U970" s="41"/>
      <c r="V970" s="41"/>
      <c r="W970" s="41"/>
      <c r="X970" s="41"/>
      <c r="Y970" s="41"/>
      <c r="Z970" s="41"/>
      <c r="AA970" s="41"/>
      <c r="AB970" s="41"/>
      <c r="AC970" s="41"/>
      <c r="AD970" s="41"/>
      <c r="AE970" s="41"/>
      <c r="AR970" s="218" t="s">
        <v>166</v>
      </c>
      <c r="AT970" s="218" t="s">
        <v>161</v>
      </c>
      <c r="AU970" s="218" t="s">
        <v>79</v>
      </c>
      <c r="AY970" s="20" t="s">
        <v>159</v>
      </c>
      <c r="BE970" s="219">
        <f>IF(N970="základní",J970,0)</f>
        <v>0</v>
      </c>
      <c r="BF970" s="219">
        <f>IF(N970="snížená",J970,0)</f>
        <v>0</v>
      </c>
      <c r="BG970" s="219">
        <f>IF(N970="zákl. přenesená",J970,0)</f>
        <v>0</v>
      </c>
      <c r="BH970" s="219">
        <f>IF(N970="sníž. přenesená",J970,0)</f>
        <v>0</v>
      </c>
      <c r="BI970" s="219">
        <f>IF(N970="nulová",J970,0)</f>
        <v>0</v>
      </c>
      <c r="BJ970" s="20" t="s">
        <v>77</v>
      </c>
      <c r="BK970" s="219">
        <f>ROUND(I970*H970,2)</f>
        <v>0</v>
      </c>
      <c r="BL970" s="20" t="s">
        <v>166</v>
      </c>
      <c r="BM970" s="218" t="s">
        <v>1106</v>
      </c>
    </row>
    <row r="971" s="2" customFormat="1">
      <c r="A971" s="41"/>
      <c r="B971" s="42"/>
      <c r="C971" s="43"/>
      <c r="D971" s="220" t="s">
        <v>168</v>
      </c>
      <c r="E971" s="43"/>
      <c r="F971" s="221" t="s">
        <v>1107</v>
      </c>
      <c r="G971" s="43"/>
      <c r="H971" s="43"/>
      <c r="I971" s="222"/>
      <c r="J971" s="43"/>
      <c r="K971" s="43"/>
      <c r="L971" s="47"/>
      <c r="M971" s="223"/>
      <c r="N971" s="224"/>
      <c r="O971" s="87"/>
      <c r="P971" s="87"/>
      <c r="Q971" s="87"/>
      <c r="R971" s="87"/>
      <c r="S971" s="87"/>
      <c r="T971" s="88"/>
      <c r="U971" s="41"/>
      <c r="V971" s="41"/>
      <c r="W971" s="41"/>
      <c r="X971" s="41"/>
      <c r="Y971" s="41"/>
      <c r="Z971" s="41"/>
      <c r="AA971" s="41"/>
      <c r="AB971" s="41"/>
      <c r="AC971" s="41"/>
      <c r="AD971" s="41"/>
      <c r="AE971" s="41"/>
      <c r="AT971" s="20" t="s">
        <v>168</v>
      </c>
      <c r="AU971" s="20" t="s">
        <v>79</v>
      </c>
    </row>
    <row r="972" s="2" customFormat="1" ht="21.75" customHeight="1">
      <c r="A972" s="41"/>
      <c r="B972" s="42"/>
      <c r="C972" s="207" t="s">
        <v>1108</v>
      </c>
      <c r="D972" s="207" t="s">
        <v>161</v>
      </c>
      <c r="E972" s="208" t="s">
        <v>1109</v>
      </c>
      <c r="F972" s="209" t="s">
        <v>1110</v>
      </c>
      <c r="G972" s="210" t="s">
        <v>197</v>
      </c>
      <c r="H972" s="211">
        <v>403092</v>
      </c>
      <c r="I972" s="212"/>
      <c r="J972" s="213">
        <f>ROUND(I972*H972,2)</f>
        <v>0</v>
      </c>
      <c r="K972" s="209" t="s">
        <v>165</v>
      </c>
      <c r="L972" s="47"/>
      <c r="M972" s="214" t="s">
        <v>19</v>
      </c>
      <c r="N972" s="215" t="s">
        <v>40</v>
      </c>
      <c r="O972" s="87"/>
      <c r="P972" s="216">
        <f>O972*H972</f>
        <v>0</v>
      </c>
      <c r="Q972" s="216">
        <v>0</v>
      </c>
      <c r="R972" s="216">
        <f>Q972*H972</f>
        <v>0</v>
      </c>
      <c r="S972" s="216">
        <v>0</v>
      </c>
      <c r="T972" s="217">
        <f>S972*H972</f>
        <v>0</v>
      </c>
      <c r="U972" s="41"/>
      <c r="V972" s="41"/>
      <c r="W972" s="41"/>
      <c r="X972" s="41"/>
      <c r="Y972" s="41"/>
      <c r="Z972" s="41"/>
      <c r="AA972" s="41"/>
      <c r="AB972" s="41"/>
      <c r="AC972" s="41"/>
      <c r="AD972" s="41"/>
      <c r="AE972" s="41"/>
      <c r="AR972" s="218" t="s">
        <v>166</v>
      </c>
      <c r="AT972" s="218" t="s">
        <v>161</v>
      </c>
      <c r="AU972" s="218" t="s">
        <v>79</v>
      </c>
      <c r="AY972" s="20" t="s">
        <v>159</v>
      </c>
      <c r="BE972" s="219">
        <f>IF(N972="základní",J972,0)</f>
        <v>0</v>
      </c>
      <c r="BF972" s="219">
        <f>IF(N972="snížená",J972,0)</f>
        <v>0</v>
      </c>
      <c r="BG972" s="219">
        <f>IF(N972="zákl. přenesená",J972,0)</f>
        <v>0</v>
      </c>
      <c r="BH972" s="219">
        <f>IF(N972="sníž. přenesená",J972,0)</f>
        <v>0</v>
      </c>
      <c r="BI972" s="219">
        <f>IF(N972="nulová",J972,0)</f>
        <v>0</v>
      </c>
      <c r="BJ972" s="20" t="s">
        <v>77</v>
      </c>
      <c r="BK972" s="219">
        <f>ROUND(I972*H972,2)</f>
        <v>0</v>
      </c>
      <c r="BL972" s="20" t="s">
        <v>166</v>
      </c>
      <c r="BM972" s="218" t="s">
        <v>1111</v>
      </c>
    </row>
    <row r="973" s="2" customFormat="1">
      <c r="A973" s="41"/>
      <c r="B973" s="42"/>
      <c r="C973" s="43"/>
      <c r="D973" s="220" t="s">
        <v>168</v>
      </c>
      <c r="E973" s="43"/>
      <c r="F973" s="221" t="s">
        <v>1112</v>
      </c>
      <c r="G973" s="43"/>
      <c r="H973" s="43"/>
      <c r="I973" s="222"/>
      <c r="J973" s="43"/>
      <c r="K973" s="43"/>
      <c r="L973" s="47"/>
      <c r="M973" s="223"/>
      <c r="N973" s="224"/>
      <c r="O973" s="87"/>
      <c r="P973" s="87"/>
      <c r="Q973" s="87"/>
      <c r="R973" s="87"/>
      <c r="S973" s="87"/>
      <c r="T973" s="88"/>
      <c r="U973" s="41"/>
      <c r="V973" s="41"/>
      <c r="W973" s="41"/>
      <c r="X973" s="41"/>
      <c r="Y973" s="41"/>
      <c r="Z973" s="41"/>
      <c r="AA973" s="41"/>
      <c r="AB973" s="41"/>
      <c r="AC973" s="41"/>
      <c r="AD973" s="41"/>
      <c r="AE973" s="41"/>
      <c r="AT973" s="20" t="s">
        <v>168</v>
      </c>
      <c r="AU973" s="20" t="s">
        <v>79</v>
      </c>
    </row>
    <row r="974" s="14" customFormat="1">
      <c r="A974" s="14"/>
      <c r="B974" s="236"/>
      <c r="C974" s="237"/>
      <c r="D974" s="227" t="s">
        <v>170</v>
      </c>
      <c r="E974" s="238" t="s">
        <v>19</v>
      </c>
      <c r="F974" s="239" t="s">
        <v>1097</v>
      </c>
      <c r="G974" s="237"/>
      <c r="H974" s="240">
        <v>403092</v>
      </c>
      <c r="I974" s="241"/>
      <c r="J974" s="237"/>
      <c r="K974" s="237"/>
      <c r="L974" s="242"/>
      <c r="M974" s="243"/>
      <c r="N974" s="244"/>
      <c r="O974" s="244"/>
      <c r="P974" s="244"/>
      <c r="Q974" s="244"/>
      <c r="R974" s="244"/>
      <c r="S974" s="244"/>
      <c r="T974" s="245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  <c r="AE974" s="14"/>
      <c r="AT974" s="246" t="s">
        <v>170</v>
      </c>
      <c r="AU974" s="246" t="s">
        <v>79</v>
      </c>
      <c r="AV974" s="14" t="s">
        <v>79</v>
      </c>
      <c r="AW974" s="14" t="s">
        <v>31</v>
      </c>
      <c r="AX974" s="14" t="s">
        <v>77</v>
      </c>
      <c r="AY974" s="246" t="s">
        <v>159</v>
      </c>
    </row>
    <row r="975" s="2" customFormat="1" ht="16.5" customHeight="1">
      <c r="A975" s="41"/>
      <c r="B975" s="42"/>
      <c r="C975" s="207" t="s">
        <v>1113</v>
      </c>
      <c r="D975" s="207" t="s">
        <v>161</v>
      </c>
      <c r="E975" s="208" t="s">
        <v>1114</v>
      </c>
      <c r="F975" s="209" t="s">
        <v>1115</v>
      </c>
      <c r="G975" s="210" t="s">
        <v>197</v>
      </c>
      <c r="H975" s="211">
        <v>3359.0999999999999</v>
      </c>
      <c r="I975" s="212"/>
      <c r="J975" s="213">
        <f>ROUND(I975*H975,2)</f>
        <v>0</v>
      </c>
      <c r="K975" s="209" t="s">
        <v>165</v>
      </c>
      <c r="L975" s="47"/>
      <c r="M975" s="214" t="s">
        <v>19</v>
      </c>
      <c r="N975" s="215" t="s">
        <v>40</v>
      </c>
      <c r="O975" s="87"/>
      <c r="P975" s="216">
        <f>O975*H975</f>
        <v>0</v>
      </c>
      <c r="Q975" s="216">
        <v>0</v>
      </c>
      <c r="R975" s="216">
        <f>Q975*H975</f>
        <v>0</v>
      </c>
      <c r="S975" s="216">
        <v>0</v>
      </c>
      <c r="T975" s="217">
        <f>S975*H975</f>
        <v>0</v>
      </c>
      <c r="U975" s="41"/>
      <c r="V975" s="41"/>
      <c r="W975" s="41"/>
      <c r="X975" s="41"/>
      <c r="Y975" s="41"/>
      <c r="Z975" s="41"/>
      <c r="AA975" s="41"/>
      <c r="AB975" s="41"/>
      <c r="AC975" s="41"/>
      <c r="AD975" s="41"/>
      <c r="AE975" s="41"/>
      <c r="AR975" s="218" t="s">
        <v>166</v>
      </c>
      <c r="AT975" s="218" t="s">
        <v>161</v>
      </c>
      <c r="AU975" s="218" t="s">
        <v>79</v>
      </c>
      <c r="AY975" s="20" t="s">
        <v>159</v>
      </c>
      <c r="BE975" s="219">
        <f>IF(N975="základní",J975,0)</f>
        <v>0</v>
      </c>
      <c r="BF975" s="219">
        <f>IF(N975="snížená",J975,0)</f>
        <v>0</v>
      </c>
      <c r="BG975" s="219">
        <f>IF(N975="zákl. přenesená",J975,0)</f>
        <v>0</v>
      </c>
      <c r="BH975" s="219">
        <f>IF(N975="sníž. přenesená",J975,0)</f>
        <v>0</v>
      </c>
      <c r="BI975" s="219">
        <f>IF(N975="nulová",J975,0)</f>
        <v>0</v>
      </c>
      <c r="BJ975" s="20" t="s">
        <v>77</v>
      </c>
      <c r="BK975" s="219">
        <f>ROUND(I975*H975,2)</f>
        <v>0</v>
      </c>
      <c r="BL975" s="20" t="s">
        <v>166</v>
      </c>
      <c r="BM975" s="218" t="s">
        <v>1116</v>
      </c>
    </row>
    <row r="976" s="2" customFormat="1">
      <c r="A976" s="41"/>
      <c r="B976" s="42"/>
      <c r="C976" s="43"/>
      <c r="D976" s="220" t="s">
        <v>168</v>
      </c>
      <c r="E976" s="43"/>
      <c r="F976" s="221" t="s">
        <v>1117</v>
      </c>
      <c r="G976" s="43"/>
      <c r="H976" s="43"/>
      <c r="I976" s="222"/>
      <c r="J976" s="43"/>
      <c r="K976" s="43"/>
      <c r="L976" s="47"/>
      <c r="M976" s="223"/>
      <c r="N976" s="224"/>
      <c r="O976" s="87"/>
      <c r="P976" s="87"/>
      <c r="Q976" s="87"/>
      <c r="R976" s="87"/>
      <c r="S976" s="87"/>
      <c r="T976" s="88"/>
      <c r="U976" s="41"/>
      <c r="V976" s="41"/>
      <c r="W976" s="41"/>
      <c r="X976" s="41"/>
      <c r="Y976" s="41"/>
      <c r="Z976" s="41"/>
      <c r="AA976" s="41"/>
      <c r="AB976" s="41"/>
      <c r="AC976" s="41"/>
      <c r="AD976" s="41"/>
      <c r="AE976" s="41"/>
      <c r="AT976" s="20" t="s">
        <v>168</v>
      </c>
      <c r="AU976" s="20" t="s">
        <v>79</v>
      </c>
    </row>
    <row r="977" s="2" customFormat="1" ht="24.15" customHeight="1">
      <c r="A977" s="41"/>
      <c r="B977" s="42"/>
      <c r="C977" s="207" t="s">
        <v>1118</v>
      </c>
      <c r="D977" s="207" t="s">
        <v>161</v>
      </c>
      <c r="E977" s="208" t="s">
        <v>1119</v>
      </c>
      <c r="F977" s="209" t="s">
        <v>1120</v>
      </c>
      <c r="G977" s="210" t="s">
        <v>197</v>
      </c>
      <c r="H977" s="211">
        <v>4273.2200000000003</v>
      </c>
      <c r="I977" s="212"/>
      <c r="J977" s="213">
        <f>ROUND(I977*H977,2)</f>
        <v>0</v>
      </c>
      <c r="K977" s="209" t="s">
        <v>165</v>
      </c>
      <c r="L977" s="47"/>
      <c r="M977" s="214" t="s">
        <v>19</v>
      </c>
      <c r="N977" s="215" t="s">
        <v>40</v>
      </c>
      <c r="O977" s="87"/>
      <c r="P977" s="216">
        <f>O977*H977</f>
        <v>0</v>
      </c>
      <c r="Q977" s="216">
        <v>0.00012999999999999999</v>
      </c>
      <c r="R977" s="216">
        <f>Q977*H977</f>
        <v>0.55551859999999997</v>
      </c>
      <c r="S977" s="216">
        <v>0</v>
      </c>
      <c r="T977" s="217">
        <f>S977*H977</f>
        <v>0</v>
      </c>
      <c r="U977" s="41"/>
      <c r="V977" s="41"/>
      <c r="W977" s="41"/>
      <c r="X977" s="41"/>
      <c r="Y977" s="41"/>
      <c r="Z977" s="41"/>
      <c r="AA977" s="41"/>
      <c r="AB977" s="41"/>
      <c r="AC977" s="41"/>
      <c r="AD977" s="41"/>
      <c r="AE977" s="41"/>
      <c r="AR977" s="218" t="s">
        <v>166</v>
      </c>
      <c r="AT977" s="218" t="s">
        <v>161</v>
      </c>
      <c r="AU977" s="218" t="s">
        <v>79</v>
      </c>
      <c r="AY977" s="20" t="s">
        <v>159</v>
      </c>
      <c r="BE977" s="219">
        <f>IF(N977="základní",J977,0)</f>
        <v>0</v>
      </c>
      <c r="BF977" s="219">
        <f>IF(N977="snížená",J977,0)</f>
        <v>0</v>
      </c>
      <c r="BG977" s="219">
        <f>IF(N977="zákl. přenesená",J977,0)</f>
        <v>0</v>
      </c>
      <c r="BH977" s="219">
        <f>IF(N977="sníž. přenesená",J977,0)</f>
        <v>0</v>
      </c>
      <c r="BI977" s="219">
        <f>IF(N977="nulová",J977,0)</f>
        <v>0</v>
      </c>
      <c r="BJ977" s="20" t="s">
        <v>77</v>
      </c>
      <c r="BK977" s="219">
        <f>ROUND(I977*H977,2)</f>
        <v>0</v>
      </c>
      <c r="BL977" s="20" t="s">
        <v>166</v>
      </c>
      <c r="BM977" s="218" t="s">
        <v>1121</v>
      </c>
    </row>
    <row r="978" s="2" customFormat="1">
      <c r="A978" s="41"/>
      <c r="B978" s="42"/>
      <c r="C978" s="43"/>
      <c r="D978" s="220" t="s">
        <v>168</v>
      </c>
      <c r="E978" s="43"/>
      <c r="F978" s="221" t="s">
        <v>1122</v>
      </c>
      <c r="G978" s="43"/>
      <c r="H978" s="43"/>
      <c r="I978" s="222"/>
      <c r="J978" s="43"/>
      <c r="K978" s="43"/>
      <c r="L978" s="47"/>
      <c r="M978" s="223"/>
      <c r="N978" s="224"/>
      <c r="O978" s="87"/>
      <c r="P978" s="87"/>
      <c r="Q978" s="87"/>
      <c r="R978" s="87"/>
      <c r="S978" s="87"/>
      <c r="T978" s="88"/>
      <c r="U978" s="41"/>
      <c r="V978" s="41"/>
      <c r="W978" s="41"/>
      <c r="X978" s="41"/>
      <c r="Y978" s="41"/>
      <c r="Z978" s="41"/>
      <c r="AA978" s="41"/>
      <c r="AB978" s="41"/>
      <c r="AC978" s="41"/>
      <c r="AD978" s="41"/>
      <c r="AE978" s="41"/>
      <c r="AT978" s="20" t="s">
        <v>168</v>
      </c>
      <c r="AU978" s="20" t="s">
        <v>79</v>
      </c>
    </row>
    <row r="979" s="13" customFormat="1">
      <c r="A979" s="13"/>
      <c r="B979" s="225"/>
      <c r="C979" s="226"/>
      <c r="D979" s="227" t="s">
        <v>170</v>
      </c>
      <c r="E979" s="228" t="s">
        <v>19</v>
      </c>
      <c r="F979" s="229" t="s">
        <v>1123</v>
      </c>
      <c r="G979" s="226"/>
      <c r="H979" s="228" t="s">
        <v>19</v>
      </c>
      <c r="I979" s="230"/>
      <c r="J979" s="226"/>
      <c r="K979" s="226"/>
      <c r="L979" s="231"/>
      <c r="M979" s="232"/>
      <c r="N979" s="233"/>
      <c r="O979" s="233"/>
      <c r="P979" s="233"/>
      <c r="Q979" s="233"/>
      <c r="R979" s="233"/>
      <c r="S979" s="233"/>
      <c r="T979" s="234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T979" s="235" t="s">
        <v>170</v>
      </c>
      <c r="AU979" s="235" t="s">
        <v>79</v>
      </c>
      <c r="AV979" s="13" t="s">
        <v>77</v>
      </c>
      <c r="AW979" s="13" t="s">
        <v>31</v>
      </c>
      <c r="AX979" s="13" t="s">
        <v>69</v>
      </c>
      <c r="AY979" s="235" t="s">
        <v>159</v>
      </c>
    </row>
    <row r="980" s="13" customFormat="1">
      <c r="A980" s="13"/>
      <c r="B980" s="225"/>
      <c r="C980" s="226"/>
      <c r="D980" s="227" t="s">
        <v>170</v>
      </c>
      <c r="E980" s="228" t="s">
        <v>19</v>
      </c>
      <c r="F980" s="229" t="s">
        <v>1124</v>
      </c>
      <c r="G980" s="226"/>
      <c r="H980" s="228" t="s">
        <v>19</v>
      </c>
      <c r="I980" s="230"/>
      <c r="J980" s="226"/>
      <c r="K980" s="226"/>
      <c r="L980" s="231"/>
      <c r="M980" s="232"/>
      <c r="N980" s="233"/>
      <c r="O980" s="233"/>
      <c r="P980" s="233"/>
      <c r="Q980" s="233"/>
      <c r="R980" s="233"/>
      <c r="S980" s="233"/>
      <c r="T980" s="234"/>
      <c r="U980" s="13"/>
      <c r="V980" s="13"/>
      <c r="W980" s="13"/>
      <c r="X980" s="13"/>
      <c r="Y980" s="13"/>
      <c r="Z980" s="13"/>
      <c r="AA980" s="13"/>
      <c r="AB980" s="13"/>
      <c r="AC980" s="13"/>
      <c r="AD980" s="13"/>
      <c r="AE980" s="13"/>
      <c r="AT980" s="235" t="s">
        <v>170</v>
      </c>
      <c r="AU980" s="235" t="s">
        <v>79</v>
      </c>
      <c r="AV980" s="13" t="s">
        <v>77</v>
      </c>
      <c r="AW980" s="13" t="s">
        <v>31</v>
      </c>
      <c r="AX980" s="13" t="s">
        <v>69</v>
      </c>
      <c r="AY980" s="235" t="s">
        <v>159</v>
      </c>
    </row>
    <row r="981" s="14" customFormat="1">
      <c r="A981" s="14"/>
      <c r="B981" s="236"/>
      <c r="C981" s="237"/>
      <c r="D981" s="227" t="s">
        <v>170</v>
      </c>
      <c r="E981" s="238" t="s">
        <v>19</v>
      </c>
      <c r="F981" s="239" t="s">
        <v>1125</v>
      </c>
      <c r="G981" s="237"/>
      <c r="H981" s="240">
        <v>2136.6100000000001</v>
      </c>
      <c r="I981" s="241"/>
      <c r="J981" s="237"/>
      <c r="K981" s="237"/>
      <c r="L981" s="242"/>
      <c r="M981" s="243"/>
      <c r="N981" s="244"/>
      <c r="O981" s="244"/>
      <c r="P981" s="244"/>
      <c r="Q981" s="244"/>
      <c r="R981" s="244"/>
      <c r="S981" s="244"/>
      <c r="T981" s="245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T981" s="246" t="s">
        <v>170</v>
      </c>
      <c r="AU981" s="246" t="s">
        <v>79</v>
      </c>
      <c r="AV981" s="14" t="s">
        <v>79</v>
      </c>
      <c r="AW981" s="14" t="s">
        <v>31</v>
      </c>
      <c r="AX981" s="14" t="s">
        <v>69</v>
      </c>
      <c r="AY981" s="246" t="s">
        <v>159</v>
      </c>
    </row>
    <row r="982" s="13" customFormat="1">
      <c r="A982" s="13"/>
      <c r="B982" s="225"/>
      <c r="C982" s="226"/>
      <c r="D982" s="227" t="s">
        <v>170</v>
      </c>
      <c r="E982" s="228" t="s">
        <v>19</v>
      </c>
      <c r="F982" s="229" t="s">
        <v>1126</v>
      </c>
      <c r="G982" s="226"/>
      <c r="H982" s="228" t="s">
        <v>19</v>
      </c>
      <c r="I982" s="230"/>
      <c r="J982" s="226"/>
      <c r="K982" s="226"/>
      <c r="L982" s="231"/>
      <c r="M982" s="232"/>
      <c r="N982" s="233"/>
      <c r="O982" s="233"/>
      <c r="P982" s="233"/>
      <c r="Q982" s="233"/>
      <c r="R982" s="233"/>
      <c r="S982" s="233"/>
      <c r="T982" s="234"/>
      <c r="U982" s="13"/>
      <c r="V982" s="13"/>
      <c r="W982" s="13"/>
      <c r="X982" s="13"/>
      <c r="Y982" s="13"/>
      <c r="Z982" s="13"/>
      <c r="AA982" s="13"/>
      <c r="AB982" s="13"/>
      <c r="AC982" s="13"/>
      <c r="AD982" s="13"/>
      <c r="AE982" s="13"/>
      <c r="AT982" s="235" t="s">
        <v>170</v>
      </c>
      <c r="AU982" s="235" t="s">
        <v>79</v>
      </c>
      <c r="AV982" s="13" t="s">
        <v>77</v>
      </c>
      <c r="AW982" s="13" t="s">
        <v>31</v>
      </c>
      <c r="AX982" s="13" t="s">
        <v>69</v>
      </c>
      <c r="AY982" s="235" t="s">
        <v>159</v>
      </c>
    </row>
    <row r="983" s="14" customFormat="1">
      <c r="A983" s="14"/>
      <c r="B983" s="236"/>
      <c r="C983" s="237"/>
      <c r="D983" s="227" t="s">
        <v>170</v>
      </c>
      <c r="E983" s="238" t="s">
        <v>19</v>
      </c>
      <c r="F983" s="239" t="s">
        <v>1125</v>
      </c>
      <c r="G983" s="237"/>
      <c r="H983" s="240">
        <v>2136.6100000000001</v>
      </c>
      <c r="I983" s="241"/>
      <c r="J983" s="237"/>
      <c r="K983" s="237"/>
      <c r="L983" s="242"/>
      <c r="M983" s="243"/>
      <c r="N983" s="244"/>
      <c r="O983" s="244"/>
      <c r="P983" s="244"/>
      <c r="Q983" s="244"/>
      <c r="R983" s="244"/>
      <c r="S983" s="244"/>
      <c r="T983" s="245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  <c r="AT983" s="246" t="s">
        <v>170</v>
      </c>
      <c r="AU983" s="246" t="s">
        <v>79</v>
      </c>
      <c r="AV983" s="14" t="s">
        <v>79</v>
      </c>
      <c r="AW983" s="14" t="s">
        <v>31</v>
      </c>
      <c r="AX983" s="14" t="s">
        <v>69</v>
      </c>
      <c r="AY983" s="246" t="s">
        <v>159</v>
      </c>
    </row>
    <row r="984" s="15" customFormat="1">
      <c r="A984" s="15"/>
      <c r="B984" s="247"/>
      <c r="C984" s="248"/>
      <c r="D984" s="227" t="s">
        <v>170</v>
      </c>
      <c r="E984" s="249" t="s">
        <v>19</v>
      </c>
      <c r="F984" s="250" t="s">
        <v>188</v>
      </c>
      <c r="G984" s="248"/>
      <c r="H984" s="251">
        <v>4273.2200000000003</v>
      </c>
      <c r="I984" s="252"/>
      <c r="J984" s="248"/>
      <c r="K984" s="248"/>
      <c r="L984" s="253"/>
      <c r="M984" s="254"/>
      <c r="N984" s="255"/>
      <c r="O984" s="255"/>
      <c r="P984" s="255"/>
      <c r="Q984" s="255"/>
      <c r="R984" s="255"/>
      <c r="S984" s="255"/>
      <c r="T984" s="256"/>
      <c r="U984" s="15"/>
      <c r="V984" s="15"/>
      <c r="W984" s="15"/>
      <c r="X984" s="15"/>
      <c r="Y984" s="15"/>
      <c r="Z984" s="15"/>
      <c r="AA984" s="15"/>
      <c r="AB984" s="15"/>
      <c r="AC984" s="15"/>
      <c r="AD984" s="15"/>
      <c r="AE984" s="15"/>
      <c r="AT984" s="257" t="s">
        <v>170</v>
      </c>
      <c r="AU984" s="257" t="s">
        <v>79</v>
      </c>
      <c r="AV984" s="15" t="s">
        <v>166</v>
      </c>
      <c r="AW984" s="15" t="s">
        <v>31</v>
      </c>
      <c r="AX984" s="15" t="s">
        <v>77</v>
      </c>
      <c r="AY984" s="257" t="s">
        <v>159</v>
      </c>
    </row>
    <row r="985" s="2" customFormat="1" ht="24.15" customHeight="1">
      <c r="A985" s="41"/>
      <c r="B985" s="42"/>
      <c r="C985" s="207" t="s">
        <v>1127</v>
      </c>
      <c r="D985" s="207" t="s">
        <v>161</v>
      </c>
      <c r="E985" s="208" t="s">
        <v>1128</v>
      </c>
      <c r="F985" s="209" t="s">
        <v>1129</v>
      </c>
      <c r="G985" s="210" t="s">
        <v>197</v>
      </c>
      <c r="H985" s="211">
        <v>733.94000000000005</v>
      </c>
      <c r="I985" s="212"/>
      <c r="J985" s="213">
        <f>ROUND(I985*H985,2)</f>
        <v>0</v>
      </c>
      <c r="K985" s="209" t="s">
        <v>165</v>
      </c>
      <c r="L985" s="47"/>
      <c r="M985" s="214" t="s">
        <v>19</v>
      </c>
      <c r="N985" s="215" t="s">
        <v>40</v>
      </c>
      <c r="O985" s="87"/>
      <c r="P985" s="216">
        <f>O985*H985</f>
        <v>0</v>
      </c>
      <c r="Q985" s="216">
        <v>4.0000000000000003E-05</v>
      </c>
      <c r="R985" s="216">
        <f>Q985*H985</f>
        <v>0.029357600000000005</v>
      </c>
      <c r="S985" s="216">
        <v>0</v>
      </c>
      <c r="T985" s="217">
        <f>S985*H985</f>
        <v>0</v>
      </c>
      <c r="U985" s="41"/>
      <c r="V985" s="41"/>
      <c r="W985" s="41"/>
      <c r="X985" s="41"/>
      <c r="Y985" s="41"/>
      <c r="Z985" s="41"/>
      <c r="AA985" s="41"/>
      <c r="AB985" s="41"/>
      <c r="AC985" s="41"/>
      <c r="AD985" s="41"/>
      <c r="AE985" s="41"/>
      <c r="AR985" s="218" t="s">
        <v>166</v>
      </c>
      <c r="AT985" s="218" t="s">
        <v>161</v>
      </c>
      <c r="AU985" s="218" t="s">
        <v>79</v>
      </c>
      <c r="AY985" s="20" t="s">
        <v>159</v>
      </c>
      <c r="BE985" s="219">
        <f>IF(N985="základní",J985,0)</f>
        <v>0</v>
      </c>
      <c r="BF985" s="219">
        <f>IF(N985="snížená",J985,0)</f>
        <v>0</v>
      </c>
      <c r="BG985" s="219">
        <f>IF(N985="zákl. přenesená",J985,0)</f>
        <v>0</v>
      </c>
      <c r="BH985" s="219">
        <f>IF(N985="sníž. přenesená",J985,0)</f>
        <v>0</v>
      </c>
      <c r="BI985" s="219">
        <f>IF(N985="nulová",J985,0)</f>
        <v>0</v>
      </c>
      <c r="BJ985" s="20" t="s">
        <v>77</v>
      </c>
      <c r="BK985" s="219">
        <f>ROUND(I985*H985,2)</f>
        <v>0</v>
      </c>
      <c r="BL985" s="20" t="s">
        <v>166</v>
      </c>
      <c r="BM985" s="218" t="s">
        <v>1130</v>
      </c>
    </row>
    <row r="986" s="2" customFormat="1">
      <c r="A986" s="41"/>
      <c r="B986" s="42"/>
      <c r="C986" s="43"/>
      <c r="D986" s="220" t="s">
        <v>168</v>
      </c>
      <c r="E986" s="43"/>
      <c r="F986" s="221" t="s">
        <v>1131</v>
      </c>
      <c r="G986" s="43"/>
      <c r="H986" s="43"/>
      <c r="I986" s="222"/>
      <c r="J986" s="43"/>
      <c r="K986" s="43"/>
      <c r="L986" s="47"/>
      <c r="M986" s="223"/>
      <c r="N986" s="224"/>
      <c r="O986" s="87"/>
      <c r="P986" s="87"/>
      <c r="Q986" s="87"/>
      <c r="R986" s="87"/>
      <c r="S986" s="87"/>
      <c r="T986" s="88"/>
      <c r="U986" s="41"/>
      <c r="V986" s="41"/>
      <c r="W986" s="41"/>
      <c r="X986" s="41"/>
      <c r="Y986" s="41"/>
      <c r="Z986" s="41"/>
      <c r="AA986" s="41"/>
      <c r="AB986" s="41"/>
      <c r="AC986" s="41"/>
      <c r="AD986" s="41"/>
      <c r="AE986" s="41"/>
      <c r="AT986" s="20" t="s">
        <v>168</v>
      </c>
      <c r="AU986" s="20" t="s">
        <v>79</v>
      </c>
    </row>
    <row r="987" s="13" customFormat="1">
      <c r="A987" s="13"/>
      <c r="B987" s="225"/>
      <c r="C987" s="226"/>
      <c r="D987" s="227" t="s">
        <v>170</v>
      </c>
      <c r="E987" s="228" t="s">
        <v>19</v>
      </c>
      <c r="F987" s="229" t="s">
        <v>1132</v>
      </c>
      <c r="G987" s="226"/>
      <c r="H987" s="228" t="s">
        <v>19</v>
      </c>
      <c r="I987" s="230"/>
      <c r="J987" s="226"/>
      <c r="K987" s="226"/>
      <c r="L987" s="231"/>
      <c r="M987" s="232"/>
      <c r="N987" s="233"/>
      <c r="O987" s="233"/>
      <c r="P987" s="233"/>
      <c r="Q987" s="233"/>
      <c r="R987" s="233"/>
      <c r="S987" s="233"/>
      <c r="T987" s="234"/>
      <c r="U987" s="13"/>
      <c r="V987" s="13"/>
      <c r="W987" s="13"/>
      <c r="X987" s="13"/>
      <c r="Y987" s="13"/>
      <c r="Z987" s="13"/>
      <c r="AA987" s="13"/>
      <c r="AB987" s="13"/>
      <c r="AC987" s="13"/>
      <c r="AD987" s="13"/>
      <c r="AE987" s="13"/>
      <c r="AT987" s="235" t="s">
        <v>170</v>
      </c>
      <c r="AU987" s="235" t="s">
        <v>79</v>
      </c>
      <c r="AV987" s="13" t="s">
        <v>77</v>
      </c>
      <c r="AW987" s="13" t="s">
        <v>31</v>
      </c>
      <c r="AX987" s="13" t="s">
        <v>69</v>
      </c>
      <c r="AY987" s="235" t="s">
        <v>159</v>
      </c>
    </row>
    <row r="988" s="14" customFormat="1">
      <c r="A988" s="14"/>
      <c r="B988" s="236"/>
      <c r="C988" s="237"/>
      <c r="D988" s="227" t="s">
        <v>170</v>
      </c>
      <c r="E988" s="238" t="s">
        <v>19</v>
      </c>
      <c r="F988" s="239" t="s">
        <v>1133</v>
      </c>
      <c r="G988" s="237"/>
      <c r="H988" s="240">
        <v>0</v>
      </c>
      <c r="I988" s="241"/>
      <c r="J988" s="237"/>
      <c r="K988" s="237"/>
      <c r="L988" s="242"/>
      <c r="M988" s="243"/>
      <c r="N988" s="244"/>
      <c r="O988" s="244"/>
      <c r="P988" s="244"/>
      <c r="Q988" s="244"/>
      <c r="R988" s="244"/>
      <c r="S988" s="244"/>
      <c r="T988" s="245"/>
      <c r="U988" s="14"/>
      <c r="V988" s="14"/>
      <c r="W988" s="14"/>
      <c r="X988" s="14"/>
      <c r="Y988" s="14"/>
      <c r="Z988" s="14"/>
      <c r="AA988" s="14"/>
      <c r="AB988" s="14"/>
      <c r="AC988" s="14"/>
      <c r="AD988" s="14"/>
      <c r="AE988" s="14"/>
      <c r="AT988" s="246" t="s">
        <v>170</v>
      </c>
      <c r="AU988" s="246" t="s">
        <v>79</v>
      </c>
      <c r="AV988" s="14" t="s">
        <v>79</v>
      </c>
      <c r="AW988" s="14" t="s">
        <v>31</v>
      </c>
      <c r="AX988" s="14" t="s">
        <v>69</v>
      </c>
      <c r="AY988" s="246" t="s">
        <v>159</v>
      </c>
    </row>
    <row r="989" s="13" customFormat="1">
      <c r="A989" s="13"/>
      <c r="B989" s="225"/>
      <c r="C989" s="226"/>
      <c r="D989" s="227" t="s">
        <v>170</v>
      </c>
      <c r="E989" s="228" t="s">
        <v>19</v>
      </c>
      <c r="F989" s="229" t="s">
        <v>1134</v>
      </c>
      <c r="G989" s="226"/>
      <c r="H989" s="228" t="s">
        <v>19</v>
      </c>
      <c r="I989" s="230"/>
      <c r="J989" s="226"/>
      <c r="K989" s="226"/>
      <c r="L989" s="231"/>
      <c r="M989" s="232"/>
      <c r="N989" s="233"/>
      <c r="O989" s="233"/>
      <c r="P989" s="233"/>
      <c r="Q989" s="233"/>
      <c r="R989" s="233"/>
      <c r="S989" s="233"/>
      <c r="T989" s="234"/>
      <c r="U989" s="13"/>
      <c r="V989" s="13"/>
      <c r="W989" s="13"/>
      <c r="X989" s="13"/>
      <c r="Y989" s="13"/>
      <c r="Z989" s="13"/>
      <c r="AA989" s="13"/>
      <c r="AB989" s="13"/>
      <c r="AC989" s="13"/>
      <c r="AD989" s="13"/>
      <c r="AE989" s="13"/>
      <c r="AT989" s="235" t="s">
        <v>170</v>
      </c>
      <c r="AU989" s="235" t="s">
        <v>79</v>
      </c>
      <c r="AV989" s="13" t="s">
        <v>77</v>
      </c>
      <c r="AW989" s="13" t="s">
        <v>31</v>
      </c>
      <c r="AX989" s="13" t="s">
        <v>69</v>
      </c>
      <c r="AY989" s="235" t="s">
        <v>159</v>
      </c>
    </row>
    <row r="990" s="14" customFormat="1">
      <c r="A990" s="14"/>
      <c r="B990" s="236"/>
      <c r="C990" s="237"/>
      <c r="D990" s="227" t="s">
        <v>170</v>
      </c>
      <c r="E990" s="238" t="s">
        <v>19</v>
      </c>
      <c r="F990" s="239" t="s">
        <v>1135</v>
      </c>
      <c r="G990" s="237"/>
      <c r="H990" s="240">
        <v>733.94000000000005</v>
      </c>
      <c r="I990" s="241"/>
      <c r="J990" s="237"/>
      <c r="K990" s="237"/>
      <c r="L990" s="242"/>
      <c r="M990" s="243"/>
      <c r="N990" s="244"/>
      <c r="O990" s="244"/>
      <c r="P990" s="244"/>
      <c r="Q990" s="244"/>
      <c r="R990" s="244"/>
      <c r="S990" s="244"/>
      <c r="T990" s="245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  <c r="AE990" s="14"/>
      <c r="AT990" s="246" t="s">
        <v>170</v>
      </c>
      <c r="AU990" s="246" t="s">
        <v>79</v>
      </c>
      <c r="AV990" s="14" t="s">
        <v>79</v>
      </c>
      <c r="AW990" s="14" t="s">
        <v>31</v>
      </c>
      <c r="AX990" s="14" t="s">
        <v>69</v>
      </c>
      <c r="AY990" s="246" t="s">
        <v>159</v>
      </c>
    </row>
    <row r="991" s="15" customFormat="1">
      <c r="A991" s="15"/>
      <c r="B991" s="247"/>
      <c r="C991" s="248"/>
      <c r="D991" s="227" t="s">
        <v>170</v>
      </c>
      <c r="E991" s="249" t="s">
        <v>19</v>
      </c>
      <c r="F991" s="250" t="s">
        <v>188</v>
      </c>
      <c r="G991" s="248"/>
      <c r="H991" s="251">
        <v>733.94000000000005</v>
      </c>
      <c r="I991" s="252"/>
      <c r="J991" s="248"/>
      <c r="K991" s="248"/>
      <c r="L991" s="253"/>
      <c r="M991" s="254"/>
      <c r="N991" s="255"/>
      <c r="O991" s="255"/>
      <c r="P991" s="255"/>
      <c r="Q991" s="255"/>
      <c r="R991" s="255"/>
      <c r="S991" s="255"/>
      <c r="T991" s="256"/>
      <c r="U991" s="15"/>
      <c r="V991" s="15"/>
      <c r="W991" s="15"/>
      <c r="X991" s="15"/>
      <c r="Y991" s="15"/>
      <c r="Z991" s="15"/>
      <c r="AA991" s="15"/>
      <c r="AB991" s="15"/>
      <c r="AC991" s="15"/>
      <c r="AD991" s="15"/>
      <c r="AE991" s="15"/>
      <c r="AT991" s="257" t="s">
        <v>170</v>
      </c>
      <c r="AU991" s="257" t="s">
        <v>79</v>
      </c>
      <c r="AV991" s="15" t="s">
        <v>166</v>
      </c>
      <c r="AW991" s="15" t="s">
        <v>31</v>
      </c>
      <c r="AX991" s="15" t="s">
        <v>77</v>
      </c>
      <c r="AY991" s="257" t="s">
        <v>159</v>
      </c>
    </row>
    <row r="992" s="2" customFormat="1" ht="33" customHeight="1">
      <c r="A992" s="41"/>
      <c r="B992" s="42"/>
      <c r="C992" s="207" t="s">
        <v>1136</v>
      </c>
      <c r="D992" s="207" t="s">
        <v>161</v>
      </c>
      <c r="E992" s="208" t="s">
        <v>1137</v>
      </c>
      <c r="F992" s="209" t="s">
        <v>1138</v>
      </c>
      <c r="G992" s="210" t="s">
        <v>235</v>
      </c>
      <c r="H992" s="211">
        <v>8</v>
      </c>
      <c r="I992" s="212"/>
      <c r="J992" s="213">
        <f>ROUND(I992*H992,2)</f>
        <v>0</v>
      </c>
      <c r="K992" s="209" t="s">
        <v>165</v>
      </c>
      <c r="L992" s="47"/>
      <c r="M992" s="214" t="s">
        <v>19</v>
      </c>
      <c r="N992" s="215" t="s">
        <v>40</v>
      </c>
      <c r="O992" s="87"/>
      <c r="P992" s="216">
        <f>O992*H992</f>
        <v>0</v>
      </c>
      <c r="Q992" s="216">
        <v>0.0117</v>
      </c>
      <c r="R992" s="216">
        <f>Q992*H992</f>
        <v>0.093600000000000003</v>
      </c>
      <c r="S992" s="216">
        <v>0</v>
      </c>
      <c r="T992" s="217">
        <f>S992*H992</f>
        <v>0</v>
      </c>
      <c r="U992" s="41"/>
      <c r="V992" s="41"/>
      <c r="W992" s="41"/>
      <c r="X992" s="41"/>
      <c r="Y992" s="41"/>
      <c r="Z992" s="41"/>
      <c r="AA992" s="41"/>
      <c r="AB992" s="41"/>
      <c r="AC992" s="41"/>
      <c r="AD992" s="41"/>
      <c r="AE992" s="41"/>
      <c r="AR992" s="218" t="s">
        <v>166</v>
      </c>
      <c r="AT992" s="218" t="s">
        <v>161</v>
      </c>
      <c r="AU992" s="218" t="s">
        <v>79</v>
      </c>
      <c r="AY992" s="20" t="s">
        <v>159</v>
      </c>
      <c r="BE992" s="219">
        <f>IF(N992="základní",J992,0)</f>
        <v>0</v>
      </c>
      <c r="BF992" s="219">
        <f>IF(N992="snížená",J992,0)</f>
        <v>0</v>
      </c>
      <c r="BG992" s="219">
        <f>IF(N992="zákl. přenesená",J992,0)</f>
        <v>0</v>
      </c>
      <c r="BH992" s="219">
        <f>IF(N992="sníž. přenesená",J992,0)</f>
        <v>0</v>
      </c>
      <c r="BI992" s="219">
        <f>IF(N992="nulová",J992,0)</f>
        <v>0</v>
      </c>
      <c r="BJ992" s="20" t="s">
        <v>77</v>
      </c>
      <c r="BK992" s="219">
        <f>ROUND(I992*H992,2)</f>
        <v>0</v>
      </c>
      <c r="BL992" s="20" t="s">
        <v>166</v>
      </c>
      <c r="BM992" s="218" t="s">
        <v>1139</v>
      </c>
    </row>
    <row r="993" s="2" customFormat="1">
      <c r="A993" s="41"/>
      <c r="B993" s="42"/>
      <c r="C993" s="43"/>
      <c r="D993" s="220" t="s">
        <v>168</v>
      </c>
      <c r="E993" s="43"/>
      <c r="F993" s="221" t="s">
        <v>1140</v>
      </c>
      <c r="G993" s="43"/>
      <c r="H993" s="43"/>
      <c r="I993" s="222"/>
      <c r="J993" s="43"/>
      <c r="K993" s="43"/>
      <c r="L993" s="47"/>
      <c r="M993" s="223"/>
      <c r="N993" s="224"/>
      <c r="O993" s="87"/>
      <c r="P993" s="87"/>
      <c r="Q993" s="87"/>
      <c r="R993" s="87"/>
      <c r="S993" s="87"/>
      <c r="T993" s="88"/>
      <c r="U993" s="41"/>
      <c r="V993" s="41"/>
      <c r="W993" s="41"/>
      <c r="X993" s="41"/>
      <c r="Y993" s="41"/>
      <c r="Z993" s="41"/>
      <c r="AA993" s="41"/>
      <c r="AB993" s="41"/>
      <c r="AC993" s="41"/>
      <c r="AD993" s="41"/>
      <c r="AE993" s="41"/>
      <c r="AT993" s="20" t="s">
        <v>168</v>
      </c>
      <c r="AU993" s="20" t="s">
        <v>79</v>
      </c>
    </row>
    <row r="994" s="13" customFormat="1">
      <c r="A994" s="13"/>
      <c r="B994" s="225"/>
      <c r="C994" s="226"/>
      <c r="D994" s="227" t="s">
        <v>170</v>
      </c>
      <c r="E994" s="228" t="s">
        <v>19</v>
      </c>
      <c r="F994" s="229" t="s">
        <v>1141</v>
      </c>
      <c r="G994" s="226"/>
      <c r="H994" s="228" t="s">
        <v>19</v>
      </c>
      <c r="I994" s="230"/>
      <c r="J994" s="226"/>
      <c r="K994" s="226"/>
      <c r="L994" s="231"/>
      <c r="M994" s="232"/>
      <c r="N994" s="233"/>
      <c r="O994" s="233"/>
      <c r="P994" s="233"/>
      <c r="Q994" s="233"/>
      <c r="R994" s="233"/>
      <c r="S994" s="233"/>
      <c r="T994" s="234"/>
      <c r="U994" s="13"/>
      <c r="V994" s="13"/>
      <c r="W994" s="13"/>
      <c r="X994" s="13"/>
      <c r="Y994" s="13"/>
      <c r="Z994" s="13"/>
      <c r="AA994" s="13"/>
      <c r="AB994" s="13"/>
      <c r="AC994" s="13"/>
      <c r="AD994" s="13"/>
      <c r="AE994" s="13"/>
      <c r="AT994" s="235" t="s">
        <v>170</v>
      </c>
      <c r="AU994" s="235" t="s">
        <v>79</v>
      </c>
      <c r="AV994" s="13" t="s">
        <v>77</v>
      </c>
      <c r="AW994" s="13" t="s">
        <v>31</v>
      </c>
      <c r="AX994" s="13" t="s">
        <v>69</v>
      </c>
      <c r="AY994" s="235" t="s">
        <v>159</v>
      </c>
    </row>
    <row r="995" s="14" customFormat="1">
      <c r="A995" s="14"/>
      <c r="B995" s="236"/>
      <c r="C995" s="237"/>
      <c r="D995" s="227" t="s">
        <v>170</v>
      </c>
      <c r="E995" s="238" t="s">
        <v>19</v>
      </c>
      <c r="F995" s="239" t="s">
        <v>225</v>
      </c>
      <c r="G995" s="237"/>
      <c r="H995" s="240">
        <v>8</v>
      </c>
      <c r="I995" s="241"/>
      <c r="J995" s="237"/>
      <c r="K995" s="237"/>
      <c r="L995" s="242"/>
      <c r="M995" s="243"/>
      <c r="N995" s="244"/>
      <c r="O995" s="244"/>
      <c r="P995" s="244"/>
      <c r="Q995" s="244"/>
      <c r="R995" s="244"/>
      <c r="S995" s="244"/>
      <c r="T995" s="245"/>
      <c r="U995" s="14"/>
      <c r="V995" s="14"/>
      <c r="W995" s="14"/>
      <c r="X995" s="14"/>
      <c r="Y995" s="14"/>
      <c r="Z995" s="14"/>
      <c r="AA995" s="14"/>
      <c r="AB995" s="14"/>
      <c r="AC995" s="14"/>
      <c r="AD995" s="14"/>
      <c r="AE995" s="14"/>
      <c r="AT995" s="246" t="s">
        <v>170</v>
      </c>
      <c r="AU995" s="246" t="s">
        <v>79</v>
      </c>
      <c r="AV995" s="14" t="s">
        <v>79</v>
      </c>
      <c r="AW995" s="14" t="s">
        <v>31</v>
      </c>
      <c r="AX995" s="14" t="s">
        <v>77</v>
      </c>
      <c r="AY995" s="246" t="s">
        <v>159</v>
      </c>
    </row>
    <row r="996" s="2" customFormat="1" ht="16.5" customHeight="1">
      <c r="A996" s="41"/>
      <c r="B996" s="42"/>
      <c r="C996" s="258" t="s">
        <v>1142</v>
      </c>
      <c r="D996" s="258" t="s">
        <v>316</v>
      </c>
      <c r="E996" s="259" t="s">
        <v>1143</v>
      </c>
      <c r="F996" s="260" t="s">
        <v>1144</v>
      </c>
      <c r="G996" s="261" t="s">
        <v>235</v>
      </c>
      <c r="H996" s="262">
        <v>7</v>
      </c>
      <c r="I996" s="263"/>
      <c r="J996" s="264">
        <f>ROUND(I996*H996,2)</f>
        <v>0</v>
      </c>
      <c r="K996" s="260" t="s">
        <v>19</v>
      </c>
      <c r="L996" s="265"/>
      <c r="M996" s="266" t="s">
        <v>19</v>
      </c>
      <c r="N996" s="267" t="s">
        <v>40</v>
      </c>
      <c r="O996" s="87"/>
      <c r="P996" s="216">
        <f>O996*H996</f>
        <v>0</v>
      </c>
      <c r="Q996" s="216">
        <v>0.00089999999999999998</v>
      </c>
      <c r="R996" s="216">
        <f>Q996*H996</f>
        <v>0.0063</v>
      </c>
      <c r="S996" s="216">
        <v>0</v>
      </c>
      <c r="T996" s="217">
        <f>S996*H996</f>
        <v>0</v>
      </c>
      <c r="U996" s="41"/>
      <c r="V996" s="41"/>
      <c r="W996" s="41"/>
      <c r="X996" s="41"/>
      <c r="Y996" s="41"/>
      <c r="Z996" s="41"/>
      <c r="AA996" s="41"/>
      <c r="AB996" s="41"/>
      <c r="AC996" s="41"/>
      <c r="AD996" s="41"/>
      <c r="AE996" s="41"/>
      <c r="AR996" s="218" t="s">
        <v>225</v>
      </c>
      <c r="AT996" s="218" t="s">
        <v>316</v>
      </c>
      <c r="AU996" s="218" t="s">
        <v>79</v>
      </c>
      <c r="AY996" s="20" t="s">
        <v>159</v>
      </c>
      <c r="BE996" s="219">
        <f>IF(N996="základní",J996,0)</f>
        <v>0</v>
      </c>
      <c r="BF996" s="219">
        <f>IF(N996="snížená",J996,0)</f>
        <v>0</v>
      </c>
      <c r="BG996" s="219">
        <f>IF(N996="zákl. přenesená",J996,0)</f>
        <v>0</v>
      </c>
      <c r="BH996" s="219">
        <f>IF(N996="sníž. přenesená",J996,0)</f>
        <v>0</v>
      </c>
      <c r="BI996" s="219">
        <f>IF(N996="nulová",J996,0)</f>
        <v>0</v>
      </c>
      <c r="BJ996" s="20" t="s">
        <v>77</v>
      </c>
      <c r="BK996" s="219">
        <f>ROUND(I996*H996,2)</f>
        <v>0</v>
      </c>
      <c r="BL996" s="20" t="s">
        <v>166</v>
      </c>
      <c r="BM996" s="218" t="s">
        <v>1145</v>
      </c>
    </row>
    <row r="997" s="2" customFormat="1" ht="16.5" customHeight="1">
      <c r="A997" s="41"/>
      <c r="B997" s="42"/>
      <c r="C997" s="258" t="s">
        <v>1146</v>
      </c>
      <c r="D997" s="258" t="s">
        <v>316</v>
      </c>
      <c r="E997" s="259" t="s">
        <v>1147</v>
      </c>
      <c r="F997" s="260" t="s">
        <v>1148</v>
      </c>
      <c r="G997" s="261" t="s">
        <v>235</v>
      </c>
      <c r="H997" s="262">
        <v>1</v>
      </c>
      <c r="I997" s="263"/>
      <c r="J997" s="264">
        <f>ROUND(I997*H997,2)</f>
        <v>0</v>
      </c>
      <c r="K997" s="260" t="s">
        <v>19</v>
      </c>
      <c r="L997" s="265"/>
      <c r="M997" s="266" t="s">
        <v>19</v>
      </c>
      <c r="N997" s="267" t="s">
        <v>40</v>
      </c>
      <c r="O997" s="87"/>
      <c r="P997" s="216">
        <f>O997*H997</f>
        <v>0</v>
      </c>
      <c r="Q997" s="216">
        <v>0.00089999999999999998</v>
      </c>
      <c r="R997" s="216">
        <f>Q997*H997</f>
        <v>0.00089999999999999998</v>
      </c>
      <c r="S997" s="216">
        <v>0</v>
      </c>
      <c r="T997" s="217">
        <f>S997*H997</f>
        <v>0</v>
      </c>
      <c r="U997" s="41"/>
      <c r="V997" s="41"/>
      <c r="W997" s="41"/>
      <c r="X997" s="41"/>
      <c r="Y997" s="41"/>
      <c r="Z997" s="41"/>
      <c r="AA997" s="41"/>
      <c r="AB997" s="41"/>
      <c r="AC997" s="41"/>
      <c r="AD997" s="41"/>
      <c r="AE997" s="41"/>
      <c r="AR997" s="218" t="s">
        <v>225</v>
      </c>
      <c r="AT997" s="218" t="s">
        <v>316</v>
      </c>
      <c r="AU997" s="218" t="s">
        <v>79</v>
      </c>
      <c r="AY997" s="20" t="s">
        <v>159</v>
      </c>
      <c r="BE997" s="219">
        <f>IF(N997="základní",J997,0)</f>
        <v>0</v>
      </c>
      <c r="BF997" s="219">
        <f>IF(N997="snížená",J997,0)</f>
        <v>0</v>
      </c>
      <c r="BG997" s="219">
        <f>IF(N997="zákl. přenesená",J997,0)</f>
        <v>0</v>
      </c>
      <c r="BH997" s="219">
        <f>IF(N997="sníž. přenesená",J997,0)</f>
        <v>0</v>
      </c>
      <c r="BI997" s="219">
        <f>IF(N997="nulová",J997,0)</f>
        <v>0</v>
      </c>
      <c r="BJ997" s="20" t="s">
        <v>77</v>
      </c>
      <c r="BK997" s="219">
        <f>ROUND(I997*H997,2)</f>
        <v>0</v>
      </c>
      <c r="BL997" s="20" t="s">
        <v>166</v>
      </c>
      <c r="BM997" s="218" t="s">
        <v>1149</v>
      </c>
    </row>
    <row r="998" s="2" customFormat="1" ht="24.15" customHeight="1">
      <c r="A998" s="41"/>
      <c r="B998" s="42"/>
      <c r="C998" s="207" t="s">
        <v>1150</v>
      </c>
      <c r="D998" s="207" t="s">
        <v>161</v>
      </c>
      <c r="E998" s="208" t="s">
        <v>1151</v>
      </c>
      <c r="F998" s="209" t="s">
        <v>1152</v>
      </c>
      <c r="G998" s="210" t="s">
        <v>235</v>
      </c>
      <c r="H998" s="211">
        <v>45</v>
      </c>
      <c r="I998" s="212"/>
      <c r="J998" s="213">
        <f>ROUND(I998*H998,2)</f>
        <v>0</v>
      </c>
      <c r="K998" s="209" t="s">
        <v>165</v>
      </c>
      <c r="L998" s="47"/>
      <c r="M998" s="214" t="s">
        <v>19</v>
      </c>
      <c r="N998" s="215" t="s">
        <v>40</v>
      </c>
      <c r="O998" s="87"/>
      <c r="P998" s="216">
        <f>O998*H998</f>
        <v>0</v>
      </c>
      <c r="Q998" s="216">
        <v>1.0000000000000001E-05</v>
      </c>
      <c r="R998" s="216">
        <f>Q998*H998</f>
        <v>0.00045000000000000004</v>
      </c>
      <c r="S998" s="216">
        <v>0</v>
      </c>
      <c r="T998" s="217">
        <f>S998*H998</f>
        <v>0</v>
      </c>
      <c r="U998" s="41"/>
      <c r="V998" s="41"/>
      <c r="W998" s="41"/>
      <c r="X998" s="41"/>
      <c r="Y998" s="41"/>
      <c r="Z998" s="41"/>
      <c r="AA998" s="41"/>
      <c r="AB998" s="41"/>
      <c r="AC998" s="41"/>
      <c r="AD998" s="41"/>
      <c r="AE998" s="41"/>
      <c r="AR998" s="218" t="s">
        <v>166</v>
      </c>
      <c r="AT998" s="218" t="s">
        <v>161</v>
      </c>
      <c r="AU998" s="218" t="s">
        <v>79</v>
      </c>
      <c r="AY998" s="20" t="s">
        <v>159</v>
      </c>
      <c r="BE998" s="219">
        <f>IF(N998="základní",J998,0)</f>
        <v>0</v>
      </c>
      <c r="BF998" s="219">
        <f>IF(N998="snížená",J998,0)</f>
        <v>0</v>
      </c>
      <c r="BG998" s="219">
        <f>IF(N998="zákl. přenesená",J998,0)</f>
        <v>0</v>
      </c>
      <c r="BH998" s="219">
        <f>IF(N998="sníž. přenesená",J998,0)</f>
        <v>0</v>
      </c>
      <c r="BI998" s="219">
        <f>IF(N998="nulová",J998,0)</f>
        <v>0</v>
      </c>
      <c r="BJ998" s="20" t="s">
        <v>77</v>
      </c>
      <c r="BK998" s="219">
        <f>ROUND(I998*H998,2)</f>
        <v>0</v>
      </c>
      <c r="BL998" s="20" t="s">
        <v>166</v>
      </c>
      <c r="BM998" s="218" t="s">
        <v>1153</v>
      </c>
    </row>
    <row r="999" s="2" customFormat="1">
      <c r="A999" s="41"/>
      <c r="B999" s="42"/>
      <c r="C999" s="43"/>
      <c r="D999" s="220" t="s">
        <v>168</v>
      </c>
      <c r="E999" s="43"/>
      <c r="F999" s="221" t="s">
        <v>1154</v>
      </c>
      <c r="G999" s="43"/>
      <c r="H999" s="43"/>
      <c r="I999" s="222"/>
      <c r="J999" s="43"/>
      <c r="K999" s="43"/>
      <c r="L999" s="47"/>
      <c r="M999" s="223"/>
      <c r="N999" s="224"/>
      <c r="O999" s="87"/>
      <c r="P999" s="87"/>
      <c r="Q999" s="87"/>
      <c r="R999" s="87"/>
      <c r="S999" s="87"/>
      <c r="T999" s="88"/>
      <c r="U999" s="41"/>
      <c r="V999" s="41"/>
      <c r="W999" s="41"/>
      <c r="X999" s="41"/>
      <c r="Y999" s="41"/>
      <c r="Z999" s="41"/>
      <c r="AA999" s="41"/>
      <c r="AB999" s="41"/>
      <c r="AC999" s="41"/>
      <c r="AD999" s="41"/>
      <c r="AE999" s="41"/>
      <c r="AT999" s="20" t="s">
        <v>168</v>
      </c>
      <c r="AU999" s="20" t="s">
        <v>79</v>
      </c>
    </row>
    <row r="1000" s="13" customFormat="1">
      <c r="A1000" s="13"/>
      <c r="B1000" s="225"/>
      <c r="C1000" s="226"/>
      <c r="D1000" s="227" t="s">
        <v>170</v>
      </c>
      <c r="E1000" s="228" t="s">
        <v>19</v>
      </c>
      <c r="F1000" s="229" t="s">
        <v>1022</v>
      </c>
      <c r="G1000" s="226"/>
      <c r="H1000" s="228" t="s">
        <v>19</v>
      </c>
      <c r="I1000" s="230"/>
      <c r="J1000" s="226"/>
      <c r="K1000" s="226"/>
      <c r="L1000" s="231"/>
      <c r="M1000" s="232"/>
      <c r="N1000" s="233"/>
      <c r="O1000" s="233"/>
      <c r="P1000" s="233"/>
      <c r="Q1000" s="233"/>
      <c r="R1000" s="233"/>
      <c r="S1000" s="233"/>
      <c r="T1000" s="234"/>
      <c r="U1000" s="13"/>
      <c r="V1000" s="13"/>
      <c r="W1000" s="13"/>
      <c r="X1000" s="13"/>
      <c r="Y1000" s="13"/>
      <c r="Z1000" s="13"/>
      <c r="AA1000" s="13"/>
      <c r="AB1000" s="13"/>
      <c r="AC1000" s="13"/>
      <c r="AD1000" s="13"/>
      <c r="AE1000" s="13"/>
      <c r="AT1000" s="235" t="s">
        <v>170</v>
      </c>
      <c r="AU1000" s="235" t="s">
        <v>79</v>
      </c>
      <c r="AV1000" s="13" t="s">
        <v>77</v>
      </c>
      <c r="AW1000" s="13" t="s">
        <v>31</v>
      </c>
      <c r="AX1000" s="13" t="s">
        <v>69</v>
      </c>
      <c r="AY1000" s="235" t="s">
        <v>159</v>
      </c>
    </row>
    <row r="1001" s="14" customFormat="1">
      <c r="A1001" s="14"/>
      <c r="B1001" s="236"/>
      <c r="C1001" s="237"/>
      <c r="D1001" s="227" t="s">
        <v>170</v>
      </c>
      <c r="E1001" s="238" t="s">
        <v>19</v>
      </c>
      <c r="F1001" s="239" t="s">
        <v>413</v>
      </c>
      <c r="G1001" s="237"/>
      <c r="H1001" s="240">
        <v>45</v>
      </c>
      <c r="I1001" s="241"/>
      <c r="J1001" s="237"/>
      <c r="K1001" s="237"/>
      <c r="L1001" s="242"/>
      <c r="M1001" s="243"/>
      <c r="N1001" s="244"/>
      <c r="O1001" s="244"/>
      <c r="P1001" s="244"/>
      <c r="Q1001" s="244"/>
      <c r="R1001" s="244"/>
      <c r="S1001" s="244"/>
      <c r="T1001" s="245"/>
      <c r="U1001" s="14"/>
      <c r="V1001" s="14"/>
      <c r="W1001" s="14"/>
      <c r="X1001" s="14"/>
      <c r="Y1001" s="14"/>
      <c r="Z1001" s="14"/>
      <c r="AA1001" s="14"/>
      <c r="AB1001" s="14"/>
      <c r="AC1001" s="14"/>
      <c r="AD1001" s="14"/>
      <c r="AE1001" s="14"/>
      <c r="AT1001" s="246" t="s">
        <v>170</v>
      </c>
      <c r="AU1001" s="246" t="s">
        <v>79</v>
      </c>
      <c r="AV1001" s="14" t="s">
        <v>79</v>
      </c>
      <c r="AW1001" s="14" t="s">
        <v>31</v>
      </c>
      <c r="AX1001" s="14" t="s">
        <v>77</v>
      </c>
      <c r="AY1001" s="246" t="s">
        <v>159</v>
      </c>
    </row>
    <row r="1002" s="2" customFormat="1" ht="16.5" customHeight="1">
      <c r="A1002" s="41"/>
      <c r="B1002" s="42"/>
      <c r="C1002" s="207" t="s">
        <v>1155</v>
      </c>
      <c r="D1002" s="207" t="s">
        <v>161</v>
      </c>
      <c r="E1002" s="208" t="s">
        <v>1156</v>
      </c>
      <c r="F1002" s="209" t="s">
        <v>1157</v>
      </c>
      <c r="G1002" s="210" t="s">
        <v>164</v>
      </c>
      <c r="H1002" s="211">
        <v>0.59999999999999998</v>
      </c>
      <c r="I1002" s="212"/>
      <c r="J1002" s="213">
        <f>ROUND(I1002*H1002,2)</f>
        <v>0</v>
      </c>
      <c r="K1002" s="209" t="s">
        <v>165</v>
      </c>
      <c r="L1002" s="47"/>
      <c r="M1002" s="214" t="s">
        <v>19</v>
      </c>
      <c r="N1002" s="215" t="s">
        <v>40</v>
      </c>
      <c r="O1002" s="87"/>
      <c r="P1002" s="216">
        <f>O1002*H1002</f>
        <v>0</v>
      </c>
      <c r="Q1002" s="216">
        <v>0</v>
      </c>
      <c r="R1002" s="216">
        <f>Q1002*H1002</f>
        <v>0</v>
      </c>
      <c r="S1002" s="216">
        <v>2.2000000000000002</v>
      </c>
      <c r="T1002" s="217">
        <f>S1002*H1002</f>
        <v>1.3200000000000001</v>
      </c>
      <c r="U1002" s="41"/>
      <c r="V1002" s="41"/>
      <c r="W1002" s="41"/>
      <c r="X1002" s="41"/>
      <c r="Y1002" s="41"/>
      <c r="Z1002" s="41"/>
      <c r="AA1002" s="41"/>
      <c r="AB1002" s="41"/>
      <c r="AC1002" s="41"/>
      <c r="AD1002" s="41"/>
      <c r="AE1002" s="41"/>
      <c r="AR1002" s="218" t="s">
        <v>166</v>
      </c>
      <c r="AT1002" s="218" t="s">
        <v>161</v>
      </c>
      <c r="AU1002" s="218" t="s">
        <v>79</v>
      </c>
      <c r="AY1002" s="20" t="s">
        <v>159</v>
      </c>
      <c r="BE1002" s="219">
        <f>IF(N1002="základní",J1002,0)</f>
        <v>0</v>
      </c>
      <c r="BF1002" s="219">
        <f>IF(N1002="snížená",J1002,0)</f>
        <v>0</v>
      </c>
      <c r="BG1002" s="219">
        <f>IF(N1002="zákl. přenesená",J1002,0)</f>
        <v>0</v>
      </c>
      <c r="BH1002" s="219">
        <f>IF(N1002="sníž. přenesená",J1002,0)</f>
        <v>0</v>
      </c>
      <c r="BI1002" s="219">
        <f>IF(N1002="nulová",J1002,0)</f>
        <v>0</v>
      </c>
      <c r="BJ1002" s="20" t="s">
        <v>77</v>
      </c>
      <c r="BK1002" s="219">
        <f>ROUND(I1002*H1002,2)</f>
        <v>0</v>
      </c>
      <c r="BL1002" s="20" t="s">
        <v>166</v>
      </c>
      <c r="BM1002" s="218" t="s">
        <v>1158</v>
      </c>
    </row>
    <row r="1003" s="2" customFormat="1">
      <c r="A1003" s="41"/>
      <c r="B1003" s="42"/>
      <c r="C1003" s="43"/>
      <c r="D1003" s="220" t="s">
        <v>168</v>
      </c>
      <c r="E1003" s="43"/>
      <c r="F1003" s="221" t="s">
        <v>1159</v>
      </c>
      <c r="G1003" s="43"/>
      <c r="H1003" s="43"/>
      <c r="I1003" s="222"/>
      <c r="J1003" s="43"/>
      <c r="K1003" s="43"/>
      <c r="L1003" s="47"/>
      <c r="M1003" s="223"/>
      <c r="N1003" s="224"/>
      <c r="O1003" s="87"/>
      <c r="P1003" s="87"/>
      <c r="Q1003" s="87"/>
      <c r="R1003" s="87"/>
      <c r="S1003" s="87"/>
      <c r="T1003" s="88"/>
      <c r="U1003" s="41"/>
      <c r="V1003" s="41"/>
      <c r="W1003" s="41"/>
      <c r="X1003" s="41"/>
      <c r="Y1003" s="41"/>
      <c r="Z1003" s="41"/>
      <c r="AA1003" s="41"/>
      <c r="AB1003" s="41"/>
      <c r="AC1003" s="41"/>
      <c r="AD1003" s="41"/>
      <c r="AE1003" s="41"/>
      <c r="AT1003" s="20" t="s">
        <v>168</v>
      </c>
      <c r="AU1003" s="20" t="s">
        <v>79</v>
      </c>
    </row>
    <row r="1004" s="13" customFormat="1">
      <c r="A1004" s="13"/>
      <c r="B1004" s="225"/>
      <c r="C1004" s="226"/>
      <c r="D1004" s="227" t="s">
        <v>170</v>
      </c>
      <c r="E1004" s="228" t="s">
        <v>19</v>
      </c>
      <c r="F1004" s="229" t="s">
        <v>1160</v>
      </c>
      <c r="G1004" s="226"/>
      <c r="H1004" s="228" t="s">
        <v>19</v>
      </c>
      <c r="I1004" s="230"/>
      <c r="J1004" s="226"/>
      <c r="K1004" s="226"/>
      <c r="L1004" s="231"/>
      <c r="M1004" s="232"/>
      <c r="N1004" s="233"/>
      <c r="O1004" s="233"/>
      <c r="P1004" s="233"/>
      <c r="Q1004" s="233"/>
      <c r="R1004" s="233"/>
      <c r="S1004" s="233"/>
      <c r="T1004" s="234"/>
      <c r="U1004" s="13"/>
      <c r="V1004" s="13"/>
      <c r="W1004" s="13"/>
      <c r="X1004" s="13"/>
      <c r="Y1004" s="13"/>
      <c r="Z1004" s="13"/>
      <c r="AA1004" s="13"/>
      <c r="AB1004" s="13"/>
      <c r="AC1004" s="13"/>
      <c r="AD1004" s="13"/>
      <c r="AE1004" s="13"/>
      <c r="AT1004" s="235" t="s">
        <v>170</v>
      </c>
      <c r="AU1004" s="235" t="s">
        <v>79</v>
      </c>
      <c r="AV1004" s="13" t="s">
        <v>77</v>
      </c>
      <c r="AW1004" s="13" t="s">
        <v>31</v>
      </c>
      <c r="AX1004" s="13" t="s">
        <v>69</v>
      </c>
      <c r="AY1004" s="235" t="s">
        <v>159</v>
      </c>
    </row>
    <row r="1005" s="14" customFormat="1">
      <c r="A1005" s="14"/>
      <c r="B1005" s="236"/>
      <c r="C1005" s="237"/>
      <c r="D1005" s="227" t="s">
        <v>170</v>
      </c>
      <c r="E1005" s="238" t="s">
        <v>19</v>
      </c>
      <c r="F1005" s="239" t="s">
        <v>1161</v>
      </c>
      <c r="G1005" s="237"/>
      <c r="H1005" s="240">
        <v>0.59999999999999998</v>
      </c>
      <c r="I1005" s="241"/>
      <c r="J1005" s="237"/>
      <c r="K1005" s="237"/>
      <c r="L1005" s="242"/>
      <c r="M1005" s="243"/>
      <c r="N1005" s="244"/>
      <c r="O1005" s="244"/>
      <c r="P1005" s="244"/>
      <c r="Q1005" s="244"/>
      <c r="R1005" s="244"/>
      <c r="S1005" s="244"/>
      <c r="T1005" s="245"/>
      <c r="U1005" s="14"/>
      <c r="V1005" s="14"/>
      <c r="W1005" s="14"/>
      <c r="X1005" s="14"/>
      <c r="Y1005" s="14"/>
      <c r="Z1005" s="14"/>
      <c r="AA1005" s="14"/>
      <c r="AB1005" s="14"/>
      <c r="AC1005" s="14"/>
      <c r="AD1005" s="14"/>
      <c r="AE1005" s="14"/>
      <c r="AT1005" s="246" t="s">
        <v>170</v>
      </c>
      <c r="AU1005" s="246" t="s">
        <v>79</v>
      </c>
      <c r="AV1005" s="14" t="s">
        <v>79</v>
      </c>
      <c r="AW1005" s="14" t="s">
        <v>31</v>
      </c>
      <c r="AX1005" s="14" t="s">
        <v>77</v>
      </c>
      <c r="AY1005" s="246" t="s">
        <v>159</v>
      </c>
    </row>
    <row r="1006" s="2" customFormat="1" ht="24.15" customHeight="1">
      <c r="A1006" s="41"/>
      <c r="B1006" s="42"/>
      <c r="C1006" s="207" t="s">
        <v>1162</v>
      </c>
      <c r="D1006" s="207" t="s">
        <v>161</v>
      </c>
      <c r="E1006" s="208" t="s">
        <v>1163</v>
      </c>
      <c r="F1006" s="209" t="s">
        <v>1164</v>
      </c>
      <c r="G1006" s="210" t="s">
        <v>197</v>
      </c>
      <c r="H1006" s="211">
        <v>98.640000000000001</v>
      </c>
      <c r="I1006" s="212"/>
      <c r="J1006" s="213">
        <f>ROUND(I1006*H1006,2)</f>
        <v>0</v>
      </c>
      <c r="K1006" s="209" t="s">
        <v>165</v>
      </c>
      <c r="L1006" s="47"/>
      <c r="M1006" s="214" t="s">
        <v>19</v>
      </c>
      <c r="N1006" s="215" t="s">
        <v>40</v>
      </c>
      <c r="O1006" s="87"/>
      <c r="P1006" s="216">
        <f>O1006*H1006</f>
        <v>0</v>
      </c>
      <c r="Q1006" s="216">
        <v>0</v>
      </c>
      <c r="R1006" s="216">
        <f>Q1006*H1006</f>
        <v>0</v>
      </c>
      <c r="S1006" s="216">
        <v>0.035000000000000003</v>
      </c>
      <c r="T1006" s="217">
        <f>S1006*H1006</f>
        <v>3.4524000000000004</v>
      </c>
      <c r="U1006" s="41"/>
      <c r="V1006" s="41"/>
      <c r="W1006" s="41"/>
      <c r="X1006" s="41"/>
      <c r="Y1006" s="41"/>
      <c r="Z1006" s="41"/>
      <c r="AA1006" s="41"/>
      <c r="AB1006" s="41"/>
      <c r="AC1006" s="41"/>
      <c r="AD1006" s="41"/>
      <c r="AE1006" s="41"/>
      <c r="AR1006" s="218" t="s">
        <v>166</v>
      </c>
      <c r="AT1006" s="218" t="s">
        <v>161</v>
      </c>
      <c r="AU1006" s="218" t="s">
        <v>79</v>
      </c>
      <c r="AY1006" s="20" t="s">
        <v>159</v>
      </c>
      <c r="BE1006" s="219">
        <f>IF(N1006="základní",J1006,0)</f>
        <v>0</v>
      </c>
      <c r="BF1006" s="219">
        <f>IF(N1006="snížená",J1006,0)</f>
        <v>0</v>
      </c>
      <c r="BG1006" s="219">
        <f>IF(N1006="zákl. přenesená",J1006,0)</f>
        <v>0</v>
      </c>
      <c r="BH1006" s="219">
        <f>IF(N1006="sníž. přenesená",J1006,0)</f>
        <v>0</v>
      </c>
      <c r="BI1006" s="219">
        <f>IF(N1006="nulová",J1006,0)</f>
        <v>0</v>
      </c>
      <c r="BJ1006" s="20" t="s">
        <v>77</v>
      </c>
      <c r="BK1006" s="219">
        <f>ROUND(I1006*H1006,2)</f>
        <v>0</v>
      </c>
      <c r="BL1006" s="20" t="s">
        <v>166</v>
      </c>
      <c r="BM1006" s="218" t="s">
        <v>1165</v>
      </c>
    </row>
    <row r="1007" s="2" customFormat="1">
      <c r="A1007" s="41"/>
      <c r="B1007" s="42"/>
      <c r="C1007" s="43"/>
      <c r="D1007" s="220" t="s">
        <v>168</v>
      </c>
      <c r="E1007" s="43"/>
      <c r="F1007" s="221" t="s">
        <v>1166</v>
      </c>
      <c r="G1007" s="43"/>
      <c r="H1007" s="43"/>
      <c r="I1007" s="222"/>
      <c r="J1007" s="43"/>
      <c r="K1007" s="43"/>
      <c r="L1007" s="47"/>
      <c r="M1007" s="223"/>
      <c r="N1007" s="224"/>
      <c r="O1007" s="87"/>
      <c r="P1007" s="87"/>
      <c r="Q1007" s="87"/>
      <c r="R1007" s="87"/>
      <c r="S1007" s="87"/>
      <c r="T1007" s="88"/>
      <c r="U1007" s="41"/>
      <c r="V1007" s="41"/>
      <c r="W1007" s="41"/>
      <c r="X1007" s="41"/>
      <c r="Y1007" s="41"/>
      <c r="Z1007" s="41"/>
      <c r="AA1007" s="41"/>
      <c r="AB1007" s="41"/>
      <c r="AC1007" s="41"/>
      <c r="AD1007" s="41"/>
      <c r="AE1007" s="41"/>
      <c r="AT1007" s="20" t="s">
        <v>168</v>
      </c>
      <c r="AU1007" s="20" t="s">
        <v>79</v>
      </c>
    </row>
    <row r="1008" s="13" customFormat="1">
      <c r="A1008" s="13"/>
      <c r="B1008" s="225"/>
      <c r="C1008" s="226"/>
      <c r="D1008" s="227" t="s">
        <v>170</v>
      </c>
      <c r="E1008" s="228" t="s">
        <v>19</v>
      </c>
      <c r="F1008" s="229" t="s">
        <v>632</v>
      </c>
      <c r="G1008" s="226"/>
      <c r="H1008" s="228" t="s">
        <v>19</v>
      </c>
      <c r="I1008" s="230"/>
      <c r="J1008" s="226"/>
      <c r="K1008" s="226"/>
      <c r="L1008" s="231"/>
      <c r="M1008" s="232"/>
      <c r="N1008" s="233"/>
      <c r="O1008" s="233"/>
      <c r="P1008" s="233"/>
      <c r="Q1008" s="233"/>
      <c r="R1008" s="233"/>
      <c r="S1008" s="233"/>
      <c r="T1008" s="234"/>
      <c r="U1008" s="13"/>
      <c r="V1008" s="13"/>
      <c r="W1008" s="13"/>
      <c r="X1008" s="13"/>
      <c r="Y1008" s="13"/>
      <c r="Z1008" s="13"/>
      <c r="AA1008" s="13"/>
      <c r="AB1008" s="13"/>
      <c r="AC1008" s="13"/>
      <c r="AD1008" s="13"/>
      <c r="AE1008" s="13"/>
      <c r="AT1008" s="235" t="s">
        <v>170</v>
      </c>
      <c r="AU1008" s="235" t="s">
        <v>79</v>
      </c>
      <c r="AV1008" s="13" t="s">
        <v>77</v>
      </c>
      <c r="AW1008" s="13" t="s">
        <v>31</v>
      </c>
      <c r="AX1008" s="13" t="s">
        <v>69</v>
      </c>
      <c r="AY1008" s="235" t="s">
        <v>159</v>
      </c>
    </row>
    <row r="1009" s="14" customFormat="1">
      <c r="A1009" s="14"/>
      <c r="B1009" s="236"/>
      <c r="C1009" s="237"/>
      <c r="D1009" s="227" t="s">
        <v>170</v>
      </c>
      <c r="E1009" s="238" t="s">
        <v>19</v>
      </c>
      <c r="F1009" s="239" t="s">
        <v>633</v>
      </c>
      <c r="G1009" s="237"/>
      <c r="H1009" s="240">
        <v>81.609999999999999</v>
      </c>
      <c r="I1009" s="241"/>
      <c r="J1009" s="237"/>
      <c r="K1009" s="237"/>
      <c r="L1009" s="242"/>
      <c r="M1009" s="243"/>
      <c r="N1009" s="244"/>
      <c r="O1009" s="244"/>
      <c r="P1009" s="244"/>
      <c r="Q1009" s="244"/>
      <c r="R1009" s="244"/>
      <c r="S1009" s="244"/>
      <c r="T1009" s="245"/>
      <c r="U1009" s="14"/>
      <c r="V1009" s="14"/>
      <c r="W1009" s="14"/>
      <c r="X1009" s="14"/>
      <c r="Y1009" s="14"/>
      <c r="Z1009" s="14"/>
      <c r="AA1009" s="14"/>
      <c r="AB1009" s="14"/>
      <c r="AC1009" s="14"/>
      <c r="AD1009" s="14"/>
      <c r="AE1009" s="14"/>
      <c r="AT1009" s="246" t="s">
        <v>170</v>
      </c>
      <c r="AU1009" s="246" t="s">
        <v>79</v>
      </c>
      <c r="AV1009" s="14" t="s">
        <v>79</v>
      </c>
      <c r="AW1009" s="14" t="s">
        <v>31</v>
      </c>
      <c r="AX1009" s="14" t="s">
        <v>69</v>
      </c>
      <c r="AY1009" s="246" t="s">
        <v>159</v>
      </c>
    </row>
    <row r="1010" s="13" customFormat="1">
      <c r="A1010" s="13"/>
      <c r="B1010" s="225"/>
      <c r="C1010" s="226"/>
      <c r="D1010" s="227" t="s">
        <v>170</v>
      </c>
      <c r="E1010" s="228" t="s">
        <v>19</v>
      </c>
      <c r="F1010" s="229" t="s">
        <v>1167</v>
      </c>
      <c r="G1010" s="226"/>
      <c r="H1010" s="228" t="s">
        <v>19</v>
      </c>
      <c r="I1010" s="230"/>
      <c r="J1010" s="226"/>
      <c r="K1010" s="226"/>
      <c r="L1010" s="231"/>
      <c r="M1010" s="232"/>
      <c r="N1010" s="233"/>
      <c r="O1010" s="233"/>
      <c r="P1010" s="233"/>
      <c r="Q1010" s="233"/>
      <c r="R1010" s="233"/>
      <c r="S1010" s="233"/>
      <c r="T1010" s="234"/>
      <c r="U1010" s="13"/>
      <c r="V1010" s="13"/>
      <c r="W1010" s="13"/>
      <c r="X1010" s="13"/>
      <c r="Y1010" s="13"/>
      <c r="Z1010" s="13"/>
      <c r="AA1010" s="13"/>
      <c r="AB1010" s="13"/>
      <c r="AC1010" s="13"/>
      <c r="AD1010" s="13"/>
      <c r="AE1010" s="13"/>
      <c r="AT1010" s="235" t="s">
        <v>170</v>
      </c>
      <c r="AU1010" s="235" t="s">
        <v>79</v>
      </c>
      <c r="AV1010" s="13" t="s">
        <v>77</v>
      </c>
      <c r="AW1010" s="13" t="s">
        <v>31</v>
      </c>
      <c r="AX1010" s="13" t="s">
        <v>69</v>
      </c>
      <c r="AY1010" s="235" t="s">
        <v>159</v>
      </c>
    </row>
    <row r="1011" s="14" customFormat="1">
      <c r="A1011" s="14"/>
      <c r="B1011" s="236"/>
      <c r="C1011" s="237"/>
      <c r="D1011" s="227" t="s">
        <v>170</v>
      </c>
      <c r="E1011" s="238" t="s">
        <v>19</v>
      </c>
      <c r="F1011" s="239" t="s">
        <v>643</v>
      </c>
      <c r="G1011" s="237"/>
      <c r="H1011" s="240">
        <v>17.030000000000001</v>
      </c>
      <c r="I1011" s="241"/>
      <c r="J1011" s="237"/>
      <c r="K1011" s="237"/>
      <c r="L1011" s="242"/>
      <c r="M1011" s="243"/>
      <c r="N1011" s="244"/>
      <c r="O1011" s="244"/>
      <c r="P1011" s="244"/>
      <c r="Q1011" s="244"/>
      <c r="R1011" s="244"/>
      <c r="S1011" s="244"/>
      <c r="T1011" s="245"/>
      <c r="U1011" s="14"/>
      <c r="V1011" s="14"/>
      <c r="W1011" s="14"/>
      <c r="X1011" s="14"/>
      <c r="Y1011" s="14"/>
      <c r="Z1011" s="14"/>
      <c r="AA1011" s="14"/>
      <c r="AB1011" s="14"/>
      <c r="AC1011" s="14"/>
      <c r="AD1011" s="14"/>
      <c r="AE1011" s="14"/>
      <c r="AT1011" s="246" t="s">
        <v>170</v>
      </c>
      <c r="AU1011" s="246" t="s">
        <v>79</v>
      </c>
      <c r="AV1011" s="14" t="s">
        <v>79</v>
      </c>
      <c r="AW1011" s="14" t="s">
        <v>31</v>
      </c>
      <c r="AX1011" s="14" t="s">
        <v>69</v>
      </c>
      <c r="AY1011" s="246" t="s">
        <v>159</v>
      </c>
    </row>
    <row r="1012" s="15" customFormat="1">
      <c r="A1012" s="15"/>
      <c r="B1012" s="247"/>
      <c r="C1012" s="248"/>
      <c r="D1012" s="227" t="s">
        <v>170</v>
      </c>
      <c r="E1012" s="249" t="s">
        <v>19</v>
      </c>
      <c r="F1012" s="250" t="s">
        <v>188</v>
      </c>
      <c r="G1012" s="248"/>
      <c r="H1012" s="251">
        <v>98.640000000000001</v>
      </c>
      <c r="I1012" s="252"/>
      <c r="J1012" s="248"/>
      <c r="K1012" s="248"/>
      <c r="L1012" s="253"/>
      <c r="M1012" s="254"/>
      <c r="N1012" s="255"/>
      <c r="O1012" s="255"/>
      <c r="P1012" s="255"/>
      <c r="Q1012" s="255"/>
      <c r="R1012" s="255"/>
      <c r="S1012" s="255"/>
      <c r="T1012" s="256"/>
      <c r="U1012" s="15"/>
      <c r="V1012" s="15"/>
      <c r="W1012" s="15"/>
      <c r="X1012" s="15"/>
      <c r="Y1012" s="15"/>
      <c r="Z1012" s="15"/>
      <c r="AA1012" s="15"/>
      <c r="AB1012" s="15"/>
      <c r="AC1012" s="15"/>
      <c r="AD1012" s="15"/>
      <c r="AE1012" s="15"/>
      <c r="AT1012" s="257" t="s">
        <v>170</v>
      </c>
      <c r="AU1012" s="257" t="s">
        <v>79</v>
      </c>
      <c r="AV1012" s="15" t="s">
        <v>166</v>
      </c>
      <c r="AW1012" s="15" t="s">
        <v>31</v>
      </c>
      <c r="AX1012" s="15" t="s">
        <v>77</v>
      </c>
      <c r="AY1012" s="257" t="s">
        <v>159</v>
      </c>
    </row>
    <row r="1013" s="2" customFormat="1" ht="16.5" customHeight="1">
      <c r="A1013" s="41"/>
      <c r="B1013" s="42"/>
      <c r="C1013" s="207" t="s">
        <v>1168</v>
      </c>
      <c r="D1013" s="207" t="s">
        <v>161</v>
      </c>
      <c r="E1013" s="208" t="s">
        <v>1169</v>
      </c>
      <c r="F1013" s="209" t="s">
        <v>1170</v>
      </c>
      <c r="G1013" s="210" t="s">
        <v>251</v>
      </c>
      <c r="H1013" s="211">
        <v>93.549999999999997</v>
      </c>
      <c r="I1013" s="212"/>
      <c r="J1013" s="213">
        <f>ROUND(I1013*H1013,2)</f>
        <v>0</v>
      </c>
      <c r="K1013" s="209" t="s">
        <v>165</v>
      </c>
      <c r="L1013" s="47"/>
      <c r="M1013" s="214" t="s">
        <v>19</v>
      </c>
      <c r="N1013" s="215" t="s">
        <v>40</v>
      </c>
      <c r="O1013" s="87"/>
      <c r="P1013" s="216">
        <f>O1013*H1013</f>
        <v>0</v>
      </c>
      <c r="Q1013" s="216">
        <v>0</v>
      </c>
      <c r="R1013" s="216">
        <f>Q1013*H1013</f>
        <v>0</v>
      </c>
      <c r="S1013" s="216">
        <v>0.0089999999999999993</v>
      </c>
      <c r="T1013" s="217">
        <f>S1013*H1013</f>
        <v>0.84194999999999987</v>
      </c>
      <c r="U1013" s="41"/>
      <c r="V1013" s="41"/>
      <c r="W1013" s="41"/>
      <c r="X1013" s="41"/>
      <c r="Y1013" s="41"/>
      <c r="Z1013" s="41"/>
      <c r="AA1013" s="41"/>
      <c r="AB1013" s="41"/>
      <c r="AC1013" s="41"/>
      <c r="AD1013" s="41"/>
      <c r="AE1013" s="41"/>
      <c r="AR1013" s="218" t="s">
        <v>166</v>
      </c>
      <c r="AT1013" s="218" t="s">
        <v>161</v>
      </c>
      <c r="AU1013" s="218" t="s">
        <v>79</v>
      </c>
      <c r="AY1013" s="20" t="s">
        <v>159</v>
      </c>
      <c r="BE1013" s="219">
        <f>IF(N1013="základní",J1013,0)</f>
        <v>0</v>
      </c>
      <c r="BF1013" s="219">
        <f>IF(N1013="snížená",J1013,0)</f>
        <v>0</v>
      </c>
      <c r="BG1013" s="219">
        <f>IF(N1013="zákl. přenesená",J1013,0)</f>
        <v>0</v>
      </c>
      <c r="BH1013" s="219">
        <f>IF(N1013="sníž. přenesená",J1013,0)</f>
        <v>0</v>
      </c>
      <c r="BI1013" s="219">
        <f>IF(N1013="nulová",J1013,0)</f>
        <v>0</v>
      </c>
      <c r="BJ1013" s="20" t="s">
        <v>77</v>
      </c>
      <c r="BK1013" s="219">
        <f>ROUND(I1013*H1013,2)</f>
        <v>0</v>
      </c>
      <c r="BL1013" s="20" t="s">
        <v>166</v>
      </c>
      <c r="BM1013" s="218" t="s">
        <v>1171</v>
      </c>
    </row>
    <row r="1014" s="2" customFormat="1">
      <c r="A1014" s="41"/>
      <c r="B1014" s="42"/>
      <c r="C1014" s="43"/>
      <c r="D1014" s="220" t="s">
        <v>168</v>
      </c>
      <c r="E1014" s="43"/>
      <c r="F1014" s="221" t="s">
        <v>1172</v>
      </c>
      <c r="G1014" s="43"/>
      <c r="H1014" s="43"/>
      <c r="I1014" s="222"/>
      <c r="J1014" s="43"/>
      <c r="K1014" s="43"/>
      <c r="L1014" s="47"/>
      <c r="M1014" s="223"/>
      <c r="N1014" s="224"/>
      <c r="O1014" s="87"/>
      <c r="P1014" s="87"/>
      <c r="Q1014" s="87"/>
      <c r="R1014" s="87"/>
      <c r="S1014" s="87"/>
      <c r="T1014" s="88"/>
      <c r="U1014" s="41"/>
      <c r="V1014" s="41"/>
      <c r="W1014" s="41"/>
      <c r="X1014" s="41"/>
      <c r="Y1014" s="41"/>
      <c r="Z1014" s="41"/>
      <c r="AA1014" s="41"/>
      <c r="AB1014" s="41"/>
      <c r="AC1014" s="41"/>
      <c r="AD1014" s="41"/>
      <c r="AE1014" s="41"/>
      <c r="AT1014" s="20" t="s">
        <v>168</v>
      </c>
      <c r="AU1014" s="20" t="s">
        <v>79</v>
      </c>
    </row>
    <row r="1015" s="13" customFormat="1">
      <c r="A1015" s="13"/>
      <c r="B1015" s="225"/>
      <c r="C1015" s="226"/>
      <c r="D1015" s="227" t="s">
        <v>170</v>
      </c>
      <c r="E1015" s="228" t="s">
        <v>19</v>
      </c>
      <c r="F1015" s="229" t="s">
        <v>632</v>
      </c>
      <c r="G1015" s="226"/>
      <c r="H1015" s="228" t="s">
        <v>19</v>
      </c>
      <c r="I1015" s="230"/>
      <c r="J1015" s="226"/>
      <c r="K1015" s="226"/>
      <c r="L1015" s="231"/>
      <c r="M1015" s="232"/>
      <c r="N1015" s="233"/>
      <c r="O1015" s="233"/>
      <c r="P1015" s="233"/>
      <c r="Q1015" s="233"/>
      <c r="R1015" s="233"/>
      <c r="S1015" s="233"/>
      <c r="T1015" s="234"/>
      <c r="U1015" s="13"/>
      <c r="V1015" s="13"/>
      <c r="W1015" s="13"/>
      <c r="X1015" s="13"/>
      <c r="Y1015" s="13"/>
      <c r="Z1015" s="13"/>
      <c r="AA1015" s="13"/>
      <c r="AB1015" s="13"/>
      <c r="AC1015" s="13"/>
      <c r="AD1015" s="13"/>
      <c r="AE1015" s="13"/>
      <c r="AT1015" s="235" t="s">
        <v>170</v>
      </c>
      <c r="AU1015" s="235" t="s">
        <v>79</v>
      </c>
      <c r="AV1015" s="13" t="s">
        <v>77</v>
      </c>
      <c r="AW1015" s="13" t="s">
        <v>31</v>
      </c>
      <c r="AX1015" s="13" t="s">
        <v>69</v>
      </c>
      <c r="AY1015" s="235" t="s">
        <v>159</v>
      </c>
    </row>
    <row r="1016" s="14" customFormat="1">
      <c r="A1016" s="14"/>
      <c r="B1016" s="236"/>
      <c r="C1016" s="237"/>
      <c r="D1016" s="227" t="s">
        <v>170</v>
      </c>
      <c r="E1016" s="238" t="s">
        <v>19</v>
      </c>
      <c r="F1016" s="239" t="s">
        <v>1173</v>
      </c>
      <c r="G1016" s="237"/>
      <c r="H1016" s="240">
        <v>66.200000000000003</v>
      </c>
      <c r="I1016" s="241"/>
      <c r="J1016" s="237"/>
      <c r="K1016" s="237"/>
      <c r="L1016" s="242"/>
      <c r="M1016" s="243"/>
      <c r="N1016" s="244"/>
      <c r="O1016" s="244"/>
      <c r="P1016" s="244"/>
      <c r="Q1016" s="244"/>
      <c r="R1016" s="244"/>
      <c r="S1016" s="244"/>
      <c r="T1016" s="245"/>
      <c r="U1016" s="14"/>
      <c r="V1016" s="14"/>
      <c r="W1016" s="14"/>
      <c r="X1016" s="14"/>
      <c r="Y1016" s="14"/>
      <c r="Z1016" s="14"/>
      <c r="AA1016" s="14"/>
      <c r="AB1016" s="14"/>
      <c r="AC1016" s="14"/>
      <c r="AD1016" s="14"/>
      <c r="AE1016" s="14"/>
      <c r="AT1016" s="246" t="s">
        <v>170</v>
      </c>
      <c r="AU1016" s="246" t="s">
        <v>79</v>
      </c>
      <c r="AV1016" s="14" t="s">
        <v>79</v>
      </c>
      <c r="AW1016" s="14" t="s">
        <v>31</v>
      </c>
      <c r="AX1016" s="14" t="s">
        <v>69</v>
      </c>
      <c r="AY1016" s="246" t="s">
        <v>159</v>
      </c>
    </row>
    <row r="1017" s="13" customFormat="1">
      <c r="A1017" s="13"/>
      <c r="B1017" s="225"/>
      <c r="C1017" s="226"/>
      <c r="D1017" s="227" t="s">
        <v>170</v>
      </c>
      <c r="E1017" s="228" t="s">
        <v>19</v>
      </c>
      <c r="F1017" s="229" t="s">
        <v>749</v>
      </c>
      <c r="G1017" s="226"/>
      <c r="H1017" s="228" t="s">
        <v>19</v>
      </c>
      <c r="I1017" s="230"/>
      <c r="J1017" s="226"/>
      <c r="K1017" s="226"/>
      <c r="L1017" s="231"/>
      <c r="M1017" s="232"/>
      <c r="N1017" s="233"/>
      <c r="O1017" s="233"/>
      <c r="P1017" s="233"/>
      <c r="Q1017" s="233"/>
      <c r="R1017" s="233"/>
      <c r="S1017" s="233"/>
      <c r="T1017" s="234"/>
      <c r="U1017" s="13"/>
      <c r="V1017" s="13"/>
      <c r="W1017" s="13"/>
      <c r="X1017" s="13"/>
      <c r="Y1017" s="13"/>
      <c r="Z1017" s="13"/>
      <c r="AA1017" s="13"/>
      <c r="AB1017" s="13"/>
      <c r="AC1017" s="13"/>
      <c r="AD1017" s="13"/>
      <c r="AE1017" s="13"/>
      <c r="AT1017" s="235" t="s">
        <v>170</v>
      </c>
      <c r="AU1017" s="235" t="s">
        <v>79</v>
      </c>
      <c r="AV1017" s="13" t="s">
        <v>77</v>
      </c>
      <c r="AW1017" s="13" t="s">
        <v>31</v>
      </c>
      <c r="AX1017" s="13" t="s">
        <v>69</v>
      </c>
      <c r="AY1017" s="235" t="s">
        <v>159</v>
      </c>
    </row>
    <row r="1018" s="14" customFormat="1">
      <c r="A1018" s="14"/>
      <c r="B1018" s="236"/>
      <c r="C1018" s="237"/>
      <c r="D1018" s="227" t="s">
        <v>170</v>
      </c>
      <c r="E1018" s="238" t="s">
        <v>19</v>
      </c>
      <c r="F1018" s="239" t="s">
        <v>242</v>
      </c>
      <c r="G1018" s="237"/>
      <c r="H1018" s="240">
        <v>11</v>
      </c>
      <c r="I1018" s="241"/>
      <c r="J1018" s="237"/>
      <c r="K1018" s="237"/>
      <c r="L1018" s="242"/>
      <c r="M1018" s="243"/>
      <c r="N1018" s="244"/>
      <c r="O1018" s="244"/>
      <c r="P1018" s="244"/>
      <c r="Q1018" s="244"/>
      <c r="R1018" s="244"/>
      <c r="S1018" s="244"/>
      <c r="T1018" s="245"/>
      <c r="U1018" s="14"/>
      <c r="V1018" s="14"/>
      <c r="W1018" s="14"/>
      <c r="X1018" s="14"/>
      <c r="Y1018" s="14"/>
      <c r="Z1018" s="14"/>
      <c r="AA1018" s="14"/>
      <c r="AB1018" s="14"/>
      <c r="AC1018" s="14"/>
      <c r="AD1018" s="14"/>
      <c r="AE1018" s="14"/>
      <c r="AT1018" s="246" t="s">
        <v>170</v>
      </c>
      <c r="AU1018" s="246" t="s">
        <v>79</v>
      </c>
      <c r="AV1018" s="14" t="s">
        <v>79</v>
      </c>
      <c r="AW1018" s="14" t="s">
        <v>31</v>
      </c>
      <c r="AX1018" s="14" t="s">
        <v>69</v>
      </c>
      <c r="AY1018" s="246" t="s">
        <v>159</v>
      </c>
    </row>
    <row r="1019" s="13" customFormat="1">
      <c r="A1019" s="13"/>
      <c r="B1019" s="225"/>
      <c r="C1019" s="226"/>
      <c r="D1019" s="227" t="s">
        <v>170</v>
      </c>
      <c r="E1019" s="228" t="s">
        <v>19</v>
      </c>
      <c r="F1019" s="229" t="s">
        <v>1167</v>
      </c>
      <c r="G1019" s="226"/>
      <c r="H1019" s="228" t="s">
        <v>19</v>
      </c>
      <c r="I1019" s="230"/>
      <c r="J1019" s="226"/>
      <c r="K1019" s="226"/>
      <c r="L1019" s="231"/>
      <c r="M1019" s="232"/>
      <c r="N1019" s="233"/>
      <c r="O1019" s="233"/>
      <c r="P1019" s="233"/>
      <c r="Q1019" s="233"/>
      <c r="R1019" s="233"/>
      <c r="S1019" s="233"/>
      <c r="T1019" s="234"/>
      <c r="U1019" s="13"/>
      <c r="V1019" s="13"/>
      <c r="W1019" s="13"/>
      <c r="X1019" s="13"/>
      <c r="Y1019" s="13"/>
      <c r="Z1019" s="13"/>
      <c r="AA1019" s="13"/>
      <c r="AB1019" s="13"/>
      <c r="AC1019" s="13"/>
      <c r="AD1019" s="13"/>
      <c r="AE1019" s="13"/>
      <c r="AT1019" s="235" t="s">
        <v>170</v>
      </c>
      <c r="AU1019" s="235" t="s">
        <v>79</v>
      </c>
      <c r="AV1019" s="13" t="s">
        <v>77</v>
      </c>
      <c r="AW1019" s="13" t="s">
        <v>31</v>
      </c>
      <c r="AX1019" s="13" t="s">
        <v>69</v>
      </c>
      <c r="AY1019" s="235" t="s">
        <v>159</v>
      </c>
    </row>
    <row r="1020" s="14" customFormat="1">
      <c r="A1020" s="14"/>
      <c r="B1020" s="236"/>
      <c r="C1020" s="237"/>
      <c r="D1020" s="227" t="s">
        <v>170</v>
      </c>
      <c r="E1020" s="238" t="s">
        <v>19</v>
      </c>
      <c r="F1020" s="239" t="s">
        <v>1174</v>
      </c>
      <c r="G1020" s="237"/>
      <c r="H1020" s="240">
        <v>16.350000000000001</v>
      </c>
      <c r="I1020" s="241"/>
      <c r="J1020" s="237"/>
      <c r="K1020" s="237"/>
      <c r="L1020" s="242"/>
      <c r="M1020" s="243"/>
      <c r="N1020" s="244"/>
      <c r="O1020" s="244"/>
      <c r="P1020" s="244"/>
      <c r="Q1020" s="244"/>
      <c r="R1020" s="244"/>
      <c r="S1020" s="244"/>
      <c r="T1020" s="245"/>
      <c r="U1020" s="14"/>
      <c r="V1020" s="14"/>
      <c r="W1020" s="14"/>
      <c r="X1020" s="14"/>
      <c r="Y1020" s="14"/>
      <c r="Z1020" s="14"/>
      <c r="AA1020" s="14"/>
      <c r="AB1020" s="14"/>
      <c r="AC1020" s="14"/>
      <c r="AD1020" s="14"/>
      <c r="AE1020" s="14"/>
      <c r="AT1020" s="246" t="s">
        <v>170</v>
      </c>
      <c r="AU1020" s="246" t="s">
        <v>79</v>
      </c>
      <c r="AV1020" s="14" t="s">
        <v>79</v>
      </c>
      <c r="AW1020" s="14" t="s">
        <v>31</v>
      </c>
      <c r="AX1020" s="14" t="s">
        <v>69</v>
      </c>
      <c r="AY1020" s="246" t="s">
        <v>159</v>
      </c>
    </row>
    <row r="1021" s="15" customFormat="1">
      <c r="A1021" s="15"/>
      <c r="B1021" s="247"/>
      <c r="C1021" s="248"/>
      <c r="D1021" s="227" t="s">
        <v>170</v>
      </c>
      <c r="E1021" s="249" t="s">
        <v>19</v>
      </c>
      <c r="F1021" s="250" t="s">
        <v>188</v>
      </c>
      <c r="G1021" s="248"/>
      <c r="H1021" s="251">
        <v>93.550000000000011</v>
      </c>
      <c r="I1021" s="252"/>
      <c r="J1021" s="248"/>
      <c r="K1021" s="248"/>
      <c r="L1021" s="253"/>
      <c r="M1021" s="254"/>
      <c r="N1021" s="255"/>
      <c r="O1021" s="255"/>
      <c r="P1021" s="255"/>
      <c r="Q1021" s="255"/>
      <c r="R1021" s="255"/>
      <c r="S1021" s="255"/>
      <c r="T1021" s="256"/>
      <c r="U1021" s="15"/>
      <c r="V1021" s="15"/>
      <c r="W1021" s="15"/>
      <c r="X1021" s="15"/>
      <c r="Y1021" s="15"/>
      <c r="Z1021" s="15"/>
      <c r="AA1021" s="15"/>
      <c r="AB1021" s="15"/>
      <c r="AC1021" s="15"/>
      <c r="AD1021" s="15"/>
      <c r="AE1021" s="15"/>
      <c r="AT1021" s="257" t="s">
        <v>170</v>
      </c>
      <c r="AU1021" s="257" t="s">
        <v>79</v>
      </c>
      <c r="AV1021" s="15" t="s">
        <v>166</v>
      </c>
      <c r="AW1021" s="15" t="s">
        <v>31</v>
      </c>
      <c r="AX1021" s="15" t="s">
        <v>77</v>
      </c>
      <c r="AY1021" s="257" t="s">
        <v>159</v>
      </c>
    </row>
    <row r="1022" s="2" customFormat="1" ht="33" customHeight="1">
      <c r="A1022" s="41"/>
      <c r="B1022" s="42"/>
      <c r="C1022" s="207" t="s">
        <v>1175</v>
      </c>
      <c r="D1022" s="207" t="s">
        <v>161</v>
      </c>
      <c r="E1022" s="208" t="s">
        <v>1176</v>
      </c>
      <c r="F1022" s="209" t="s">
        <v>1177</v>
      </c>
      <c r="G1022" s="210" t="s">
        <v>251</v>
      </c>
      <c r="H1022" s="211">
        <v>108</v>
      </c>
      <c r="I1022" s="212"/>
      <c r="J1022" s="213">
        <f>ROUND(I1022*H1022,2)</f>
        <v>0</v>
      </c>
      <c r="K1022" s="209" t="s">
        <v>165</v>
      </c>
      <c r="L1022" s="47"/>
      <c r="M1022" s="214" t="s">
        <v>19</v>
      </c>
      <c r="N1022" s="215" t="s">
        <v>40</v>
      </c>
      <c r="O1022" s="87"/>
      <c r="P1022" s="216">
        <f>O1022*H1022</f>
        <v>0</v>
      </c>
      <c r="Q1022" s="216">
        <v>0</v>
      </c>
      <c r="R1022" s="216">
        <f>Q1022*H1022</f>
        <v>0</v>
      </c>
      <c r="S1022" s="216">
        <v>0.25</v>
      </c>
      <c r="T1022" s="217">
        <f>S1022*H1022</f>
        <v>27</v>
      </c>
      <c r="U1022" s="41"/>
      <c r="V1022" s="41"/>
      <c r="W1022" s="41"/>
      <c r="X1022" s="41"/>
      <c r="Y1022" s="41"/>
      <c r="Z1022" s="41"/>
      <c r="AA1022" s="41"/>
      <c r="AB1022" s="41"/>
      <c r="AC1022" s="41"/>
      <c r="AD1022" s="41"/>
      <c r="AE1022" s="41"/>
      <c r="AR1022" s="218" t="s">
        <v>166</v>
      </c>
      <c r="AT1022" s="218" t="s">
        <v>161</v>
      </c>
      <c r="AU1022" s="218" t="s">
        <v>79</v>
      </c>
      <c r="AY1022" s="20" t="s">
        <v>159</v>
      </c>
      <c r="BE1022" s="219">
        <f>IF(N1022="základní",J1022,0)</f>
        <v>0</v>
      </c>
      <c r="BF1022" s="219">
        <f>IF(N1022="snížená",J1022,0)</f>
        <v>0</v>
      </c>
      <c r="BG1022" s="219">
        <f>IF(N1022="zákl. přenesená",J1022,0)</f>
        <v>0</v>
      </c>
      <c r="BH1022" s="219">
        <f>IF(N1022="sníž. přenesená",J1022,0)</f>
        <v>0</v>
      </c>
      <c r="BI1022" s="219">
        <f>IF(N1022="nulová",J1022,0)</f>
        <v>0</v>
      </c>
      <c r="BJ1022" s="20" t="s">
        <v>77</v>
      </c>
      <c r="BK1022" s="219">
        <f>ROUND(I1022*H1022,2)</f>
        <v>0</v>
      </c>
      <c r="BL1022" s="20" t="s">
        <v>166</v>
      </c>
      <c r="BM1022" s="218" t="s">
        <v>1178</v>
      </c>
    </row>
    <row r="1023" s="2" customFormat="1">
      <c r="A1023" s="41"/>
      <c r="B1023" s="42"/>
      <c r="C1023" s="43"/>
      <c r="D1023" s="220" t="s">
        <v>168</v>
      </c>
      <c r="E1023" s="43"/>
      <c r="F1023" s="221" t="s">
        <v>1179</v>
      </c>
      <c r="G1023" s="43"/>
      <c r="H1023" s="43"/>
      <c r="I1023" s="222"/>
      <c r="J1023" s="43"/>
      <c r="K1023" s="43"/>
      <c r="L1023" s="47"/>
      <c r="M1023" s="223"/>
      <c r="N1023" s="224"/>
      <c r="O1023" s="87"/>
      <c r="P1023" s="87"/>
      <c r="Q1023" s="87"/>
      <c r="R1023" s="87"/>
      <c r="S1023" s="87"/>
      <c r="T1023" s="88"/>
      <c r="U1023" s="41"/>
      <c r="V1023" s="41"/>
      <c r="W1023" s="41"/>
      <c r="X1023" s="41"/>
      <c r="Y1023" s="41"/>
      <c r="Z1023" s="41"/>
      <c r="AA1023" s="41"/>
      <c r="AB1023" s="41"/>
      <c r="AC1023" s="41"/>
      <c r="AD1023" s="41"/>
      <c r="AE1023" s="41"/>
      <c r="AT1023" s="20" t="s">
        <v>168</v>
      </c>
      <c r="AU1023" s="20" t="s">
        <v>79</v>
      </c>
    </row>
    <row r="1024" s="13" customFormat="1">
      <c r="A1024" s="13"/>
      <c r="B1024" s="225"/>
      <c r="C1024" s="226"/>
      <c r="D1024" s="227" t="s">
        <v>170</v>
      </c>
      <c r="E1024" s="228" t="s">
        <v>19</v>
      </c>
      <c r="F1024" s="229" t="s">
        <v>1180</v>
      </c>
      <c r="G1024" s="226"/>
      <c r="H1024" s="228" t="s">
        <v>19</v>
      </c>
      <c r="I1024" s="230"/>
      <c r="J1024" s="226"/>
      <c r="K1024" s="226"/>
      <c r="L1024" s="231"/>
      <c r="M1024" s="232"/>
      <c r="N1024" s="233"/>
      <c r="O1024" s="233"/>
      <c r="P1024" s="233"/>
      <c r="Q1024" s="233"/>
      <c r="R1024" s="233"/>
      <c r="S1024" s="233"/>
      <c r="T1024" s="234"/>
      <c r="U1024" s="13"/>
      <c r="V1024" s="13"/>
      <c r="W1024" s="13"/>
      <c r="X1024" s="13"/>
      <c r="Y1024" s="13"/>
      <c r="Z1024" s="13"/>
      <c r="AA1024" s="13"/>
      <c r="AB1024" s="13"/>
      <c r="AC1024" s="13"/>
      <c r="AD1024" s="13"/>
      <c r="AE1024" s="13"/>
      <c r="AT1024" s="235" t="s">
        <v>170</v>
      </c>
      <c r="AU1024" s="235" t="s">
        <v>79</v>
      </c>
      <c r="AV1024" s="13" t="s">
        <v>77</v>
      </c>
      <c r="AW1024" s="13" t="s">
        <v>31</v>
      </c>
      <c r="AX1024" s="13" t="s">
        <v>69</v>
      </c>
      <c r="AY1024" s="235" t="s">
        <v>159</v>
      </c>
    </row>
    <row r="1025" s="14" customFormat="1">
      <c r="A1025" s="14"/>
      <c r="B1025" s="236"/>
      <c r="C1025" s="237"/>
      <c r="D1025" s="227" t="s">
        <v>170</v>
      </c>
      <c r="E1025" s="238" t="s">
        <v>19</v>
      </c>
      <c r="F1025" s="239" t="s">
        <v>541</v>
      </c>
      <c r="G1025" s="237"/>
      <c r="H1025" s="240">
        <v>108</v>
      </c>
      <c r="I1025" s="241"/>
      <c r="J1025" s="237"/>
      <c r="K1025" s="237"/>
      <c r="L1025" s="242"/>
      <c r="M1025" s="243"/>
      <c r="N1025" s="244"/>
      <c r="O1025" s="244"/>
      <c r="P1025" s="244"/>
      <c r="Q1025" s="244"/>
      <c r="R1025" s="244"/>
      <c r="S1025" s="244"/>
      <c r="T1025" s="245"/>
      <c r="U1025" s="14"/>
      <c r="V1025" s="14"/>
      <c r="W1025" s="14"/>
      <c r="X1025" s="14"/>
      <c r="Y1025" s="14"/>
      <c r="Z1025" s="14"/>
      <c r="AA1025" s="14"/>
      <c r="AB1025" s="14"/>
      <c r="AC1025" s="14"/>
      <c r="AD1025" s="14"/>
      <c r="AE1025" s="14"/>
      <c r="AT1025" s="246" t="s">
        <v>170</v>
      </c>
      <c r="AU1025" s="246" t="s">
        <v>79</v>
      </c>
      <c r="AV1025" s="14" t="s">
        <v>79</v>
      </c>
      <c r="AW1025" s="14" t="s">
        <v>31</v>
      </c>
      <c r="AX1025" s="14" t="s">
        <v>77</v>
      </c>
      <c r="AY1025" s="246" t="s">
        <v>159</v>
      </c>
    </row>
    <row r="1026" s="2" customFormat="1" ht="24.15" customHeight="1">
      <c r="A1026" s="41"/>
      <c r="B1026" s="42"/>
      <c r="C1026" s="207" t="s">
        <v>1181</v>
      </c>
      <c r="D1026" s="207" t="s">
        <v>161</v>
      </c>
      <c r="E1026" s="208" t="s">
        <v>1182</v>
      </c>
      <c r="F1026" s="209" t="s">
        <v>1183</v>
      </c>
      <c r="G1026" s="210" t="s">
        <v>197</v>
      </c>
      <c r="H1026" s="211">
        <v>76.5</v>
      </c>
      <c r="I1026" s="212"/>
      <c r="J1026" s="213">
        <f>ROUND(I1026*H1026,2)</f>
        <v>0</v>
      </c>
      <c r="K1026" s="209" t="s">
        <v>165</v>
      </c>
      <c r="L1026" s="47"/>
      <c r="M1026" s="214" t="s">
        <v>19</v>
      </c>
      <c r="N1026" s="215" t="s">
        <v>40</v>
      </c>
      <c r="O1026" s="87"/>
      <c r="P1026" s="216">
        <f>O1026*H1026</f>
        <v>0</v>
      </c>
      <c r="Q1026" s="216">
        <v>0</v>
      </c>
      <c r="R1026" s="216">
        <f>Q1026*H1026</f>
        <v>0</v>
      </c>
      <c r="S1026" s="216">
        <v>0.012999999999999999</v>
      </c>
      <c r="T1026" s="217">
        <f>S1026*H1026</f>
        <v>0.99449999999999994</v>
      </c>
      <c r="U1026" s="41"/>
      <c r="V1026" s="41"/>
      <c r="W1026" s="41"/>
      <c r="X1026" s="41"/>
      <c r="Y1026" s="41"/>
      <c r="Z1026" s="41"/>
      <c r="AA1026" s="41"/>
      <c r="AB1026" s="41"/>
      <c r="AC1026" s="41"/>
      <c r="AD1026" s="41"/>
      <c r="AE1026" s="41"/>
      <c r="AR1026" s="218" t="s">
        <v>166</v>
      </c>
      <c r="AT1026" s="218" t="s">
        <v>161</v>
      </c>
      <c r="AU1026" s="218" t="s">
        <v>79</v>
      </c>
      <c r="AY1026" s="20" t="s">
        <v>159</v>
      </c>
      <c r="BE1026" s="219">
        <f>IF(N1026="základní",J1026,0)</f>
        <v>0</v>
      </c>
      <c r="BF1026" s="219">
        <f>IF(N1026="snížená",J1026,0)</f>
        <v>0</v>
      </c>
      <c r="BG1026" s="219">
        <f>IF(N1026="zákl. přenesená",J1026,0)</f>
        <v>0</v>
      </c>
      <c r="BH1026" s="219">
        <f>IF(N1026="sníž. přenesená",J1026,0)</f>
        <v>0</v>
      </c>
      <c r="BI1026" s="219">
        <f>IF(N1026="nulová",J1026,0)</f>
        <v>0</v>
      </c>
      <c r="BJ1026" s="20" t="s">
        <v>77</v>
      </c>
      <c r="BK1026" s="219">
        <f>ROUND(I1026*H1026,2)</f>
        <v>0</v>
      </c>
      <c r="BL1026" s="20" t="s">
        <v>166</v>
      </c>
      <c r="BM1026" s="218" t="s">
        <v>1184</v>
      </c>
    </row>
    <row r="1027" s="2" customFormat="1">
      <c r="A1027" s="41"/>
      <c r="B1027" s="42"/>
      <c r="C1027" s="43"/>
      <c r="D1027" s="220" t="s">
        <v>168</v>
      </c>
      <c r="E1027" s="43"/>
      <c r="F1027" s="221" t="s">
        <v>1185</v>
      </c>
      <c r="G1027" s="43"/>
      <c r="H1027" s="43"/>
      <c r="I1027" s="222"/>
      <c r="J1027" s="43"/>
      <c r="K1027" s="43"/>
      <c r="L1027" s="47"/>
      <c r="M1027" s="223"/>
      <c r="N1027" s="224"/>
      <c r="O1027" s="87"/>
      <c r="P1027" s="87"/>
      <c r="Q1027" s="87"/>
      <c r="R1027" s="87"/>
      <c r="S1027" s="87"/>
      <c r="T1027" s="88"/>
      <c r="U1027" s="41"/>
      <c r="V1027" s="41"/>
      <c r="W1027" s="41"/>
      <c r="X1027" s="41"/>
      <c r="Y1027" s="41"/>
      <c r="Z1027" s="41"/>
      <c r="AA1027" s="41"/>
      <c r="AB1027" s="41"/>
      <c r="AC1027" s="41"/>
      <c r="AD1027" s="41"/>
      <c r="AE1027" s="41"/>
      <c r="AT1027" s="20" t="s">
        <v>168</v>
      </c>
      <c r="AU1027" s="20" t="s">
        <v>79</v>
      </c>
    </row>
    <row r="1028" s="13" customFormat="1">
      <c r="A1028" s="13"/>
      <c r="B1028" s="225"/>
      <c r="C1028" s="226"/>
      <c r="D1028" s="227" t="s">
        <v>170</v>
      </c>
      <c r="E1028" s="228" t="s">
        <v>19</v>
      </c>
      <c r="F1028" s="229" t="s">
        <v>691</v>
      </c>
      <c r="G1028" s="226"/>
      <c r="H1028" s="228" t="s">
        <v>19</v>
      </c>
      <c r="I1028" s="230"/>
      <c r="J1028" s="226"/>
      <c r="K1028" s="226"/>
      <c r="L1028" s="231"/>
      <c r="M1028" s="232"/>
      <c r="N1028" s="233"/>
      <c r="O1028" s="233"/>
      <c r="P1028" s="233"/>
      <c r="Q1028" s="233"/>
      <c r="R1028" s="233"/>
      <c r="S1028" s="233"/>
      <c r="T1028" s="234"/>
      <c r="U1028" s="13"/>
      <c r="V1028" s="13"/>
      <c r="W1028" s="13"/>
      <c r="X1028" s="13"/>
      <c r="Y1028" s="13"/>
      <c r="Z1028" s="13"/>
      <c r="AA1028" s="13"/>
      <c r="AB1028" s="13"/>
      <c r="AC1028" s="13"/>
      <c r="AD1028" s="13"/>
      <c r="AE1028" s="13"/>
      <c r="AT1028" s="235" t="s">
        <v>170</v>
      </c>
      <c r="AU1028" s="235" t="s">
        <v>79</v>
      </c>
      <c r="AV1028" s="13" t="s">
        <v>77</v>
      </c>
      <c r="AW1028" s="13" t="s">
        <v>31</v>
      </c>
      <c r="AX1028" s="13" t="s">
        <v>69</v>
      </c>
      <c r="AY1028" s="235" t="s">
        <v>159</v>
      </c>
    </row>
    <row r="1029" s="14" customFormat="1">
      <c r="A1029" s="14"/>
      <c r="B1029" s="236"/>
      <c r="C1029" s="237"/>
      <c r="D1029" s="227" t="s">
        <v>170</v>
      </c>
      <c r="E1029" s="238" t="s">
        <v>19</v>
      </c>
      <c r="F1029" s="239" t="s">
        <v>692</v>
      </c>
      <c r="G1029" s="237"/>
      <c r="H1029" s="240">
        <v>7.8499999999999996</v>
      </c>
      <c r="I1029" s="241"/>
      <c r="J1029" s="237"/>
      <c r="K1029" s="237"/>
      <c r="L1029" s="242"/>
      <c r="M1029" s="243"/>
      <c r="N1029" s="244"/>
      <c r="O1029" s="244"/>
      <c r="P1029" s="244"/>
      <c r="Q1029" s="244"/>
      <c r="R1029" s="244"/>
      <c r="S1029" s="244"/>
      <c r="T1029" s="245"/>
      <c r="U1029" s="14"/>
      <c r="V1029" s="14"/>
      <c r="W1029" s="14"/>
      <c r="X1029" s="14"/>
      <c r="Y1029" s="14"/>
      <c r="Z1029" s="14"/>
      <c r="AA1029" s="14"/>
      <c r="AB1029" s="14"/>
      <c r="AC1029" s="14"/>
      <c r="AD1029" s="14"/>
      <c r="AE1029" s="14"/>
      <c r="AT1029" s="246" t="s">
        <v>170</v>
      </c>
      <c r="AU1029" s="246" t="s">
        <v>79</v>
      </c>
      <c r="AV1029" s="14" t="s">
        <v>79</v>
      </c>
      <c r="AW1029" s="14" t="s">
        <v>31</v>
      </c>
      <c r="AX1029" s="14" t="s">
        <v>69</v>
      </c>
      <c r="AY1029" s="246" t="s">
        <v>159</v>
      </c>
    </row>
    <row r="1030" s="13" customFormat="1">
      <c r="A1030" s="13"/>
      <c r="B1030" s="225"/>
      <c r="C1030" s="226"/>
      <c r="D1030" s="227" t="s">
        <v>170</v>
      </c>
      <c r="E1030" s="228" t="s">
        <v>19</v>
      </c>
      <c r="F1030" s="229" t="s">
        <v>640</v>
      </c>
      <c r="G1030" s="226"/>
      <c r="H1030" s="228" t="s">
        <v>19</v>
      </c>
      <c r="I1030" s="230"/>
      <c r="J1030" s="226"/>
      <c r="K1030" s="226"/>
      <c r="L1030" s="231"/>
      <c r="M1030" s="232"/>
      <c r="N1030" s="233"/>
      <c r="O1030" s="233"/>
      <c r="P1030" s="233"/>
      <c r="Q1030" s="233"/>
      <c r="R1030" s="233"/>
      <c r="S1030" s="233"/>
      <c r="T1030" s="234"/>
      <c r="U1030" s="13"/>
      <c r="V1030" s="13"/>
      <c r="W1030" s="13"/>
      <c r="X1030" s="13"/>
      <c r="Y1030" s="13"/>
      <c r="Z1030" s="13"/>
      <c r="AA1030" s="13"/>
      <c r="AB1030" s="13"/>
      <c r="AC1030" s="13"/>
      <c r="AD1030" s="13"/>
      <c r="AE1030" s="13"/>
      <c r="AT1030" s="235" t="s">
        <v>170</v>
      </c>
      <c r="AU1030" s="235" t="s">
        <v>79</v>
      </c>
      <c r="AV1030" s="13" t="s">
        <v>77</v>
      </c>
      <c r="AW1030" s="13" t="s">
        <v>31</v>
      </c>
      <c r="AX1030" s="13" t="s">
        <v>69</v>
      </c>
      <c r="AY1030" s="235" t="s">
        <v>159</v>
      </c>
    </row>
    <row r="1031" s="14" customFormat="1">
      <c r="A1031" s="14"/>
      <c r="B1031" s="236"/>
      <c r="C1031" s="237"/>
      <c r="D1031" s="227" t="s">
        <v>170</v>
      </c>
      <c r="E1031" s="238" t="s">
        <v>19</v>
      </c>
      <c r="F1031" s="239" t="s">
        <v>641</v>
      </c>
      <c r="G1031" s="237"/>
      <c r="H1031" s="240">
        <v>5.2800000000000002</v>
      </c>
      <c r="I1031" s="241"/>
      <c r="J1031" s="237"/>
      <c r="K1031" s="237"/>
      <c r="L1031" s="242"/>
      <c r="M1031" s="243"/>
      <c r="N1031" s="244"/>
      <c r="O1031" s="244"/>
      <c r="P1031" s="244"/>
      <c r="Q1031" s="244"/>
      <c r="R1031" s="244"/>
      <c r="S1031" s="244"/>
      <c r="T1031" s="245"/>
      <c r="U1031" s="14"/>
      <c r="V1031" s="14"/>
      <c r="W1031" s="14"/>
      <c r="X1031" s="14"/>
      <c r="Y1031" s="14"/>
      <c r="Z1031" s="14"/>
      <c r="AA1031" s="14"/>
      <c r="AB1031" s="14"/>
      <c r="AC1031" s="14"/>
      <c r="AD1031" s="14"/>
      <c r="AE1031" s="14"/>
      <c r="AT1031" s="246" t="s">
        <v>170</v>
      </c>
      <c r="AU1031" s="246" t="s">
        <v>79</v>
      </c>
      <c r="AV1031" s="14" t="s">
        <v>79</v>
      </c>
      <c r="AW1031" s="14" t="s">
        <v>31</v>
      </c>
      <c r="AX1031" s="14" t="s">
        <v>69</v>
      </c>
      <c r="AY1031" s="246" t="s">
        <v>159</v>
      </c>
    </row>
    <row r="1032" s="13" customFormat="1">
      <c r="A1032" s="13"/>
      <c r="B1032" s="225"/>
      <c r="C1032" s="226"/>
      <c r="D1032" s="227" t="s">
        <v>170</v>
      </c>
      <c r="E1032" s="228" t="s">
        <v>19</v>
      </c>
      <c r="F1032" s="229" t="s">
        <v>1186</v>
      </c>
      <c r="G1032" s="226"/>
      <c r="H1032" s="228" t="s">
        <v>19</v>
      </c>
      <c r="I1032" s="230"/>
      <c r="J1032" s="226"/>
      <c r="K1032" s="226"/>
      <c r="L1032" s="231"/>
      <c r="M1032" s="232"/>
      <c r="N1032" s="233"/>
      <c r="O1032" s="233"/>
      <c r="P1032" s="233"/>
      <c r="Q1032" s="233"/>
      <c r="R1032" s="233"/>
      <c r="S1032" s="233"/>
      <c r="T1032" s="234"/>
      <c r="U1032" s="13"/>
      <c r="V1032" s="13"/>
      <c r="W1032" s="13"/>
      <c r="X1032" s="13"/>
      <c r="Y1032" s="13"/>
      <c r="Z1032" s="13"/>
      <c r="AA1032" s="13"/>
      <c r="AB1032" s="13"/>
      <c r="AC1032" s="13"/>
      <c r="AD1032" s="13"/>
      <c r="AE1032" s="13"/>
      <c r="AT1032" s="235" t="s">
        <v>170</v>
      </c>
      <c r="AU1032" s="235" t="s">
        <v>79</v>
      </c>
      <c r="AV1032" s="13" t="s">
        <v>77</v>
      </c>
      <c r="AW1032" s="13" t="s">
        <v>31</v>
      </c>
      <c r="AX1032" s="13" t="s">
        <v>69</v>
      </c>
      <c r="AY1032" s="235" t="s">
        <v>159</v>
      </c>
    </row>
    <row r="1033" s="14" customFormat="1">
      <c r="A1033" s="14"/>
      <c r="B1033" s="236"/>
      <c r="C1033" s="237"/>
      <c r="D1033" s="227" t="s">
        <v>170</v>
      </c>
      <c r="E1033" s="238" t="s">
        <v>19</v>
      </c>
      <c r="F1033" s="239" t="s">
        <v>330</v>
      </c>
      <c r="G1033" s="237"/>
      <c r="H1033" s="240">
        <v>27</v>
      </c>
      <c r="I1033" s="241"/>
      <c r="J1033" s="237"/>
      <c r="K1033" s="237"/>
      <c r="L1033" s="242"/>
      <c r="M1033" s="243"/>
      <c r="N1033" s="244"/>
      <c r="O1033" s="244"/>
      <c r="P1033" s="244"/>
      <c r="Q1033" s="244"/>
      <c r="R1033" s="244"/>
      <c r="S1033" s="244"/>
      <c r="T1033" s="245"/>
      <c r="U1033" s="14"/>
      <c r="V1033" s="14"/>
      <c r="W1033" s="14"/>
      <c r="X1033" s="14"/>
      <c r="Y1033" s="14"/>
      <c r="Z1033" s="14"/>
      <c r="AA1033" s="14"/>
      <c r="AB1033" s="14"/>
      <c r="AC1033" s="14"/>
      <c r="AD1033" s="14"/>
      <c r="AE1033" s="14"/>
      <c r="AT1033" s="246" t="s">
        <v>170</v>
      </c>
      <c r="AU1033" s="246" t="s">
        <v>79</v>
      </c>
      <c r="AV1033" s="14" t="s">
        <v>79</v>
      </c>
      <c r="AW1033" s="14" t="s">
        <v>31</v>
      </c>
      <c r="AX1033" s="14" t="s">
        <v>69</v>
      </c>
      <c r="AY1033" s="246" t="s">
        <v>159</v>
      </c>
    </row>
    <row r="1034" s="13" customFormat="1">
      <c r="A1034" s="13"/>
      <c r="B1034" s="225"/>
      <c r="C1034" s="226"/>
      <c r="D1034" s="227" t="s">
        <v>170</v>
      </c>
      <c r="E1034" s="228" t="s">
        <v>19</v>
      </c>
      <c r="F1034" s="229" t="s">
        <v>642</v>
      </c>
      <c r="G1034" s="226"/>
      <c r="H1034" s="228" t="s">
        <v>19</v>
      </c>
      <c r="I1034" s="230"/>
      <c r="J1034" s="226"/>
      <c r="K1034" s="226"/>
      <c r="L1034" s="231"/>
      <c r="M1034" s="232"/>
      <c r="N1034" s="233"/>
      <c r="O1034" s="233"/>
      <c r="P1034" s="233"/>
      <c r="Q1034" s="233"/>
      <c r="R1034" s="233"/>
      <c r="S1034" s="233"/>
      <c r="T1034" s="234"/>
      <c r="U1034" s="13"/>
      <c r="V1034" s="13"/>
      <c r="W1034" s="13"/>
      <c r="X1034" s="13"/>
      <c r="Y1034" s="13"/>
      <c r="Z1034" s="13"/>
      <c r="AA1034" s="13"/>
      <c r="AB1034" s="13"/>
      <c r="AC1034" s="13"/>
      <c r="AD1034" s="13"/>
      <c r="AE1034" s="13"/>
      <c r="AT1034" s="235" t="s">
        <v>170</v>
      </c>
      <c r="AU1034" s="235" t="s">
        <v>79</v>
      </c>
      <c r="AV1034" s="13" t="s">
        <v>77</v>
      </c>
      <c r="AW1034" s="13" t="s">
        <v>31</v>
      </c>
      <c r="AX1034" s="13" t="s">
        <v>69</v>
      </c>
      <c r="AY1034" s="235" t="s">
        <v>159</v>
      </c>
    </row>
    <row r="1035" s="14" customFormat="1">
      <c r="A1035" s="14"/>
      <c r="B1035" s="236"/>
      <c r="C1035" s="237"/>
      <c r="D1035" s="227" t="s">
        <v>170</v>
      </c>
      <c r="E1035" s="238" t="s">
        <v>19</v>
      </c>
      <c r="F1035" s="239" t="s">
        <v>643</v>
      </c>
      <c r="G1035" s="237"/>
      <c r="H1035" s="240">
        <v>17.030000000000001</v>
      </c>
      <c r="I1035" s="241"/>
      <c r="J1035" s="237"/>
      <c r="K1035" s="237"/>
      <c r="L1035" s="242"/>
      <c r="M1035" s="243"/>
      <c r="N1035" s="244"/>
      <c r="O1035" s="244"/>
      <c r="P1035" s="244"/>
      <c r="Q1035" s="244"/>
      <c r="R1035" s="244"/>
      <c r="S1035" s="244"/>
      <c r="T1035" s="245"/>
      <c r="U1035" s="14"/>
      <c r="V1035" s="14"/>
      <c r="W1035" s="14"/>
      <c r="X1035" s="14"/>
      <c r="Y1035" s="14"/>
      <c r="Z1035" s="14"/>
      <c r="AA1035" s="14"/>
      <c r="AB1035" s="14"/>
      <c r="AC1035" s="14"/>
      <c r="AD1035" s="14"/>
      <c r="AE1035" s="14"/>
      <c r="AT1035" s="246" t="s">
        <v>170</v>
      </c>
      <c r="AU1035" s="246" t="s">
        <v>79</v>
      </c>
      <c r="AV1035" s="14" t="s">
        <v>79</v>
      </c>
      <c r="AW1035" s="14" t="s">
        <v>31</v>
      </c>
      <c r="AX1035" s="14" t="s">
        <v>69</v>
      </c>
      <c r="AY1035" s="246" t="s">
        <v>159</v>
      </c>
    </row>
    <row r="1036" s="13" customFormat="1">
      <c r="A1036" s="13"/>
      <c r="B1036" s="225"/>
      <c r="C1036" s="226"/>
      <c r="D1036" s="227" t="s">
        <v>170</v>
      </c>
      <c r="E1036" s="228" t="s">
        <v>19</v>
      </c>
      <c r="F1036" s="229" t="s">
        <v>644</v>
      </c>
      <c r="G1036" s="226"/>
      <c r="H1036" s="228" t="s">
        <v>19</v>
      </c>
      <c r="I1036" s="230"/>
      <c r="J1036" s="226"/>
      <c r="K1036" s="226"/>
      <c r="L1036" s="231"/>
      <c r="M1036" s="232"/>
      <c r="N1036" s="233"/>
      <c r="O1036" s="233"/>
      <c r="P1036" s="233"/>
      <c r="Q1036" s="233"/>
      <c r="R1036" s="233"/>
      <c r="S1036" s="233"/>
      <c r="T1036" s="234"/>
      <c r="U1036" s="13"/>
      <c r="V1036" s="13"/>
      <c r="W1036" s="13"/>
      <c r="X1036" s="13"/>
      <c r="Y1036" s="13"/>
      <c r="Z1036" s="13"/>
      <c r="AA1036" s="13"/>
      <c r="AB1036" s="13"/>
      <c r="AC1036" s="13"/>
      <c r="AD1036" s="13"/>
      <c r="AE1036" s="13"/>
      <c r="AT1036" s="235" t="s">
        <v>170</v>
      </c>
      <c r="AU1036" s="235" t="s">
        <v>79</v>
      </c>
      <c r="AV1036" s="13" t="s">
        <v>77</v>
      </c>
      <c r="AW1036" s="13" t="s">
        <v>31</v>
      </c>
      <c r="AX1036" s="13" t="s">
        <v>69</v>
      </c>
      <c r="AY1036" s="235" t="s">
        <v>159</v>
      </c>
    </row>
    <row r="1037" s="14" customFormat="1">
      <c r="A1037" s="14"/>
      <c r="B1037" s="236"/>
      <c r="C1037" s="237"/>
      <c r="D1037" s="227" t="s">
        <v>170</v>
      </c>
      <c r="E1037" s="238" t="s">
        <v>19</v>
      </c>
      <c r="F1037" s="239" t="s">
        <v>645</v>
      </c>
      <c r="G1037" s="237"/>
      <c r="H1037" s="240">
        <v>15.34</v>
      </c>
      <c r="I1037" s="241"/>
      <c r="J1037" s="237"/>
      <c r="K1037" s="237"/>
      <c r="L1037" s="242"/>
      <c r="M1037" s="243"/>
      <c r="N1037" s="244"/>
      <c r="O1037" s="244"/>
      <c r="P1037" s="244"/>
      <c r="Q1037" s="244"/>
      <c r="R1037" s="244"/>
      <c r="S1037" s="244"/>
      <c r="T1037" s="245"/>
      <c r="U1037" s="14"/>
      <c r="V1037" s="14"/>
      <c r="W1037" s="14"/>
      <c r="X1037" s="14"/>
      <c r="Y1037" s="14"/>
      <c r="Z1037" s="14"/>
      <c r="AA1037" s="14"/>
      <c r="AB1037" s="14"/>
      <c r="AC1037" s="14"/>
      <c r="AD1037" s="14"/>
      <c r="AE1037" s="14"/>
      <c r="AT1037" s="246" t="s">
        <v>170</v>
      </c>
      <c r="AU1037" s="246" t="s">
        <v>79</v>
      </c>
      <c r="AV1037" s="14" t="s">
        <v>79</v>
      </c>
      <c r="AW1037" s="14" t="s">
        <v>31</v>
      </c>
      <c r="AX1037" s="14" t="s">
        <v>69</v>
      </c>
      <c r="AY1037" s="246" t="s">
        <v>159</v>
      </c>
    </row>
    <row r="1038" s="13" customFormat="1">
      <c r="A1038" s="13"/>
      <c r="B1038" s="225"/>
      <c r="C1038" s="226"/>
      <c r="D1038" s="227" t="s">
        <v>170</v>
      </c>
      <c r="E1038" s="228" t="s">
        <v>19</v>
      </c>
      <c r="F1038" s="229" t="s">
        <v>646</v>
      </c>
      <c r="G1038" s="226"/>
      <c r="H1038" s="228" t="s">
        <v>19</v>
      </c>
      <c r="I1038" s="230"/>
      <c r="J1038" s="226"/>
      <c r="K1038" s="226"/>
      <c r="L1038" s="231"/>
      <c r="M1038" s="232"/>
      <c r="N1038" s="233"/>
      <c r="O1038" s="233"/>
      <c r="P1038" s="233"/>
      <c r="Q1038" s="233"/>
      <c r="R1038" s="233"/>
      <c r="S1038" s="233"/>
      <c r="T1038" s="234"/>
      <c r="U1038" s="13"/>
      <c r="V1038" s="13"/>
      <c r="W1038" s="13"/>
      <c r="X1038" s="13"/>
      <c r="Y1038" s="13"/>
      <c r="Z1038" s="13"/>
      <c r="AA1038" s="13"/>
      <c r="AB1038" s="13"/>
      <c r="AC1038" s="13"/>
      <c r="AD1038" s="13"/>
      <c r="AE1038" s="13"/>
      <c r="AT1038" s="235" t="s">
        <v>170</v>
      </c>
      <c r="AU1038" s="235" t="s">
        <v>79</v>
      </c>
      <c r="AV1038" s="13" t="s">
        <v>77</v>
      </c>
      <c r="AW1038" s="13" t="s">
        <v>31</v>
      </c>
      <c r="AX1038" s="13" t="s">
        <v>69</v>
      </c>
      <c r="AY1038" s="235" t="s">
        <v>159</v>
      </c>
    </row>
    <row r="1039" s="14" customFormat="1">
      <c r="A1039" s="14"/>
      <c r="B1039" s="236"/>
      <c r="C1039" s="237"/>
      <c r="D1039" s="227" t="s">
        <v>170</v>
      </c>
      <c r="E1039" s="238" t="s">
        <v>19</v>
      </c>
      <c r="F1039" s="239" t="s">
        <v>647</v>
      </c>
      <c r="G1039" s="237"/>
      <c r="H1039" s="240">
        <v>4</v>
      </c>
      <c r="I1039" s="241"/>
      <c r="J1039" s="237"/>
      <c r="K1039" s="237"/>
      <c r="L1039" s="242"/>
      <c r="M1039" s="243"/>
      <c r="N1039" s="244"/>
      <c r="O1039" s="244"/>
      <c r="P1039" s="244"/>
      <c r="Q1039" s="244"/>
      <c r="R1039" s="244"/>
      <c r="S1039" s="244"/>
      <c r="T1039" s="245"/>
      <c r="U1039" s="14"/>
      <c r="V1039" s="14"/>
      <c r="W1039" s="14"/>
      <c r="X1039" s="14"/>
      <c r="Y1039" s="14"/>
      <c r="Z1039" s="14"/>
      <c r="AA1039" s="14"/>
      <c r="AB1039" s="14"/>
      <c r="AC1039" s="14"/>
      <c r="AD1039" s="14"/>
      <c r="AE1039" s="14"/>
      <c r="AT1039" s="246" t="s">
        <v>170</v>
      </c>
      <c r="AU1039" s="246" t="s">
        <v>79</v>
      </c>
      <c r="AV1039" s="14" t="s">
        <v>79</v>
      </c>
      <c r="AW1039" s="14" t="s">
        <v>31</v>
      </c>
      <c r="AX1039" s="14" t="s">
        <v>69</v>
      </c>
      <c r="AY1039" s="246" t="s">
        <v>159</v>
      </c>
    </row>
    <row r="1040" s="15" customFormat="1">
      <c r="A1040" s="15"/>
      <c r="B1040" s="247"/>
      <c r="C1040" s="248"/>
      <c r="D1040" s="227" t="s">
        <v>170</v>
      </c>
      <c r="E1040" s="249" t="s">
        <v>19</v>
      </c>
      <c r="F1040" s="250" t="s">
        <v>188</v>
      </c>
      <c r="G1040" s="248"/>
      <c r="H1040" s="251">
        <v>76.5</v>
      </c>
      <c r="I1040" s="252"/>
      <c r="J1040" s="248"/>
      <c r="K1040" s="248"/>
      <c r="L1040" s="253"/>
      <c r="M1040" s="254"/>
      <c r="N1040" s="255"/>
      <c r="O1040" s="255"/>
      <c r="P1040" s="255"/>
      <c r="Q1040" s="255"/>
      <c r="R1040" s="255"/>
      <c r="S1040" s="255"/>
      <c r="T1040" s="256"/>
      <c r="U1040" s="15"/>
      <c r="V1040" s="15"/>
      <c r="W1040" s="15"/>
      <c r="X1040" s="15"/>
      <c r="Y1040" s="15"/>
      <c r="Z1040" s="15"/>
      <c r="AA1040" s="15"/>
      <c r="AB1040" s="15"/>
      <c r="AC1040" s="15"/>
      <c r="AD1040" s="15"/>
      <c r="AE1040" s="15"/>
      <c r="AT1040" s="257" t="s">
        <v>170</v>
      </c>
      <c r="AU1040" s="257" t="s">
        <v>79</v>
      </c>
      <c r="AV1040" s="15" t="s">
        <v>166</v>
      </c>
      <c r="AW1040" s="15" t="s">
        <v>31</v>
      </c>
      <c r="AX1040" s="15" t="s">
        <v>77</v>
      </c>
      <c r="AY1040" s="257" t="s">
        <v>159</v>
      </c>
    </row>
    <row r="1041" s="2" customFormat="1" ht="24.15" customHeight="1">
      <c r="A1041" s="41"/>
      <c r="B1041" s="42"/>
      <c r="C1041" s="207" t="s">
        <v>1187</v>
      </c>
      <c r="D1041" s="207" t="s">
        <v>161</v>
      </c>
      <c r="E1041" s="208" t="s">
        <v>1188</v>
      </c>
      <c r="F1041" s="209" t="s">
        <v>1189</v>
      </c>
      <c r="G1041" s="210" t="s">
        <v>197</v>
      </c>
      <c r="H1041" s="211">
        <v>10.038</v>
      </c>
      <c r="I1041" s="212"/>
      <c r="J1041" s="213">
        <f>ROUND(I1041*H1041,2)</f>
        <v>0</v>
      </c>
      <c r="K1041" s="209" t="s">
        <v>165</v>
      </c>
      <c r="L1041" s="47"/>
      <c r="M1041" s="214" t="s">
        <v>19</v>
      </c>
      <c r="N1041" s="215" t="s">
        <v>40</v>
      </c>
      <c r="O1041" s="87"/>
      <c r="P1041" s="216">
        <f>O1041*H1041</f>
        <v>0</v>
      </c>
      <c r="Q1041" s="216">
        <v>0</v>
      </c>
      <c r="R1041" s="216">
        <f>Q1041*H1041</f>
        <v>0</v>
      </c>
      <c r="S1041" s="216">
        <v>0.048000000000000001</v>
      </c>
      <c r="T1041" s="217">
        <f>S1041*H1041</f>
        <v>0.48182400000000003</v>
      </c>
      <c r="U1041" s="41"/>
      <c r="V1041" s="41"/>
      <c r="W1041" s="41"/>
      <c r="X1041" s="41"/>
      <c r="Y1041" s="41"/>
      <c r="Z1041" s="41"/>
      <c r="AA1041" s="41"/>
      <c r="AB1041" s="41"/>
      <c r="AC1041" s="41"/>
      <c r="AD1041" s="41"/>
      <c r="AE1041" s="41"/>
      <c r="AR1041" s="218" t="s">
        <v>166</v>
      </c>
      <c r="AT1041" s="218" t="s">
        <v>161</v>
      </c>
      <c r="AU1041" s="218" t="s">
        <v>79</v>
      </c>
      <c r="AY1041" s="20" t="s">
        <v>159</v>
      </c>
      <c r="BE1041" s="219">
        <f>IF(N1041="základní",J1041,0)</f>
        <v>0</v>
      </c>
      <c r="BF1041" s="219">
        <f>IF(N1041="snížená",J1041,0)</f>
        <v>0</v>
      </c>
      <c r="BG1041" s="219">
        <f>IF(N1041="zákl. přenesená",J1041,0)</f>
        <v>0</v>
      </c>
      <c r="BH1041" s="219">
        <f>IF(N1041="sníž. přenesená",J1041,0)</f>
        <v>0</v>
      </c>
      <c r="BI1041" s="219">
        <f>IF(N1041="nulová",J1041,0)</f>
        <v>0</v>
      </c>
      <c r="BJ1041" s="20" t="s">
        <v>77</v>
      </c>
      <c r="BK1041" s="219">
        <f>ROUND(I1041*H1041,2)</f>
        <v>0</v>
      </c>
      <c r="BL1041" s="20" t="s">
        <v>166</v>
      </c>
      <c r="BM1041" s="218" t="s">
        <v>1190</v>
      </c>
    </row>
    <row r="1042" s="2" customFormat="1">
      <c r="A1042" s="41"/>
      <c r="B1042" s="42"/>
      <c r="C1042" s="43"/>
      <c r="D1042" s="220" t="s">
        <v>168</v>
      </c>
      <c r="E1042" s="43"/>
      <c r="F1042" s="221" t="s">
        <v>1191</v>
      </c>
      <c r="G1042" s="43"/>
      <c r="H1042" s="43"/>
      <c r="I1042" s="222"/>
      <c r="J1042" s="43"/>
      <c r="K1042" s="43"/>
      <c r="L1042" s="47"/>
      <c r="M1042" s="223"/>
      <c r="N1042" s="224"/>
      <c r="O1042" s="87"/>
      <c r="P1042" s="87"/>
      <c r="Q1042" s="87"/>
      <c r="R1042" s="87"/>
      <c r="S1042" s="87"/>
      <c r="T1042" s="88"/>
      <c r="U1042" s="41"/>
      <c r="V1042" s="41"/>
      <c r="W1042" s="41"/>
      <c r="X1042" s="41"/>
      <c r="Y1042" s="41"/>
      <c r="Z1042" s="41"/>
      <c r="AA1042" s="41"/>
      <c r="AB1042" s="41"/>
      <c r="AC1042" s="41"/>
      <c r="AD1042" s="41"/>
      <c r="AE1042" s="41"/>
      <c r="AT1042" s="20" t="s">
        <v>168</v>
      </c>
      <c r="AU1042" s="20" t="s">
        <v>79</v>
      </c>
    </row>
    <row r="1043" s="13" customFormat="1">
      <c r="A1043" s="13"/>
      <c r="B1043" s="225"/>
      <c r="C1043" s="226"/>
      <c r="D1043" s="227" t="s">
        <v>170</v>
      </c>
      <c r="E1043" s="228" t="s">
        <v>19</v>
      </c>
      <c r="F1043" s="229" t="s">
        <v>1192</v>
      </c>
      <c r="G1043" s="226"/>
      <c r="H1043" s="228" t="s">
        <v>19</v>
      </c>
      <c r="I1043" s="230"/>
      <c r="J1043" s="226"/>
      <c r="K1043" s="226"/>
      <c r="L1043" s="231"/>
      <c r="M1043" s="232"/>
      <c r="N1043" s="233"/>
      <c r="O1043" s="233"/>
      <c r="P1043" s="233"/>
      <c r="Q1043" s="233"/>
      <c r="R1043" s="233"/>
      <c r="S1043" s="233"/>
      <c r="T1043" s="234"/>
      <c r="U1043" s="13"/>
      <c r="V1043" s="13"/>
      <c r="W1043" s="13"/>
      <c r="X1043" s="13"/>
      <c r="Y1043" s="13"/>
      <c r="Z1043" s="13"/>
      <c r="AA1043" s="13"/>
      <c r="AB1043" s="13"/>
      <c r="AC1043" s="13"/>
      <c r="AD1043" s="13"/>
      <c r="AE1043" s="13"/>
      <c r="AT1043" s="235" t="s">
        <v>170</v>
      </c>
      <c r="AU1043" s="235" t="s">
        <v>79</v>
      </c>
      <c r="AV1043" s="13" t="s">
        <v>77</v>
      </c>
      <c r="AW1043" s="13" t="s">
        <v>31</v>
      </c>
      <c r="AX1043" s="13" t="s">
        <v>69</v>
      </c>
      <c r="AY1043" s="235" t="s">
        <v>159</v>
      </c>
    </row>
    <row r="1044" s="14" customFormat="1">
      <c r="A1044" s="14"/>
      <c r="B1044" s="236"/>
      <c r="C1044" s="237"/>
      <c r="D1044" s="227" t="s">
        <v>170</v>
      </c>
      <c r="E1044" s="238" t="s">
        <v>19</v>
      </c>
      <c r="F1044" s="239" t="s">
        <v>1193</v>
      </c>
      <c r="G1044" s="237"/>
      <c r="H1044" s="240">
        <v>0.67500000000000004</v>
      </c>
      <c r="I1044" s="241"/>
      <c r="J1044" s="237"/>
      <c r="K1044" s="237"/>
      <c r="L1044" s="242"/>
      <c r="M1044" s="243"/>
      <c r="N1044" s="244"/>
      <c r="O1044" s="244"/>
      <c r="P1044" s="244"/>
      <c r="Q1044" s="244"/>
      <c r="R1044" s="244"/>
      <c r="S1044" s="244"/>
      <c r="T1044" s="245"/>
      <c r="U1044" s="14"/>
      <c r="V1044" s="14"/>
      <c r="W1044" s="14"/>
      <c r="X1044" s="14"/>
      <c r="Y1044" s="14"/>
      <c r="Z1044" s="14"/>
      <c r="AA1044" s="14"/>
      <c r="AB1044" s="14"/>
      <c r="AC1044" s="14"/>
      <c r="AD1044" s="14"/>
      <c r="AE1044" s="14"/>
      <c r="AT1044" s="246" t="s">
        <v>170</v>
      </c>
      <c r="AU1044" s="246" t="s">
        <v>79</v>
      </c>
      <c r="AV1044" s="14" t="s">
        <v>79</v>
      </c>
      <c r="AW1044" s="14" t="s">
        <v>31</v>
      </c>
      <c r="AX1044" s="14" t="s">
        <v>69</v>
      </c>
      <c r="AY1044" s="246" t="s">
        <v>159</v>
      </c>
    </row>
    <row r="1045" s="13" customFormat="1">
      <c r="A1045" s="13"/>
      <c r="B1045" s="225"/>
      <c r="C1045" s="226"/>
      <c r="D1045" s="227" t="s">
        <v>170</v>
      </c>
      <c r="E1045" s="228" t="s">
        <v>19</v>
      </c>
      <c r="F1045" s="229" t="s">
        <v>1194</v>
      </c>
      <c r="G1045" s="226"/>
      <c r="H1045" s="228" t="s">
        <v>19</v>
      </c>
      <c r="I1045" s="230"/>
      <c r="J1045" s="226"/>
      <c r="K1045" s="226"/>
      <c r="L1045" s="231"/>
      <c r="M1045" s="232"/>
      <c r="N1045" s="233"/>
      <c r="O1045" s="233"/>
      <c r="P1045" s="233"/>
      <c r="Q1045" s="233"/>
      <c r="R1045" s="233"/>
      <c r="S1045" s="233"/>
      <c r="T1045" s="234"/>
      <c r="U1045" s="13"/>
      <c r="V1045" s="13"/>
      <c r="W1045" s="13"/>
      <c r="X1045" s="13"/>
      <c r="Y1045" s="13"/>
      <c r="Z1045" s="13"/>
      <c r="AA1045" s="13"/>
      <c r="AB1045" s="13"/>
      <c r="AC1045" s="13"/>
      <c r="AD1045" s="13"/>
      <c r="AE1045" s="13"/>
      <c r="AT1045" s="235" t="s">
        <v>170</v>
      </c>
      <c r="AU1045" s="235" t="s">
        <v>79</v>
      </c>
      <c r="AV1045" s="13" t="s">
        <v>77</v>
      </c>
      <c r="AW1045" s="13" t="s">
        <v>31</v>
      </c>
      <c r="AX1045" s="13" t="s">
        <v>69</v>
      </c>
      <c r="AY1045" s="235" t="s">
        <v>159</v>
      </c>
    </row>
    <row r="1046" s="14" customFormat="1">
      <c r="A1046" s="14"/>
      <c r="B1046" s="236"/>
      <c r="C1046" s="237"/>
      <c r="D1046" s="227" t="s">
        <v>170</v>
      </c>
      <c r="E1046" s="238" t="s">
        <v>19</v>
      </c>
      <c r="F1046" s="239" t="s">
        <v>1195</v>
      </c>
      <c r="G1046" s="237"/>
      <c r="H1046" s="240">
        <v>3.903</v>
      </c>
      <c r="I1046" s="241"/>
      <c r="J1046" s="237"/>
      <c r="K1046" s="237"/>
      <c r="L1046" s="242"/>
      <c r="M1046" s="243"/>
      <c r="N1046" s="244"/>
      <c r="O1046" s="244"/>
      <c r="P1046" s="244"/>
      <c r="Q1046" s="244"/>
      <c r="R1046" s="244"/>
      <c r="S1046" s="244"/>
      <c r="T1046" s="245"/>
      <c r="U1046" s="14"/>
      <c r="V1046" s="14"/>
      <c r="W1046" s="14"/>
      <c r="X1046" s="14"/>
      <c r="Y1046" s="14"/>
      <c r="Z1046" s="14"/>
      <c r="AA1046" s="14"/>
      <c r="AB1046" s="14"/>
      <c r="AC1046" s="14"/>
      <c r="AD1046" s="14"/>
      <c r="AE1046" s="14"/>
      <c r="AT1046" s="246" t="s">
        <v>170</v>
      </c>
      <c r="AU1046" s="246" t="s">
        <v>79</v>
      </c>
      <c r="AV1046" s="14" t="s">
        <v>79</v>
      </c>
      <c r="AW1046" s="14" t="s">
        <v>31</v>
      </c>
      <c r="AX1046" s="14" t="s">
        <v>69</v>
      </c>
      <c r="AY1046" s="246" t="s">
        <v>159</v>
      </c>
    </row>
    <row r="1047" s="13" customFormat="1">
      <c r="A1047" s="13"/>
      <c r="B1047" s="225"/>
      <c r="C1047" s="226"/>
      <c r="D1047" s="227" t="s">
        <v>170</v>
      </c>
      <c r="E1047" s="228" t="s">
        <v>19</v>
      </c>
      <c r="F1047" s="229" t="s">
        <v>1196</v>
      </c>
      <c r="G1047" s="226"/>
      <c r="H1047" s="228" t="s">
        <v>19</v>
      </c>
      <c r="I1047" s="230"/>
      <c r="J1047" s="226"/>
      <c r="K1047" s="226"/>
      <c r="L1047" s="231"/>
      <c r="M1047" s="232"/>
      <c r="N1047" s="233"/>
      <c r="O1047" s="233"/>
      <c r="P1047" s="233"/>
      <c r="Q1047" s="233"/>
      <c r="R1047" s="233"/>
      <c r="S1047" s="233"/>
      <c r="T1047" s="234"/>
      <c r="U1047" s="13"/>
      <c r="V1047" s="13"/>
      <c r="W1047" s="13"/>
      <c r="X1047" s="13"/>
      <c r="Y1047" s="13"/>
      <c r="Z1047" s="13"/>
      <c r="AA1047" s="13"/>
      <c r="AB1047" s="13"/>
      <c r="AC1047" s="13"/>
      <c r="AD1047" s="13"/>
      <c r="AE1047" s="13"/>
      <c r="AT1047" s="235" t="s">
        <v>170</v>
      </c>
      <c r="AU1047" s="235" t="s">
        <v>79</v>
      </c>
      <c r="AV1047" s="13" t="s">
        <v>77</v>
      </c>
      <c r="AW1047" s="13" t="s">
        <v>31</v>
      </c>
      <c r="AX1047" s="13" t="s">
        <v>69</v>
      </c>
      <c r="AY1047" s="235" t="s">
        <v>159</v>
      </c>
    </row>
    <row r="1048" s="14" customFormat="1">
      <c r="A1048" s="14"/>
      <c r="B1048" s="236"/>
      <c r="C1048" s="237"/>
      <c r="D1048" s="227" t="s">
        <v>170</v>
      </c>
      <c r="E1048" s="238" t="s">
        <v>19</v>
      </c>
      <c r="F1048" s="239" t="s">
        <v>1197</v>
      </c>
      <c r="G1048" s="237"/>
      <c r="H1048" s="240">
        <v>5.46</v>
      </c>
      <c r="I1048" s="241"/>
      <c r="J1048" s="237"/>
      <c r="K1048" s="237"/>
      <c r="L1048" s="242"/>
      <c r="M1048" s="243"/>
      <c r="N1048" s="244"/>
      <c r="O1048" s="244"/>
      <c r="P1048" s="244"/>
      <c r="Q1048" s="244"/>
      <c r="R1048" s="244"/>
      <c r="S1048" s="244"/>
      <c r="T1048" s="245"/>
      <c r="U1048" s="14"/>
      <c r="V1048" s="14"/>
      <c r="W1048" s="14"/>
      <c r="X1048" s="14"/>
      <c r="Y1048" s="14"/>
      <c r="Z1048" s="14"/>
      <c r="AA1048" s="14"/>
      <c r="AB1048" s="14"/>
      <c r="AC1048" s="14"/>
      <c r="AD1048" s="14"/>
      <c r="AE1048" s="14"/>
      <c r="AT1048" s="246" t="s">
        <v>170</v>
      </c>
      <c r="AU1048" s="246" t="s">
        <v>79</v>
      </c>
      <c r="AV1048" s="14" t="s">
        <v>79</v>
      </c>
      <c r="AW1048" s="14" t="s">
        <v>31</v>
      </c>
      <c r="AX1048" s="14" t="s">
        <v>69</v>
      </c>
      <c r="AY1048" s="246" t="s">
        <v>159</v>
      </c>
    </row>
    <row r="1049" s="15" customFormat="1">
      <c r="A1049" s="15"/>
      <c r="B1049" s="247"/>
      <c r="C1049" s="248"/>
      <c r="D1049" s="227" t="s">
        <v>170</v>
      </c>
      <c r="E1049" s="249" t="s">
        <v>19</v>
      </c>
      <c r="F1049" s="250" t="s">
        <v>188</v>
      </c>
      <c r="G1049" s="248"/>
      <c r="H1049" s="251">
        <v>10.038</v>
      </c>
      <c r="I1049" s="252"/>
      <c r="J1049" s="248"/>
      <c r="K1049" s="248"/>
      <c r="L1049" s="253"/>
      <c r="M1049" s="254"/>
      <c r="N1049" s="255"/>
      <c r="O1049" s="255"/>
      <c r="P1049" s="255"/>
      <c r="Q1049" s="255"/>
      <c r="R1049" s="255"/>
      <c r="S1049" s="255"/>
      <c r="T1049" s="256"/>
      <c r="U1049" s="15"/>
      <c r="V1049" s="15"/>
      <c r="W1049" s="15"/>
      <c r="X1049" s="15"/>
      <c r="Y1049" s="15"/>
      <c r="Z1049" s="15"/>
      <c r="AA1049" s="15"/>
      <c r="AB1049" s="15"/>
      <c r="AC1049" s="15"/>
      <c r="AD1049" s="15"/>
      <c r="AE1049" s="15"/>
      <c r="AT1049" s="257" t="s">
        <v>170</v>
      </c>
      <c r="AU1049" s="257" t="s">
        <v>79</v>
      </c>
      <c r="AV1049" s="15" t="s">
        <v>166</v>
      </c>
      <c r="AW1049" s="15" t="s">
        <v>31</v>
      </c>
      <c r="AX1049" s="15" t="s">
        <v>77</v>
      </c>
      <c r="AY1049" s="257" t="s">
        <v>159</v>
      </c>
    </row>
    <row r="1050" s="2" customFormat="1" ht="24.15" customHeight="1">
      <c r="A1050" s="41"/>
      <c r="B1050" s="42"/>
      <c r="C1050" s="207" t="s">
        <v>1198</v>
      </c>
      <c r="D1050" s="207" t="s">
        <v>161</v>
      </c>
      <c r="E1050" s="208" t="s">
        <v>1199</v>
      </c>
      <c r="F1050" s="209" t="s">
        <v>1200</v>
      </c>
      <c r="G1050" s="210" t="s">
        <v>197</v>
      </c>
      <c r="H1050" s="211">
        <v>35.216000000000001</v>
      </c>
      <c r="I1050" s="212"/>
      <c r="J1050" s="213">
        <f>ROUND(I1050*H1050,2)</f>
        <v>0</v>
      </c>
      <c r="K1050" s="209" t="s">
        <v>165</v>
      </c>
      <c r="L1050" s="47"/>
      <c r="M1050" s="214" t="s">
        <v>19</v>
      </c>
      <c r="N1050" s="215" t="s">
        <v>40</v>
      </c>
      <c r="O1050" s="87"/>
      <c r="P1050" s="216">
        <f>O1050*H1050</f>
        <v>0</v>
      </c>
      <c r="Q1050" s="216">
        <v>0</v>
      </c>
      <c r="R1050" s="216">
        <f>Q1050*H1050</f>
        <v>0</v>
      </c>
      <c r="S1050" s="216">
        <v>0.037999999999999999</v>
      </c>
      <c r="T1050" s="217">
        <f>S1050*H1050</f>
        <v>1.3382080000000001</v>
      </c>
      <c r="U1050" s="41"/>
      <c r="V1050" s="41"/>
      <c r="W1050" s="41"/>
      <c r="X1050" s="41"/>
      <c r="Y1050" s="41"/>
      <c r="Z1050" s="41"/>
      <c r="AA1050" s="41"/>
      <c r="AB1050" s="41"/>
      <c r="AC1050" s="41"/>
      <c r="AD1050" s="41"/>
      <c r="AE1050" s="41"/>
      <c r="AR1050" s="218" t="s">
        <v>166</v>
      </c>
      <c r="AT1050" s="218" t="s">
        <v>161</v>
      </c>
      <c r="AU1050" s="218" t="s">
        <v>79</v>
      </c>
      <c r="AY1050" s="20" t="s">
        <v>159</v>
      </c>
      <c r="BE1050" s="219">
        <f>IF(N1050="základní",J1050,0)</f>
        <v>0</v>
      </c>
      <c r="BF1050" s="219">
        <f>IF(N1050="snížená",J1050,0)</f>
        <v>0</v>
      </c>
      <c r="BG1050" s="219">
        <f>IF(N1050="zákl. přenesená",J1050,0)</f>
        <v>0</v>
      </c>
      <c r="BH1050" s="219">
        <f>IF(N1050="sníž. přenesená",J1050,0)</f>
        <v>0</v>
      </c>
      <c r="BI1050" s="219">
        <f>IF(N1050="nulová",J1050,0)</f>
        <v>0</v>
      </c>
      <c r="BJ1050" s="20" t="s">
        <v>77</v>
      </c>
      <c r="BK1050" s="219">
        <f>ROUND(I1050*H1050,2)</f>
        <v>0</v>
      </c>
      <c r="BL1050" s="20" t="s">
        <v>166</v>
      </c>
      <c r="BM1050" s="218" t="s">
        <v>1201</v>
      </c>
    </row>
    <row r="1051" s="2" customFormat="1">
      <c r="A1051" s="41"/>
      <c r="B1051" s="42"/>
      <c r="C1051" s="43"/>
      <c r="D1051" s="220" t="s">
        <v>168</v>
      </c>
      <c r="E1051" s="43"/>
      <c r="F1051" s="221" t="s">
        <v>1202</v>
      </c>
      <c r="G1051" s="43"/>
      <c r="H1051" s="43"/>
      <c r="I1051" s="222"/>
      <c r="J1051" s="43"/>
      <c r="K1051" s="43"/>
      <c r="L1051" s="47"/>
      <c r="M1051" s="223"/>
      <c r="N1051" s="224"/>
      <c r="O1051" s="87"/>
      <c r="P1051" s="87"/>
      <c r="Q1051" s="87"/>
      <c r="R1051" s="87"/>
      <c r="S1051" s="87"/>
      <c r="T1051" s="88"/>
      <c r="U1051" s="41"/>
      <c r="V1051" s="41"/>
      <c r="W1051" s="41"/>
      <c r="X1051" s="41"/>
      <c r="Y1051" s="41"/>
      <c r="Z1051" s="41"/>
      <c r="AA1051" s="41"/>
      <c r="AB1051" s="41"/>
      <c r="AC1051" s="41"/>
      <c r="AD1051" s="41"/>
      <c r="AE1051" s="41"/>
      <c r="AT1051" s="20" t="s">
        <v>168</v>
      </c>
      <c r="AU1051" s="20" t="s">
        <v>79</v>
      </c>
    </row>
    <row r="1052" s="13" customFormat="1">
      <c r="A1052" s="13"/>
      <c r="B1052" s="225"/>
      <c r="C1052" s="226"/>
      <c r="D1052" s="227" t="s">
        <v>170</v>
      </c>
      <c r="E1052" s="228" t="s">
        <v>19</v>
      </c>
      <c r="F1052" s="229" t="s">
        <v>1203</v>
      </c>
      <c r="G1052" s="226"/>
      <c r="H1052" s="228" t="s">
        <v>19</v>
      </c>
      <c r="I1052" s="230"/>
      <c r="J1052" s="226"/>
      <c r="K1052" s="226"/>
      <c r="L1052" s="231"/>
      <c r="M1052" s="232"/>
      <c r="N1052" s="233"/>
      <c r="O1052" s="233"/>
      <c r="P1052" s="233"/>
      <c r="Q1052" s="233"/>
      <c r="R1052" s="233"/>
      <c r="S1052" s="233"/>
      <c r="T1052" s="234"/>
      <c r="U1052" s="13"/>
      <c r="V1052" s="13"/>
      <c r="W1052" s="13"/>
      <c r="X1052" s="13"/>
      <c r="Y1052" s="13"/>
      <c r="Z1052" s="13"/>
      <c r="AA1052" s="13"/>
      <c r="AB1052" s="13"/>
      <c r="AC1052" s="13"/>
      <c r="AD1052" s="13"/>
      <c r="AE1052" s="13"/>
      <c r="AT1052" s="235" t="s">
        <v>170</v>
      </c>
      <c r="AU1052" s="235" t="s">
        <v>79</v>
      </c>
      <c r="AV1052" s="13" t="s">
        <v>77</v>
      </c>
      <c r="AW1052" s="13" t="s">
        <v>31</v>
      </c>
      <c r="AX1052" s="13" t="s">
        <v>69</v>
      </c>
      <c r="AY1052" s="235" t="s">
        <v>159</v>
      </c>
    </row>
    <row r="1053" s="14" customFormat="1">
      <c r="A1053" s="14"/>
      <c r="B1053" s="236"/>
      <c r="C1053" s="237"/>
      <c r="D1053" s="227" t="s">
        <v>170</v>
      </c>
      <c r="E1053" s="238" t="s">
        <v>19</v>
      </c>
      <c r="F1053" s="239" t="s">
        <v>1204</v>
      </c>
      <c r="G1053" s="237"/>
      <c r="H1053" s="240">
        <v>1.3799999999999999</v>
      </c>
      <c r="I1053" s="241"/>
      <c r="J1053" s="237"/>
      <c r="K1053" s="237"/>
      <c r="L1053" s="242"/>
      <c r="M1053" s="243"/>
      <c r="N1053" s="244"/>
      <c r="O1053" s="244"/>
      <c r="P1053" s="244"/>
      <c r="Q1053" s="244"/>
      <c r="R1053" s="244"/>
      <c r="S1053" s="244"/>
      <c r="T1053" s="245"/>
      <c r="U1053" s="14"/>
      <c r="V1053" s="14"/>
      <c r="W1053" s="14"/>
      <c r="X1053" s="14"/>
      <c r="Y1053" s="14"/>
      <c r="Z1053" s="14"/>
      <c r="AA1053" s="14"/>
      <c r="AB1053" s="14"/>
      <c r="AC1053" s="14"/>
      <c r="AD1053" s="14"/>
      <c r="AE1053" s="14"/>
      <c r="AT1053" s="246" t="s">
        <v>170</v>
      </c>
      <c r="AU1053" s="246" t="s">
        <v>79</v>
      </c>
      <c r="AV1053" s="14" t="s">
        <v>79</v>
      </c>
      <c r="AW1053" s="14" t="s">
        <v>31</v>
      </c>
      <c r="AX1053" s="14" t="s">
        <v>69</v>
      </c>
      <c r="AY1053" s="246" t="s">
        <v>159</v>
      </c>
    </row>
    <row r="1054" s="13" customFormat="1">
      <c r="A1054" s="13"/>
      <c r="B1054" s="225"/>
      <c r="C1054" s="226"/>
      <c r="D1054" s="227" t="s">
        <v>170</v>
      </c>
      <c r="E1054" s="228" t="s">
        <v>19</v>
      </c>
      <c r="F1054" s="229" t="s">
        <v>1192</v>
      </c>
      <c r="G1054" s="226"/>
      <c r="H1054" s="228" t="s">
        <v>19</v>
      </c>
      <c r="I1054" s="230"/>
      <c r="J1054" s="226"/>
      <c r="K1054" s="226"/>
      <c r="L1054" s="231"/>
      <c r="M1054" s="232"/>
      <c r="N1054" s="233"/>
      <c r="O1054" s="233"/>
      <c r="P1054" s="233"/>
      <c r="Q1054" s="233"/>
      <c r="R1054" s="233"/>
      <c r="S1054" s="233"/>
      <c r="T1054" s="234"/>
      <c r="U1054" s="13"/>
      <c r="V1054" s="13"/>
      <c r="W1054" s="13"/>
      <c r="X1054" s="13"/>
      <c r="Y1054" s="13"/>
      <c r="Z1054" s="13"/>
      <c r="AA1054" s="13"/>
      <c r="AB1054" s="13"/>
      <c r="AC1054" s="13"/>
      <c r="AD1054" s="13"/>
      <c r="AE1054" s="13"/>
      <c r="AT1054" s="235" t="s">
        <v>170</v>
      </c>
      <c r="AU1054" s="235" t="s">
        <v>79</v>
      </c>
      <c r="AV1054" s="13" t="s">
        <v>77</v>
      </c>
      <c r="AW1054" s="13" t="s">
        <v>31</v>
      </c>
      <c r="AX1054" s="13" t="s">
        <v>69</v>
      </c>
      <c r="AY1054" s="235" t="s">
        <v>159</v>
      </c>
    </row>
    <row r="1055" s="14" customFormat="1">
      <c r="A1055" s="14"/>
      <c r="B1055" s="236"/>
      <c r="C1055" s="237"/>
      <c r="D1055" s="227" t="s">
        <v>170</v>
      </c>
      <c r="E1055" s="238" t="s">
        <v>19</v>
      </c>
      <c r="F1055" s="239" t="s">
        <v>1205</v>
      </c>
      <c r="G1055" s="237"/>
      <c r="H1055" s="240">
        <v>9.0399999999999991</v>
      </c>
      <c r="I1055" s="241"/>
      <c r="J1055" s="237"/>
      <c r="K1055" s="237"/>
      <c r="L1055" s="242"/>
      <c r="M1055" s="243"/>
      <c r="N1055" s="244"/>
      <c r="O1055" s="244"/>
      <c r="P1055" s="244"/>
      <c r="Q1055" s="244"/>
      <c r="R1055" s="244"/>
      <c r="S1055" s="244"/>
      <c r="T1055" s="245"/>
      <c r="U1055" s="14"/>
      <c r="V1055" s="14"/>
      <c r="W1055" s="14"/>
      <c r="X1055" s="14"/>
      <c r="Y1055" s="14"/>
      <c r="Z1055" s="14"/>
      <c r="AA1055" s="14"/>
      <c r="AB1055" s="14"/>
      <c r="AC1055" s="14"/>
      <c r="AD1055" s="14"/>
      <c r="AE1055" s="14"/>
      <c r="AT1055" s="246" t="s">
        <v>170</v>
      </c>
      <c r="AU1055" s="246" t="s">
        <v>79</v>
      </c>
      <c r="AV1055" s="14" t="s">
        <v>79</v>
      </c>
      <c r="AW1055" s="14" t="s">
        <v>31</v>
      </c>
      <c r="AX1055" s="14" t="s">
        <v>69</v>
      </c>
      <c r="AY1055" s="246" t="s">
        <v>159</v>
      </c>
    </row>
    <row r="1056" s="13" customFormat="1">
      <c r="A1056" s="13"/>
      <c r="B1056" s="225"/>
      <c r="C1056" s="226"/>
      <c r="D1056" s="227" t="s">
        <v>170</v>
      </c>
      <c r="E1056" s="228" t="s">
        <v>19</v>
      </c>
      <c r="F1056" s="229" t="s">
        <v>1194</v>
      </c>
      <c r="G1056" s="226"/>
      <c r="H1056" s="228" t="s">
        <v>19</v>
      </c>
      <c r="I1056" s="230"/>
      <c r="J1056" s="226"/>
      <c r="K1056" s="226"/>
      <c r="L1056" s="231"/>
      <c r="M1056" s="232"/>
      <c r="N1056" s="233"/>
      <c r="O1056" s="233"/>
      <c r="P1056" s="233"/>
      <c r="Q1056" s="233"/>
      <c r="R1056" s="233"/>
      <c r="S1056" s="233"/>
      <c r="T1056" s="234"/>
      <c r="U1056" s="13"/>
      <c r="V1056" s="13"/>
      <c r="W1056" s="13"/>
      <c r="X1056" s="13"/>
      <c r="Y1056" s="13"/>
      <c r="Z1056" s="13"/>
      <c r="AA1056" s="13"/>
      <c r="AB1056" s="13"/>
      <c r="AC1056" s="13"/>
      <c r="AD1056" s="13"/>
      <c r="AE1056" s="13"/>
      <c r="AT1056" s="235" t="s">
        <v>170</v>
      </c>
      <c r="AU1056" s="235" t="s">
        <v>79</v>
      </c>
      <c r="AV1056" s="13" t="s">
        <v>77</v>
      </c>
      <c r="AW1056" s="13" t="s">
        <v>31</v>
      </c>
      <c r="AX1056" s="13" t="s">
        <v>69</v>
      </c>
      <c r="AY1056" s="235" t="s">
        <v>159</v>
      </c>
    </row>
    <row r="1057" s="14" customFormat="1">
      <c r="A1057" s="14"/>
      <c r="B1057" s="236"/>
      <c r="C1057" s="237"/>
      <c r="D1057" s="227" t="s">
        <v>170</v>
      </c>
      <c r="E1057" s="238" t="s">
        <v>19</v>
      </c>
      <c r="F1057" s="239" t="s">
        <v>1206</v>
      </c>
      <c r="G1057" s="237"/>
      <c r="H1057" s="240">
        <v>22.096</v>
      </c>
      <c r="I1057" s="241"/>
      <c r="J1057" s="237"/>
      <c r="K1057" s="237"/>
      <c r="L1057" s="242"/>
      <c r="M1057" s="243"/>
      <c r="N1057" s="244"/>
      <c r="O1057" s="244"/>
      <c r="P1057" s="244"/>
      <c r="Q1057" s="244"/>
      <c r="R1057" s="244"/>
      <c r="S1057" s="244"/>
      <c r="T1057" s="245"/>
      <c r="U1057" s="14"/>
      <c r="V1057" s="14"/>
      <c r="W1057" s="14"/>
      <c r="X1057" s="14"/>
      <c r="Y1057" s="14"/>
      <c r="Z1057" s="14"/>
      <c r="AA1057" s="14"/>
      <c r="AB1057" s="14"/>
      <c r="AC1057" s="14"/>
      <c r="AD1057" s="14"/>
      <c r="AE1057" s="14"/>
      <c r="AT1057" s="246" t="s">
        <v>170</v>
      </c>
      <c r="AU1057" s="246" t="s">
        <v>79</v>
      </c>
      <c r="AV1057" s="14" t="s">
        <v>79</v>
      </c>
      <c r="AW1057" s="14" t="s">
        <v>31</v>
      </c>
      <c r="AX1057" s="14" t="s">
        <v>69</v>
      </c>
      <c r="AY1057" s="246" t="s">
        <v>159</v>
      </c>
    </row>
    <row r="1058" s="13" customFormat="1">
      <c r="A1058" s="13"/>
      <c r="B1058" s="225"/>
      <c r="C1058" s="226"/>
      <c r="D1058" s="227" t="s">
        <v>170</v>
      </c>
      <c r="E1058" s="228" t="s">
        <v>19</v>
      </c>
      <c r="F1058" s="229" t="s">
        <v>1196</v>
      </c>
      <c r="G1058" s="226"/>
      <c r="H1058" s="228" t="s">
        <v>19</v>
      </c>
      <c r="I1058" s="230"/>
      <c r="J1058" s="226"/>
      <c r="K1058" s="226"/>
      <c r="L1058" s="231"/>
      <c r="M1058" s="232"/>
      <c r="N1058" s="233"/>
      <c r="O1058" s="233"/>
      <c r="P1058" s="233"/>
      <c r="Q1058" s="233"/>
      <c r="R1058" s="233"/>
      <c r="S1058" s="233"/>
      <c r="T1058" s="234"/>
      <c r="U1058" s="13"/>
      <c r="V1058" s="13"/>
      <c r="W1058" s="13"/>
      <c r="X1058" s="13"/>
      <c r="Y1058" s="13"/>
      <c r="Z1058" s="13"/>
      <c r="AA1058" s="13"/>
      <c r="AB1058" s="13"/>
      <c r="AC1058" s="13"/>
      <c r="AD1058" s="13"/>
      <c r="AE1058" s="13"/>
      <c r="AT1058" s="235" t="s">
        <v>170</v>
      </c>
      <c r="AU1058" s="235" t="s">
        <v>79</v>
      </c>
      <c r="AV1058" s="13" t="s">
        <v>77</v>
      </c>
      <c r="AW1058" s="13" t="s">
        <v>31</v>
      </c>
      <c r="AX1058" s="13" t="s">
        <v>69</v>
      </c>
      <c r="AY1058" s="235" t="s">
        <v>159</v>
      </c>
    </row>
    <row r="1059" s="14" customFormat="1">
      <c r="A1059" s="14"/>
      <c r="B1059" s="236"/>
      <c r="C1059" s="237"/>
      <c r="D1059" s="227" t="s">
        <v>170</v>
      </c>
      <c r="E1059" s="238" t="s">
        <v>19</v>
      </c>
      <c r="F1059" s="239" t="s">
        <v>1207</v>
      </c>
      <c r="G1059" s="237"/>
      <c r="H1059" s="240">
        <v>2.7000000000000002</v>
      </c>
      <c r="I1059" s="241"/>
      <c r="J1059" s="237"/>
      <c r="K1059" s="237"/>
      <c r="L1059" s="242"/>
      <c r="M1059" s="243"/>
      <c r="N1059" s="244"/>
      <c r="O1059" s="244"/>
      <c r="P1059" s="244"/>
      <c r="Q1059" s="244"/>
      <c r="R1059" s="244"/>
      <c r="S1059" s="244"/>
      <c r="T1059" s="245"/>
      <c r="U1059" s="14"/>
      <c r="V1059" s="14"/>
      <c r="W1059" s="14"/>
      <c r="X1059" s="14"/>
      <c r="Y1059" s="14"/>
      <c r="Z1059" s="14"/>
      <c r="AA1059" s="14"/>
      <c r="AB1059" s="14"/>
      <c r="AC1059" s="14"/>
      <c r="AD1059" s="14"/>
      <c r="AE1059" s="14"/>
      <c r="AT1059" s="246" t="s">
        <v>170</v>
      </c>
      <c r="AU1059" s="246" t="s">
        <v>79</v>
      </c>
      <c r="AV1059" s="14" t="s">
        <v>79</v>
      </c>
      <c r="AW1059" s="14" t="s">
        <v>31</v>
      </c>
      <c r="AX1059" s="14" t="s">
        <v>69</v>
      </c>
      <c r="AY1059" s="246" t="s">
        <v>159</v>
      </c>
    </row>
    <row r="1060" s="15" customFormat="1">
      <c r="A1060" s="15"/>
      <c r="B1060" s="247"/>
      <c r="C1060" s="248"/>
      <c r="D1060" s="227" t="s">
        <v>170</v>
      </c>
      <c r="E1060" s="249" t="s">
        <v>19</v>
      </c>
      <c r="F1060" s="250" t="s">
        <v>188</v>
      </c>
      <c r="G1060" s="248"/>
      <c r="H1060" s="251">
        <v>35.216000000000001</v>
      </c>
      <c r="I1060" s="252"/>
      <c r="J1060" s="248"/>
      <c r="K1060" s="248"/>
      <c r="L1060" s="253"/>
      <c r="M1060" s="254"/>
      <c r="N1060" s="255"/>
      <c r="O1060" s="255"/>
      <c r="P1060" s="255"/>
      <c r="Q1060" s="255"/>
      <c r="R1060" s="255"/>
      <c r="S1060" s="255"/>
      <c r="T1060" s="256"/>
      <c r="U1060" s="15"/>
      <c r="V1060" s="15"/>
      <c r="W1060" s="15"/>
      <c r="X1060" s="15"/>
      <c r="Y1060" s="15"/>
      <c r="Z1060" s="15"/>
      <c r="AA1060" s="15"/>
      <c r="AB1060" s="15"/>
      <c r="AC1060" s="15"/>
      <c r="AD1060" s="15"/>
      <c r="AE1060" s="15"/>
      <c r="AT1060" s="257" t="s">
        <v>170</v>
      </c>
      <c r="AU1060" s="257" t="s">
        <v>79</v>
      </c>
      <c r="AV1060" s="15" t="s">
        <v>166</v>
      </c>
      <c r="AW1060" s="15" t="s">
        <v>31</v>
      </c>
      <c r="AX1060" s="15" t="s">
        <v>77</v>
      </c>
      <c r="AY1060" s="257" t="s">
        <v>159</v>
      </c>
    </row>
    <row r="1061" s="2" customFormat="1" ht="24.15" customHeight="1">
      <c r="A1061" s="41"/>
      <c r="B1061" s="42"/>
      <c r="C1061" s="207" t="s">
        <v>1208</v>
      </c>
      <c r="D1061" s="207" t="s">
        <v>161</v>
      </c>
      <c r="E1061" s="208" t="s">
        <v>1209</v>
      </c>
      <c r="F1061" s="209" t="s">
        <v>1210</v>
      </c>
      <c r="G1061" s="210" t="s">
        <v>197</v>
      </c>
      <c r="H1061" s="211">
        <v>313.20600000000002</v>
      </c>
      <c r="I1061" s="212"/>
      <c r="J1061" s="213">
        <f>ROUND(I1061*H1061,2)</f>
        <v>0</v>
      </c>
      <c r="K1061" s="209" t="s">
        <v>165</v>
      </c>
      <c r="L1061" s="47"/>
      <c r="M1061" s="214" t="s">
        <v>19</v>
      </c>
      <c r="N1061" s="215" t="s">
        <v>40</v>
      </c>
      <c r="O1061" s="87"/>
      <c r="P1061" s="216">
        <f>O1061*H1061</f>
        <v>0</v>
      </c>
      <c r="Q1061" s="216">
        <v>0</v>
      </c>
      <c r="R1061" s="216">
        <f>Q1061*H1061</f>
        <v>0</v>
      </c>
      <c r="S1061" s="216">
        <v>0.034000000000000002</v>
      </c>
      <c r="T1061" s="217">
        <f>S1061*H1061</f>
        <v>10.649004000000002</v>
      </c>
      <c r="U1061" s="41"/>
      <c r="V1061" s="41"/>
      <c r="W1061" s="41"/>
      <c r="X1061" s="41"/>
      <c r="Y1061" s="41"/>
      <c r="Z1061" s="41"/>
      <c r="AA1061" s="41"/>
      <c r="AB1061" s="41"/>
      <c r="AC1061" s="41"/>
      <c r="AD1061" s="41"/>
      <c r="AE1061" s="41"/>
      <c r="AR1061" s="218" t="s">
        <v>166</v>
      </c>
      <c r="AT1061" s="218" t="s">
        <v>161</v>
      </c>
      <c r="AU1061" s="218" t="s">
        <v>79</v>
      </c>
      <c r="AY1061" s="20" t="s">
        <v>159</v>
      </c>
      <c r="BE1061" s="219">
        <f>IF(N1061="základní",J1061,0)</f>
        <v>0</v>
      </c>
      <c r="BF1061" s="219">
        <f>IF(N1061="snížená",J1061,0)</f>
        <v>0</v>
      </c>
      <c r="BG1061" s="219">
        <f>IF(N1061="zákl. přenesená",J1061,0)</f>
        <v>0</v>
      </c>
      <c r="BH1061" s="219">
        <f>IF(N1061="sníž. přenesená",J1061,0)</f>
        <v>0</v>
      </c>
      <c r="BI1061" s="219">
        <f>IF(N1061="nulová",J1061,0)</f>
        <v>0</v>
      </c>
      <c r="BJ1061" s="20" t="s">
        <v>77</v>
      </c>
      <c r="BK1061" s="219">
        <f>ROUND(I1061*H1061,2)</f>
        <v>0</v>
      </c>
      <c r="BL1061" s="20" t="s">
        <v>166</v>
      </c>
      <c r="BM1061" s="218" t="s">
        <v>1211</v>
      </c>
    </row>
    <row r="1062" s="2" customFormat="1">
      <c r="A1062" s="41"/>
      <c r="B1062" s="42"/>
      <c r="C1062" s="43"/>
      <c r="D1062" s="220" t="s">
        <v>168</v>
      </c>
      <c r="E1062" s="43"/>
      <c r="F1062" s="221" t="s">
        <v>1212</v>
      </c>
      <c r="G1062" s="43"/>
      <c r="H1062" s="43"/>
      <c r="I1062" s="222"/>
      <c r="J1062" s="43"/>
      <c r="K1062" s="43"/>
      <c r="L1062" s="47"/>
      <c r="M1062" s="223"/>
      <c r="N1062" s="224"/>
      <c r="O1062" s="87"/>
      <c r="P1062" s="87"/>
      <c r="Q1062" s="87"/>
      <c r="R1062" s="87"/>
      <c r="S1062" s="87"/>
      <c r="T1062" s="88"/>
      <c r="U1062" s="41"/>
      <c r="V1062" s="41"/>
      <c r="W1062" s="41"/>
      <c r="X1062" s="41"/>
      <c r="Y1062" s="41"/>
      <c r="Z1062" s="41"/>
      <c r="AA1062" s="41"/>
      <c r="AB1062" s="41"/>
      <c r="AC1062" s="41"/>
      <c r="AD1062" s="41"/>
      <c r="AE1062" s="41"/>
      <c r="AT1062" s="20" t="s">
        <v>168</v>
      </c>
      <c r="AU1062" s="20" t="s">
        <v>79</v>
      </c>
    </row>
    <row r="1063" s="13" customFormat="1">
      <c r="A1063" s="13"/>
      <c r="B1063" s="225"/>
      <c r="C1063" s="226"/>
      <c r="D1063" s="227" t="s">
        <v>170</v>
      </c>
      <c r="E1063" s="228" t="s">
        <v>19</v>
      </c>
      <c r="F1063" s="229" t="s">
        <v>1203</v>
      </c>
      <c r="G1063" s="226"/>
      <c r="H1063" s="228" t="s">
        <v>19</v>
      </c>
      <c r="I1063" s="230"/>
      <c r="J1063" s="226"/>
      <c r="K1063" s="226"/>
      <c r="L1063" s="231"/>
      <c r="M1063" s="232"/>
      <c r="N1063" s="233"/>
      <c r="O1063" s="233"/>
      <c r="P1063" s="233"/>
      <c r="Q1063" s="233"/>
      <c r="R1063" s="233"/>
      <c r="S1063" s="233"/>
      <c r="T1063" s="234"/>
      <c r="U1063" s="13"/>
      <c r="V1063" s="13"/>
      <c r="W1063" s="13"/>
      <c r="X1063" s="13"/>
      <c r="Y1063" s="13"/>
      <c r="Z1063" s="13"/>
      <c r="AA1063" s="13"/>
      <c r="AB1063" s="13"/>
      <c r="AC1063" s="13"/>
      <c r="AD1063" s="13"/>
      <c r="AE1063" s="13"/>
      <c r="AT1063" s="235" t="s">
        <v>170</v>
      </c>
      <c r="AU1063" s="235" t="s">
        <v>79</v>
      </c>
      <c r="AV1063" s="13" t="s">
        <v>77</v>
      </c>
      <c r="AW1063" s="13" t="s">
        <v>31</v>
      </c>
      <c r="AX1063" s="13" t="s">
        <v>69</v>
      </c>
      <c r="AY1063" s="235" t="s">
        <v>159</v>
      </c>
    </row>
    <row r="1064" s="14" customFormat="1">
      <c r="A1064" s="14"/>
      <c r="B1064" s="236"/>
      <c r="C1064" s="237"/>
      <c r="D1064" s="227" t="s">
        <v>170</v>
      </c>
      <c r="E1064" s="238" t="s">
        <v>19</v>
      </c>
      <c r="F1064" s="239" t="s">
        <v>1213</v>
      </c>
      <c r="G1064" s="237"/>
      <c r="H1064" s="240">
        <v>82.355999999999995</v>
      </c>
      <c r="I1064" s="241"/>
      <c r="J1064" s="237"/>
      <c r="K1064" s="237"/>
      <c r="L1064" s="242"/>
      <c r="M1064" s="243"/>
      <c r="N1064" s="244"/>
      <c r="O1064" s="244"/>
      <c r="P1064" s="244"/>
      <c r="Q1064" s="244"/>
      <c r="R1064" s="244"/>
      <c r="S1064" s="244"/>
      <c r="T1064" s="245"/>
      <c r="U1064" s="14"/>
      <c r="V1064" s="14"/>
      <c r="W1064" s="14"/>
      <c r="X1064" s="14"/>
      <c r="Y1064" s="14"/>
      <c r="Z1064" s="14"/>
      <c r="AA1064" s="14"/>
      <c r="AB1064" s="14"/>
      <c r="AC1064" s="14"/>
      <c r="AD1064" s="14"/>
      <c r="AE1064" s="14"/>
      <c r="AT1064" s="246" t="s">
        <v>170</v>
      </c>
      <c r="AU1064" s="246" t="s">
        <v>79</v>
      </c>
      <c r="AV1064" s="14" t="s">
        <v>79</v>
      </c>
      <c r="AW1064" s="14" t="s">
        <v>31</v>
      </c>
      <c r="AX1064" s="14" t="s">
        <v>69</v>
      </c>
      <c r="AY1064" s="246" t="s">
        <v>159</v>
      </c>
    </row>
    <row r="1065" s="13" customFormat="1">
      <c r="A1065" s="13"/>
      <c r="B1065" s="225"/>
      <c r="C1065" s="226"/>
      <c r="D1065" s="227" t="s">
        <v>170</v>
      </c>
      <c r="E1065" s="228" t="s">
        <v>19</v>
      </c>
      <c r="F1065" s="229" t="s">
        <v>1192</v>
      </c>
      <c r="G1065" s="226"/>
      <c r="H1065" s="228" t="s">
        <v>19</v>
      </c>
      <c r="I1065" s="230"/>
      <c r="J1065" s="226"/>
      <c r="K1065" s="226"/>
      <c r="L1065" s="231"/>
      <c r="M1065" s="232"/>
      <c r="N1065" s="233"/>
      <c r="O1065" s="233"/>
      <c r="P1065" s="233"/>
      <c r="Q1065" s="233"/>
      <c r="R1065" s="233"/>
      <c r="S1065" s="233"/>
      <c r="T1065" s="234"/>
      <c r="U1065" s="13"/>
      <c r="V1065" s="13"/>
      <c r="W1065" s="13"/>
      <c r="X1065" s="13"/>
      <c r="Y1065" s="13"/>
      <c r="Z1065" s="13"/>
      <c r="AA1065" s="13"/>
      <c r="AB1065" s="13"/>
      <c r="AC1065" s="13"/>
      <c r="AD1065" s="13"/>
      <c r="AE1065" s="13"/>
      <c r="AT1065" s="235" t="s">
        <v>170</v>
      </c>
      <c r="AU1065" s="235" t="s">
        <v>79</v>
      </c>
      <c r="AV1065" s="13" t="s">
        <v>77</v>
      </c>
      <c r="AW1065" s="13" t="s">
        <v>31</v>
      </c>
      <c r="AX1065" s="13" t="s">
        <v>69</v>
      </c>
      <c r="AY1065" s="235" t="s">
        <v>159</v>
      </c>
    </row>
    <row r="1066" s="14" customFormat="1">
      <c r="A1066" s="14"/>
      <c r="B1066" s="236"/>
      <c r="C1066" s="237"/>
      <c r="D1066" s="227" t="s">
        <v>170</v>
      </c>
      <c r="E1066" s="238" t="s">
        <v>19</v>
      </c>
      <c r="F1066" s="239" t="s">
        <v>1214</v>
      </c>
      <c r="G1066" s="237"/>
      <c r="H1066" s="240">
        <v>99.150000000000006</v>
      </c>
      <c r="I1066" s="241"/>
      <c r="J1066" s="237"/>
      <c r="K1066" s="237"/>
      <c r="L1066" s="242"/>
      <c r="M1066" s="243"/>
      <c r="N1066" s="244"/>
      <c r="O1066" s="244"/>
      <c r="P1066" s="244"/>
      <c r="Q1066" s="244"/>
      <c r="R1066" s="244"/>
      <c r="S1066" s="244"/>
      <c r="T1066" s="245"/>
      <c r="U1066" s="14"/>
      <c r="V1066" s="14"/>
      <c r="W1066" s="14"/>
      <c r="X1066" s="14"/>
      <c r="Y1066" s="14"/>
      <c r="Z1066" s="14"/>
      <c r="AA1066" s="14"/>
      <c r="AB1066" s="14"/>
      <c r="AC1066" s="14"/>
      <c r="AD1066" s="14"/>
      <c r="AE1066" s="14"/>
      <c r="AT1066" s="246" t="s">
        <v>170</v>
      </c>
      <c r="AU1066" s="246" t="s">
        <v>79</v>
      </c>
      <c r="AV1066" s="14" t="s">
        <v>79</v>
      </c>
      <c r="AW1066" s="14" t="s">
        <v>31</v>
      </c>
      <c r="AX1066" s="14" t="s">
        <v>69</v>
      </c>
      <c r="AY1066" s="246" t="s">
        <v>159</v>
      </c>
    </row>
    <row r="1067" s="13" customFormat="1">
      <c r="A1067" s="13"/>
      <c r="B1067" s="225"/>
      <c r="C1067" s="226"/>
      <c r="D1067" s="227" t="s">
        <v>170</v>
      </c>
      <c r="E1067" s="228" t="s">
        <v>19</v>
      </c>
      <c r="F1067" s="229" t="s">
        <v>1194</v>
      </c>
      <c r="G1067" s="226"/>
      <c r="H1067" s="228" t="s">
        <v>19</v>
      </c>
      <c r="I1067" s="230"/>
      <c r="J1067" s="226"/>
      <c r="K1067" s="226"/>
      <c r="L1067" s="231"/>
      <c r="M1067" s="232"/>
      <c r="N1067" s="233"/>
      <c r="O1067" s="233"/>
      <c r="P1067" s="233"/>
      <c r="Q1067" s="233"/>
      <c r="R1067" s="233"/>
      <c r="S1067" s="233"/>
      <c r="T1067" s="234"/>
      <c r="U1067" s="13"/>
      <c r="V1067" s="13"/>
      <c r="W1067" s="13"/>
      <c r="X1067" s="13"/>
      <c r="Y1067" s="13"/>
      <c r="Z1067" s="13"/>
      <c r="AA1067" s="13"/>
      <c r="AB1067" s="13"/>
      <c r="AC1067" s="13"/>
      <c r="AD1067" s="13"/>
      <c r="AE1067" s="13"/>
      <c r="AT1067" s="235" t="s">
        <v>170</v>
      </c>
      <c r="AU1067" s="235" t="s">
        <v>79</v>
      </c>
      <c r="AV1067" s="13" t="s">
        <v>77</v>
      </c>
      <c r="AW1067" s="13" t="s">
        <v>31</v>
      </c>
      <c r="AX1067" s="13" t="s">
        <v>69</v>
      </c>
      <c r="AY1067" s="235" t="s">
        <v>159</v>
      </c>
    </row>
    <row r="1068" s="14" customFormat="1">
      <c r="A1068" s="14"/>
      <c r="B1068" s="236"/>
      <c r="C1068" s="237"/>
      <c r="D1068" s="227" t="s">
        <v>170</v>
      </c>
      <c r="E1068" s="238" t="s">
        <v>19</v>
      </c>
      <c r="F1068" s="239" t="s">
        <v>1215</v>
      </c>
      <c r="G1068" s="237"/>
      <c r="H1068" s="240">
        <v>60.729999999999997</v>
      </c>
      <c r="I1068" s="241"/>
      <c r="J1068" s="237"/>
      <c r="K1068" s="237"/>
      <c r="L1068" s="242"/>
      <c r="M1068" s="243"/>
      <c r="N1068" s="244"/>
      <c r="O1068" s="244"/>
      <c r="P1068" s="244"/>
      <c r="Q1068" s="244"/>
      <c r="R1068" s="244"/>
      <c r="S1068" s="244"/>
      <c r="T1068" s="245"/>
      <c r="U1068" s="14"/>
      <c r="V1068" s="14"/>
      <c r="W1068" s="14"/>
      <c r="X1068" s="14"/>
      <c r="Y1068" s="14"/>
      <c r="Z1068" s="14"/>
      <c r="AA1068" s="14"/>
      <c r="AB1068" s="14"/>
      <c r="AC1068" s="14"/>
      <c r="AD1068" s="14"/>
      <c r="AE1068" s="14"/>
      <c r="AT1068" s="246" t="s">
        <v>170</v>
      </c>
      <c r="AU1068" s="246" t="s">
        <v>79</v>
      </c>
      <c r="AV1068" s="14" t="s">
        <v>79</v>
      </c>
      <c r="AW1068" s="14" t="s">
        <v>31</v>
      </c>
      <c r="AX1068" s="14" t="s">
        <v>69</v>
      </c>
      <c r="AY1068" s="246" t="s">
        <v>159</v>
      </c>
    </row>
    <row r="1069" s="14" customFormat="1">
      <c r="A1069" s="14"/>
      <c r="B1069" s="236"/>
      <c r="C1069" s="237"/>
      <c r="D1069" s="227" t="s">
        <v>170</v>
      </c>
      <c r="E1069" s="238" t="s">
        <v>19</v>
      </c>
      <c r="F1069" s="239" t="s">
        <v>1216</v>
      </c>
      <c r="G1069" s="237"/>
      <c r="H1069" s="240">
        <v>58.170000000000002</v>
      </c>
      <c r="I1069" s="241"/>
      <c r="J1069" s="237"/>
      <c r="K1069" s="237"/>
      <c r="L1069" s="242"/>
      <c r="M1069" s="243"/>
      <c r="N1069" s="244"/>
      <c r="O1069" s="244"/>
      <c r="P1069" s="244"/>
      <c r="Q1069" s="244"/>
      <c r="R1069" s="244"/>
      <c r="S1069" s="244"/>
      <c r="T1069" s="245"/>
      <c r="U1069" s="14"/>
      <c r="V1069" s="14"/>
      <c r="W1069" s="14"/>
      <c r="X1069" s="14"/>
      <c r="Y1069" s="14"/>
      <c r="Z1069" s="14"/>
      <c r="AA1069" s="14"/>
      <c r="AB1069" s="14"/>
      <c r="AC1069" s="14"/>
      <c r="AD1069" s="14"/>
      <c r="AE1069" s="14"/>
      <c r="AT1069" s="246" t="s">
        <v>170</v>
      </c>
      <c r="AU1069" s="246" t="s">
        <v>79</v>
      </c>
      <c r="AV1069" s="14" t="s">
        <v>79</v>
      </c>
      <c r="AW1069" s="14" t="s">
        <v>31</v>
      </c>
      <c r="AX1069" s="14" t="s">
        <v>69</v>
      </c>
      <c r="AY1069" s="246" t="s">
        <v>159</v>
      </c>
    </row>
    <row r="1070" s="13" customFormat="1">
      <c r="A1070" s="13"/>
      <c r="B1070" s="225"/>
      <c r="C1070" s="226"/>
      <c r="D1070" s="227" t="s">
        <v>170</v>
      </c>
      <c r="E1070" s="228" t="s">
        <v>19</v>
      </c>
      <c r="F1070" s="229" t="s">
        <v>1196</v>
      </c>
      <c r="G1070" s="226"/>
      <c r="H1070" s="228" t="s">
        <v>19</v>
      </c>
      <c r="I1070" s="230"/>
      <c r="J1070" s="226"/>
      <c r="K1070" s="226"/>
      <c r="L1070" s="231"/>
      <c r="M1070" s="232"/>
      <c r="N1070" s="233"/>
      <c r="O1070" s="233"/>
      <c r="P1070" s="233"/>
      <c r="Q1070" s="233"/>
      <c r="R1070" s="233"/>
      <c r="S1070" s="233"/>
      <c r="T1070" s="234"/>
      <c r="U1070" s="13"/>
      <c r="V1070" s="13"/>
      <c r="W1070" s="13"/>
      <c r="X1070" s="13"/>
      <c r="Y1070" s="13"/>
      <c r="Z1070" s="13"/>
      <c r="AA1070" s="13"/>
      <c r="AB1070" s="13"/>
      <c r="AC1070" s="13"/>
      <c r="AD1070" s="13"/>
      <c r="AE1070" s="13"/>
      <c r="AT1070" s="235" t="s">
        <v>170</v>
      </c>
      <c r="AU1070" s="235" t="s">
        <v>79</v>
      </c>
      <c r="AV1070" s="13" t="s">
        <v>77</v>
      </c>
      <c r="AW1070" s="13" t="s">
        <v>31</v>
      </c>
      <c r="AX1070" s="13" t="s">
        <v>69</v>
      </c>
      <c r="AY1070" s="235" t="s">
        <v>159</v>
      </c>
    </row>
    <row r="1071" s="14" customFormat="1">
      <c r="A1071" s="14"/>
      <c r="B1071" s="236"/>
      <c r="C1071" s="237"/>
      <c r="D1071" s="227" t="s">
        <v>170</v>
      </c>
      <c r="E1071" s="238" t="s">
        <v>19</v>
      </c>
      <c r="F1071" s="239" t="s">
        <v>1217</v>
      </c>
      <c r="G1071" s="237"/>
      <c r="H1071" s="240">
        <v>12.800000000000001</v>
      </c>
      <c r="I1071" s="241"/>
      <c r="J1071" s="237"/>
      <c r="K1071" s="237"/>
      <c r="L1071" s="242"/>
      <c r="M1071" s="243"/>
      <c r="N1071" s="244"/>
      <c r="O1071" s="244"/>
      <c r="P1071" s="244"/>
      <c r="Q1071" s="244"/>
      <c r="R1071" s="244"/>
      <c r="S1071" s="244"/>
      <c r="T1071" s="245"/>
      <c r="U1071" s="14"/>
      <c r="V1071" s="14"/>
      <c r="W1071" s="14"/>
      <c r="X1071" s="14"/>
      <c r="Y1071" s="14"/>
      <c r="Z1071" s="14"/>
      <c r="AA1071" s="14"/>
      <c r="AB1071" s="14"/>
      <c r="AC1071" s="14"/>
      <c r="AD1071" s="14"/>
      <c r="AE1071" s="14"/>
      <c r="AT1071" s="246" t="s">
        <v>170</v>
      </c>
      <c r="AU1071" s="246" t="s">
        <v>79</v>
      </c>
      <c r="AV1071" s="14" t="s">
        <v>79</v>
      </c>
      <c r="AW1071" s="14" t="s">
        <v>31</v>
      </c>
      <c r="AX1071" s="14" t="s">
        <v>69</v>
      </c>
      <c r="AY1071" s="246" t="s">
        <v>159</v>
      </c>
    </row>
    <row r="1072" s="15" customFormat="1">
      <c r="A1072" s="15"/>
      <c r="B1072" s="247"/>
      <c r="C1072" s="248"/>
      <c r="D1072" s="227" t="s">
        <v>170</v>
      </c>
      <c r="E1072" s="249" t="s">
        <v>19</v>
      </c>
      <c r="F1072" s="250" t="s">
        <v>188</v>
      </c>
      <c r="G1072" s="248"/>
      <c r="H1072" s="251">
        <v>313.20600000000002</v>
      </c>
      <c r="I1072" s="252"/>
      <c r="J1072" s="248"/>
      <c r="K1072" s="248"/>
      <c r="L1072" s="253"/>
      <c r="M1072" s="254"/>
      <c r="N1072" s="255"/>
      <c r="O1072" s="255"/>
      <c r="P1072" s="255"/>
      <c r="Q1072" s="255"/>
      <c r="R1072" s="255"/>
      <c r="S1072" s="255"/>
      <c r="T1072" s="256"/>
      <c r="U1072" s="15"/>
      <c r="V1072" s="15"/>
      <c r="W1072" s="15"/>
      <c r="X1072" s="15"/>
      <c r="Y1072" s="15"/>
      <c r="Z1072" s="15"/>
      <c r="AA1072" s="15"/>
      <c r="AB1072" s="15"/>
      <c r="AC1072" s="15"/>
      <c r="AD1072" s="15"/>
      <c r="AE1072" s="15"/>
      <c r="AT1072" s="257" t="s">
        <v>170</v>
      </c>
      <c r="AU1072" s="257" t="s">
        <v>79</v>
      </c>
      <c r="AV1072" s="15" t="s">
        <v>166</v>
      </c>
      <c r="AW1072" s="15" t="s">
        <v>31</v>
      </c>
      <c r="AX1072" s="15" t="s">
        <v>77</v>
      </c>
      <c r="AY1072" s="257" t="s">
        <v>159</v>
      </c>
    </row>
    <row r="1073" s="2" customFormat="1" ht="24.15" customHeight="1">
      <c r="A1073" s="41"/>
      <c r="B1073" s="42"/>
      <c r="C1073" s="207" t="s">
        <v>1218</v>
      </c>
      <c r="D1073" s="207" t="s">
        <v>161</v>
      </c>
      <c r="E1073" s="208" t="s">
        <v>1219</v>
      </c>
      <c r="F1073" s="209" t="s">
        <v>1220</v>
      </c>
      <c r="G1073" s="210" t="s">
        <v>197</v>
      </c>
      <c r="H1073" s="211">
        <v>152.35499999999999</v>
      </c>
      <c r="I1073" s="212"/>
      <c r="J1073" s="213">
        <f>ROUND(I1073*H1073,2)</f>
        <v>0</v>
      </c>
      <c r="K1073" s="209" t="s">
        <v>165</v>
      </c>
      <c r="L1073" s="47"/>
      <c r="M1073" s="214" t="s">
        <v>19</v>
      </c>
      <c r="N1073" s="215" t="s">
        <v>40</v>
      </c>
      <c r="O1073" s="87"/>
      <c r="P1073" s="216">
        <f>O1073*H1073</f>
        <v>0</v>
      </c>
      <c r="Q1073" s="216">
        <v>0</v>
      </c>
      <c r="R1073" s="216">
        <f>Q1073*H1073</f>
        <v>0</v>
      </c>
      <c r="S1073" s="216">
        <v>0.032000000000000001</v>
      </c>
      <c r="T1073" s="217">
        <f>S1073*H1073</f>
        <v>4.8753599999999997</v>
      </c>
      <c r="U1073" s="41"/>
      <c r="V1073" s="41"/>
      <c r="W1073" s="41"/>
      <c r="X1073" s="41"/>
      <c r="Y1073" s="41"/>
      <c r="Z1073" s="41"/>
      <c r="AA1073" s="41"/>
      <c r="AB1073" s="41"/>
      <c r="AC1073" s="41"/>
      <c r="AD1073" s="41"/>
      <c r="AE1073" s="41"/>
      <c r="AR1073" s="218" t="s">
        <v>166</v>
      </c>
      <c r="AT1073" s="218" t="s">
        <v>161</v>
      </c>
      <c r="AU1073" s="218" t="s">
        <v>79</v>
      </c>
      <c r="AY1073" s="20" t="s">
        <v>159</v>
      </c>
      <c r="BE1073" s="219">
        <f>IF(N1073="základní",J1073,0)</f>
        <v>0</v>
      </c>
      <c r="BF1073" s="219">
        <f>IF(N1073="snížená",J1073,0)</f>
        <v>0</v>
      </c>
      <c r="BG1073" s="219">
        <f>IF(N1073="zákl. přenesená",J1073,0)</f>
        <v>0</v>
      </c>
      <c r="BH1073" s="219">
        <f>IF(N1073="sníž. přenesená",J1073,0)</f>
        <v>0</v>
      </c>
      <c r="BI1073" s="219">
        <f>IF(N1073="nulová",J1073,0)</f>
        <v>0</v>
      </c>
      <c r="BJ1073" s="20" t="s">
        <v>77</v>
      </c>
      <c r="BK1073" s="219">
        <f>ROUND(I1073*H1073,2)</f>
        <v>0</v>
      </c>
      <c r="BL1073" s="20" t="s">
        <v>166</v>
      </c>
      <c r="BM1073" s="218" t="s">
        <v>1221</v>
      </c>
    </row>
    <row r="1074" s="2" customFormat="1">
      <c r="A1074" s="41"/>
      <c r="B1074" s="42"/>
      <c r="C1074" s="43"/>
      <c r="D1074" s="220" t="s">
        <v>168</v>
      </c>
      <c r="E1074" s="43"/>
      <c r="F1074" s="221" t="s">
        <v>1222</v>
      </c>
      <c r="G1074" s="43"/>
      <c r="H1074" s="43"/>
      <c r="I1074" s="222"/>
      <c r="J1074" s="43"/>
      <c r="K1074" s="43"/>
      <c r="L1074" s="47"/>
      <c r="M1074" s="223"/>
      <c r="N1074" s="224"/>
      <c r="O1074" s="87"/>
      <c r="P1074" s="87"/>
      <c r="Q1074" s="87"/>
      <c r="R1074" s="87"/>
      <c r="S1074" s="87"/>
      <c r="T1074" s="88"/>
      <c r="U1074" s="41"/>
      <c r="V1074" s="41"/>
      <c r="W1074" s="41"/>
      <c r="X1074" s="41"/>
      <c r="Y1074" s="41"/>
      <c r="Z1074" s="41"/>
      <c r="AA1074" s="41"/>
      <c r="AB1074" s="41"/>
      <c r="AC1074" s="41"/>
      <c r="AD1074" s="41"/>
      <c r="AE1074" s="41"/>
      <c r="AT1074" s="20" t="s">
        <v>168</v>
      </c>
      <c r="AU1074" s="20" t="s">
        <v>79</v>
      </c>
    </row>
    <row r="1075" s="13" customFormat="1">
      <c r="A1075" s="13"/>
      <c r="B1075" s="225"/>
      <c r="C1075" s="226"/>
      <c r="D1075" s="227" t="s">
        <v>170</v>
      </c>
      <c r="E1075" s="228" t="s">
        <v>19</v>
      </c>
      <c r="F1075" s="229" t="s">
        <v>1203</v>
      </c>
      <c r="G1075" s="226"/>
      <c r="H1075" s="228" t="s">
        <v>19</v>
      </c>
      <c r="I1075" s="230"/>
      <c r="J1075" s="226"/>
      <c r="K1075" s="226"/>
      <c r="L1075" s="231"/>
      <c r="M1075" s="232"/>
      <c r="N1075" s="233"/>
      <c r="O1075" s="233"/>
      <c r="P1075" s="233"/>
      <c r="Q1075" s="233"/>
      <c r="R1075" s="233"/>
      <c r="S1075" s="233"/>
      <c r="T1075" s="234"/>
      <c r="U1075" s="13"/>
      <c r="V1075" s="13"/>
      <c r="W1075" s="13"/>
      <c r="X1075" s="13"/>
      <c r="Y1075" s="13"/>
      <c r="Z1075" s="13"/>
      <c r="AA1075" s="13"/>
      <c r="AB1075" s="13"/>
      <c r="AC1075" s="13"/>
      <c r="AD1075" s="13"/>
      <c r="AE1075" s="13"/>
      <c r="AT1075" s="235" t="s">
        <v>170</v>
      </c>
      <c r="AU1075" s="235" t="s">
        <v>79</v>
      </c>
      <c r="AV1075" s="13" t="s">
        <v>77</v>
      </c>
      <c r="AW1075" s="13" t="s">
        <v>31</v>
      </c>
      <c r="AX1075" s="13" t="s">
        <v>69</v>
      </c>
      <c r="AY1075" s="235" t="s">
        <v>159</v>
      </c>
    </row>
    <row r="1076" s="13" customFormat="1">
      <c r="A1076" s="13"/>
      <c r="B1076" s="225"/>
      <c r="C1076" s="226"/>
      <c r="D1076" s="227" t="s">
        <v>170</v>
      </c>
      <c r="E1076" s="228" t="s">
        <v>19</v>
      </c>
      <c r="F1076" s="229" t="s">
        <v>1192</v>
      </c>
      <c r="G1076" s="226"/>
      <c r="H1076" s="228" t="s">
        <v>19</v>
      </c>
      <c r="I1076" s="230"/>
      <c r="J1076" s="226"/>
      <c r="K1076" s="226"/>
      <c r="L1076" s="231"/>
      <c r="M1076" s="232"/>
      <c r="N1076" s="233"/>
      <c r="O1076" s="233"/>
      <c r="P1076" s="233"/>
      <c r="Q1076" s="233"/>
      <c r="R1076" s="233"/>
      <c r="S1076" s="233"/>
      <c r="T1076" s="234"/>
      <c r="U1076" s="13"/>
      <c r="V1076" s="13"/>
      <c r="W1076" s="13"/>
      <c r="X1076" s="13"/>
      <c r="Y1076" s="13"/>
      <c r="Z1076" s="13"/>
      <c r="AA1076" s="13"/>
      <c r="AB1076" s="13"/>
      <c r="AC1076" s="13"/>
      <c r="AD1076" s="13"/>
      <c r="AE1076" s="13"/>
      <c r="AT1076" s="235" t="s">
        <v>170</v>
      </c>
      <c r="AU1076" s="235" t="s">
        <v>79</v>
      </c>
      <c r="AV1076" s="13" t="s">
        <v>77</v>
      </c>
      <c r="AW1076" s="13" t="s">
        <v>31</v>
      </c>
      <c r="AX1076" s="13" t="s">
        <v>69</v>
      </c>
      <c r="AY1076" s="235" t="s">
        <v>159</v>
      </c>
    </row>
    <row r="1077" s="13" customFormat="1">
      <c r="A1077" s="13"/>
      <c r="B1077" s="225"/>
      <c r="C1077" s="226"/>
      <c r="D1077" s="227" t="s">
        <v>170</v>
      </c>
      <c r="E1077" s="228" t="s">
        <v>19</v>
      </c>
      <c r="F1077" s="229" t="s">
        <v>1194</v>
      </c>
      <c r="G1077" s="226"/>
      <c r="H1077" s="228" t="s">
        <v>19</v>
      </c>
      <c r="I1077" s="230"/>
      <c r="J1077" s="226"/>
      <c r="K1077" s="226"/>
      <c r="L1077" s="231"/>
      <c r="M1077" s="232"/>
      <c r="N1077" s="233"/>
      <c r="O1077" s="233"/>
      <c r="P1077" s="233"/>
      <c r="Q1077" s="233"/>
      <c r="R1077" s="233"/>
      <c r="S1077" s="233"/>
      <c r="T1077" s="234"/>
      <c r="U1077" s="13"/>
      <c r="V1077" s="13"/>
      <c r="W1077" s="13"/>
      <c r="X1077" s="13"/>
      <c r="Y1077" s="13"/>
      <c r="Z1077" s="13"/>
      <c r="AA1077" s="13"/>
      <c r="AB1077" s="13"/>
      <c r="AC1077" s="13"/>
      <c r="AD1077" s="13"/>
      <c r="AE1077" s="13"/>
      <c r="AT1077" s="235" t="s">
        <v>170</v>
      </c>
      <c r="AU1077" s="235" t="s">
        <v>79</v>
      </c>
      <c r="AV1077" s="13" t="s">
        <v>77</v>
      </c>
      <c r="AW1077" s="13" t="s">
        <v>31</v>
      </c>
      <c r="AX1077" s="13" t="s">
        <v>69</v>
      </c>
      <c r="AY1077" s="235" t="s">
        <v>159</v>
      </c>
    </row>
    <row r="1078" s="14" customFormat="1">
      <c r="A1078" s="14"/>
      <c r="B1078" s="236"/>
      <c r="C1078" s="237"/>
      <c r="D1078" s="227" t="s">
        <v>170</v>
      </c>
      <c r="E1078" s="238" t="s">
        <v>19</v>
      </c>
      <c r="F1078" s="239" t="s">
        <v>1223</v>
      </c>
      <c r="G1078" s="237"/>
      <c r="H1078" s="240">
        <v>81.254999999999995</v>
      </c>
      <c r="I1078" s="241"/>
      <c r="J1078" s="237"/>
      <c r="K1078" s="237"/>
      <c r="L1078" s="242"/>
      <c r="M1078" s="243"/>
      <c r="N1078" s="244"/>
      <c r="O1078" s="244"/>
      <c r="P1078" s="244"/>
      <c r="Q1078" s="244"/>
      <c r="R1078" s="244"/>
      <c r="S1078" s="244"/>
      <c r="T1078" s="245"/>
      <c r="U1078" s="14"/>
      <c r="V1078" s="14"/>
      <c r="W1078" s="14"/>
      <c r="X1078" s="14"/>
      <c r="Y1078" s="14"/>
      <c r="Z1078" s="14"/>
      <c r="AA1078" s="14"/>
      <c r="AB1078" s="14"/>
      <c r="AC1078" s="14"/>
      <c r="AD1078" s="14"/>
      <c r="AE1078" s="14"/>
      <c r="AT1078" s="246" t="s">
        <v>170</v>
      </c>
      <c r="AU1078" s="246" t="s">
        <v>79</v>
      </c>
      <c r="AV1078" s="14" t="s">
        <v>79</v>
      </c>
      <c r="AW1078" s="14" t="s">
        <v>31</v>
      </c>
      <c r="AX1078" s="14" t="s">
        <v>69</v>
      </c>
      <c r="AY1078" s="246" t="s">
        <v>159</v>
      </c>
    </row>
    <row r="1079" s="13" customFormat="1">
      <c r="A1079" s="13"/>
      <c r="B1079" s="225"/>
      <c r="C1079" s="226"/>
      <c r="D1079" s="227" t="s">
        <v>170</v>
      </c>
      <c r="E1079" s="228" t="s">
        <v>19</v>
      </c>
      <c r="F1079" s="229" t="s">
        <v>1196</v>
      </c>
      <c r="G1079" s="226"/>
      <c r="H1079" s="228" t="s">
        <v>19</v>
      </c>
      <c r="I1079" s="230"/>
      <c r="J1079" s="226"/>
      <c r="K1079" s="226"/>
      <c r="L1079" s="231"/>
      <c r="M1079" s="232"/>
      <c r="N1079" s="233"/>
      <c r="O1079" s="233"/>
      <c r="P1079" s="233"/>
      <c r="Q1079" s="233"/>
      <c r="R1079" s="233"/>
      <c r="S1079" s="233"/>
      <c r="T1079" s="234"/>
      <c r="U1079" s="13"/>
      <c r="V1079" s="13"/>
      <c r="W1079" s="13"/>
      <c r="X1079" s="13"/>
      <c r="Y1079" s="13"/>
      <c r="Z1079" s="13"/>
      <c r="AA1079" s="13"/>
      <c r="AB1079" s="13"/>
      <c r="AC1079" s="13"/>
      <c r="AD1079" s="13"/>
      <c r="AE1079" s="13"/>
      <c r="AT1079" s="235" t="s">
        <v>170</v>
      </c>
      <c r="AU1079" s="235" t="s">
        <v>79</v>
      </c>
      <c r="AV1079" s="13" t="s">
        <v>77</v>
      </c>
      <c r="AW1079" s="13" t="s">
        <v>31</v>
      </c>
      <c r="AX1079" s="13" t="s">
        <v>69</v>
      </c>
      <c r="AY1079" s="235" t="s">
        <v>159</v>
      </c>
    </row>
    <row r="1080" s="14" customFormat="1">
      <c r="A1080" s="14"/>
      <c r="B1080" s="236"/>
      <c r="C1080" s="237"/>
      <c r="D1080" s="227" t="s">
        <v>170</v>
      </c>
      <c r="E1080" s="238" t="s">
        <v>19</v>
      </c>
      <c r="F1080" s="239" t="s">
        <v>1224</v>
      </c>
      <c r="G1080" s="237"/>
      <c r="H1080" s="240">
        <v>71.099999999999994</v>
      </c>
      <c r="I1080" s="241"/>
      <c r="J1080" s="237"/>
      <c r="K1080" s="237"/>
      <c r="L1080" s="242"/>
      <c r="M1080" s="243"/>
      <c r="N1080" s="244"/>
      <c r="O1080" s="244"/>
      <c r="P1080" s="244"/>
      <c r="Q1080" s="244"/>
      <c r="R1080" s="244"/>
      <c r="S1080" s="244"/>
      <c r="T1080" s="245"/>
      <c r="U1080" s="14"/>
      <c r="V1080" s="14"/>
      <c r="W1080" s="14"/>
      <c r="X1080" s="14"/>
      <c r="Y1080" s="14"/>
      <c r="Z1080" s="14"/>
      <c r="AA1080" s="14"/>
      <c r="AB1080" s="14"/>
      <c r="AC1080" s="14"/>
      <c r="AD1080" s="14"/>
      <c r="AE1080" s="14"/>
      <c r="AT1080" s="246" t="s">
        <v>170</v>
      </c>
      <c r="AU1080" s="246" t="s">
        <v>79</v>
      </c>
      <c r="AV1080" s="14" t="s">
        <v>79</v>
      </c>
      <c r="AW1080" s="14" t="s">
        <v>31</v>
      </c>
      <c r="AX1080" s="14" t="s">
        <v>69</v>
      </c>
      <c r="AY1080" s="246" t="s">
        <v>159</v>
      </c>
    </row>
    <row r="1081" s="15" customFormat="1">
      <c r="A1081" s="15"/>
      <c r="B1081" s="247"/>
      <c r="C1081" s="248"/>
      <c r="D1081" s="227" t="s">
        <v>170</v>
      </c>
      <c r="E1081" s="249" t="s">
        <v>19</v>
      </c>
      <c r="F1081" s="250" t="s">
        <v>188</v>
      </c>
      <c r="G1081" s="248"/>
      <c r="H1081" s="251">
        <v>152.35499999999999</v>
      </c>
      <c r="I1081" s="252"/>
      <c r="J1081" s="248"/>
      <c r="K1081" s="248"/>
      <c r="L1081" s="253"/>
      <c r="M1081" s="254"/>
      <c r="N1081" s="255"/>
      <c r="O1081" s="255"/>
      <c r="P1081" s="255"/>
      <c r="Q1081" s="255"/>
      <c r="R1081" s="255"/>
      <c r="S1081" s="255"/>
      <c r="T1081" s="256"/>
      <c r="U1081" s="15"/>
      <c r="V1081" s="15"/>
      <c r="W1081" s="15"/>
      <c r="X1081" s="15"/>
      <c r="Y1081" s="15"/>
      <c r="Z1081" s="15"/>
      <c r="AA1081" s="15"/>
      <c r="AB1081" s="15"/>
      <c r="AC1081" s="15"/>
      <c r="AD1081" s="15"/>
      <c r="AE1081" s="15"/>
      <c r="AT1081" s="257" t="s">
        <v>170</v>
      </c>
      <c r="AU1081" s="257" t="s">
        <v>79</v>
      </c>
      <c r="AV1081" s="15" t="s">
        <v>166</v>
      </c>
      <c r="AW1081" s="15" t="s">
        <v>31</v>
      </c>
      <c r="AX1081" s="15" t="s">
        <v>77</v>
      </c>
      <c r="AY1081" s="257" t="s">
        <v>159</v>
      </c>
    </row>
    <row r="1082" s="2" customFormat="1" ht="24.15" customHeight="1">
      <c r="A1082" s="41"/>
      <c r="B1082" s="42"/>
      <c r="C1082" s="207" t="s">
        <v>1225</v>
      </c>
      <c r="D1082" s="207" t="s">
        <v>161</v>
      </c>
      <c r="E1082" s="208" t="s">
        <v>1226</v>
      </c>
      <c r="F1082" s="209" t="s">
        <v>1227</v>
      </c>
      <c r="G1082" s="210" t="s">
        <v>197</v>
      </c>
      <c r="H1082" s="211">
        <v>47.082999999999998</v>
      </c>
      <c r="I1082" s="212"/>
      <c r="J1082" s="213">
        <f>ROUND(I1082*H1082,2)</f>
        <v>0</v>
      </c>
      <c r="K1082" s="209" t="s">
        <v>165</v>
      </c>
      <c r="L1082" s="47"/>
      <c r="M1082" s="214" t="s">
        <v>19</v>
      </c>
      <c r="N1082" s="215" t="s">
        <v>40</v>
      </c>
      <c r="O1082" s="87"/>
      <c r="P1082" s="216">
        <f>O1082*H1082</f>
        <v>0</v>
      </c>
      <c r="Q1082" s="216">
        <v>0</v>
      </c>
      <c r="R1082" s="216">
        <f>Q1082*H1082</f>
        <v>0</v>
      </c>
      <c r="S1082" s="216">
        <v>0.014999999999999999</v>
      </c>
      <c r="T1082" s="217">
        <f>S1082*H1082</f>
        <v>0.7062449999999999</v>
      </c>
      <c r="U1082" s="41"/>
      <c r="V1082" s="41"/>
      <c r="W1082" s="41"/>
      <c r="X1082" s="41"/>
      <c r="Y1082" s="41"/>
      <c r="Z1082" s="41"/>
      <c r="AA1082" s="41"/>
      <c r="AB1082" s="41"/>
      <c r="AC1082" s="41"/>
      <c r="AD1082" s="41"/>
      <c r="AE1082" s="41"/>
      <c r="AR1082" s="218" t="s">
        <v>166</v>
      </c>
      <c r="AT1082" s="218" t="s">
        <v>161</v>
      </c>
      <c r="AU1082" s="218" t="s">
        <v>79</v>
      </c>
      <c r="AY1082" s="20" t="s">
        <v>159</v>
      </c>
      <c r="BE1082" s="219">
        <f>IF(N1082="základní",J1082,0)</f>
        <v>0</v>
      </c>
      <c r="BF1082" s="219">
        <f>IF(N1082="snížená",J1082,0)</f>
        <v>0</v>
      </c>
      <c r="BG1082" s="219">
        <f>IF(N1082="zákl. přenesená",J1082,0)</f>
        <v>0</v>
      </c>
      <c r="BH1082" s="219">
        <f>IF(N1082="sníž. přenesená",J1082,0)</f>
        <v>0</v>
      </c>
      <c r="BI1082" s="219">
        <f>IF(N1082="nulová",J1082,0)</f>
        <v>0</v>
      </c>
      <c r="BJ1082" s="20" t="s">
        <v>77</v>
      </c>
      <c r="BK1082" s="219">
        <f>ROUND(I1082*H1082,2)</f>
        <v>0</v>
      </c>
      <c r="BL1082" s="20" t="s">
        <v>166</v>
      </c>
      <c r="BM1082" s="218" t="s">
        <v>1228</v>
      </c>
    </row>
    <row r="1083" s="2" customFormat="1">
      <c r="A1083" s="41"/>
      <c r="B1083" s="42"/>
      <c r="C1083" s="43"/>
      <c r="D1083" s="220" t="s">
        <v>168</v>
      </c>
      <c r="E1083" s="43"/>
      <c r="F1083" s="221" t="s">
        <v>1229</v>
      </c>
      <c r="G1083" s="43"/>
      <c r="H1083" s="43"/>
      <c r="I1083" s="222"/>
      <c r="J1083" s="43"/>
      <c r="K1083" s="43"/>
      <c r="L1083" s="47"/>
      <c r="M1083" s="223"/>
      <c r="N1083" s="224"/>
      <c r="O1083" s="87"/>
      <c r="P1083" s="87"/>
      <c r="Q1083" s="87"/>
      <c r="R1083" s="87"/>
      <c r="S1083" s="87"/>
      <c r="T1083" s="88"/>
      <c r="U1083" s="41"/>
      <c r="V1083" s="41"/>
      <c r="W1083" s="41"/>
      <c r="X1083" s="41"/>
      <c r="Y1083" s="41"/>
      <c r="Z1083" s="41"/>
      <c r="AA1083" s="41"/>
      <c r="AB1083" s="41"/>
      <c r="AC1083" s="41"/>
      <c r="AD1083" s="41"/>
      <c r="AE1083" s="41"/>
      <c r="AT1083" s="20" t="s">
        <v>168</v>
      </c>
      <c r="AU1083" s="20" t="s">
        <v>79</v>
      </c>
    </row>
    <row r="1084" s="13" customFormat="1">
      <c r="A1084" s="13"/>
      <c r="B1084" s="225"/>
      <c r="C1084" s="226"/>
      <c r="D1084" s="227" t="s">
        <v>170</v>
      </c>
      <c r="E1084" s="228" t="s">
        <v>19</v>
      </c>
      <c r="F1084" s="229" t="s">
        <v>1192</v>
      </c>
      <c r="G1084" s="226"/>
      <c r="H1084" s="228" t="s">
        <v>19</v>
      </c>
      <c r="I1084" s="230"/>
      <c r="J1084" s="226"/>
      <c r="K1084" s="226"/>
      <c r="L1084" s="231"/>
      <c r="M1084" s="232"/>
      <c r="N1084" s="233"/>
      <c r="O1084" s="233"/>
      <c r="P1084" s="233"/>
      <c r="Q1084" s="233"/>
      <c r="R1084" s="233"/>
      <c r="S1084" s="233"/>
      <c r="T1084" s="234"/>
      <c r="U1084" s="13"/>
      <c r="V1084" s="13"/>
      <c r="W1084" s="13"/>
      <c r="X1084" s="13"/>
      <c r="Y1084" s="13"/>
      <c r="Z1084" s="13"/>
      <c r="AA1084" s="13"/>
      <c r="AB1084" s="13"/>
      <c r="AC1084" s="13"/>
      <c r="AD1084" s="13"/>
      <c r="AE1084" s="13"/>
      <c r="AT1084" s="235" t="s">
        <v>170</v>
      </c>
      <c r="AU1084" s="235" t="s">
        <v>79</v>
      </c>
      <c r="AV1084" s="13" t="s">
        <v>77</v>
      </c>
      <c r="AW1084" s="13" t="s">
        <v>31</v>
      </c>
      <c r="AX1084" s="13" t="s">
        <v>69</v>
      </c>
      <c r="AY1084" s="235" t="s">
        <v>159</v>
      </c>
    </row>
    <row r="1085" s="14" customFormat="1">
      <c r="A1085" s="14"/>
      <c r="B1085" s="236"/>
      <c r="C1085" s="237"/>
      <c r="D1085" s="227" t="s">
        <v>170</v>
      </c>
      <c r="E1085" s="238" t="s">
        <v>19</v>
      </c>
      <c r="F1085" s="239" t="s">
        <v>1230</v>
      </c>
      <c r="G1085" s="237"/>
      <c r="H1085" s="240">
        <v>23.163</v>
      </c>
      <c r="I1085" s="241"/>
      <c r="J1085" s="237"/>
      <c r="K1085" s="237"/>
      <c r="L1085" s="242"/>
      <c r="M1085" s="243"/>
      <c r="N1085" s="244"/>
      <c r="O1085" s="244"/>
      <c r="P1085" s="244"/>
      <c r="Q1085" s="244"/>
      <c r="R1085" s="244"/>
      <c r="S1085" s="244"/>
      <c r="T1085" s="245"/>
      <c r="U1085" s="14"/>
      <c r="V1085" s="14"/>
      <c r="W1085" s="14"/>
      <c r="X1085" s="14"/>
      <c r="Y1085" s="14"/>
      <c r="Z1085" s="14"/>
      <c r="AA1085" s="14"/>
      <c r="AB1085" s="14"/>
      <c r="AC1085" s="14"/>
      <c r="AD1085" s="14"/>
      <c r="AE1085" s="14"/>
      <c r="AT1085" s="246" t="s">
        <v>170</v>
      </c>
      <c r="AU1085" s="246" t="s">
        <v>79</v>
      </c>
      <c r="AV1085" s="14" t="s">
        <v>79</v>
      </c>
      <c r="AW1085" s="14" t="s">
        <v>31</v>
      </c>
      <c r="AX1085" s="14" t="s">
        <v>69</v>
      </c>
      <c r="AY1085" s="246" t="s">
        <v>159</v>
      </c>
    </row>
    <row r="1086" s="13" customFormat="1">
      <c r="A1086" s="13"/>
      <c r="B1086" s="225"/>
      <c r="C1086" s="226"/>
      <c r="D1086" s="227" t="s">
        <v>170</v>
      </c>
      <c r="E1086" s="228" t="s">
        <v>19</v>
      </c>
      <c r="F1086" s="229" t="s">
        <v>1194</v>
      </c>
      <c r="G1086" s="226"/>
      <c r="H1086" s="228" t="s">
        <v>19</v>
      </c>
      <c r="I1086" s="230"/>
      <c r="J1086" s="226"/>
      <c r="K1086" s="226"/>
      <c r="L1086" s="231"/>
      <c r="M1086" s="232"/>
      <c r="N1086" s="233"/>
      <c r="O1086" s="233"/>
      <c r="P1086" s="233"/>
      <c r="Q1086" s="233"/>
      <c r="R1086" s="233"/>
      <c r="S1086" s="233"/>
      <c r="T1086" s="234"/>
      <c r="U1086" s="13"/>
      <c r="V1086" s="13"/>
      <c r="W1086" s="13"/>
      <c r="X1086" s="13"/>
      <c r="Y1086" s="13"/>
      <c r="Z1086" s="13"/>
      <c r="AA1086" s="13"/>
      <c r="AB1086" s="13"/>
      <c r="AC1086" s="13"/>
      <c r="AD1086" s="13"/>
      <c r="AE1086" s="13"/>
      <c r="AT1086" s="235" t="s">
        <v>170</v>
      </c>
      <c r="AU1086" s="235" t="s">
        <v>79</v>
      </c>
      <c r="AV1086" s="13" t="s">
        <v>77</v>
      </c>
      <c r="AW1086" s="13" t="s">
        <v>31</v>
      </c>
      <c r="AX1086" s="13" t="s">
        <v>69</v>
      </c>
      <c r="AY1086" s="235" t="s">
        <v>159</v>
      </c>
    </row>
    <row r="1087" s="14" customFormat="1">
      <c r="A1087" s="14"/>
      <c r="B1087" s="236"/>
      <c r="C1087" s="237"/>
      <c r="D1087" s="227" t="s">
        <v>170</v>
      </c>
      <c r="E1087" s="238" t="s">
        <v>19</v>
      </c>
      <c r="F1087" s="239" t="s">
        <v>1231</v>
      </c>
      <c r="G1087" s="237"/>
      <c r="H1087" s="240">
        <v>23.920000000000002</v>
      </c>
      <c r="I1087" s="241"/>
      <c r="J1087" s="237"/>
      <c r="K1087" s="237"/>
      <c r="L1087" s="242"/>
      <c r="M1087" s="243"/>
      <c r="N1087" s="244"/>
      <c r="O1087" s="244"/>
      <c r="P1087" s="244"/>
      <c r="Q1087" s="244"/>
      <c r="R1087" s="244"/>
      <c r="S1087" s="244"/>
      <c r="T1087" s="245"/>
      <c r="U1087" s="14"/>
      <c r="V1087" s="14"/>
      <c r="W1087" s="14"/>
      <c r="X1087" s="14"/>
      <c r="Y1087" s="14"/>
      <c r="Z1087" s="14"/>
      <c r="AA1087" s="14"/>
      <c r="AB1087" s="14"/>
      <c r="AC1087" s="14"/>
      <c r="AD1087" s="14"/>
      <c r="AE1087" s="14"/>
      <c r="AT1087" s="246" t="s">
        <v>170</v>
      </c>
      <c r="AU1087" s="246" t="s">
        <v>79</v>
      </c>
      <c r="AV1087" s="14" t="s">
        <v>79</v>
      </c>
      <c r="AW1087" s="14" t="s">
        <v>31</v>
      </c>
      <c r="AX1087" s="14" t="s">
        <v>69</v>
      </c>
      <c r="AY1087" s="246" t="s">
        <v>159</v>
      </c>
    </row>
    <row r="1088" s="15" customFormat="1">
      <c r="A1088" s="15"/>
      <c r="B1088" s="247"/>
      <c r="C1088" s="248"/>
      <c r="D1088" s="227" t="s">
        <v>170</v>
      </c>
      <c r="E1088" s="249" t="s">
        <v>19</v>
      </c>
      <c r="F1088" s="250" t="s">
        <v>188</v>
      </c>
      <c r="G1088" s="248"/>
      <c r="H1088" s="251">
        <v>47.082999999999998</v>
      </c>
      <c r="I1088" s="252"/>
      <c r="J1088" s="248"/>
      <c r="K1088" s="248"/>
      <c r="L1088" s="253"/>
      <c r="M1088" s="254"/>
      <c r="N1088" s="255"/>
      <c r="O1088" s="255"/>
      <c r="P1088" s="255"/>
      <c r="Q1088" s="255"/>
      <c r="R1088" s="255"/>
      <c r="S1088" s="255"/>
      <c r="T1088" s="256"/>
      <c r="U1088" s="15"/>
      <c r="V1088" s="15"/>
      <c r="W1088" s="15"/>
      <c r="X1088" s="15"/>
      <c r="Y1088" s="15"/>
      <c r="Z1088" s="15"/>
      <c r="AA1088" s="15"/>
      <c r="AB1088" s="15"/>
      <c r="AC1088" s="15"/>
      <c r="AD1088" s="15"/>
      <c r="AE1088" s="15"/>
      <c r="AT1088" s="257" t="s">
        <v>170</v>
      </c>
      <c r="AU1088" s="257" t="s">
        <v>79</v>
      </c>
      <c r="AV1088" s="15" t="s">
        <v>166</v>
      </c>
      <c r="AW1088" s="15" t="s">
        <v>31</v>
      </c>
      <c r="AX1088" s="15" t="s">
        <v>77</v>
      </c>
      <c r="AY1088" s="257" t="s">
        <v>159</v>
      </c>
    </row>
    <row r="1089" s="2" customFormat="1" ht="24.15" customHeight="1">
      <c r="A1089" s="41"/>
      <c r="B1089" s="42"/>
      <c r="C1089" s="207" t="s">
        <v>1232</v>
      </c>
      <c r="D1089" s="207" t="s">
        <v>161</v>
      </c>
      <c r="E1089" s="208" t="s">
        <v>1233</v>
      </c>
      <c r="F1089" s="209" t="s">
        <v>1234</v>
      </c>
      <c r="G1089" s="210" t="s">
        <v>197</v>
      </c>
      <c r="H1089" s="211">
        <v>3.6000000000000001</v>
      </c>
      <c r="I1089" s="212"/>
      <c r="J1089" s="213">
        <f>ROUND(I1089*H1089,2)</f>
        <v>0</v>
      </c>
      <c r="K1089" s="209" t="s">
        <v>165</v>
      </c>
      <c r="L1089" s="47"/>
      <c r="M1089" s="214" t="s">
        <v>19</v>
      </c>
      <c r="N1089" s="215" t="s">
        <v>40</v>
      </c>
      <c r="O1089" s="87"/>
      <c r="P1089" s="216">
        <f>O1089*H1089</f>
        <v>0</v>
      </c>
      <c r="Q1089" s="216">
        <v>0</v>
      </c>
      <c r="R1089" s="216">
        <f>Q1089*H1089</f>
        <v>0</v>
      </c>
      <c r="S1089" s="216">
        <v>0.075999999999999998</v>
      </c>
      <c r="T1089" s="217">
        <f>S1089*H1089</f>
        <v>0.27360000000000001</v>
      </c>
      <c r="U1089" s="41"/>
      <c r="V1089" s="41"/>
      <c r="W1089" s="41"/>
      <c r="X1089" s="41"/>
      <c r="Y1089" s="41"/>
      <c r="Z1089" s="41"/>
      <c r="AA1089" s="41"/>
      <c r="AB1089" s="41"/>
      <c r="AC1089" s="41"/>
      <c r="AD1089" s="41"/>
      <c r="AE1089" s="41"/>
      <c r="AR1089" s="218" t="s">
        <v>166</v>
      </c>
      <c r="AT1089" s="218" t="s">
        <v>161</v>
      </c>
      <c r="AU1089" s="218" t="s">
        <v>79</v>
      </c>
      <c r="AY1089" s="20" t="s">
        <v>159</v>
      </c>
      <c r="BE1089" s="219">
        <f>IF(N1089="základní",J1089,0)</f>
        <v>0</v>
      </c>
      <c r="BF1089" s="219">
        <f>IF(N1089="snížená",J1089,0)</f>
        <v>0</v>
      </c>
      <c r="BG1089" s="219">
        <f>IF(N1089="zákl. přenesená",J1089,0)</f>
        <v>0</v>
      </c>
      <c r="BH1089" s="219">
        <f>IF(N1089="sníž. přenesená",J1089,0)</f>
        <v>0</v>
      </c>
      <c r="BI1089" s="219">
        <f>IF(N1089="nulová",J1089,0)</f>
        <v>0</v>
      </c>
      <c r="BJ1089" s="20" t="s">
        <v>77</v>
      </c>
      <c r="BK1089" s="219">
        <f>ROUND(I1089*H1089,2)</f>
        <v>0</v>
      </c>
      <c r="BL1089" s="20" t="s">
        <v>166</v>
      </c>
      <c r="BM1089" s="218" t="s">
        <v>1235</v>
      </c>
    </row>
    <row r="1090" s="2" customFormat="1">
      <c r="A1090" s="41"/>
      <c r="B1090" s="42"/>
      <c r="C1090" s="43"/>
      <c r="D1090" s="220" t="s">
        <v>168</v>
      </c>
      <c r="E1090" s="43"/>
      <c r="F1090" s="221" t="s">
        <v>1236</v>
      </c>
      <c r="G1090" s="43"/>
      <c r="H1090" s="43"/>
      <c r="I1090" s="222"/>
      <c r="J1090" s="43"/>
      <c r="K1090" s="43"/>
      <c r="L1090" s="47"/>
      <c r="M1090" s="223"/>
      <c r="N1090" s="224"/>
      <c r="O1090" s="87"/>
      <c r="P1090" s="87"/>
      <c r="Q1090" s="87"/>
      <c r="R1090" s="87"/>
      <c r="S1090" s="87"/>
      <c r="T1090" s="88"/>
      <c r="U1090" s="41"/>
      <c r="V1090" s="41"/>
      <c r="W1090" s="41"/>
      <c r="X1090" s="41"/>
      <c r="Y1090" s="41"/>
      <c r="Z1090" s="41"/>
      <c r="AA1090" s="41"/>
      <c r="AB1090" s="41"/>
      <c r="AC1090" s="41"/>
      <c r="AD1090" s="41"/>
      <c r="AE1090" s="41"/>
      <c r="AT1090" s="20" t="s">
        <v>168</v>
      </c>
      <c r="AU1090" s="20" t="s">
        <v>79</v>
      </c>
    </row>
    <row r="1091" s="14" customFormat="1">
      <c r="A1091" s="14"/>
      <c r="B1091" s="236"/>
      <c r="C1091" s="237"/>
      <c r="D1091" s="227" t="s">
        <v>170</v>
      </c>
      <c r="E1091" s="238" t="s">
        <v>19</v>
      </c>
      <c r="F1091" s="239" t="s">
        <v>1237</v>
      </c>
      <c r="G1091" s="237"/>
      <c r="H1091" s="240">
        <v>3.6000000000000001</v>
      </c>
      <c r="I1091" s="241"/>
      <c r="J1091" s="237"/>
      <c r="K1091" s="237"/>
      <c r="L1091" s="242"/>
      <c r="M1091" s="243"/>
      <c r="N1091" s="244"/>
      <c r="O1091" s="244"/>
      <c r="P1091" s="244"/>
      <c r="Q1091" s="244"/>
      <c r="R1091" s="244"/>
      <c r="S1091" s="244"/>
      <c r="T1091" s="245"/>
      <c r="U1091" s="14"/>
      <c r="V1091" s="14"/>
      <c r="W1091" s="14"/>
      <c r="X1091" s="14"/>
      <c r="Y1091" s="14"/>
      <c r="Z1091" s="14"/>
      <c r="AA1091" s="14"/>
      <c r="AB1091" s="14"/>
      <c r="AC1091" s="14"/>
      <c r="AD1091" s="14"/>
      <c r="AE1091" s="14"/>
      <c r="AT1091" s="246" t="s">
        <v>170</v>
      </c>
      <c r="AU1091" s="246" t="s">
        <v>79</v>
      </c>
      <c r="AV1091" s="14" t="s">
        <v>79</v>
      </c>
      <c r="AW1091" s="14" t="s">
        <v>31</v>
      </c>
      <c r="AX1091" s="14" t="s">
        <v>77</v>
      </c>
      <c r="AY1091" s="246" t="s">
        <v>159</v>
      </c>
    </row>
    <row r="1092" s="2" customFormat="1" ht="24.15" customHeight="1">
      <c r="A1092" s="41"/>
      <c r="B1092" s="42"/>
      <c r="C1092" s="207" t="s">
        <v>1238</v>
      </c>
      <c r="D1092" s="207" t="s">
        <v>161</v>
      </c>
      <c r="E1092" s="208" t="s">
        <v>1239</v>
      </c>
      <c r="F1092" s="209" t="s">
        <v>1240</v>
      </c>
      <c r="G1092" s="210" t="s">
        <v>197</v>
      </c>
      <c r="H1092" s="211">
        <v>130.07499999999999</v>
      </c>
      <c r="I1092" s="212"/>
      <c r="J1092" s="213">
        <f>ROUND(I1092*H1092,2)</f>
        <v>0</v>
      </c>
      <c r="K1092" s="209" t="s">
        <v>165</v>
      </c>
      <c r="L1092" s="47"/>
      <c r="M1092" s="214" t="s">
        <v>19</v>
      </c>
      <c r="N1092" s="215" t="s">
        <v>40</v>
      </c>
      <c r="O1092" s="87"/>
      <c r="P1092" s="216">
        <f>O1092*H1092</f>
        <v>0</v>
      </c>
      <c r="Q1092" s="216">
        <v>0</v>
      </c>
      <c r="R1092" s="216">
        <f>Q1092*H1092</f>
        <v>0</v>
      </c>
      <c r="S1092" s="216">
        <v>0.063</v>
      </c>
      <c r="T1092" s="217">
        <f>S1092*H1092</f>
        <v>8.194725</v>
      </c>
      <c r="U1092" s="41"/>
      <c r="V1092" s="41"/>
      <c r="W1092" s="41"/>
      <c r="X1092" s="41"/>
      <c r="Y1092" s="41"/>
      <c r="Z1092" s="41"/>
      <c r="AA1092" s="41"/>
      <c r="AB1092" s="41"/>
      <c r="AC1092" s="41"/>
      <c r="AD1092" s="41"/>
      <c r="AE1092" s="41"/>
      <c r="AR1092" s="218" t="s">
        <v>166</v>
      </c>
      <c r="AT1092" s="218" t="s">
        <v>161</v>
      </c>
      <c r="AU1092" s="218" t="s">
        <v>79</v>
      </c>
      <c r="AY1092" s="20" t="s">
        <v>159</v>
      </c>
      <c r="BE1092" s="219">
        <f>IF(N1092="základní",J1092,0)</f>
        <v>0</v>
      </c>
      <c r="BF1092" s="219">
        <f>IF(N1092="snížená",J1092,0)</f>
        <v>0</v>
      </c>
      <c r="BG1092" s="219">
        <f>IF(N1092="zákl. přenesená",J1092,0)</f>
        <v>0</v>
      </c>
      <c r="BH1092" s="219">
        <f>IF(N1092="sníž. přenesená",J1092,0)</f>
        <v>0</v>
      </c>
      <c r="BI1092" s="219">
        <f>IF(N1092="nulová",J1092,0)</f>
        <v>0</v>
      </c>
      <c r="BJ1092" s="20" t="s">
        <v>77</v>
      </c>
      <c r="BK1092" s="219">
        <f>ROUND(I1092*H1092,2)</f>
        <v>0</v>
      </c>
      <c r="BL1092" s="20" t="s">
        <v>166</v>
      </c>
      <c r="BM1092" s="218" t="s">
        <v>1241</v>
      </c>
    </row>
    <row r="1093" s="2" customFormat="1">
      <c r="A1093" s="41"/>
      <c r="B1093" s="42"/>
      <c r="C1093" s="43"/>
      <c r="D1093" s="220" t="s">
        <v>168</v>
      </c>
      <c r="E1093" s="43"/>
      <c r="F1093" s="221" t="s">
        <v>1242</v>
      </c>
      <c r="G1093" s="43"/>
      <c r="H1093" s="43"/>
      <c r="I1093" s="222"/>
      <c r="J1093" s="43"/>
      <c r="K1093" s="43"/>
      <c r="L1093" s="47"/>
      <c r="M1093" s="223"/>
      <c r="N1093" s="224"/>
      <c r="O1093" s="87"/>
      <c r="P1093" s="87"/>
      <c r="Q1093" s="87"/>
      <c r="R1093" s="87"/>
      <c r="S1093" s="87"/>
      <c r="T1093" s="88"/>
      <c r="U1093" s="41"/>
      <c r="V1093" s="41"/>
      <c r="W1093" s="41"/>
      <c r="X1093" s="41"/>
      <c r="Y1093" s="41"/>
      <c r="Z1093" s="41"/>
      <c r="AA1093" s="41"/>
      <c r="AB1093" s="41"/>
      <c r="AC1093" s="41"/>
      <c r="AD1093" s="41"/>
      <c r="AE1093" s="41"/>
      <c r="AT1093" s="20" t="s">
        <v>168</v>
      </c>
      <c r="AU1093" s="20" t="s">
        <v>79</v>
      </c>
    </row>
    <row r="1094" s="14" customFormat="1">
      <c r="A1094" s="14"/>
      <c r="B1094" s="236"/>
      <c r="C1094" s="237"/>
      <c r="D1094" s="227" t="s">
        <v>170</v>
      </c>
      <c r="E1094" s="238" t="s">
        <v>19</v>
      </c>
      <c r="F1094" s="239" t="s">
        <v>1243</v>
      </c>
      <c r="G1094" s="237"/>
      <c r="H1094" s="240">
        <v>62.328000000000003</v>
      </c>
      <c r="I1094" s="241"/>
      <c r="J1094" s="237"/>
      <c r="K1094" s="237"/>
      <c r="L1094" s="242"/>
      <c r="M1094" s="243"/>
      <c r="N1094" s="244"/>
      <c r="O1094" s="244"/>
      <c r="P1094" s="244"/>
      <c r="Q1094" s="244"/>
      <c r="R1094" s="244"/>
      <c r="S1094" s="244"/>
      <c r="T1094" s="245"/>
      <c r="U1094" s="14"/>
      <c r="V1094" s="14"/>
      <c r="W1094" s="14"/>
      <c r="X1094" s="14"/>
      <c r="Y1094" s="14"/>
      <c r="Z1094" s="14"/>
      <c r="AA1094" s="14"/>
      <c r="AB1094" s="14"/>
      <c r="AC1094" s="14"/>
      <c r="AD1094" s="14"/>
      <c r="AE1094" s="14"/>
      <c r="AT1094" s="246" t="s">
        <v>170</v>
      </c>
      <c r="AU1094" s="246" t="s">
        <v>79</v>
      </c>
      <c r="AV1094" s="14" t="s">
        <v>79</v>
      </c>
      <c r="AW1094" s="14" t="s">
        <v>31</v>
      </c>
      <c r="AX1094" s="14" t="s">
        <v>69</v>
      </c>
      <c r="AY1094" s="246" t="s">
        <v>159</v>
      </c>
    </row>
    <row r="1095" s="14" customFormat="1">
      <c r="A1095" s="14"/>
      <c r="B1095" s="236"/>
      <c r="C1095" s="237"/>
      <c r="D1095" s="227" t="s">
        <v>170</v>
      </c>
      <c r="E1095" s="238" t="s">
        <v>19</v>
      </c>
      <c r="F1095" s="239" t="s">
        <v>1244</v>
      </c>
      <c r="G1095" s="237"/>
      <c r="H1095" s="240">
        <v>9.2400000000000002</v>
      </c>
      <c r="I1095" s="241"/>
      <c r="J1095" s="237"/>
      <c r="K1095" s="237"/>
      <c r="L1095" s="242"/>
      <c r="M1095" s="243"/>
      <c r="N1095" s="244"/>
      <c r="O1095" s="244"/>
      <c r="P1095" s="244"/>
      <c r="Q1095" s="244"/>
      <c r="R1095" s="244"/>
      <c r="S1095" s="244"/>
      <c r="T1095" s="245"/>
      <c r="U1095" s="14"/>
      <c r="V1095" s="14"/>
      <c r="W1095" s="14"/>
      <c r="X1095" s="14"/>
      <c r="Y1095" s="14"/>
      <c r="Z1095" s="14"/>
      <c r="AA1095" s="14"/>
      <c r="AB1095" s="14"/>
      <c r="AC1095" s="14"/>
      <c r="AD1095" s="14"/>
      <c r="AE1095" s="14"/>
      <c r="AT1095" s="246" t="s">
        <v>170</v>
      </c>
      <c r="AU1095" s="246" t="s">
        <v>79</v>
      </c>
      <c r="AV1095" s="14" t="s">
        <v>79</v>
      </c>
      <c r="AW1095" s="14" t="s">
        <v>31</v>
      </c>
      <c r="AX1095" s="14" t="s">
        <v>69</v>
      </c>
      <c r="AY1095" s="246" t="s">
        <v>159</v>
      </c>
    </row>
    <row r="1096" s="14" customFormat="1">
      <c r="A1096" s="14"/>
      <c r="B1096" s="236"/>
      <c r="C1096" s="237"/>
      <c r="D1096" s="227" t="s">
        <v>170</v>
      </c>
      <c r="E1096" s="238" t="s">
        <v>19</v>
      </c>
      <c r="F1096" s="239" t="s">
        <v>1245</v>
      </c>
      <c r="G1096" s="237"/>
      <c r="H1096" s="240">
        <v>58.506999999999998</v>
      </c>
      <c r="I1096" s="241"/>
      <c r="J1096" s="237"/>
      <c r="K1096" s="237"/>
      <c r="L1096" s="242"/>
      <c r="M1096" s="243"/>
      <c r="N1096" s="244"/>
      <c r="O1096" s="244"/>
      <c r="P1096" s="244"/>
      <c r="Q1096" s="244"/>
      <c r="R1096" s="244"/>
      <c r="S1096" s="244"/>
      <c r="T1096" s="245"/>
      <c r="U1096" s="14"/>
      <c r="V1096" s="14"/>
      <c r="W1096" s="14"/>
      <c r="X1096" s="14"/>
      <c r="Y1096" s="14"/>
      <c r="Z1096" s="14"/>
      <c r="AA1096" s="14"/>
      <c r="AB1096" s="14"/>
      <c r="AC1096" s="14"/>
      <c r="AD1096" s="14"/>
      <c r="AE1096" s="14"/>
      <c r="AT1096" s="246" t="s">
        <v>170</v>
      </c>
      <c r="AU1096" s="246" t="s">
        <v>79</v>
      </c>
      <c r="AV1096" s="14" t="s">
        <v>79</v>
      </c>
      <c r="AW1096" s="14" t="s">
        <v>31</v>
      </c>
      <c r="AX1096" s="14" t="s">
        <v>69</v>
      </c>
      <c r="AY1096" s="246" t="s">
        <v>159</v>
      </c>
    </row>
    <row r="1097" s="15" customFormat="1">
      <c r="A1097" s="15"/>
      <c r="B1097" s="247"/>
      <c r="C1097" s="248"/>
      <c r="D1097" s="227" t="s">
        <v>170</v>
      </c>
      <c r="E1097" s="249" t="s">
        <v>19</v>
      </c>
      <c r="F1097" s="250" t="s">
        <v>188</v>
      </c>
      <c r="G1097" s="248"/>
      <c r="H1097" s="251">
        <v>130.07499999999999</v>
      </c>
      <c r="I1097" s="252"/>
      <c r="J1097" s="248"/>
      <c r="K1097" s="248"/>
      <c r="L1097" s="253"/>
      <c r="M1097" s="254"/>
      <c r="N1097" s="255"/>
      <c r="O1097" s="255"/>
      <c r="P1097" s="255"/>
      <c r="Q1097" s="255"/>
      <c r="R1097" s="255"/>
      <c r="S1097" s="255"/>
      <c r="T1097" s="256"/>
      <c r="U1097" s="15"/>
      <c r="V1097" s="15"/>
      <c r="W1097" s="15"/>
      <c r="X1097" s="15"/>
      <c r="Y1097" s="15"/>
      <c r="Z1097" s="15"/>
      <c r="AA1097" s="15"/>
      <c r="AB1097" s="15"/>
      <c r="AC1097" s="15"/>
      <c r="AD1097" s="15"/>
      <c r="AE1097" s="15"/>
      <c r="AT1097" s="257" t="s">
        <v>170</v>
      </c>
      <c r="AU1097" s="257" t="s">
        <v>79</v>
      </c>
      <c r="AV1097" s="15" t="s">
        <v>166</v>
      </c>
      <c r="AW1097" s="15" t="s">
        <v>31</v>
      </c>
      <c r="AX1097" s="15" t="s">
        <v>77</v>
      </c>
      <c r="AY1097" s="257" t="s">
        <v>159</v>
      </c>
    </row>
    <row r="1098" s="2" customFormat="1" ht="24.15" customHeight="1">
      <c r="A1098" s="41"/>
      <c r="B1098" s="42"/>
      <c r="C1098" s="207" t="s">
        <v>1246</v>
      </c>
      <c r="D1098" s="207" t="s">
        <v>161</v>
      </c>
      <c r="E1098" s="208" t="s">
        <v>1247</v>
      </c>
      <c r="F1098" s="209" t="s">
        <v>1248</v>
      </c>
      <c r="G1098" s="210" t="s">
        <v>235</v>
      </c>
      <c r="H1098" s="211">
        <v>1</v>
      </c>
      <c r="I1098" s="212"/>
      <c r="J1098" s="213">
        <f>ROUND(I1098*H1098,2)</f>
        <v>0</v>
      </c>
      <c r="K1098" s="209" t="s">
        <v>165</v>
      </c>
      <c r="L1098" s="47"/>
      <c r="M1098" s="214" t="s">
        <v>19</v>
      </c>
      <c r="N1098" s="215" t="s">
        <v>40</v>
      </c>
      <c r="O1098" s="87"/>
      <c r="P1098" s="216">
        <f>O1098*H1098</f>
        <v>0</v>
      </c>
      <c r="Q1098" s="216">
        <v>0</v>
      </c>
      <c r="R1098" s="216">
        <f>Q1098*H1098</f>
        <v>0</v>
      </c>
      <c r="S1098" s="216">
        <v>0.069000000000000006</v>
      </c>
      <c r="T1098" s="217">
        <f>S1098*H1098</f>
        <v>0.069000000000000006</v>
      </c>
      <c r="U1098" s="41"/>
      <c r="V1098" s="41"/>
      <c r="W1098" s="41"/>
      <c r="X1098" s="41"/>
      <c r="Y1098" s="41"/>
      <c r="Z1098" s="41"/>
      <c r="AA1098" s="41"/>
      <c r="AB1098" s="41"/>
      <c r="AC1098" s="41"/>
      <c r="AD1098" s="41"/>
      <c r="AE1098" s="41"/>
      <c r="AR1098" s="218" t="s">
        <v>166</v>
      </c>
      <c r="AT1098" s="218" t="s">
        <v>161</v>
      </c>
      <c r="AU1098" s="218" t="s">
        <v>79</v>
      </c>
      <c r="AY1098" s="20" t="s">
        <v>159</v>
      </c>
      <c r="BE1098" s="219">
        <f>IF(N1098="základní",J1098,0)</f>
        <v>0</v>
      </c>
      <c r="BF1098" s="219">
        <f>IF(N1098="snížená",J1098,0)</f>
        <v>0</v>
      </c>
      <c r="BG1098" s="219">
        <f>IF(N1098="zákl. přenesená",J1098,0)</f>
        <v>0</v>
      </c>
      <c r="BH1098" s="219">
        <f>IF(N1098="sníž. přenesená",J1098,0)</f>
        <v>0</v>
      </c>
      <c r="BI1098" s="219">
        <f>IF(N1098="nulová",J1098,0)</f>
        <v>0</v>
      </c>
      <c r="BJ1098" s="20" t="s">
        <v>77</v>
      </c>
      <c r="BK1098" s="219">
        <f>ROUND(I1098*H1098,2)</f>
        <v>0</v>
      </c>
      <c r="BL1098" s="20" t="s">
        <v>166</v>
      </c>
      <c r="BM1098" s="218" t="s">
        <v>1249</v>
      </c>
    </row>
    <row r="1099" s="2" customFormat="1">
      <c r="A1099" s="41"/>
      <c r="B1099" s="42"/>
      <c r="C1099" s="43"/>
      <c r="D1099" s="220" t="s">
        <v>168</v>
      </c>
      <c r="E1099" s="43"/>
      <c r="F1099" s="221" t="s">
        <v>1250</v>
      </c>
      <c r="G1099" s="43"/>
      <c r="H1099" s="43"/>
      <c r="I1099" s="222"/>
      <c r="J1099" s="43"/>
      <c r="K1099" s="43"/>
      <c r="L1099" s="47"/>
      <c r="M1099" s="223"/>
      <c r="N1099" s="224"/>
      <c r="O1099" s="87"/>
      <c r="P1099" s="87"/>
      <c r="Q1099" s="87"/>
      <c r="R1099" s="87"/>
      <c r="S1099" s="87"/>
      <c r="T1099" s="88"/>
      <c r="U1099" s="41"/>
      <c r="V1099" s="41"/>
      <c r="W1099" s="41"/>
      <c r="X1099" s="41"/>
      <c r="Y1099" s="41"/>
      <c r="Z1099" s="41"/>
      <c r="AA1099" s="41"/>
      <c r="AB1099" s="41"/>
      <c r="AC1099" s="41"/>
      <c r="AD1099" s="41"/>
      <c r="AE1099" s="41"/>
      <c r="AT1099" s="20" t="s">
        <v>168</v>
      </c>
      <c r="AU1099" s="20" t="s">
        <v>79</v>
      </c>
    </row>
    <row r="1100" s="13" customFormat="1">
      <c r="A1100" s="13"/>
      <c r="B1100" s="225"/>
      <c r="C1100" s="226"/>
      <c r="D1100" s="227" t="s">
        <v>170</v>
      </c>
      <c r="E1100" s="228" t="s">
        <v>19</v>
      </c>
      <c r="F1100" s="229" t="s">
        <v>1251</v>
      </c>
      <c r="G1100" s="226"/>
      <c r="H1100" s="228" t="s">
        <v>19</v>
      </c>
      <c r="I1100" s="230"/>
      <c r="J1100" s="226"/>
      <c r="K1100" s="226"/>
      <c r="L1100" s="231"/>
      <c r="M1100" s="232"/>
      <c r="N1100" s="233"/>
      <c r="O1100" s="233"/>
      <c r="P1100" s="233"/>
      <c r="Q1100" s="233"/>
      <c r="R1100" s="233"/>
      <c r="S1100" s="233"/>
      <c r="T1100" s="234"/>
      <c r="U1100" s="13"/>
      <c r="V1100" s="13"/>
      <c r="W1100" s="13"/>
      <c r="X1100" s="13"/>
      <c r="Y1100" s="13"/>
      <c r="Z1100" s="13"/>
      <c r="AA1100" s="13"/>
      <c r="AB1100" s="13"/>
      <c r="AC1100" s="13"/>
      <c r="AD1100" s="13"/>
      <c r="AE1100" s="13"/>
      <c r="AT1100" s="235" t="s">
        <v>170</v>
      </c>
      <c r="AU1100" s="235" t="s">
        <v>79</v>
      </c>
      <c r="AV1100" s="13" t="s">
        <v>77</v>
      </c>
      <c r="AW1100" s="13" t="s">
        <v>31</v>
      </c>
      <c r="AX1100" s="13" t="s">
        <v>69</v>
      </c>
      <c r="AY1100" s="235" t="s">
        <v>159</v>
      </c>
    </row>
    <row r="1101" s="14" customFormat="1">
      <c r="A1101" s="14"/>
      <c r="B1101" s="236"/>
      <c r="C1101" s="237"/>
      <c r="D1101" s="227" t="s">
        <v>170</v>
      </c>
      <c r="E1101" s="238" t="s">
        <v>19</v>
      </c>
      <c r="F1101" s="239" t="s">
        <v>77</v>
      </c>
      <c r="G1101" s="237"/>
      <c r="H1101" s="240">
        <v>1</v>
      </c>
      <c r="I1101" s="241"/>
      <c r="J1101" s="237"/>
      <c r="K1101" s="237"/>
      <c r="L1101" s="242"/>
      <c r="M1101" s="243"/>
      <c r="N1101" s="244"/>
      <c r="O1101" s="244"/>
      <c r="P1101" s="244"/>
      <c r="Q1101" s="244"/>
      <c r="R1101" s="244"/>
      <c r="S1101" s="244"/>
      <c r="T1101" s="245"/>
      <c r="U1101" s="14"/>
      <c r="V1101" s="14"/>
      <c r="W1101" s="14"/>
      <c r="X1101" s="14"/>
      <c r="Y1101" s="14"/>
      <c r="Z1101" s="14"/>
      <c r="AA1101" s="14"/>
      <c r="AB1101" s="14"/>
      <c r="AC1101" s="14"/>
      <c r="AD1101" s="14"/>
      <c r="AE1101" s="14"/>
      <c r="AT1101" s="246" t="s">
        <v>170</v>
      </c>
      <c r="AU1101" s="246" t="s">
        <v>79</v>
      </c>
      <c r="AV1101" s="14" t="s">
        <v>79</v>
      </c>
      <c r="AW1101" s="14" t="s">
        <v>31</v>
      </c>
      <c r="AX1101" s="14" t="s">
        <v>77</v>
      </c>
      <c r="AY1101" s="246" t="s">
        <v>159</v>
      </c>
    </row>
    <row r="1102" s="2" customFormat="1" ht="24.15" customHeight="1">
      <c r="A1102" s="41"/>
      <c r="B1102" s="42"/>
      <c r="C1102" s="207" t="s">
        <v>494</v>
      </c>
      <c r="D1102" s="207" t="s">
        <v>161</v>
      </c>
      <c r="E1102" s="208" t="s">
        <v>1252</v>
      </c>
      <c r="F1102" s="209" t="s">
        <v>1253</v>
      </c>
      <c r="G1102" s="210" t="s">
        <v>235</v>
      </c>
      <c r="H1102" s="211">
        <v>2</v>
      </c>
      <c r="I1102" s="212"/>
      <c r="J1102" s="213">
        <f>ROUND(I1102*H1102,2)</f>
        <v>0</v>
      </c>
      <c r="K1102" s="209" t="s">
        <v>19</v>
      </c>
      <c r="L1102" s="47"/>
      <c r="M1102" s="214" t="s">
        <v>19</v>
      </c>
      <c r="N1102" s="215" t="s">
        <v>40</v>
      </c>
      <c r="O1102" s="87"/>
      <c r="P1102" s="216">
        <f>O1102*H1102</f>
        <v>0</v>
      </c>
      <c r="Q1102" s="216">
        <v>0</v>
      </c>
      <c r="R1102" s="216">
        <f>Q1102*H1102</f>
        <v>0</v>
      </c>
      <c r="S1102" s="216">
        <v>0.19900000000000001</v>
      </c>
      <c r="T1102" s="217">
        <f>S1102*H1102</f>
        <v>0.39800000000000002</v>
      </c>
      <c r="U1102" s="41"/>
      <c r="V1102" s="41"/>
      <c r="W1102" s="41"/>
      <c r="X1102" s="41"/>
      <c r="Y1102" s="41"/>
      <c r="Z1102" s="41"/>
      <c r="AA1102" s="41"/>
      <c r="AB1102" s="41"/>
      <c r="AC1102" s="41"/>
      <c r="AD1102" s="41"/>
      <c r="AE1102" s="41"/>
      <c r="AR1102" s="218" t="s">
        <v>166</v>
      </c>
      <c r="AT1102" s="218" t="s">
        <v>161</v>
      </c>
      <c r="AU1102" s="218" t="s">
        <v>79</v>
      </c>
      <c r="AY1102" s="20" t="s">
        <v>159</v>
      </c>
      <c r="BE1102" s="219">
        <f>IF(N1102="základní",J1102,0)</f>
        <v>0</v>
      </c>
      <c r="BF1102" s="219">
        <f>IF(N1102="snížená",J1102,0)</f>
        <v>0</v>
      </c>
      <c r="BG1102" s="219">
        <f>IF(N1102="zákl. přenesená",J1102,0)</f>
        <v>0</v>
      </c>
      <c r="BH1102" s="219">
        <f>IF(N1102="sníž. přenesená",J1102,0)</f>
        <v>0</v>
      </c>
      <c r="BI1102" s="219">
        <f>IF(N1102="nulová",J1102,0)</f>
        <v>0</v>
      </c>
      <c r="BJ1102" s="20" t="s">
        <v>77</v>
      </c>
      <c r="BK1102" s="219">
        <f>ROUND(I1102*H1102,2)</f>
        <v>0</v>
      </c>
      <c r="BL1102" s="20" t="s">
        <v>166</v>
      </c>
      <c r="BM1102" s="218" t="s">
        <v>1254</v>
      </c>
    </row>
    <row r="1103" s="13" customFormat="1">
      <c r="A1103" s="13"/>
      <c r="B1103" s="225"/>
      <c r="C1103" s="226"/>
      <c r="D1103" s="227" t="s">
        <v>170</v>
      </c>
      <c r="E1103" s="228" t="s">
        <v>19</v>
      </c>
      <c r="F1103" s="229" t="s">
        <v>741</v>
      </c>
      <c r="G1103" s="226"/>
      <c r="H1103" s="228" t="s">
        <v>19</v>
      </c>
      <c r="I1103" s="230"/>
      <c r="J1103" s="226"/>
      <c r="K1103" s="226"/>
      <c r="L1103" s="231"/>
      <c r="M1103" s="232"/>
      <c r="N1103" s="233"/>
      <c r="O1103" s="233"/>
      <c r="P1103" s="233"/>
      <c r="Q1103" s="233"/>
      <c r="R1103" s="233"/>
      <c r="S1103" s="233"/>
      <c r="T1103" s="234"/>
      <c r="U1103" s="13"/>
      <c r="V1103" s="13"/>
      <c r="W1103" s="13"/>
      <c r="X1103" s="13"/>
      <c r="Y1103" s="13"/>
      <c r="Z1103" s="13"/>
      <c r="AA1103" s="13"/>
      <c r="AB1103" s="13"/>
      <c r="AC1103" s="13"/>
      <c r="AD1103" s="13"/>
      <c r="AE1103" s="13"/>
      <c r="AT1103" s="235" t="s">
        <v>170</v>
      </c>
      <c r="AU1103" s="235" t="s">
        <v>79</v>
      </c>
      <c r="AV1103" s="13" t="s">
        <v>77</v>
      </c>
      <c r="AW1103" s="13" t="s">
        <v>31</v>
      </c>
      <c r="AX1103" s="13" t="s">
        <v>69</v>
      </c>
      <c r="AY1103" s="235" t="s">
        <v>159</v>
      </c>
    </row>
    <row r="1104" s="14" customFormat="1">
      <c r="A1104" s="14"/>
      <c r="B1104" s="236"/>
      <c r="C1104" s="237"/>
      <c r="D1104" s="227" t="s">
        <v>170</v>
      </c>
      <c r="E1104" s="238" t="s">
        <v>19</v>
      </c>
      <c r="F1104" s="239" t="s">
        <v>77</v>
      </c>
      <c r="G1104" s="237"/>
      <c r="H1104" s="240">
        <v>1</v>
      </c>
      <c r="I1104" s="241"/>
      <c r="J1104" s="237"/>
      <c r="K1104" s="237"/>
      <c r="L1104" s="242"/>
      <c r="M1104" s="243"/>
      <c r="N1104" s="244"/>
      <c r="O1104" s="244"/>
      <c r="P1104" s="244"/>
      <c r="Q1104" s="244"/>
      <c r="R1104" s="244"/>
      <c r="S1104" s="244"/>
      <c r="T1104" s="245"/>
      <c r="U1104" s="14"/>
      <c r="V1104" s="14"/>
      <c r="W1104" s="14"/>
      <c r="X1104" s="14"/>
      <c r="Y1104" s="14"/>
      <c r="Z1104" s="14"/>
      <c r="AA1104" s="14"/>
      <c r="AB1104" s="14"/>
      <c r="AC1104" s="14"/>
      <c r="AD1104" s="14"/>
      <c r="AE1104" s="14"/>
      <c r="AT1104" s="246" t="s">
        <v>170</v>
      </c>
      <c r="AU1104" s="246" t="s">
        <v>79</v>
      </c>
      <c r="AV1104" s="14" t="s">
        <v>79</v>
      </c>
      <c r="AW1104" s="14" t="s">
        <v>31</v>
      </c>
      <c r="AX1104" s="14" t="s">
        <v>69</v>
      </c>
      <c r="AY1104" s="246" t="s">
        <v>159</v>
      </c>
    </row>
    <row r="1105" s="13" customFormat="1">
      <c r="A1105" s="13"/>
      <c r="B1105" s="225"/>
      <c r="C1105" s="226"/>
      <c r="D1105" s="227" t="s">
        <v>170</v>
      </c>
      <c r="E1105" s="228" t="s">
        <v>19</v>
      </c>
      <c r="F1105" s="229" t="s">
        <v>742</v>
      </c>
      <c r="G1105" s="226"/>
      <c r="H1105" s="228" t="s">
        <v>19</v>
      </c>
      <c r="I1105" s="230"/>
      <c r="J1105" s="226"/>
      <c r="K1105" s="226"/>
      <c r="L1105" s="231"/>
      <c r="M1105" s="232"/>
      <c r="N1105" s="233"/>
      <c r="O1105" s="233"/>
      <c r="P1105" s="233"/>
      <c r="Q1105" s="233"/>
      <c r="R1105" s="233"/>
      <c r="S1105" s="233"/>
      <c r="T1105" s="234"/>
      <c r="U1105" s="13"/>
      <c r="V1105" s="13"/>
      <c r="W1105" s="13"/>
      <c r="X1105" s="13"/>
      <c r="Y1105" s="13"/>
      <c r="Z1105" s="13"/>
      <c r="AA1105" s="13"/>
      <c r="AB1105" s="13"/>
      <c r="AC1105" s="13"/>
      <c r="AD1105" s="13"/>
      <c r="AE1105" s="13"/>
      <c r="AT1105" s="235" t="s">
        <v>170</v>
      </c>
      <c r="AU1105" s="235" t="s">
        <v>79</v>
      </c>
      <c r="AV1105" s="13" t="s">
        <v>77</v>
      </c>
      <c r="AW1105" s="13" t="s">
        <v>31</v>
      </c>
      <c r="AX1105" s="13" t="s">
        <v>69</v>
      </c>
      <c r="AY1105" s="235" t="s">
        <v>159</v>
      </c>
    </row>
    <row r="1106" s="14" customFormat="1">
      <c r="A1106" s="14"/>
      <c r="B1106" s="236"/>
      <c r="C1106" s="237"/>
      <c r="D1106" s="227" t="s">
        <v>170</v>
      </c>
      <c r="E1106" s="238" t="s">
        <v>19</v>
      </c>
      <c r="F1106" s="239" t="s">
        <v>77</v>
      </c>
      <c r="G1106" s="237"/>
      <c r="H1106" s="240">
        <v>1</v>
      </c>
      <c r="I1106" s="241"/>
      <c r="J1106" s="237"/>
      <c r="K1106" s="237"/>
      <c r="L1106" s="242"/>
      <c r="M1106" s="243"/>
      <c r="N1106" s="244"/>
      <c r="O1106" s="244"/>
      <c r="P1106" s="244"/>
      <c r="Q1106" s="244"/>
      <c r="R1106" s="244"/>
      <c r="S1106" s="244"/>
      <c r="T1106" s="245"/>
      <c r="U1106" s="14"/>
      <c r="V1106" s="14"/>
      <c r="W1106" s="14"/>
      <c r="X1106" s="14"/>
      <c r="Y1106" s="14"/>
      <c r="Z1106" s="14"/>
      <c r="AA1106" s="14"/>
      <c r="AB1106" s="14"/>
      <c r="AC1106" s="14"/>
      <c r="AD1106" s="14"/>
      <c r="AE1106" s="14"/>
      <c r="AT1106" s="246" t="s">
        <v>170</v>
      </c>
      <c r="AU1106" s="246" t="s">
        <v>79</v>
      </c>
      <c r="AV1106" s="14" t="s">
        <v>79</v>
      </c>
      <c r="AW1106" s="14" t="s">
        <v>31</v>
      </c>
      <c r="AX1106" s="14" t="s">
        <v>69</v>
      </c>
      <c r="AY1106" s="246" t="s">
        <v>159</v>
      </c>
    </row>
    <row r="1107" s="15" customFormat="1">
      <c r="A1107" s="15"/>
      <c r="B1107" s="247"/>
      <c r="C1107" s="248"/>
      <c r="D1107" s="227" t="s">
        <v>170</v>
      </c>
      <c r="E1107" s="249" t="s">
        <v>19</v>
      </c>
      <c r="F1107" s="250" t="s">
        <v>188</v>
      </c>
      <c r="G1107" s="248"/>
      <c r="H1107" s="251">
        <v>2</v>
      </c>
      <c r="I1107" s="252"/>
      <c r="J1107" s="248"/>
      <c r="K1107" s="248"/>
      <c r="L1107" s="253"/>
      <c r="M1107" s="254"/>
      <c r="N1107" s="255"/>
      <c r="O1107" s="255"/>
      <c r="P1107" s="255"/>
      <c r="Q1107" s="255"/>
      <c r="R1107" s="255"/>
      <c r="S1107" s="255"/>
      <c r="T1107" s="256"/>
      <c r="U1107" s="15"/>
      <c r="V1107" s="15"/>
      <c r="W1107" s="15"/>
      <c r="X1107" s="15"/>
      <c r="Y1107" s="15"/>
      <c r="Z1107" s="15"/>
      <c r="AA1107" s="15"/>
      <c r="AB1107" s="15"/>
      <c r="AC1107" s="15"/>
      <c r="AD1107" s="15"/>
      <c r="AE1107" s="15"/>
      <c r="AT1107" s="257" t="s">
        <v>170</v>
      </c>
      <c r="AU1107" s="257" t="s">
        <v>79</v>
      </c>
      <c r="AV1107" s="15" t="s">
        <v>166</v>
      </c>
      <c r="AW1107" s="15" t="s">
        <v>31</v>
      </c>
      <c r="AX1107" s="15" t="s">
        <v>77</v>
      </c>
      <c r="AY1107" s="257" t="s">
        <v>159</v>
      </c>
    </row>
    <row r="1108" s="2" customFormat="1" ht="24.15" customHeight="1">
      <c r="A1108" s="41"/>
      <c r="B1108" s="42"/>
      <c r="C1108" s="207" t="s">
        <v>1255</v>
      </c>
      <c r="D1108" s="207" t="s">
        <v>161</v>
      </c>
      <c r="E1108" s="208" t="s">
        <v>1256</v>
      </c>
      <c r="F1108" s="209" t="s">
        <v>1257</v>
      </c>
      <c r="G1108" s="210" t="s">
        <v>251</v>
      </c>
      <c r="H1108" s="211">
        <v>1.3999999999999999</v>
      </c>
      <c r="I1108" s="212"/>
      <c r="J1108" s="213">
        <f>ROUND(I1108*H1108,2)</f>
        <v>0</v>
      </c>
      <c r="K1108" s="209" t="s">
        <v>165</v>
      </c>
      <c r="L1108" s="47"/>
      <c r="M1108" s="214" t="s">
        <v>19</v>
      </c>
      <c r="N1108" s="215" t="s">
        <v>40</v>
      </c>
      <c r="O1108" s="87"/>
      <c r="P1108" s="216">
        <f>O1108*H1108</f>
        <v>0</v>
      </c>
      <c r="Q1108" s="216">
        <v>0</v>
      </c>
      <c r="R1108" s="216">
        <f>Q1108*H1108</f>
        <v>0</v>
      </c>
      <c r="S1108" s="216">
        <v>0.042000000000000003</v>
      </c>
      <c r="T1108" s="217">
        <f>S1108*H1108</f>
        <v>0.058799999999999998</v>
      </c>
      <c r="U1108" s="41"/>
      <c r="V1108" s="41"/>
      <c r="W1108" s="41"/>
      <c r="X1108" s="41"/>
      <c r="Y1108" s="41"/>
      <c r="Z1108" s="41"/>
      <c r="AA1108" s="41"/>
      <c r="AB1108" s="41"/>
      <c r="AC1108" s="41"/>
      <c r="AD1108" s="41"/>
      <c r="AE1108" s="41"/>
      <c r="AR1108" s="218" t="s">
        <v>166</v>
      </c>
      <c r="AT1108" s="218" t="s">
        <v>161</v>
      </c>
      <c r="AU1108" s="218" t="s">
        <v>79</v>
      </c>
      <c r="AY1108" s="20" t="s">
        <v>159</v>
      </c>
      <c r="BE1108" s="219">
        <f>IF(N1108="základní",J1108,0)</f>
        <v>0</v>
      </c>
      <c r="BF1108" s="219">
        <f>IF(N1108="snížená",J1108,0)</f>
        <v>0</v>
      </c>
      <c r="BG1108" s="219">
        <f>IF(N1108="zákl. přenesená",J1108,0)</f>
        <v>0</v>
      </c>
      <c r="BH1108" s="219">
        <f>IF(N1108="sníž. přenesená",J1108,0)</f>
        <v>0</v>
      </c>
      <c r="BI1108" s="219">
        <f>IF(N1108="nulová",J1108,0)</f>
        <v>0</v>
      </c>
      <c r="BJ1108" s="20" t="s">
        <v>77</v>
      </c>
      <c r="BK1108" s="219">
        <f>ROUND(I1108*H1108,2)</f>
        <v>0</v>
      </c>
      <c r="BL1108" s="20" t="s">
        <v>166</v>
      </c>
      <c r="BM1108" s="218" t="s">
        <v>1258</v>
      </c>
    </row>
    <row r="1109" s="2" customFormat="1">
      <c r="A1109" s="41"/>
      <c r="B1109" s="42"/>
      <c r="C1109" s="43"/>
      <c r="D1109" s="220" t="s">
        <v>168</v>
      </c>
      <c r="E1109" s="43"/>
      <c r="F1109" s="221" t="s">
        <v>1259</v>
      </c>
      <c r="G1109" s="43"/>
      <c r="H1109" s="43"/>
      <c r="I1109" s="222"/>
      <c r="J1109" s="43"/>
      <c r="K1109" s="43"/>
      <c r="L1109" s="47"/>
      <c r="M1109" s="223"/>
      <c r="N1109" s="224"/>
      <c r="O1109" s="87"/>
      <c r="P1109" s="87"/>
      <c r="Q1109" s="87"/>
      <c r="R1109" s="87"/>
      <c r="S1109" s="87"/>
      <c r="T1109" s="88"/>
      <c r="U1109" s="41"/>
      <c r="V1109" s="41"/>
      <c r="W1109" s="41"/>
      <c r="X1109" s="41"/>
      <c r="Y1109" s="41"/>
      <c r="Z1109" s="41"/>
      <c r="AA1109" s="41"/>
      <c r="AB1109" s="41"/>
      <c r="AC1109" s="41"/>
      <c r="AD1109" s="41"/>
      <c r="AE1109" s="41"/>
      <c r="AT1109" s="20" t="s">
        <v>168</v>
      </c>
      <c r="AU1109" s="20" t="s">
        <v>79</v>
      </c>
    </row>
    <row r="1110" s="13" customFormat="1">
      <c r="A1110" s="13"/>
      <c r="B1110" s="225"/>
      <c r="C1110" s="226"/>
      <c r="D1110" s="227" t="s">
        <v>170</v>
      </c>
      <c r="E1110" s="228" t="s">
        <v>19</v>
      </c>
      <c r="F1110" s="229" t="s">
        <v>467</v>
      </c>
      <c r="G1110" s="226"/>
      <c r="H1110" s="228" t="s">
        <v>19</v>
      </c>
      <c r="I1110" s="230"/>
      <c r="J1110" s="226"/>
      <c r="K1110" s="226"/>
      <c r="L1110" s="231"/>
      <c r="M1110" s="232"/>
      <c r="N1110" s="233"/>
      <c r="O1110" s="233"/>
      <c r="P1110" s="233"/>
      <c r="Q1110" s="233"/>
      <c r="R1110" s="233"/>
      <c r="S1110" s="233"/>
      <c r="T1110" s="234"/>
      <c r="U1110" s="13"/>
      <c r="V1110" s="13"/>
      <c r="W1110" s="13"/>
      <c r="X1110" s="13"/>
      <c r="Y1110" s="13"/>
      <c r="Z1110" s="13"/>
      <c r="AA1110" s="13"/>
      <c r="AB1110" s="13"/>
      <c r="AC1110" s="13"/>
      <c r="AD1110" s="13"/>
      <c r="AE1110" s="13"/>
      <c r="AT1110" s="235" t="s">
        <v>170</v>
      </c>
      <c r="AU1110" s="235" t="s">
        <v>79</v>
      </c>
      <c r="AV1110" s="13" t="s">
        <v>77</v>
      </c>
      <c r="AW1110" s="13" t="s">
        <v>31</v>
      </c>
      <c r="AX1110" s="13" t="s">
        <v>69</v>
      </c>
      <c r="AY1110" s="235" t="s">
        <v>159</v>
      </c>
    </row>
    <row r="1111" s="14" customFormat="1">
      <c r="A1111" s="14"/>
      <c r="B1111" s="236"/>
      <c r="C1111" s="237"/>
      <c r="D1111" s="227" t="s">
        <v>170</v>
      </c>
      <c r="E1111" s="238" t="s">
        <v>19</v>
      </c>
      <c r="F1111" s="239" t="s">
        <v>1260</v>
      </c>
      <c r="G1111" s="237"/>
      <c r="H1111" s="240">
        <v>1.3999999999999999</v>
      </c>
      <c r="I1111" s="241"/>
      <c r="J1111" s="237"/>
      <c r="K1111" s="237"/>
      <c r="L1111" s="242"/>
      <c r="M1111" s="243"/>
      <c r="N1111" s="244"/>
      <c r="O1111" s="244"/>
      <c r="P1111" s="244"/>
      <c r="Q1111" s="244"/>
      <c r="R1111" s="244"/>
      <c r="S1111" s="244"/>
      <c r="T1111" s="245"/>
      <c r="U1111" s="14"/>
      <c r="V1111" s="14"/>
      <c r="W1111" s="14"/>
      <c r="X1111" s="14"/>
      <c r="Y1111" s="14"/>
      <c r="Z1111" s="14"/>
      <c r="AA1111" s="14"/>
      <c r="AB1111" s="14"/>
      <c r="AC1111" s="14"/>
      <c r="AD1111" s="14"/>
      <c r="AE1111" s="14"/>
      <c r="AT1111" s="246" t="s">
        <v>170</v>
      </c>
      <c r="AU1111" s="246" t="s">
        <v>79</v>
      </c>
      <c r="AV1111" s="14" t="s">
        <v>79</v>
      </c>
      <c r="AW1111" s="14" t="s">
        <v>31</v>
      </c>
      <c r="AX1111" s="14" t="s">
        <v>77</v>
      </c>
      <c r="AY1111" s="246" t="s">
        <v>159</v>
      </c>
    </row>
    <row r="1112" s="2" customFormat="1" ht="24.15" customHeight="1">
      <c r="A1112" s="41"/>
      <c r="B1112" s="42"/>
      <c r="C1112" s="207" t="s">
        <v>1261</v>
      </c>
      <c r="D1112" s="207" t="s">
        <v>161</v>
      </c>
      <c r="E1112" s="208" t="s">
        <v>1262</v>
      </c>
      <c r="F1112" s="209" t="s">
        <v>1263</v>
      </c>
      <c r="G1112" s="210" t="s">
        <v>197</v>
      </c>
      <c r="H1112" s="211">
        <v>14.300000000000001</v>
      </c>
      <c r="I1112" s="212"/>
      <c r="J1112" s="213">
        <f>ROUND(I1112*H1112,2)</f>
        <v>0</v>
      </c>
      <c r="K1112" s="209" t="s">
        <v>165</v>
      </c>
      <c r="L1112" s="47"/>
      <c r="M1112" s="214" t="s">
        <v>19</v>
      </c>
      <c r="N1112" s="215" t="s">
        <v>40</v>
      </c>
      <c r="O1112" s="87"/>
      <c r="P1112" s="216">
        <f>O1112*H1112</f>
        <v>0</v>
      </c>
      <c r="Q1112" s="216">
        <v>0</v>
      </c>
      <c r="R1112" s="216">
        <f>Q1112*H1112</f>
        <v>0</v>
      </c>
      <c r="S1112" s="216">
        <v>0.058999999999999997</v>
      </c>
      <c r="T1112" s="217">
        <f>S1112*H1112</f>
        <v>0.84370000000000001</v>
      </c>
      <c r="U1112" s="41"/>
      <c r="V1112" s="41"/>
      <c r="W1112" s="41"/>
      <c r="X1112" s="41"/>
      <c r="Y1112" s="41"/>
      <c r="Z1112" s="41"/>
      <c r="AA1112" s="41"/>
      <c r="AB1112" s="41"/>
      <c r="AC1112" s="41"/>
      <c r="AD1112" s="41"/>
      <c r="AE1112" s="41"/>
      <c r="AR1112" s="218" t="s">
        <v>166</v>
      </c>
      <c r="AT1112" s="218" t="s">
        <v>161</v>
      </c>
      <c r="AU1112" s="218" t="s">
        <v>79</v>
      </c>
      <c r="AY1112" s="20" t="s">
        <v>159</v>
      </c>
      <c r="BE1112" s="219">
        <f>IF(N1112="základní",J1112,0)</f>
        <v>0</v>
      </c>
      <c r="BF1112" s="219">
        <f>IF(N1112="snížená",J1112,0)</f>
        <v>0</v>
      </c>
      <c r="BG1112" s="219">
        <f>IF(N1112="zákl. přenesená",J1112,0)</f>
        <v>0</v>
      </c>
      <c r="BH1112" s="219">
        <f>IF(N1112="sníž. přenesená",J1112,0)</f>
        <v>0</v>
      </c>
      <c r="BI1112" s="219">
        <f>IF(N1112="nulová",J1112,0)</f>
        <v>0</v>
      </c>
      <c r="BJ1112" s="20" t="s">
        <v>77</v>
      </c>
      <c r="BK1112" s="219">
        <f>ROUND(I1112*H1112,2)</f>
        <v>0</v>
      </c>
      <c r="BL1112" s="20" t="s">
        <v>166</v>
      </c>
      <c r="BM1112" s="218" t="s">
        <v>1264</v>
      </c>
    </row>
    <row r="1113" s="2" customFormat="1">
      <c r="A1113" s="41"/>
      <c r="B1113" s="42"/>
      <c r="C1113" s="43"/>
      <c r="D1113" s="220" t="s">
        <v>168</v>
      </c>
      <c r="E1113" s="43"/>
      <c r="F1113" s="221" t="s">
        <v>1265</v>
      </c>
      <c r="G1113" s="43"/>
      <c r="H1113" s="43"/>
      <c r="I1113" s="222"/>
      <c r="J1113" s="43"/>
      <c r="K1113" s="43"/>
      <c r="L1113" s="47"/>
      <c r="M1113" s="223"/>
      <c r="N1113" s="224"/>
      <c r="O1113" s="87"/>
      <c r="P1113" s="87"/>
      <c r="Q1113" s="87"/>
      <c r="R1113" s="87"/>
      <c r="S1113" s="87"/>
      <c r="T1113" s="88"/>
      <c r="U1113" s="41"/>
      <c r="V1113" s="41"/>
      <c r="W1113" s="41"/>
      <c r="X1113" s="41"/>
      <c r="Y1113" s="41"/>
      <c r="Z1113" s="41"/>
      <c r="AA1113" s="41"/>
      <c r="AB1113" s="41"/>
      <c r="AC1113" s="41"/>
      <c r="AD1113" s="41"/>
      <c r="AE1113" s="41"/>
      <c r="AT1113" s="20" t="s">
        <v>168</v>
      </c>
      <c r="AU1113" s="20" t="s">
        <v>79</v>
      </c>
    </row>
    <row r="1114" s="13" customFormat="1">
      <c r="A1114" s="13"/>
      <c r="B1114" s="225"/>
      <c r="C1114" s="226"/>
      <c r="D1114" s="227" t="s">
        <v>170</v>
      </c>
      <c r="E1114" s="228" t="s">
        <v>19</v>
      </c>
      <c r="F1114" s="229" t="s">
        <v>741</v>
      </c>
      <c r="G1114" s="226"/>
      <c r="H1114" s="228" t="s">
        <v>19</v>
      </c>
      <c r="I1114" s="230"/>
      <c r="J1114" s="226"/>
      <c r="K1114" s="226"/>
      <c r="L1114" s="231"/>
      <c r="M1114" s="232"/>
      <c r="N1114" s="233"/>
      <c r="O1114" s="233"/>
      <c r="P1114" s="233"/>
      <c r="Q1114" s="233"/>
      <c r="R1114" s="233"/>
      <c r="S1114" s="233"/>
      <c r="T1114" s="234"/>
      <c r="U1114" s="13"/>
      <c r="V1114" s="13"/>
      <c r="W1114" s="13"/>
      <c r="X1114" s="13"/>
      <c r="Y1114" s="13"/>
      <c r="Z1114" s="13"/>
      <c r="AA1114" s="13"/>
      <c r="AB1114" s="13"/>
      <c r="AC1114" s="13"/>
      <c r="AD1114" s="13"/>
      <c r="AE1114" s="13"/>
      <c r="AT1114" s="235" t="s">
        <v>170</v>
      </c>
      <c r="AU1114" s="235" t="s">
        <v>79</v>
      </c>
      <c r="AV1114" s="13" t="s">
        <v>77</v>
      </c>
      <c r="AW1114" s="13" t="s">
        <v>31</v>
      </c>
      <c r="AX1114" s="13" t="s">
        <v>69</v>
      </c>
      <c r="AY1114" s="235" t="s">
        <v>159</v>
      </c>
    </row>
    <row r="1115" s="14" customFormat="1">
      <c r="A1115" s="14"/>
      <c r="B1115" s="236"/>
      <c r="C1115" s="237"/>
      <c r="D1115" s="227" t="s">
        <v>170</v>
      </c>
      <c r="E1115" s="238" t="s">
        <v>19</v>
      </c>
      <c r="F1115" s="239" t="s">
        <v>77</v>
      </c>
      <c r="G1115" s="237"/>
      <c r="H1115" s="240">
        <v>1</v>
      </c>
      <c r="I1115" s="241"/>
      <c r="J1115" s="237"/>
      <c r="K1115" s="237"/>
      <c r="L1115" s="242"/>
      <c r="M1115" s="243"/>
      <c r="N1115" s="244"/>
      <c r="O1115" s="244"/>
      <c r="P1115" s="244"/>
      <c r="Q1115" s="244"/>
      <c r="R1115" s="244"/>
      <c r="S1115" s="244"/>
      <c r="T1115" s="245"/>
      <c r="U1115" s="14"/>
      <c r="V1115" s="14"/>
      <c r="W1115" s="14"/>
      <c r="X1115" s="14"/>
      <c r="Y1115" s="14"/>
      <c r="Z1115" s="14"/>
      <c r="AA1115" s="14"/>
      <c r="AB1115" s="14"/>
      <c r="AC1115" s="14"/>
      <c r="AD1115" s="14"/>
      <c r="AE1115" s="14"/>
      <c r="AT1115" s="246" t="s">
        <v>170</v>
      </c>
      <c r="AU1115" s="246" t="s">
        <v>79</v>
      </c>
      <c r="AV1115" s="14" t="s">
        <v>79</v>
      </c>
      <c r="AW1115" s="14" t="s">
        <v>31</v>
      </c>
      <c r="AX1115" s="14" t="s">
        <v>69</v>
      </c>
      <c r="AY1115" s="246" t="s">
        <v>159</v>
      </c>
    </row>
    <row r="1116" s="13" customFormat="1">
      <c r="A1116" s="13"/>
      <c r="B1116" s="225"/>
      <c r="C1116" s="226"/>
      <c r="D1116" s="227" t="s">
        <v>170</v>
      </c>
      <c r="E1116" s="228" t="s">
        <v>19</v>
      </c>
      <c r="F1116" s="229" t="s">
        <v>742</v>
      </c>
      <c r="G1116" s="226"/>
      <c r="H1116" s="228" t="s">
        <v>19</v>
      </c>
      <c r="I1116" s="230"/>
      <c r="J1116" s="226"/>
      <c r="K1116" s="226"/>
      <c r="L1116" s="231"/>
      <c r="M1116" s="232"/>
      <c r="N1116" s="233"/>
      <c r="O1116" s="233"/>
      <c r="P1116" s="233"/>
      <c r="Q1116" s="233"/>
      <c r="R1116" s="233"/>
      <c r="S1116" s="233"/>
      <c r="T1116" s="234"/>
      <c r="U1116" s="13"/>
      <c r="V1116" s="13"/>
      <c r="W1116" s="13"/>
      <c r="X1116" s="13"/>
      <c r="Y1116" s="13"/>
      <c r="Z1116" s="13"/>
      <c r="AA1116" s="13"/>
      <c r="AB1116" s="13"/>
      <c r="AC1116" s="13"/>
      <c r="AD1116" s="13"/>
      <c r="AE1116" s="13"/>
      <c r="AT1116" s="235" t="s">
        <v>170</v>
      </c>
      <c r="AU1116" s="235" t="s">
        <v>79</v>
      </c>
      <c r="AV1116" s="13" t="s">
        <v>77</v>
      </c>
      <c r="AW1116" s="13" t="s">
        <v>31</v>
      </c>
      <c r="AX1116" s="13" t="s">
        <v>69</v>
      </c>
      <c r="AY1116" s="235" t="s">
        <v>159</v>
      </c>
    </row>
    <row r="1117" s="14" customFormat="1">
      <c r="A1117" s="14"/>
      <c r="B1117" s="236"/>
      <c r="C1117" s="237"/>
      <c r="D1117" s="227" t="s">
        <v>170</v>
      </c>
      <c r="E1117" s="238" t="s">
        <v>19</v>
      </c>
      <c r="F1117" s="239" t="s">
        <v>77</v>
      </c>
      <c r="G1117" s="237"/>
      <c r="H1117" s="240">
        <v>1</v>
      </c>
      <c r="I1117" s="241"/>
      <c r="J1117" s="237"/>
      <c r="K1117" s="237"/>
      <c r="L1117" s="242"/>
      <c r="M1117" s="243"/>
      <c r="N1117" s="244"/>
      <c r="O1117" s="244"/>
      <c r="P1117" s="244"/>
      <c r="Q1117" s="244"/>
      <c r="R1117" s="244"/>
      <c r="S1117" s="244"/>
      <c r="T1117" s="245"/>
      <c r="U1117" s="14"/>
      <c r="V1117" s="14"/>
      <c r="W1117" s="14"/>
      <c r="X1117" s="14"/>
      <c r="Y1117" s="14"/>
      <c r="Z1117" s="14"/>
      <c r="AA1117" s="14"/>
      <c r="AB1117" s="14"/>
      <c r="AC1117" s="14"/>
      <c r="AD1117" s="14"/>
      <c r="AE1117" s="14"/>
      <c r="AT1117" s="246" t="s">
        <v>170</v>
      </c>
      <c r="AU1117" s="246" t="s">
        <v>79</v>
      </c>
      <c r="AV1117" s="14" t="s">
        <v>79</v>
      </c>
      <c r="AW1117" s="14" t="s">
        <v>31</v>
      </c>
      <c r="AX1117" s="14" t="s">
        <v>69</v>
      </c>
      <c r="AY1117" s="246" t="s">
        <v>159</v>
      </c>
    </row>
    <row r="1118" s="13" customFormat="1">
      <c r="A1118" s="13"/>
      <c r="B1118" s="225"/>
      <c r="C1118" s="226"/>
      <c r="D1118" s="227" t="s">
        <v>170</v>
      </c>
      <c r="E1118" s="228" t="s">
        <v>19</v>
      </c>
      <c r="F1118" s="229" t="s">
        <v>749</v>
      </c>
      <c r="G1118" s="226"/>
      <c r="H1118" s="228" t="s">
        <v>19</v>
      </c>
      <c r="I1118" s="230"/>
      <c r="J1118" s="226"/>
      <c r="K1118" s="226"/>
      <c r="L1118" s="231"/>
      <c r="M1118" s="232"/>
      <c r="N1118" s="233"/>
      <c r="O1118" s="233"/>
      <c r="P1118" s="233"/>
      <c r="Q1118" s="233"/>
      <c r="R1118" s="233"/>
      <c r="S1118" s="233"/>
      <c r="T1118" s="234"/>
      <c r="U1118" s="13"/>
      <c r="V1118" s="13"/>
      <c r="W1118" s="13"/>
      <c r="X1118" s="13"/>
      <c r="Y1118" s="13"/>
      <c r="Z1118" s="13"/>
      <c r="AA1118" s="13"/>
      <c r="AB1118" s="13"/>
      <c r="AC1118" s="13"/>
      <c r="AD1118" s="13"/>
      <c r="AE1118" s="13"/>
      <c r="AT1118" s="235" t="s">
        <v>170</v>
      </c>
      <c r="AU1118" s="235" t="s">
        <v>79</v>
      </c>
      <c r="AV1118" s="13" t="s">
        <v>77</v>
      </c>
      <c r="AW1118" s="13" t="s">
        <v>31</v>
      </c>
      <c r="AX1118" s="13" t="s">
        <v>69</v>
      </c>
      <c r="AY1118" s="235" t="s">
        <v>159</v>
      </c>
    </row>
    <row r="1119" s="14" customFormat="1">
      <c r="A1119" s="14"/>
      <c r="B1119" s="236"/>
      <c r="C1119" s="237"/>
      <c r="D1119" s="227" t="s">
        <v>170</v>
      </c>
      <c r="E1119" s="238" t="s">
        <v>19</v>
      </c>
      <c r="F1119" s="239" t="s">
        <v>750</v>
      </c>
      <c r="G1119" s="237"/>
      <c r="H1119" s="240">
        <v>7.2999999999999998</v>
      </c>
      <c r="I1119" s="241"/>
      <c r="J1119" s="237"/>
      <c r="K1119" s="237"/>
      <c r="L1119" s="242"/>
      <c r="M1119" s="243"/>
      <c r="N1119" s="244"/>
      <c r="O1119" s="244"/>
      <c r="P1119" s="244"/>
      <c r="Q1119" s="244"/>
      <c r="R1119" s="244"/>
      <c r="S1119" s="244"/>
      <c r="T1119" s="245"/>
      <c r="U1119" s="14"/>
      <c r="V1119" s="14"/>
      <c r="W1119" s="14"/>
      <c r="X1119" s="14"/>
      <c r="Y1119" s="14"/>
      <c r="Z1119" s="14"/>
      <c r="AA1119" s="14"/>
      <c r="AB1119" s="14"/>
      <c r="AC1119" s="14"/>
      <c r="AD1119" s="14"/>
      <c r="AE1119" s="14"/>
      <c r="AT1119" s="246" t="s">
        <v>170</v>
      </c>
      <c r="AU1119" s="246" t="s">
        <v>79</v>
      </c>
      <c r="AV1119" s="14" t="s">
        <v>79</v>
      </c>
      <c r="AW1119" s="14" t="s">
        <v>31</v>
      </c>
      <c r="AX1119" s="14" t="s">
        <v>69</v>
      </c>
      <c r="AY1119" s="246" t="s">
        <v>159</v>
      </c>
    </row>
    <row r="1120" s="13" customFormat="1">
      <c r="A1120" s="13"/>
      <c r="B1120" s="225"/>
      <c r="C1120" s="226"/>
      <c r="D1120" s="227" t="s">
        <v>170</v>
      </c>
      <c r="E1120" s="228" t="s">
        <v>19</v>
      </c>
      <c r="F1120" s="229" t="s">
        <v>743</v>
      </c>
      <c r="G1120" s="226"/>
      <c r="H1120" s="228" t="s">
        <v>19</v>
      </c>
      <c r="I1120" s="230"/>
      <c r="J1120" s="226"/>
      <c r="K1120" s="226"/>
      <c r="L1120" s="231"/>
      <c r="M1120" s="232"/>
      <c r="N1120" s="233"/>
      <c r="O1120" s="233"/>
      <c r="P1120" s="233"/>
      <c r="Q1120" s="233"/>
      <c r="R1120" s="233"/>
      <c r="S1120" s="233"/>
      <c r="T1120" s="234"/>
      <c r="U1120" s="13"/>
      <c r="V1120" s="13"/>
      <c r="W1120" s="13"/>
      <c r="X1120" s="13"/>
      <c r="Y1120" s="13"/>
      <c r="Z1120" s="13"/>
      <c r="AA1120" s="13"/>
      <c r="AB1120" s="13"/>
      <c r="AC1120" s="13"/>
      <c r="AD1120" s="13"/>
      <c r="AE1120" s="13"/>
      <c r="AT1120" s="235" t="s">
        <v>170</v>
      </c>
      <c r="AU1120" s="235" t="s">
        <v>79</v>
      </c>
      <c r="AV1120" s="13" t="s">
        <v>77</v>
      </c>
      <c r="AW1120" s="13" t="s">
        <v>31</v>
      </c>
      <c r="AX1120" s="13" t="s">
        <v>69</v>
      </c>
      <c r="AY1120" s="235" t="s">
        <v>159</v>
      </c>
    </row>
    <row r="1121" s="14" customFormat="1">
      <c r="A1121" s="14"/>
      <c r="B1121" s="236"/>
      <c r="C1121" s="237"/>
      <c r="D1121" s="227" t="s">
        <v>170</v>
      </c>
      <c r="E1121" s="238" t="s">
        <v>19</v>
      </c>
      <c r="F1121" s="239" t="s">
        <v>206</v>
      </c>
      <c r="G1121" s="237"/>
      <c r="H1121" s="240">
        <v>5</v>
      </c>
      <c r="I1121" s="241"/>
      <c r="J1121" s="237"/>
      <c r="K1121" s="237"/>
      <c r="L1121" s="242"/>
      <c r="M1121" s="243"/>
      <c r="N1121" s="244"/>
      <c r="O1121" s="244"/>
      <c r="P1121" s="244"/>
      <c r="Q1121" s="244"/>
      <c r="R1121" s="244"/>
      <c r="S1121" s="244"/>
      <c r="T1121" s="245"/>
      <c r="U1121" s="14"/>
      <c r="V1121" s="14"/>
      <c r="W1121" s="14"/>
      <c r="X1121" s="14"/>
      <c r="Y1121" s="14"/>
      <c r="Z1121" s="14"/>
      <c r="AA1121" s="14"/>
      <c r="AB1121" s="14"/>
      <c r="AC1121" s="14"/>
      <c r="AD1121" s="14"/>
      <c r="AE1121" s="14"/>
      <c r="AT1121" s="246" t="s">
        <v>170</v>
      </c>
      <c r="AU1121" s="246" t="s">
        <v>79</v>
      </c>
      <c r="AV1121" s="14" t="s">
        <v>79</v>
      </c>
      <c r="AW1121" s="14" t="s">
        <v>31</v>
      </c>
      <c r="AX1121" s="14" t="s">
        <v>69</v>
      </c>
      <c r="AY1121" s="246" t="s">
        <v>159</v>
      </c>
    </row>
    <row r="1122" s="15" customFormat="1">
      <c r="A1122" s="15"/>
      <c r="B1122" s="247"/>
      <c r="C1122" s="248"/>
      <c r="D1122" s="227" t="s">
        <v>170</v>
      </c>
      <c r="E1122" s="249" t="s">
        <v>19</v>
      </c>
      <c r="F1122" s="250" t="s">
        <v>188</v>
      </c>
      <c r="G1122" s="248"/>
      <c r="H1122" s="251">
        <v>14.300000000000001</v>
      </c>
      <c r="I1122" s="252"/>
      <c r="J1122" s="248"/>
      <c r="K1122" s="248"/>
      <c r="L1122" s="253"/>
      <c r="M1122" s="254"/>
      <c r="N1122" s="255"/>
      <c r="O1122" s="255"/>
      <c r="P1122" s="255"/>
      <c r="Q1122" s="255"/>
      <c r="R1122" s="255"/>
      <c r="S1122" s="255"/>
      <c r="T1122" s="256"/>
      <c r="U1122" s="15"/>
      <c r="V1122" s="15"/>
      <c r="W1122" s="15"/>
      <c r="X1122" s="15"/>
      <c r="Y1122" s="15"/>
      <c r="Z1122" s="15"/>
      <c r="AA1122" s="15"/>
      <c r="AB1122" s="15"/>
      <c r="AC1122" s="15"/>
      <c r="AD1122" s="15"/>
      <c r="AE1122" s="15"/>
      <c r="AT1122" s="257" t="s">
        <v>170</v>
      </c>
      <c r="AU1122" s="257" t="s">
        <v>79</v>
      </c>
      <c r="AV1122" s="15" t="s">
        <v>166</v>
      </c>
      <c r="AW1122" s="15" t="s">
        <v>31</v>
      </c>
      <c r="AX1122" s="15" t="s">
        <v>77</v>
      </c>
      <c r="AY1122" s="257" t="s">
        <v>159</v>
      </c>
    </row>
    <row r="1123" s="2" customFormat="1" ht="21.75" customHeight="1">
      <c r="A1123" s="41"/>
      <c r="B1123" s="42"/>
      <c r="C1123" s="207" t="s">
        <v>1266</v>
      </c>
      <c r="D1123" s="207" t="s">
        <v>161</v>
      </c>
      <c r="E1123" s="208" t="s">
        <v>1267</v>
      </c>
      <c r="F1123" s="209" t="s">
        <v>1268</v>
      </c>
      <c r="G1123" s="210" t="s">
        <v>197</v>
      </c>
      <c r="H1123" s="211">
        <v>3.3599999999999999</v>
      </c>
      <c r="I1123" s="212"/>
      <c r="J1123" s="213">
        <f>ROUND(I1123*H1123,2)</f>
        <v>0</v>
      </c>
      <c r="K1123" s="209" t="s">
        <v>165</v>
      </c>
      <c r="L1123" s="47"/>
      <c r="M1123" s="214" t="s">
        <v>19</v>
      </c>
      <c r="N1123" s="215" t="s">
        <v>40</v>
      </c>
      <c r="O1123" s="87"/>
      <c r="P1123" s="216">
        <f>O1123*H1123</f>
        <v>0</v>
      </c>
      <c r="Q1123" s="216">
        <v>0</v>
      </c>
      <c r="R1123" s="216">
        <f>Q1123*H1123</f>
        <v>0</v>
      </c>
      <c r="S1123" s="216">
        <v>0.078</v>
      </c>
      <c r="T1123" s="217">
        <f>S1123*H1123</f>
        <v>0.26207999999999998</v>
      </c>
      <c r="U1123" s="41"/>
      <c r="V1123" s="41"/>
      <c r="W1123" s="41"/>
      <c r="X1123" s="41"/>
      <c r="Y1123" s="41"/>
      <c r="Z1123" s="41"/>
      <c r="AA1123" s="41"/>
      <c r="AB1123" s="41"/>
      <c r="AC1123" s="41"/>
      <c r="AD1123" s="41"/>
      <c r="AE1123" s="41"/>
      <c r="AR1123" s="218" t="s">
        <v>166</v>
      </c>
      <c r="AT1123" s="218" t="s">
        <v>161</v>
      </c>
      <c r="AU1123" s="218" t="s">
        <v>79</v>
      </c>
      <c r="AY1123" s="20" t="s">
        <v>159</v>
      </c>
      <c r="BE1123" s="219">
        <f>IF(N1123="základní",J1123,0)</f>
        <v>0</v>
      </c>
      <c r="BF1123" s="219">
        <f>IF(N1123="snížená",J1123,0)</f>
        <v>0</v>
      </c>
      <c r="BG1123" s="219">
        <f>IF(N1123="zákl. přenesená",J1123,0)</f>
        <v>0</v>
      </c>
      <c r="BH1123" s="219">
        <f>IF(N1123="sníž. přenesená",J1123,0)</f>
        <v>0</v>
      </c>
      <c r="BI1123" s="219">
        <f>IF(N1123="nulová",J1123,0)</f>
        <v>0</v>
      </c>
      <c r="BJ1123" s="20" t="s">
        <v>77</v>
      </c>
      <c r="BK1123" s="219">
        <f>ROUND(I1123*H1123,2)</f>
        <v>0</v>
      </c>
      <c r="BL1123" s="20" t="s">
        <v>166</v>
      </c>
      <c r="BM1123" s="218" t="s">
        <v>1269</v>
      </c>
    </row>
    <row r="1124" s="2" customFormat="1">
      <c r="A1124" s="41"/>
      <c r="B1124" s="42"/>
      <c r="C1124" s="43"/>
      <c r="D1124" s="220" t="s">
        <v>168</v>
      </c>
      <c r="E1124" s="43"/>
      <c r="F1124" s="221" t="s">
        <v>1270</v>
      </c>
      <c r="G1124" s="43"/>
      <c r="H1124" s="43"/>
      <c r="I1124" s="222"/>
      <c r="J1124" s="43"/>
      <c r="K1124" s="43"/>
      <c r="L1124" s="47"/>
      <c r="M1124" s="223"/>
      <c r="N1124" s="224"/>
      <c r="O1124" s="87"/>
      <c r="P1124" s="87"/>
      <c r="Q1124" s="87"/>
      <c r="R1124" s="87"/>
      <c r="S1124" s="87"/>
      <c r="T1124" s="88"/>
      <c r="U1124" s="41"/>
      <c r="V1124" s="41"/>
      <c r="W1124" s="41"/>
      <c r="X1124" s="41"/>
      <c r="Y1124" s="41"/>
      <c r="Z1124" s="41"/>
      <c r="AA1124" s="41"/>
      <c r="AB1124" s="41"/>
      <c r="AC1124" s="41"/>
      <c r="AD1124" s="41"/>
      <c r="AE1124" s="41"/>
      <c r="AT1124" s="20" t="s">
        <v>168</v>
      </c>
      <c r="AU1124" s="20" t="s">
        <v>79</v>
      </c>
    </row>
    <row r="1125" s="14" customFormat="1">
      <c r="A1125" s="14"/>
      <c r="B1125" s="236"/>
      <c r="C1125" s="237"/>
      <c r="D1125" s="227" t="s">
        <v>170</v>
      </c>
      <c r="E1125" s="238" t="s">
        <v>19</v>
      </c>
      <c r="F1125" s="239" t="s">
        <v>1271</v>
      </c>
      <c r="G1125" s="237"/>
      <c r="H1125" s="240">
        <v>3.3599999999999999</v>
      </c>
      <c r="I1125" s="241"/>
      <c r="J1125" s="237"/>
      <c r="K1125" s="237"/>
      <c r="L1125" s="242"/>
      <c r="M1125" s="243"/>
      <c r="N1125" s="244"/>
      <c r="O1125" s="244"/>
      <c r="P1125" s="244"/>
      <c r="Q1125" s="244"/>
      <c r="R1125" s="244"/>
      <c r="S1125" s="244"/>
      <c r="T1125" s="245"/>
      <c r="U1125" s="14"/>
      <c r="V1125" s="14"/>
      <c r="W1125" s="14"/>
      <c r="X1125" s="14"/>
      <c r="Y1125" s="14"/>
      <c r="Z1125" s="14"/>
      <c r="AA1125" s="14"/>
      <c r="AB1125" s="14"/>
      <c r="AC1125" s="14"/>
      <c r="AD1125" s="14"/>
      <c r="AE1125" s="14"/>
      <c r="AT1125" s="246" t="s">
        <v>170</v>
      </c>
      <c r="AU1125" s="246" t="s">
        <v>79</v>
      </c>
      <c r="AV1125" s="14" t="s">
        <v>79</v>
      </c>
      <c r="AW1125" s="14" t="s">
        <v>31</v>
      </c>
      <c r="AX1125" s="14" t="s">
        <v>77</v>
      </c>
      <c r="AY1125" s="246" t="s">
        <v>159</v>
      </c>
    </row>
    <row r="1126" s="2" customFormat="1" ht="21.75" customHeight="1">
      <c r="A1126" s="41"/>
      <c r="B1126" s="42"/>
      <c r="C1126" s="207" t="s">
        <v>1272</v>
      </c>
      <c r="D1126" s="207" t="s">
        <v>161</v>
      </c>
      <c r="E1126" s="208" t="s">
        <v>1273</v>
      </c>
      <c r="F1126" s="209" t="s">
        <v>1274</v>
      </c>
      <c r="G1126" s="210" t="s">
        <v>197</v>
      </c>
      <c r="H1126" s="211">
        <v>81.609999999999999</v>
      </c>
      <c r="I1126" s="212"/>
      <c r="J1126" s="213">
        <f>ROUND(I1126*H1126,2)</f>
        <v>0</v>
      </c>
      <c r="K1126" s="209" t="s">
        <v>165</v>
      </c>
      <c r="L1126" s="47"/>
      <c r="M1126" s="214" t="s">
        <v>19</v>
      </c>
      <c r="N1126" s="215" t="s">
        <v>40</v>
      </c>
      <c r="O1126" s="87"/>
      <c r="P1126" s="216">
        <f>O1126*H1126</f>
        <v>0</v>
      </c>
      <c r="Q1126" s="216">
        <v>0.0015299999999999999</v>
      </c>
      <c r="R1126" s="216">
        <f>Q1126*H1126</f>
        <v>0.1248633</v>
      </c>
      <c r="S1126" s="216">
        <v>0</v>
      </c>
      <c r="T1126" s="217">
        <f>S1126*H1126</f>
        <v>0</v>
      </c>
      <c r="U1126" s="41"/>
      <c r="V1126" s="41"/>
      <c r="W1126" s="41"/>
      <c r="X1126" s="41"/>
      <c r="Y1126" s="41"/>
      <c r="Z1126" s="41"/>
      <c r="AA1126" s="41"/>
      <c r="AB1126" s="41"/>
      <c r="AC1126" s="41"/>
      <c r="AD1126" s="41"/>
      <c r="AE1126" s="41"/>
      <c r="AR1126" s="218" t="s">
        <v>166</v>
      </c>
      <c r="AT1126" s="218" t="s">
        <v>161</v>
      </c>
      <c r="AU1126" s="218" t="s">
        <v>79</v>
      </c>
      <c r="AY1126" s="20" t="s">
        <v>159</v>
      </c>
      <c r="BE1126" s="219">
        <f>IF(N1126="základní",J1126,0)</f>
        <v>0</v>
      </c>
      <c r="BF1126" s="219">
        <f>IF(N1126="snížená",J1126,0)</f>
        <v>0</v>
      </c>
      <c r="BG1126" s="219">
        <f>IF(N1126="zákl. přenesená",J1126,0)</f>
        <v>0</v>
      </c>
      <c r="BH1126" s="219">
        <f>IF(N1126="sníž. přenesená",J1126,0)</f>
        <v>0</v>
      </c>
      <c r="BI1126" s="219">
        <f>IF(N1126="nulová",J1126,0)</f>
        <v>0</v>
      </c>
      <c r="BJ1126" s="20" t="s">
        <v>77</v>
      </c>
      <c r="BK1126" s="219">
        <f>ROUND(I1126*H1126,2)</f>
        <v>0</v>
      </c>
      <c r="BL1126" s="20" t="s">
        <v>166</v>
      </c>
      <c r="BM1126" s="218" t="s">
        <v>1275</v>
      </c>
    </row>
    <row r="1127" s="2" customFormat="1">
      <c r="A1127" s="41"/>
      <c r="B1127" s="42"/>
      <c r="C1127" s="43"/>
      <c r="D1127" s="220" t="s">
        <v>168</v>
      </c>
      <c r="E1127" s="43"/>
      <c r="F1127" s="221" t="s">
        <v>1276</v>
      </c>
      <c r="G1127" s="43"/>
      <c r="H1127" s="43"/>
      <c r="I1127" s="222"/>
      <c r="J1127" s="43"/>
      <c r="K1127" s="43"/>
      <c r="L1127" s="47"/>
      <c r="M1127" s="223"/>
      <c r="N1127" s="224"/>
      <c r="O1127" s="87"/>
      <c r="P1127" s="87"/>
      <c r="Q1127" s="87"/>
      <c r="R1127" s="87"/>
      <c r="S1127" s="87"/>
      <c r="T1127" s="88"/>
      <c r="U1127" s="41"/>
      <c r="V1127" s="41"/>
      <c r="W1127" s="41"/>
      <c r="X1127" s="41"/>
      <c r="Y1127" s="41"/>
      <c r="Z1127" s="41"/>
      <c r="AA1127" s="41"/>
      <c r="AB1127" s="41"/>
      <c r="AC1127" s="41"/>
      <c r="AD1127" s="41"/>
      <c r="AE1127" s="41"/>
      <c r="AT1127" s="20" t="s">
        <v>168</v>
      </c>
      <c r="AU1127" s="20" t="s">
        <v>79</v>
      </c>
    </row>
    <row r="1128" s="13" customFormat="1">
      <c r="A1128" s="13"/>
      <c r="B1128" s="225"/>
      <c r="C1128" s="226"/>
      <c r="D1128" s="227" t="s">
        <v>170</v>
      </c>
      <c r="E1128" s="228" t="s">
        <v>19</v>
      </c>
      <c r="F1128" s="229" t="s">
        <v>1277</v>
      </c>
      <c r="G1128" s="226"/>
      <c r="H1128" s="228" t="s">
        <v>19</v>
      </c>
      <c r="I1128" s="230"/>
      <c r="J1128" s="226"/>
      <c r="K1128" s="226"/>
      <c r="L1128" s="231"/>
      <c r="M1128" s="232"/>
      <c r="N1128" s="233"/>
      <c r="O1128" s="233"/>
      <c r="P1128" s="233"/>
      <c r="Q1128" s="233"/>
      <c r="R1128" s="233"/>
      <c r="S1128" s="233"/>
      <c r="T1128" s="234"/>
      <c r="U1128" s="13"/>
      <c r="V1128" s="13"/>
      <c r="W1128" s="13"/>
      <c r="X1128" s="13"/>
      <c r="Y1128" s="13"/>
      <c r="Z1128" s="13"/>
      <c r="AA1128" s="13"/>
      <c r="AB1128" s="13"/>
      <c r="AC1128" s="13"/>
      <c r="AD1128" s="13"/>
      <c r="AE1128" s="13"/>
      <c r="AT1128" s="235" t="s">
        <v>170</v>
      </c>
      <c r="AU1128" s="235" t="s">
        <v>79</v>
      </c>
      <c r="AV1128" s="13" t="s">
        <v>77</v>
      </c>
      <c r="AW1128" s="13" t="s">
        <v>31</v>
      </c>
      <c r="AX1128" s="13" t="s">
        <v>69</v>
      </c>
      <c r="AY1128" s="235" t="s">
        <v>159</v>
      </c>
    </row>
    <row r="1129" s="13" customFormat="1">
      <c r="A1129" s="13"/>
      <c r="B1129" s="225"/>
      <c r="C1129" s="226"/>
      <c r="D1129" s="227" t="s">
        <v>170</v>
      </c>
      <c r="E1129" s="228" t="s">
        <v>19</v>
      </c>
      <c r="F1129" s="229" t="s">
        <v>632</v>
      </c>
      <c r="G1129" s="226"/>
      <c r="H1129" s="228" t="s">
        <v>19</v>
      </c>
      <c r="I1129" s="230"/>
      <c r="J1129" s="226"/>
      <c r="K1129" s="226"/>
      <c r="L1129" s="231"/>
      <c r="M1129" s="232"/>
      <c r="N1129" s="233"/>
      <c r="O1129" s="233"/>
      <c r="P1129" s="233"/>
      <c r="Q1129" s="233"/>
      <c r="R1129" s="233"/>
      <c r="S1129" s="233"/>
      <c r="T1129" s="234"/>
      <c r="U1129" s="13"/>
      <c r="V1129" s="13"/>
      <c r="W1129" s="13"/>
      <c r="X1129" s="13"/>
      <c r="Y1129" s="13"/>
      <c r="Z1129" s="13"/>
      <c r="AA1129" s="13"/>
      <c r="AB1129" s="13"/>
      <c r="AC1129" s="13"/>
      <c r="AD1129" s="13"/>
      <c r="AE1129" s="13"/>
      <c r="AT1129" s="235" t="s">
        <v>170</v>
      </c>
      <c r="AU1129" s="235" t="s">
        <v>79</v>
      </c>
      <c r="AV1129" s="13" t="s">
        <v>77</v>
      </c>
      <c r="AW1129" s="13" t="s">
        <v>31</v>
      </c>
      <c r="AX1129" s="13" t="s">
        <v>69</v>
      </c>
      <c r="AY1129" s="235" t="s">
        <v>159</v>
      </c>
    </row>
    <row r="1130" s="14" customFormat="1">
      <c r="A1130" s="14"/>
      <c r="B1130" s="236"/>
      <c r="C1130" s="237"/>
      <c r="D1130" s="227" t="s">
        <v>170</v>
      </c>
      <c r="E1130" s="238" t="s">
        <v>19</v>
      </c>
      <c r="F1130" s="239" t="s">
        <v>633</v>
      </c>
      <c r="G1130" s="237"/>
      <c r="H1130" s="240">
        <v>81.609999999999999</v>
      </c>
      <c r="I1130" s="241"/>
      <c r="J1130" s="237"/>
      <c r="K1130" s="237"/>
      <c r="L1130" s="242"/>
      <c r="M1130" s="243"/>
      <c r="N1130" s="244"/>
      <c r="O1130" s="244"/>
      <c r="P1130" s="244"/>
      <c r="Q1130" s="244"/>
      <c r="R1130" s="244"/>
      <c r="S1130" s="244"/>
      <c r="T1130" s="245"/>
      <c r="U1130" s="14"/>
      <c r="V1130" s="14"/>
      <c r="W1130" s="14"/>
      <c r="X1130" s="14"/>
      <c r="Y1130" s="14"/>
      <c r="Z1130" s="14"/>
      <c r="AA1130" s="14"/>
      <c r="AB1130" s="14"/>
      <c r="AC1130" s="14"/>
      <c r="AD1130" s="14"/>
      <c r="AE1130" s="14"/>
      <c r="AT1130" s="246" t="s">
        <v>170</v>
      </c>
      <c r="AU1130" s="246" t="s">
        <v>79</v>
      </c>
      <c r="AV1130" s="14" t="s">
        <v>79</v>
      </c>
      <c r="AW1130" s="14" t="s">
        <v>31</v>
      </c>
      <c r="AX1130" s="14" t="s">
        <v>69</v>
      </c>
      <c r="AY1130" s="246" t="s">
        <v>159</v>
      </c>
    </row>
    <row r="1131" s="15" customFormat="1">
      <c r="A1131" s="15"/>
      <c r="B1131" s="247"/>
      <c r="C1131" s="248"/>
      <c r="D1131" s="227" t="s">
        <v>170</v>
      </c>
      <c r="E1131" s="249" t="s">
        <v>19</v>
      </c>
      <c r="F1131" s="250" t="s">
        <v>188</v>
      </c>
      <c r="G1131" s="248"/>
      <c r="H1131" s="251">
        <v>81.609999999999999</v>
      </c>
      <c r="I1131" s="252"/>
      <c r="J1131" s="248"/>
      <c r="K1131" s="248"/>
      <c r="L1131" s="253"/>
      <c r="M1131" s="254"/>
      <c r="N1131" s="255"/>
      <c r="O1131" s="255"/>
      <c r="P1131" s="255"/>
      <c r="Q1131" s="255"/>
      <c r="R1131" s="255"/>
      <c r="S1131" s="255"/>
      <c r="T1131" s="256"/>
      <c r="U1131" s="15"/>
      <c r="V1131" s="15"/>
      <c r="W1131" s="15"/>
      <c r="X1131" s="15"/>
      <c r="Y1131" s="15"/>
      <c r="Z1131" s="15"/>
      <c r="AA1131" s="15"/>
      <c r="AB1131" s="15"/>
      <c r="AC1131" s="15"/>
      <c r="AD1131" s="15"/>
      <c r="AE1131" s="15"/>
      <c r="AT1131" s="257" t="s">
        <v>170</v>
      </c>
      <c r="AU1131" s="257" t="s">
        <v>79</v>
      </c>
      <c r="AV1131" s="15" t="s">
        <v>166</v>
      </c>
      <c r="AW1131" s="15" t="s">
        <v>31</v>
      </c>
      <c r="AX1131" s="15" t="s">
        <v>77</v>
      </c>
      <c r="AY1131" s="257" t="s">
        <v>159</v>
      </c>
    </row>
    <row r="1132" s="12" customFormat="1" ht="22.8" customHeight="1">
      <c r="A1132" s="12"/>
      <c r="B1132" s="191"/>
      <c r="C1132" s="192"/>
      <c r="D1132" s="193" t="s">
        <v>68</v>
      </c>
      <c r="E1132" s="205" t="s">
        <v>1278</v>
      </c>
      <c r="F1132" s="205" t="s">
        <v>1279</v>
      </c>
      <c r="G1132" s="192"/>
      <c r="H1132" s="192"/>
      <c r="I1132" s="195"/>
      <c r="J1132" s="206">
        <f>BK1132</f>
        <v>0</v>
      </c>
      <c r="K1132" s="192"/>
      <c r="L1132" s="197"/>
      <c r="M1132" s="198"/>
      <c r="N1132" s="199"/>
      <c r="O1132" s="199"/>
      <c r="P1132" s="200">
        <f>SUM(P1133:P1141)</f>
        <v>0</v>
      </c>
      <c r="Q1132" s="199"/>
      <c r="R1132" s="200">
        <f>SUM(R1133:R1141)</f>
        <v>0</v>
      </c>
      <c r="S1132" s="199"/>
      <c r="T1132" s="201">
        <f>SUM(T1133:T1141)</f>
        <v>0</v>
      </c>
      <c r="U1132" s="12"/>
      <c r="V1132" s="12"/>
      <c r="W1132" s="12"/>
      <c r="X1132" s="12"/>
      <c r="Y1132" s="12"/>
      <c r="Z1132" s="12"/>
      <c r="AA1132" s="12"/>
      <c r="AB1132" s="12"/>
      <c r="AC1132" s="12"/>
      <c r="AD1132" s="12"/>
      <c r="AE1132" s="12"/>
      <c r="AR1132" s="202" t="s">
        <v>77</v>
      </c>
      <c r="AT1132" s="203" t="s">
        <v>68</v>
      </c>
      <c r="AU1132" s="203" t="s">
        <v>77</v>
      </c>
      <c r="AY1132" s="202" t="s">
        <v>159</v>
      </c>
      <c r="BK1132" s="204">
        <f>SUM(BK1133:BK1141)</f>
        <v>0</v>
      </c>
    </row>
    <row r="1133" s="2" customFormat="1" ht="24.15" customHeight="1">
      <c r="A1133" s="41"/>
      <c r="B1133" s="42"/>
      <c r="C1133" s="207" t="s">
        <v>1280</v>
      </c>
      <c r="D1133" s="207" t="s">
        <v>161</v>
      </c>
      <c r="E1133" s="208" t="s">
        <v>1281</v>
      </c>
      <c r="F1133" s="209" t="s">
        <v>1282</v>
      </c>
      <c r="G1133" s="210" t="s">
        <v>228</v>
      </c>
      <c r="H1133" s="211">
        <v>163.11699999999999</v>
      </c>
      <c r="I1133" s="212"/>
      <c r="J1133" s="213">
        <f>ROUND(I1133*H1133,2)</f>
        <v>0</v>
      </c>
      <c r="K1133" s="209" t="s">
        <v>165</v>
      </c>
      <c r="L1133" s="47"/>
      <c r="M1133" s="214" t="s">
        <v>19</v>
      </c>
      <c r="N1133" s="215" t="s">
        <v>40</v>
      </c>
      <c r="O1133" s="87"/>
      <c r="P1133" s="216">
        <f>O1133*H1133</f>
        <v>0</v>
      </c>
      <c r="Q1133" s="216">
        <v>0</v>
      </c>
      <c r="R1133" s="216">
        <f>Q1133*H1133</f>
        <v>0</v>
      </c>
      <c r="S1133" s="216">
        <v>0</v>
      </c>
      <c r="T1133" s="217">
        <f>S1133*H1133</f>
        <v>0</v>
      </c>
      <c r="U1133" s="41"/>
      <c r="V1133" s="41"/>
      <c r="W1133" s="41"/>
      <c r="X1133" s="41"/>
      <c r="Y1133" s="41"/>
      <c r="Z1133" s="41"/>
      <c r="AA1133" s="41"/>
      <c r="AB1133" s="41"/>
      <c r="AC1133" s="41"/>
      <c r="AD1133" s="41"/>
      <c r="AE1133" s="41"/>
      <c r="AR1133" s="218" t="s">
        <v>166</v>
      </c>
      <c r="AT1133" s="218" t="s">
        <v>161</v>
      </c>
      <c r="AU1133" s="218" t="s">
        <v>79</v>
      </c>
      <c r="AY1133" s="20" t="s">
        <v>159</v>
      </c>
      <c r="BE1133" s="219">
        <f>IF(N1133="základní",J1133,0)</f>
        <v>0</v>
      </c>
      <c r="BF1133" s="219">
        <f>IF(N1133="snížená",J1133,0)</f>
        <v>0</v>
      </c>
      <c r="BG1133" s="219">
        <f>IF(N1133="zákl. přenesená",J1133,0)</f>
        <v>0</v>
      </c>
      <c r="BH1133" s="219">
        <f>IF(N1133="sníž. přenesená",J1133,0)</f>
        <v>0</v>
      </c>
      <c r="BI1133" s="219">
        <f>IF(N1133="nulová",J1133,0)</f>
        <v>0</v>
      </c>
      <c r="BJ1133" s="20" t="s">
        <v>77</v>
      </c>
      <c r="BK1133" s="219">
        <f>ROUND(I1133*H1133,2)</f>
        <v>0</v>
      </c>
      <c r="BL1133" s="20" t="s">
        <v>166</v>
      </c>
      <c r="BM1133" s="218" t="s">
        <v>1283</v>
      </c>
    </row>
    <row r="1134" s="2" customFormat="1">
      <c r="A1134" s="41"/>
      <c r="B1134" s="42"/>
      <c r="C1134" s="43"/>
      <c r="D1134" s="220" t="s">
        <v>168</v>
      </c>
      <c r="E1134" s="43"/>
      <c r="F1134" s="221" t="s">
        <v>1284</v>
      </c>
      <c r="G1134" s="43"/>
      <c r="H1134" s="43"/>
      <c r="I1134" s="222"/>
      <c r="J1134" s="43"/>
      <c r="K1134" s="43"/>
      <c r="L1134" s="47"/>
      <c r="M1134" s="223"/>
      <c r="N1134" s="224"/>
      <c r="O1134" s="87"/>
      <c r="P1134" s="87"/>
      <c r="Q1134" s="87"/>
      <c r="R1134" s="87"/>
      <c r="S1134" s="87"/>
      <c r="T1134" s="88"/>
      <c r="U1134" s="41"/>
      <c r="V1134" s="41"/>
      <c r="W1134" s="41"/>
      <c r="X1134" s="41"/>
      <c r="Y1134" s="41"/>
      <c r="Z1134" s="41"/>
      <c r="AA1134" s="41"/>
      <c r="AB1134" s="41"/>
      <c r="AC1134" s="41"/>
      <c r="AD1134" s="41"/>
      <c r="AE1134" s="41"/>
      <c r="AT1134" s="20" t="s">
        <v>168</v>
      </c>
      <c r="AU1134" s="20" t="s">
        <v>79</v>
      </c>
    </row>
    <row r="1135" s="2" customFormat="1" ht="21.75" customHeight="1">
      <c r="A1135" s="41"/>
      <c r="B1135" s="42"/>
      <c r="C1135" s="207" t="s">
        <v>1285</v>
      </c>
      <c r="D1135" s="207" t="s">
        <v>161</v>
      </c>
      <c r="E1135" s="208" t="s">
        <v>1286</v>
      </c>
      <c r="F1135" s="209" t="s">
        <v>1287</v>
      </c>
      <c r="G1135" s="210" t="s">
        <v>228</v>
      </c>
      <c r="H1135" s="211">
        <v>163.11699999999999</v>
      </c>
      <c r="I1135" s="212"/>
      <c r="J1135" s="213">
        <f>ROUND(I1135*H1135,2)</f>
        <v>0</v>
      </c>
      <c r="K1135" s="209" t="s">
        <v>165</v>
      </c>
      <c r="L1135" s="47"/>
      <c r="M1135" s="214" t="s">
        <v>19</v>
      </c>
      <c r="N1135" s="215" t="s">
        <v>40</v>
      </c>
      <c r="O1135" s="87"/>
      <c r="P1135" s="216">
        <f>O1135*H1135</f>
        <v>0</v>
      </c>
      <c r="Q1135" s="216">
        <v>0</v>
      </c>
      <c r="R1135" s="216">
        <f>Q1135*H1135</f>
        <v>0</v>
      </c>
      <c r="S1135" s="216">
        <v>0</v>
      </c>
      <c r="T1135" s="217">
        <f>S1135*H1135</f>
        <v>0</v>
      </c>
      <c r="U1135" s="41"/>
      <c r="V1135" s="41"/>
      <c r="W1135" s="41"/>
      <c r="X1135" s="41"/>
      <c r="Y1135" s="41"/>
      <c r="Z1135" s="41"/>
      <c r="AA1135" s="41"/>
      <c r="AB1135" s="41"/>
      <c r="AC1135" s="41"/>
      <c r="AD1135" s="41"/>
      <c r="AE1135" s="41"/>
      <c r="AR1135" s="218" t="s">
        <v>166</v>
      </c>
      <c r="AT1135" s="218" t="s">
        <v>161</v>
      </c>
      <c r="AU1135" s="218" t="s">
        <v>79</v>
      </c>
      <c r="AY1135" s="20" t="s">
        <v>159</v>
      </c>
      <c r="BE1135" s="219">
        <f>IF(N1135="základní",J1135,0)</f>
        <v>0</v>
      </c>
      <c r="BF1135" s="219">
        <f>IF(N1135="snížená",J1135,0)</f>
        <v>0</v>
      </c>
      <c r="BG1135" s="219">
        <f>IF(N1135="zákl. přenesená",J1135,0)</f>
        <v>0</v>
      </c>
      <c r="BH1135" s="219">
        <f>IF(N1135="sníž. přenesená",J1135,0)</f>
        <v>0</v>
      </c>
      <c r="BI1135" s="219">
        <f>IF(N1135="nulová",J1135,0)</f>
        <v>0</v>
      </c>
      <c r="BJ1135" s="20" t="s">
        <v>77</v>
      </c>
      <c r="BK1135" s="219">
        <f>ROUND(I1135*H1135,2)</f>
        <v>0</v>
      </c>
      <c r="BL1135" s="20" t="s">
        <v>166</v>
      </c>
      <c r="BM1135" s="218" t="s">
        <v>1288</v>
      </c>
    </row>
    <row r="1136" s="2" customFormat="1">
      <c r="A1136" s="41"/>
      <c r="B1136" s="42"/>
      <c r="C1136" s="43"/>
      <c r="D1136" s="220" t="s">
        <v>168</v>
      </c>
      <c r="E1136" s="43"/>
      <c r="F1136" s="221" t="s">
        <v>1289</v>
      </c>
      <c r="G1136" s="43"/>
      <c r="H1136" s="43"/>
      <c r="I1136" s="222"/>
      <c r="J1136" s="43"/>
      <c r="K1136" s="43"/>
      <c r="L1136" s="47"/>
      <c r="M1136" s="223"/>
      <c r="N1136" s="224"/>
      <c r="O1136" s="87"/>
      <c r="P1136" s="87"/>
      <c r="Q1136" s="87"/>
      <c r="R1136" s="87"/>
      <c r="S1136" s="87"/>
      <c r="T1136" s="88"/>
      <c r="U1136" s="41"/>
      <c r="V1136" s="41"/>
      <c r="W1136" s="41"/>
      <c r="X1136" s="41"/>
      <c r="Y1136" s="41"/>
      <c r="Z1136" s="41"/>
      <c r="AA1136" s="41"/>
      <c r="AB1136" s="41"/>
      <c r="AC1136" s="41"/>
      <c r="AD1136" s="41"/>
      <c r="AE1136" s="41"/>
      <c r="AT1136" s="20" t="s">
        <v>168</v>
      </c>
      <c r="AU1136" s="20" t="s">
        <v>79</v>
      </c>
    </row>
    <row r="1137" s="2" customFormat="1" ht="24.15" customHeight="1">
      <c r="A1137" s="41"/>
      <c r="B1137" s="42"/>
      <c r="C1137" s="207" t="s">
        <v>1290</v>
      </c>
      <c r="D1137" s="207" t="s">
        <v>161</v>
      </c>
      <c r="E1137" s="208" t="s">
        <v>1291</v>
      </c>
      <c r="F1137" s="209" t="s">
        <v>1292</v>
      </c>
      <c r="G1137" s="210" t="s">
        <v>228</v>
      </c>
      <c r="H1137" s="211">
        <v>3099.223</v>
      </c>
      <c r="I1137" s="212"/>
      <c r="J1137" s="213">
        <f>ROUND(I1137*H1137,2)</f>
        <v>0</v>
      </c>
      <c r="K1137" s="209" t="s">
        <v>165</v>
      </c>
      <c r="L1137" s="47"/>
      <c r="M1137" s="214" t="s">
        <v>19</v>
      </c>
      <c r="N1137" s="215" t="s">
        <v>40</v>
      </c>
      <c r="O1137" s="87"/>
      <c r="P1137" s="216">
        <f>O1137*H1137</f>
        <v>0</v>
      </c>
      <c r="Q1137" s="216">
        <v>0</v>
      </c>
      <c r="R1137" s="216">
        <f>Q1137*H1137</f>
        <v>0</v>
      </c>
      <c r="S1137" s="216">
        <v>0</v>
      </c>
      <c r="T1137" s="217">
        <f>S1137*H1137</f>
        <v>0</v>
      </c>
      <c r="U1137" s="41"/>
      <c r="V1137" s="41"/>
      <c r="W1137" s="41"/>
      <c r="X1137" s="41"/>
      <c r="Y1137" s="41"/>
      <c r="Z1137" s="41"/>
      <c r="AA1137" s="41"/>
      <c r="AB1137" s="41"/>
      <c r="AC1137" s="41"/>
      <c r="AD1137" s="41"/>
      <c r="AE1137" s="41"/>
      <c r="AR1137" s="218" t="s">
        <v>166</v>
      </c>
      <c r="AT1137" s="218" t="s">
        <v>161</v>
      </c>
      <c r="AU1137" s="218" t="s">
        <v>79</v>
      </c>
      <c r="AY1137" s="20" t="s">
        <v>159</v>
      </c>
      <c r="BE1137" s="219">
        <f>IF(N1137="základní",J1137,0)</f>
        <v>0</v>
      </c>
      <c r="BF1137" s="219">
        <f>IF(N1137="snížená",J1137,0)</f>
        <v>0</v>
      </c>
      <c r="BG1137" s="219">
        <f>IF(N1137="zákl. přenesená",J1137,0)</f>
        <v>0</v>
      </c>
      <c r="BH1137" s="219">
        <f>IF(N1137="sníž. přenesená",J1137,0)</f>
        <v>0</v>
      </c>
      <c r="BI1137" s="219">
        <f>IF(N1137="nulová",J1137,0)</f>
        <v>0</v>
      </c>
      <c r="BJ1137" s="20" t="s">
        <v>77</v>
      </c>
      <c r="BK1137" s="219">
        <f>ROUND(I1137*H1137,2)</f>
        <v>0</v>
      </c>
      <c r="BL1137" s="20" t="s">
        <v>166</v>
      </c>
      <c r="BM1137" s="218" t="s">
        <v>1293</v>
      </c>
    </row>
    <row r="1138" s="2" customFormat="1">
      <c r="A1138" s="41"/>
      <c r="B1138" s="42"/>
      <c r="C1138" s="43"/>
      <c r="D1138" s="220" t="s">
        <v>168</v>
      </c>
      <c r="E1138" s="43"/>
      <c r="F1138" s="221" t="s">
        <v>1294</v>
      </c>
      <c r="G1138" s="43"/>
      <c r="H1138" s="43"/>
      <c r="I1138" s="222"/>
      <c r="J1138" s="43"/>
      <c r="K1138" s="43"/>
      <c r="L1138" s="47"/>
      <c r="M1138" s="223"/>
      <c r="N1138" s="224"/>
      <c r="O1138" s="87"/>
      <c r="P1138" s="87"/>
      <c r="Q1138" s="87"/>
      <c r="R1138" s="87"/>
      <c r="S1138" s="87"/>
      <c r="T1138" s="88"/>
      <c r="U1138" s="41"/>
      <c r="V1138" s="41"/>
      <c r="W1138" s="41"/>
      <c r="X1138" s="41"/>
      <c r="Y1138" s="41"/>
      <c r="Z1138" s="41"/>
      <c r="AA1138" s="41"/>
      <c r="AB1138" s="41"/>
      <c r="AC1138" s="41"/>
      <c r="AD1138" s="41"/>
      <c r="AE1138" s="41"/>
      <c r="AT1138" s="20" t="s">
        <v>168</v>
      </c>
      <c r="AU1138" s="20" t="s">
        <v>79</v>
      </c>
    </row>
    <row r="1139" s="14" customFormat="1">
      <c r="A1139" s="14"/>
      <c r="B1139" s="236"/>
      <c r="C1139" s="237"/>
      <c r="D1139" s="227" t="s">
        <v>170</v>
      </c>
      <c r="E1139" s="237"/>
      <c r="F1139" s="239" t="s">
        <v>1295</v>
      </c>
      <c r="G1139" s="237"/>
      <c r="H1139" s="240">
        <v>3099.223</v>
      </c>
      <c r="I1139" s="241"/>
      <c r="J1139" s="237"/>
      <c r="K1139" s="237"/>
      <c r="L1139" s="242"/>
      <c r="M1139" s="243"/>
      <c r="N1139" s="244"/>
      <c r="O1139" s="244"/>
      <c r="P1139" s="244"/>
      <c r="Q1139" s="244"/>
      <c r="R1139" s="244"/>
      <c r="S1139" s="244"/>
      <c r="T1139" s="245"/>
      <c r="U1139" s="14"/>
      <c r="V1139" s="14"/>
      <c r="W1139" s="14"/>
      <c r="X1139" s="14"/>
      <c r="Y1139" s="14"/>
      <c r="Z1139" s="14"/>
      <c r="AA1139" s="14"/>
      <c r="AB1139" s="14"/>
      <c r="AC1139" s="14"/>
      <c r="AD1139" s="14"/>
      <c r="AE1139" s="14"/>
      <c r="AT1139" s="246" t="s">
        <v>170</v>
      </c>
      <c r="AU1139" s="246" t="s">
        <v>79</v>
      </c>
      <c r="AV1139" s="14" t="s">
        <v>79</v>
      </c>
      <c r="AW1139" s="14" t="s">
        <v>4</v>
      </c>
      <c r="AX1139" s="14" t="s">
        <v>77</v>
      </c>
      <c r="AY1139" s="246" t="s">
        <v>159</v>
      </c>
    </row>
    <row r="1140" s="2" customFormat="1" ht="24.15" customHeight="1">
      <c r="A1140" s="41"/>
      <c r="B1140" s="42"/>
      <c r="C1140" s="207" t="s">
        <v>1296</v>
      </c>
      <c r="D1140" s="207" t="s">
        <v>161</v>
      </c>
      <c r="E1140" s="208" t="s">
        <v>1297</v>
      </c>
      <c r="F1140" s="209" t="s">
        <v>1298</v>
      </c>
      <c r="G1140" s="210" t="s">
        <v>228</v>
      </c>
      <c r="H1140" s="211">
        <v>163.11699999999999</v>
      </c>
      <c r="I1140" s="212"/>
      <c r="J1140" s="213">
        <f>ROUND(I1140*H1140,2)</f>
        <v>0</v>
      </c>
      <c r="K1140" s="209" t="s">
        <v>165</v>
      </c>
      <c r="L1140" s="47"/>
      <c r="M1140" s="214" t="s">
        <v>19</v>
      </c>
      <c r="N1140" s="215" t="s">
        <v>40</v>
      </c>
      <c r="O1140" s="87"/>
      <c r="P1140" s="216">
        <f>O1140*H1140</f>
        <v>0</v>
      </c>
      <c r="Q1140" s="216">
        <v>0</v>
      </c>
      <c r="R1140" s="216">
        <f>Q1140*H1140</f>
        <v>0</v>
      </c>
      <c r="S1140" s="216">
        <v>0</v>
      </c>
      <c r="T1140" s="217">
        <f>S1140*H1140</f>
        <v>0</v>
      </c>
      <c r="U1140" s="41"/>
      <c r="V1140" s="41"/>
      <c r="W1140" s="41"/>
      <c r="X1140" s="41"/>
      <c r="Y1140" s="41"/>
      <c r="Z1140" s="41"/>
      <c r="AA1140" s="41"/>
      <c r="AB1140" s="41"/>
      <c r="AC1140" s="41"/>
      <c r="AD1140" s="41"/>
      <c r="AE1140" s="41"/>
      <c r="AR1140" s="218" t="s">
        <v>166</v>
      </c>
      <c r="AT1140" s="218" t="s">
        <v>161</v>
      </c>
      <c r="AU1140" s="218" t="s">
        <v>79</v>
      </c>
      <c r="AY1140" s="20" t="s">
        <v>159</v>
      </c>
      <c r="BE1140" s="219">
        <f>IF(N1140="základní",J1140,0)</f>
        <v>0</v>
      </c>
      <c r="BF1140" s="219">
        <f>IF(N1140="snížená",J1140,0)</f>
        <v>0</v>
      </c>
      <c r="BG1140" s="219">
        <f>IF(N1140="zákl. přenesená",J1140,0)</f>
        <v>0</v>
      </c>
      <c r="BH1140" s="219">
        <f>IF(N1140="sníž. přenesená",J1140,0)</f>
        <v>0</v>
      </c>
      <c r="BI1140" s="219">
        <f>IF(N1140="nulová",J1140,0)</f>
        <v>0</v>
      </c>
      <c r="BJ1140" s="20" t="s">
        <v>77</v>
      </c>
      <c r="BK1140" s="219">
        <f>ROUND(I1140*H1140,2)</f>
        <v>0</v>
      </c>
      <c r="BL1140" s="20" t="s">
        <v>166</v>
      </c>
      <c r="BM1140" s="218" t="s">
        <v>1299</v>
      </c>
    </row>
    <row r="1141" s="2" customFormat="1">
      <c r="A1141" s="41"/>
      <c r="B1141" s="42"/>
      <c r="C1141" s="43"/>
      <c r="D1141" s="220" t="s">
        <v>168</v>
      </c>
      <c r="E1141" s="43"/>
      <c r="F1141" s="221" t="s">
        <v>1300</v>
      </c>
      <c r="G1141" s="43"/>
      <c r="H1141" s="43"/>
      <c r="I1141" s="222"/>
      <c r="J1141" s="43"/>
      <c r="K1141" s="43"/>
      <c r="L1141" s="47"/>
      <c r="M1141" s="223"/>
      <c r="N1141" s="224"/>
      <c r="O1141" s="87"/>
      <c r="P1141" s="87"/>
      <c r="Q1141" s="87"/>
      <c r="R1141" s="87"/>
      <c r="S1141" s="87"/>
      <c r="T1141" s="88"/>
      <c r="U1141" s="41"/>
      <c r="V1141" s="41"/>
      <c r="W1141" s="41"/>
      <c r="X1141" s="41"/>
      <c r="Y1141" s="41"/>
      <c r="Z1141" s="41"/>
      <c r="AA1141" s="41"/>
      <c r="AB1141" s="41"/>
      <c r="AC1141" s="41"/>
      <c r="AD1141" s="41"/>
      <c r="AE1141" s="41"/>
      <c r="AT1141" s="20" t="s">
        <v>168</v>
      </c>
      <c r="AU1141" s="20" t="s">
        <v>79</v>
      </c>
    </row>
    <row r="1142" s="12" customFormat="1" ht="22.8" customHeight="1">
      <c r="A1142" s="12"/>
      <c r="B1142" s="191"/>
      <c r="C1142" s="192"/>
      <c r="D1142" s="193" t="s">
        <v>68</v>
      </c>
      <c r="E1142" s="205" t="s">
        <v>1301</v>
      </c>
      <c r="F1142" s="205" t="s">
        <v>1302</v>
      </c>
      <c r="G1142" s="192"/>
      <c r="H1142" s="192"/>
      <c r="I1142" s="195"/>
      <c r="J1142" s="206">
        <f>BK1142</f>
        <v>0</v>
      </c>
      <c r="K1142" s="192"/>
      <c r="L1142" s="197"/>
      <c r="M1142" s="198"/>
      <c r="N1142" s="199"/>
      <c r="O1142" s="199"/>
      <c r="P1142" s="200">
        <f>SUM(P1143:P1144)</f>
        <v>0</v>
      </c>
      <c r="Q1142" s="199"/>
      <c r="R1142" s="200">
        <f>SUM(R1143:R1144)</f>
        <v>0</v>
      </c>
      <c r="S1142" s="199"/>
      <c r="T1142" s="201">
        <f>SUM(T1143:T1144)</f>
        <v>0</v>
      </c>
      <c r="U1142" s="12"/>
      <c r="V1142" s="12"/>
      <c r="W1142" s="12"/>
      <c r="X1142" s="12"/>
      <c r="Y1142" s="12"/>
      <c r="Z1142" s="12"/>
      <c r="AA1142" s="12"/>
      <c r="AB1142" s="12"/>
      <c r="AC1142" s="12"/>
      <c r="AD1142" s="12"/>
      <c r="AE1142" s="12"/>
      <c r="AR1142" s="202" t="s">
        <v>77</v>
      </c>
      <c r="AT1142" s="203" t="s">
        <v>68</v>
      </c>
      <c r="AU1142" s="203" t="s">
        <v>77</v>
      </c>
      <c r="AY1142" s="202" t="s">
        <v>159</v>
      </c>
      <c r="BK1142" s="204">
        <f>SUM(BK1143:BK1144)</f>
        <v>0</v>
      </c>
    </row>
    <row r="1143" s="2" customFormat="1" ht="37.8" customHeight="1">
      <c r="A1143" s="41"/>
      <c r="B1143" s="42"/>
      <c r="C1143" s="207" t="s">
        <v>1303</v>
      </c>
      <c r="D1143" s="207" t="s">
        <v>161</v>
      </c>
      <c r="E1143" s="208" t="s">
        <v>1304</v>
      </c>
      <c r="F1143" s="209" t="s">
        <v>1305</v>
      </c>
      <c r="G1143" s="210" t="s">
        <v>228</v>
      </c>
      <c r="H1143" s="211">
        <v>620.35299999999995</v>
      </c>
      <c r="I1143" s="212"/>
      <c r="J1143" s="213">
        <f>ROUND(I1143*H1143,2)</f>
        <v>0</v>
      </c>
      <c r="K1143" s="209" t="s">
        <v>165</v>
      </c>
      <c r="L1143" s="47"/>
      <c r="M1143" s="214" t="s">
        <v>19</v>
      </c>
      <c r="N1143" s="215" t="s">
        <v>40</v>
      </c>
      <c r="O1143" s="87"/>
      <c r="P1143" s="216">
        <f>O1143*H1143</f>
        <v>0</v>
      </c>
      <c r="Q1143" s="216">
        <v>0</v>
      </c>
      <c r="R1143" s="216">
        <f>Q1143*H1143</f>
        <v>0</v>
      </c>
      <c r="S1143" s="216">
        <v>0</v>
      </c>
      <c r="T1143" s="217">
        <f>S1143*H1143</f>
        <v>0</v>
      </c>
      <c r="U1143" s="41"/>
      <c r="V1143" s="41"/>
      <c r="W1143" s="41"/>
      <c r="X1143" s="41"/>
      <c r="Y1143" s="41"/>
      <c r="Z1143" s="41"/>
      <c r="AA1143" s="41"/>
      <c r="AB1143" s="41"/>
      <c r="AC1143" s="41"/>
      <c r="AD1143" s="41"/>
      <c r="AE1143" s="41"/>
      <c r="AR1143" s="218" t="s">
        <v>166</v>
      </c>
      <c r="AT1143" s="218" t="s">
        <v>161</v>
      </c>
      <c r="AU1143" s="218" t="s">
        <v>79</v>
      </c>
      <c r="AY1143" s="20" t="s">
        <v>159</v>
      </c>
      <c r="BE1143" s="219">
        <f>IF(N1143="základní",J1143,0)</f>
        <v>0</v>
      </c>
      <c r="BF1143" s="219">
        <f>IF(N1143="snížená",J1143,0)</f>
        <v>0</v>
      </c>
      <c r="BG1143" s="219">
        <f>IF(N1143="zákl. přenesená",J1143,0)</f>
        <v>0</v>
      </c>
      <c r="BH1143" s="219">
        <f>IF(N1143="sníž. přenesená",J1143,0)</f>
        <v>0</v>
      </c>
      <c r="BI1143" s="219">
        <f>IF(N1143="nulová",J1143,0)</f>
        <v>0</v>
      </c>
      <c r="BJ1143" s="20" t="s">
        <v>77</v>
      </c>
      <c r="BK1143" s="219">
        <f>ROUND(I1143*H1143,2)</f>
        <v>0</v>
      </c>
      <c r="BL1143" s="20" t="s">
        <v>166</v>
      </c>
      <c r="BM1143" s="218" t="s">
        <v>1306</v>
      </c>
    </row>
    <row r="1144" s="2" customFormat="1">
      <c r="A1144" s="41"/>
      <c r="B1144" s="42"/>
      <c r="C1144" s="43"/>
      <c r="D1144" s="220" t="s">
        <v>168</v>
      </c>
      <c r="E1144" s="43"/>
      <c r="F1144" s="221" t="s">
        <v>1307</v>
      </c>
      <c r="G1144" s="43"/>
      <c r="H1144" s="43"/>
      <c r="I1144" s="222"/>
      <c r="J1144" s="43"/>
      <c r="K1144" s="43"/>
      <c r="L1144" s="47"/>
      <c r="M1144" s="223"/>
      <c r="N1144" s="224"/>
      <c r="O1144" s="87"/>
      <c r="P1144" s="87"/>
      <c r="Q1144" s="87"/>
      <c r="R1144" s="87"/>
      <c r="S1144" s="87"/>
      <c r="T1144" s="88"/>
      <c r="U1144" s="41"/>
      <c r="V1144" s="41"/>
      <c r="W1144" s="41"/>
      <c r="X1144" s="41"/>
      <c r="Y1144" s="41"/>
      <c r="Z1144" s="41"/>
      <c r="AA1144" s="41"/>
      <c r="AB1144" s="41"/>
      <c r="AC1144" s="41"/>
      <c r="AD1144" s="41"/>
      <c r="AE1144" s="41"/>
      <c r="AT1144" s="20" t="s">
        <v>168</v>
      </c>
      <c r="AU1144" s="20" t="s">
        <v>79</v>
      </c>
    </row>
    <row r="1145" s="12" customFormat="1" ht="25.92" customHeight="1">
      <c r="A1145" s="12"/>
      <c r="B1145" s="191"/>
      <c r="C1145" s="192"/>
      <c r="D1145" s="193" t="s">
        <v>68</v>
      </c>
      <c r="E1145" s="194" t="s">
        <v>1308</v>
      </c>
      <c r="F1145" s="194" t="s">
        <v>1309</v>
      </c>
      <c r="G1145" s="192"/>
      <c r="H1145" s="192"/>
      <c r="I1145" s="195"/>
      <c r="J1145" s="196">
        <f>BK1145</f>
        <v>0</v>
      </c>
      <c r="K1145" s="192"/>
      <c r="L1145" s="197"/>
      <c r="M1145" s="198"/>
      <c r="N1145" s="199"/>
      <c r="O1145" s="199"/>
      <c r="P1145" s="200">
        <f>P1146+P1214+P1232+P1320+P1332+P1418+P1499+P1632+P1666+P1687+P1757+P1783+P1813+P1866+P1877</f>
        <v>0</v>
      </c>
      <c r="Q1145" s="199"/>
      <c r="R1145" s="200">
        <f>R1146+R1214+R1232+R1320+R1332+R1418+R1499+R1632+R1666+R1687+R1757+R1783+R1813+R1866+R1877</f>
        <v>69.338396270000004</v>
      </c>
      <c r="S1145" s="199"/>
      <c r="T1145" s="201">
        <f>T1146+T1214+T1232+T1320+T1332+T1418+T1499+T1632+T1666+T1687+T1757+T1783+T1813+T1866+T1877</f>
        <v>41.90580782</v>
      </c>
      <c r="U1145" s="12"/>
      <c r="V1145" s="12"/>
      <c r="W1145" s="12"/>
      <c r="X1145" s="12"/>
      <c r="Y1145" s="12"/>
      <c r="Z1145" s="12"/>
      <c r="AA1145" s="12"/>
      <c r="AB1145" s="12"/>
      <c r="AC1145" s="12"/>
      <c r="AD1145" s="12"/>
      <c r="AE1145" s="12"/>
      <c r="AR1145" s="202" t="s">
        <v>79</v>
      </c>
      <c r="AT1145" s="203" t="s">
        <v>68</v>
      </c>
      <c r="AU1145" s="203" t="s">
        <v>69</v>
      </c>
      <c r="AY1145" s="202" t="s">
        <v>159</v>
      </c>
      <c r="BK1145" s="204">
        <f>BK1146+BK1214+BK1232+BK1320+BK1332+BK1418+BK1499+BK1632+BK1666+BK1687+BK1757+BK1783+BK1813+BK1866+BK1877</f>
        <v>0</v>
      </c>
    </row>
    <row r="1146" s="12" customFormat="1" ht="22.8" customHeight="1">
      <c r="A1146" s="12"/>
      <c r="B1146" s="191"/>
      <c r="C1146" s="192"/>
      <c r="D1146" s="193" t="s">
        <v>68</v>
      </c>
      <c r="E1146" s="205" t="s">
        <v>1310</v>
      </c>
      <c r="F1146" s="205" t="s">
        <v>1311</v>
      </c>
      <c r="G1146" s="192"/>
      <c r="H1146" s="192"/>
      <c r="I1146" s="195"/>
      <c r="J1146" s="206">
        <f>BK1146</f>
        <v>0</v>
      </c>
      <c r="K1146" s="192"/>
      <c r="L1146" s="197"/>
      <c r="M1146" s="198"/>
      <c r="N1146" s="199"/>
      <c r="O1146" s="199"/>
      <c r="P1146" s="200">
        <f>SUM(P1147:P1213)</f>
        <v>0</v>
      </c>
      <c r="Q1146" s="199"/>
      <c r="R1146" s="200">
        <f>SUM(R1147:R1213)</f>
        <v>7.6035770000000005</v>
      </c>
      <c r="S1146" s="199"/>
      <c r="T1146" s="201">
        <f>SUM(T1147:T1213)</f>
        <v>0</v>
      </c>
      <c r="U1146" s="12"/>
      <c r="V1146" s="12"/>
      <c r="W1146" s="12"/>
      <c r="X1146" s="12"/>
      <c r="Y1146" s="12"/>
      <c r="Z1146" s="12"/>
      <c r="AA1146" s="12"/>
      <c r="AB1146" s="12"/>
      <c r="AC1146" s="12"/>
      <c r="AD1146" s="12"/>
      <c r="AE1146" s="12"/>
      <c r="AR1146" s="202" t="s">
        <v>79</v>
      </c>
      <c r="AT1146" s="203" t="s">
        <v>68</v>
      </c>
      <c r="AU1146" s="203" t="s">
        <v>77</v>
      </c>
      <c r="AY1146" s="202" t="s">
        <v>159</v>
      </c>
      <c r="BK1146" s="204">
        <f>SUM(BK1147:BK1213)</f>
        <v>0</v>
      </c>
    </row>
    <row r="1147" s="2" customFormat="1" ht="21.75" customHeight="1">
      <c r="A1147" s="41"/>
      <c r="B1147" s="42"/>
      <c r="C1147" s="207" t="s">
        <v>1312</v>
      </c>
      <c r="D1147" s="207" t="s">
        <v>161</v>
      </c>
      <c r="E1147" s="208" t="s">
        <v>1313</v>
      </c>
      <c r="F1147" s="209" t="s">
        <v>1314</v>
      </c>
      <c r="G1147" s="210" t="s">
        <v>197</v>
      </c>
      <c r="H1147" s="211">
        <v>519</v>
      </c>
      <c r="I1147" s="212"/>
      <c r="J1147" s="213">
        <f>ROUND(I1147*H1147,2)</f>
        <v>0</v>
      </c>
      <c r="K1147" s="209" t="s">
        <v>165</v>
      </c>
      <c r="L1147" s="47"/>
      <c r="M1147" s="214" t="s">
        <v>19</v>
      </c>
      <c r="N1147" s="215" t="s">
        <v>40</v>
      </c>
      <c r="O1147" s="87"/>
      <c r="P1147" s="216">
        <f>O1147*H1147</f>
        <v>0</v>
      </c>
      <c r="Q1147" s="216">
        <v>0</v>
      </c>
      <c r="R1147" s="216">
        <f>Q1147*H1147</f>
        <v>0</v>
      </c>
      <c r="S1147" s="216">
        <v>0</v>
      </c>
      <c r="T1147" s="217">
        <f>S1147*H1147</f>
        <v>0</v>
      </c>
      <c r="U1147" s="41"/>
      <c r="V1147" s="41"/>
      <c r="W1147" s="41"/>
      <c r="X1147" s="41"/>
      <c r="Y1147" s="41"/>
      <c r="Z1147" s="41"/>
      <c r="AA1147" s="41"/>
      <c r="AB1147" s="41"/>
      <c r="AC1147" s="41"/>
      <c r="AD1147" s="41"/>
      <c r="AE1147" s="41"/>
      <c r="AR1147" s="218" t="s">
        <v>273</v>
      </c>
      <c r="AT1147" s="218" t="s">
        <v>161</v>
      </c>
      <c r="AU1147" s="218" t="s">
        <v>79</v>
      </c>
      <c r="AY1147" s="20" t="s">
        <v>159</v>
      </c>
      <c r="BE1147" s="219">
        <f>IF(N1147="základní",J1147,0)</f>
        <v>0</v>
      </c>
      <c r="BF1147" s="219">
        <f>IF(N1147="snížená",J1147,0)</f>
        <v>0</v>
      </c>
      <c r="BG1147" s="219">
        <f>IF(N1147="zákl. přenesená",J1147,0)</f>
        <v>0</v>
      </c>
      <c r="BH1147" s="219">
        <f>IF(N1147="sníž. přenesená",J1147,0)</f>
        <v>0</v>
      </c>
      <c r="BI1147" s="219">
        <f>IF(N1147="nulová",J1147,0)</f>
        <v>0</v>
      </c>
      <c r="BJ1147" s="20" t="s">
        <v>77</v>
      </c>
      <c r="BK1147" s="219">
        <f>ROUND(I1147*H1147,2)</f>
        <v>0</v>
      </c>
      <c r="BL1147" s="20" t="s">
        <v>273</v>
      </c>
      <c r="BM1147" s="218" t="s">
        <v>1315</v>
      </c>
    </row>
    <row r="1148" s="2" customFormat="1">
      <c r="A1148" s="41"/>
      <c r="B1148" s="42"/>
      <c r="C1148" s="43"/>
      <c r="D1148" s="220" t="s">
        <v>168</v>
      </c>
      <c r="E1148" s="43"/>
      <c r="F1148" s="221" t="s">
        <v>1316</v>
      </c>
      <c r="G1148" s="43"/>
      <c r="H1148" s="43"/>
      <c r="I1148" s="222"/>
      <c r="J1148" s="43"/>
      <c r="K1148" s="43"/>
      <c r="L1148" s="47"/>
      <c r="M1148" s="223"/>
      <c r="N1148" s="224"/>
      <c r="O1148" s="87"/>
      <c r="P1148" s="87"/>
      <c r="Q1148" s="87"/>
      <c r="R1148" s="87"/>
      <c r="S1148" s="87"/>
      <c r="T1148" s="88"/>
      <c r="U1148" s="41"/>
      <c r="V1148" s="41"/>
      <c r="W1148" s="41"/>
      <c r="X1148" s="41"/>
      <c r="Y1148" s="41"/>
      <c r="Z1148" s="41"/>
      <c r="AA1148" s="41"/>
      <c r="AB1148" s="41"/>
      <c r="AC1148" s="41"/>
      <c r="AD1148" s="41"/>
      <c r="AE1148" s="41"/>
      <c r="AT1148" s="20" t="s">
        <v>168</v>
      </c>
      <c r="AU1148" s="20" t="s">
        <v>79</v>
      </c>
    </row>
    <row r="1149" s="13" customFormat="1">
      <c r="A1149" s="13"/>
      <c r="B1149" s="225"/>
      <c r="C1149" s="226"/>
      <c r="D1149" s="227" t="s">
        <v>170</v>
      </c>
      <c r="E1149" s="228" t="s">
        <v>19</v>
      </c>
      <c r="F1149" s="229" t="s">
        <v>1317</v>
      </c>
      <c r="G1149" s="226"/>
      <c r="H1149" s="228" t="s">
        <v>19</v>
      </c>
      <c r="I1149" s="230"/>
      <c r="J1149" s="226"/>
      <c r="K1149" s="226"/>
      <c r="L1149" s="231"/>
      <c r="M1149" s="232"/>
      <c r="N1149" s="233"/>
      <c r="O1149" s="233"/>
      <c r="P1149" s="233"/>
      <c r="Q1149" s="233"/>
      <c r="R1149" s="233"/>
      <c r="S1149" s="233"/>
      <c r="T1149" s="234"/>
      <c r="U1149" s="13"/>
      <c r="V1149" s="13"/>
      <c r="W1149" s="13"/>
      <c r="X1149" s="13"/>
      <c r="Y1149" s="13"/>
      <c r="Z1149" s="13"/>
      <c r="AA1149" s="13"/>
      <c r="AB1149" s="13"/>
      <c r="AC1149" s="13"/>
      <c r="AD1149" s="13"/>
      <c r="AE1149" s="13"/>
      <c r="AT1149" s="235" t="s">
        <v>170</v>
      </c>
      <c r="AU1149" s="235" t="s">
        <v>79</v>
      </c>
      <c r="AV1149" s="13" t="s">
        <v>77</v>
      </c>
      <c r="AW1149" s="13" t="s">
        <v>31</v>
      </c>
      <c r="AX1149" s="13" t="s">
        <v>69</v>
      </c>
      <c r="AY1149" s="235" t="s">
        <v>159</v>
      </c>
    </row>
    <row r="1150" s="14" customFormat="1">
      <c r="A1150" s="14"/>
      <c r="B1150" s="236"/>
      <c r="C1150" s="237"/>
      <c r="D1150" s="227" t="s">
        <v>170</v>
      </c>
      <c r="E1150" s="238" t="s">
        <v>19</v>
      </c>
      <c r="F1150" s="239" t="s">
        <v>647</v>
      </c>
      <c r="G1150" s="237"/>
      <c r="H1150" s="240">
        <v>4</v>
      </c>
      <c r="I1150" s="241"/>
      <c r="J1150" s="237"/>
      <c r="K1150" s="237"/>
      <c r="L1150" s="242"/>
      <c r="M1150" s="243"/>
      <c r="N1150" s="244"/>
      <c r="O1150" s="244"/>
      <c r="P1150" s="244"/>
      <c r="Q1150" s="244"/>
      <c r="R1150" s="244"/>
      <c r="S1150" s="244"/>
      <c r="T1150" s="245"/>
      <c r="U1150" s="14"/>
      <c r="V1150" s="14"/>
      <c r="W1150" s="14"/>
      <c r="X1150" s="14"/>
      <c r="Y1150" s="14"/>
      <c r="Z1150" s="14"/>
      <c r="AA1150" s="14"/>
      <c r="AB1150" s="14"/>
      <c r="AC1150" s="14"/>
      <c r="AD1150" s="14"/>
      <c r="AE1150" s="14"/>
      <c r="AT1150" s="246" t="s">
        <v>170</v>
      </c>
      <c r="AU1150" s="246" t="s">
        <v>79</v>
      </c>
      <c r="AV1150" s="14" t="s">
        <v>79</v>
      </c>
      <c r="AW1150" s="14" t="s">
        <v>31</v>
      </c>
      <c r="AX1150" s="14" t="s">
        <v>69</v>
      </c>
      <c r="AY1150" s="246" t="s">
        <v>159</v>
      </c>
    </row>
    <row r="1151" s="13" customFormat="1">
      <c r="A1151" s="13"/>
      <c r="B1151" s="225"/>
      <c r="C1151" s="226"/>
      <c r="D1151" s="227" t="s">
        <v>170</v>
      </c>
      <c r="E1151" s="228" t="s">
        <v>19</v>
      </c>
      <c r="F1151" s="229" t="s">
        <v>1318</v>
      </c>
      <c r="G1151" s="226"/>
      <c r="H1151" s="228" t="s">
        <v>19</v>
      </c>
      <c r="I1151" s="230"/>
      <c r="J1151" s="226"/>
      <c r="K1151" s="226"/>
      <c r="L1151" s="231"/>
      <c r="M1151" s="232"/>
      <c r="N1151" s="233"/>
      <c r="O1151" s="233"/>
      <c r="P1151" s="233"/>
      <c r="Q1151" s="233"/>
      <c r="R1151" s="233"/>
      <c r="S1151" s="233"/>
      <c r="T1151" s="234"/>
      <c r="U1151" s="13"/>
      <c r="V1151" s="13"/>
      <c r="W1151" s="13"/>
      <c r="X1151" s="13"/>
      <c r="Y1151" s="13"/>
      <c r="Z1151" s="13"/>
      <c r="AA1151" s="13"/>
      <c r="AB1151" s="13"/>
      <c r="AC1151" s="13"/>
      <c r="AD1151" s="13"/>
      <c r="AE1151" s="13"/>
      <c r="AT1151" s="235" t="s">
        <v>170</v>
      </c>
      <c r="AU1151" s="235" t="s">
        <v>79</v>
      </c>
      <c r="AV1151" s="13" t="s">
        <v>77</v>
      </c>
      <c r="AW1151" s="13" t="s">
        <v>31</v>
      </c>
      <c r="AX1151" s="13" t="s">
        <v>69</v>
      </c>
      <c r="AY1151" s="235" t="s">
        <v>159</v>
      </c>
    </row>
    <row r="1152" s="14" customFormat="1">
      <c r="A1152" s="14"/>
      <c r="B1152" s="236"/>
      <c r="C1152" s="237"/>
      <c r="D1152" s="227" t="s">
        <v>170</v>
      </c>
      <c r="E1152" s="238" t="s">
        <v>19</v>
      </c>
      <c r="F1152" s="239" t="s">
        <v>1319</v>
      </c>
      <c r="G1152" s="237"/>
      <c r="H1152" s="240">
        <v>515</v>
      </c>
      <c r="I1152" s="241"/>
      <c r="J1152" s="237"/>
      <c r="K1152" s="237"/>
      <c r="L1152" s="242"/>
      <c r="M1152" s="243"/>
      <c r="N1152" s="244"/>
      <c r="O1152" s="244"/>
      <c r="P1152" s="244"/>
      <c r="Q1152" s="244"/>
      <c r="R1152" s="244"/>
      <c r="S1152" s="244"/>
      <c r="T1152" s="245"/>
      <c r="U1152" s="14"/>
      <c r="V1152" s="14"/>
      <c r="W1152" s="14"/>
      <c r="X1152" s="14"/>
      <c r="Y1152" s="14"/>
      <c r="Z1152" s="14"/>
      <c r="AA1152" s="14"/>
      <c r="AB1152" s="14"/>
      <c r="AC1152" s="14"/>
      <c r="AD1152" s="14"/>
      <c r="AE1152" s="14"/>
      <c r="AT1152" s="246" t="s">
        <v>170</v>
      </c>
      <c r="AU1152" s="246" t="s">
        <v>79</v>
      </c>
      <c r="AV1152" s="14" t="s">
        <v>79</v>
      </c>
      <c r="AW1152" s="14" t="s">
        <v>31</v>
      </c>
      <c r="AX1152" s="14" t="s">
        <v>69</v>
      </c>
      <c r="AY1152" s="246" t="s">
        <v>159</v>
      </c>
    </row>
    <row r="1153" s="15" customFormat="1">
      <c r="A1153" s="15"/>
      <c r="B1153" s="247"/>
      <c r="C1153" s="248"/>
      <c r="D1153" s="227" t="s">
        <v>170</v>
      </c>
      <c r="E1153" s="249" t="s">
        <v>19</v>
      </c>
      <c r="F1153" s="250" t="s">
        <v>188</v>
      </c>
      <c r="G1153" s="248"/>
      <c r="H1153" s="251">
        <v>519</v>
      </c>
      <c r="I1153" s="252"/>
      <c r="J1153" s="248"/>
      <c r="K1153" s="248"/>
      <c r="L1153" s="253"/>
      <c r="M1153" s="254"/>
      <c r="N1153" s="255"/>
      <c r="O1153" s="255"/>
      <c r="P1153" s="255"/>
      <c r="Q1153" s="255"/>
      <c r="R1153" s="255"/>
      <c r="S1153" s="255"/>
      <c r="T1153" s="256"/>
      <c r="U1153" s="15"/>
      <c r="V1153" s="15"/>
      <c r="W1153" s="15"/>
      <c r="X1153" s="15"/>
      <c r="Y1153" s="15"/>
      <c r="Z1153" s="15"/>
      <c r="AA1153" s="15"/>
      <c r="AB1153" s="15"/>
      <c r="AC1153" s="15"/>
      <c r="AD1153" s="15"/>
      <c r="AE1153" s="15"/>
      <c r="AT1153" s="257" t="s">
        <v>170</v>
      </c>
      <c r="AU1153" s="257" t="s">
        <v>79</v>
      </c>
      <c r="AV1153" s="15" t="s">
        <v>166</v>
      </c>
      <c r="AW1153" s="15" t="s">
        <v>31</v>
      </c>
      <c r="AX1153" s="15" t="s">
        <v>77</v>
      </c>
      <c r="AY1153" s="257" t="s">
        <v>159</v>
      </c>
    </row>
    <row r="1154" s="2" customFormat="1" ht="16.5" customHeight="1">
      <c r="A1154" s="41"/>
      <c r="B1154" s="42"/>
      <c r="C1154" s="258" t="s">
        <v>1320</v>
      </c>
      <c r="D1154" s="258" t="s">
        <v>316</v>
      </c>
      <c r="E1154" s="259" t="s">
        <v>1321</v>
      </c>
      <c r="F1154" s="260" t="s">
        <v>1322</v>
      </c>
      <c r="G1154" s="261" t="s">
        <v>228</v>
      </c>
      <c r="H1154" s="262">
        <v>0.156</v>
      </c>
      <c r="I1154" s="263"/>
      <c r="J1154" s="264">
        <f>ROUND(I1154*H1154,2)</f>
        <v>0</v>
      </c>
      <c r="K1154" s="260" t="s">
        <v>165</v>
      </c>
      <c r="L1154" s="265"/>
      <c r="M1154" s="266" t="s">
        <v>19</v>
      </c>
      <c r="N1154" s="267" t="s">
        <v>40</v>
      </c>
      <c r="O1154" s="87"/>
      <c r="P1154" s="216">
        <f>O1154*H1154</f>
        <v>0</v>
      </c>
      <c r="Q1154" s="216">
        <v>1</v>
      </c>
      <c r="R1154" s="216">
        <f>Q1154*H1154</f>
        <v>0.156</v>
      </c>
      <c r="S1154" s="216">
        <v>0</v>
      </c>
      <c r="T1154" s="217">
        <f>S1154*H1154</f>
        <v>0</v>
      </c>
      <c r="U1154" s="41"/>
      <c r="V1154" s="41"/>
      <c r="W1154" s="41"/>
      <c r="X1154" s="41"/>
      <c r="Y1154" s="41"/>
      <c r="Z1154" s="41"/>
      <c r="AA1154" s="41"/>
      <c r="AB1154" s="41"/>
      <c r="AC1154" s="41"/>
      <c r="AD1154" s="41"/>
      <c r="AE1154" s="41"/>
      <c r="AR1154" s="218" t="s">
        <v>342</v>
      </c>
      <c r="AT1154" s="218" t="s">
        <v>316</v>
      </c>
      <c r="AU1154" s="218" t="s">
        <v>79</v>
      </c>
      <c r="AY1154" s="20" t="s">
        <v>159</v>
      </c>
      <c r="BE1154" s="219">
        <f>IF(N1154="základní",J1154,0)</f>
        <v>0</v>
      </c>
      <c r="BF1154" s="219">
        <f>IF(N1154="snížená",J1154,0)</f>
        <v>0</v>
      </c>
      <c r="BG1154" s="219">
        <f>IF(N1154="zákl. přenesená",J1154,0)</f>
        <v>0</v>
      </c>
      <c r="BH1154" s="219">
        <f>IF(N1154="sníž. přenesená",J1154,0)</f>
        <v>0</v>
      </c>
      <c r="BI1154" s="219">
        <f>IF(N1154="nulová",J1154,0)</f>
        <v>0</v>
      </c>
      <c r="BJ1154" s="20" t="s">
        <v>77</v>
      </c>
      <c r="BK1154" s="219">
        <f>ROUND(I1154*H1154,2)</f>
        <v>0</v>
      </c>
      <c r="BL1154" s="20" t="s">
        <v>273</v>
      </c>
      <c r="BM1154" s="218" t="s">
        <v>1323</v>
      </c>
    </row>
    <row r="1155" s="14" customFormat="1">
      <c r="A1155" s="14"/>
      <c r="B1155" s="236"/>
      <c r="C1155" s="237"/>
      <c r="D1155" s="227" t="s">
        <v>170</v>
      </c>
      <c r="E1155" s="238" t="s">
        <v>19</v>
      </c>
      <c r="F1155" s="239" t="s">
        <v>1324</v>
      </c>
      <c r="G1155" s="237"/>
      <c r="H1155" s="240">
        <v>0.156</v>
      </c>
      <c r="I1155" s="241"/>
      <c r="J1155" s="237"/>
      <c r="K1155" s="237"/>
      <c r="L1155" s="242"/>
      <c r="M1155" s="243"/>
      <c r="N1155" s="244"/>
      <c r="O1155" s="244"/>
      <c r="P1155" s="244"/>
      <c r="Q1155" s="244"/>
      <c r="R1155" s="244"/>
      <c r="S1155" s="244"/>
      <c r="T1155" s="245"/>
      <c r="U1155" s="14"/>
      <c r="V1155" s="14"/>
      <c r="W1155" s="14"/>
      <c r="X1155" s="14"/>
      <c r="Y1155" s="14"/>
      <c r="Z1155" s="14"/>
      <c r="AA1155" s="14"/>
      <c r="AB1155" s="14"/>
      <c r="AC1155" s="14"/>
      <c r="AD1155" s="14"/>
      <c r="AE1155" s="14"/>
      <c r="AT1155" s="246" t="s">
        <v>170</v>
      </c>
      <c r="AU1155" s="246" t="s">
        <v>79</v>
      </c>
      <c r="AV1155" s="14" t="s">
        <v>79</v>
      </c>
      <c r="AW1155" s="14" t="s">
        <v>31</v>
      </c>
      <c r="AX1155" s="14" t="s">
        <v>77</v>
      </c>
      <c r="AY1155" s="246" t="s">
        <v>159</v>
      </c>
    </row>
    <row r="1156" s="2" customFormat="1" ht="21.75" customHeight="1">
      <c r="A1156" s="41"/>
      <c r="B1156" s="42"/>
      <c r="C1156" s="207" t="s">
        <v>1325</v>
      </c>
      <c r="D1156" s="207" t="s">
        <v>161</v>
      </c>
      <c r="E1156" s="208" t="s">
        <v>1326</v>
      </c>
      <c r="F1156" s="209" t="s">
        <v>1327</v>
      </c>
      <c r="G1156" s="210" t="s">
        <v>197</v>
      </c>
      <c r="H1156" s="211">
        <v>571.25</v>
      </c>
      <c r="I1156" s="212"/>
      <c r="J1156" s="213">
        <f>ROUND(I1156*H1156,2)</f>
        <v>0</v>
      </c>
      <c r="K1156" s="209" t="s">
        <v>165</v>
      </c>
      <c r="L1156" s="47"/>
      <c r="M1156" s="214" t="s">
        <v>19</v>
      </c>
      <c r="N1156" s="215" t="s">
        <v>40</v>
      </c>
      <c r="O1156" s="87"/>
      <c r="P1156" s="216">
        <f>O1156*H1156</f>
        <v>0</v>
      </c>
      <c r="Q1156" s="216">
        <v>0</v>
      </c>
      <c r="R1156" s="216">
        <f>Q1156*H1156</f>
        <v>0</v>
      </c>
      <c r="S1156" s="216">
        <v>0</v>
      </c>
      <c r="T1156" s="217">
        <f>S1156*H1156</f>
        <v>0</v>
      </c>
      <c r="U1156" s="41"/>
      <c r="V1156" s="41"/>
      <c r="W1156" s="41"/>
      <c r="X1156" s="41"/>
      <c r="Y1156" s="41"/>
      <c r="Z1156" s="41"/>
      <c r="AA1156" s="41"/>
      <c r="AB1156" s="41"/>
      <c r="AC1156" s="41"/>
      <c r="AD1156" s="41"/>
      <c r="AE1156" s="41"/>
      <c r="AR1156" s="218" t="s">
        <v>273</v>
      </c>
      <c r="AT1156" s="218" t="s">
        <v>161</v>
      </c>
      <c r="AU1156" s="218" t="s">
        <v>79</v>
      </c>
      <c r="AY1156" s="20" t="s">
        <v>159</v>
      </c>
      <c r="BE1156" s="219">
        <f>IF(N1156="základní",J1156,0)</f>
        <v>0</v>
      </c>
      <c r="BF1156" s="219">
        <f>IF(N1156="snížená",J1156,0)</f>
        <v>0</v>
      </c>
      <c r="BG1156" s="219">
        <f>IF(N1156="zákl. přenesená",J1156,0)</f>
        <v>0</v>
      </c>
      <c r="BH1156" s="219">
        <f>IF(N1156="sníž. přenesená",J1156,0)</f>
        <v>0</v>
      </c>
      <c r="BI1156" s="219">
        <f>IF(N1156="nulová",J1156,0)</f>
        <v>0</v>
      </c>
      <c r="BJ1156" s="20" t="s">
        <v>77</v>
      </c>
      <c r="BK1156" s="219">
        <f>ROUND(I1156*H1156,2)</f>
        <v>0</v>
      </c>
      <c r="BL1156" s="20" t="s">
        <v>273</v>
      </c>
      <c r="BM1156" s="218" t="s">
        <v>1328</v>
      </c>
    </row>
    <row r="1157" s="2" customFormat="1">
      <c r="A1157" s="41"/>
      <c r="B1157" s="42"/>
      <c r="C1157" s="43"/>
      <c r="D1157" s="220" t="s">
        <v>168</v>
      </c>
      <c r="E1157" s="43"/>
      <c r="F1157" s="221" t="s">
        <v>1329</v>
      </c>
      <c r="G1157" s="43"/>
      <c r="H1157" s="43"/>
      <c r="I1157" s="222"/>
      <c r="J1157" s="43"/>
      <c r="K1157" s="43"/>
      <c r="L1157" s="47"/>
      <c r="M1157" s="223"/>
      <c r="N1157" s="224"/>
      <c r="O1157" s="87"/>
      <c r="P1157" s="87"/>
      <c r="Q1157" s="87"/>
      <c r="R1157" s="87"/>
      <c r="S1157" s="87"/>
      <c r="T1157" s="88"/>
      <c r="U1157" s="41"/>
      <c r="V1157" s="41"/>
      <c r="W1157" s="41"/>
      <c r="X1157" s="41"/>
      <c r="Y1157" s="41"/>
      <c r="Z1157" s="41"/>
      <c r="AA1157" s="41"/>
      <c r="AB1157" s="41"/>
      <c r="AC1157" s="41"/>
      <c r="AD1157" s="41"/>
      <c r="AE1157" s="41"/>
      <c r="AT1157" s="20" t="s">
        <v>168</v>
      </c>
      <c r="AU1157" s="20" t="s">
        <v>79</v>
      </c>
    </row>
    <row r="1158" s="13" customFormat="1">
      <c r="A1158" s="13"/>
      <c r="B1158" s="225"/>
      <c r="C1158" s="226"/>
      <c r="D1158" s="227" t="s">
        <v>170</v>
      </c>
      <c r="E1158" s="228" t="s">
        <v>19</v>
      </c>
      <c r="F1158" s="229" t="s">
        <v>1317</v>
      </c>
      <c r="G1158" s="226"/>
      <c r="H1158" s="228" t="s">
        <v>19</v>
      </c>
      <c r="I1158" s="230"/>
      <c r="J1158" s="226"/>
      <c r="K1158" s="226"/>
      <c r="L1158" s="231"/>
      <c r="M1158" s="232"/>
      <c r="N1158" s="233"/>
      <c r="O1158" s="233"/>
      <c r="P1158" s="233"/>
      <c r="Q1158" s="233"/>
      <c r="R1158" s="233"/>
      <c r="S1158" s="233"/>
      <c r="T1158" s="234"/>
      <c r="U1158" s="13"/>
      <c r="V1158" s="13"/>
      <c r="W1158" s="13"/>
      <c r="X1158" s="13"/>
      <c r="Y1158" s="13"/>
      <c r="Z1158" s="13"/>
      <c r="AA1158" s="13"/>
      <c r="AB1158" s="13"/>
      <c r="AC1158" s="13"/>
      <c r="AD1158" s="13"/>
      <c r="AE1158" s="13"/>
      <c r="AT1158" s="235" t="s">
        <v>170</v>
      </c>
      <c r="AU1158" s="235" t="s">
        <v>79</v>
      </c>
      <c r="AV1158" s="13" t="s">
        <v>77</v>
      </c>
      <c r="AW1158" s="13" t="s">
        <v>31</v>
      </c>
      <c r="AX1158" s="13" t="s">
        <v>69</v>
      </c>
      <c r="AY1158" s="235" t="s">
        <v>159</v>
      </c>
    </row>
    <row r="1159" s="14" customFormat="1">
      <c r="A1159" s="14"/>
      <c r="B1159" s="236"/>
      <c r="C1159" s="237"/>
      <c r="D1159" s="227" t="s">
        <v>170</v>
      </c>
      <c r="E1159" s="238" t="s">
        <v>19</v>
      </c>
      <c r="F1159" s="239" t="s">
        <v>1330</v>
      </c>
      <c r="G1159" s="237"/>
      <c r="H1159" s="240">
        <v>8</v>
      </c>
      <c r="I1159" s="241"/>
      <c r="J1159" s="237"/>
      <c r="K1159" s="237"/>
      <c r="L1159" s="242"/>
      <c r="M1159" s="243"/>
      <c r="N1159" s="244"/>
      <c r="O1159" s="244"/>
      <c r="P1159" s="244"/>
      <c r="Q1159" s="244"/>
      <c r="R1159" s="244"/>
      <c r="S1159" s="244"/>
      <c r="T1159" s="245"/>
      <c r="U1159" s="14"/>
      <c r="V1159" s="14"/>
      <c r="W1159" s="14"/>
      <c r="X1159" s="14"/>
      <c r="Y1159" s="14"/>
      <c r="Z1159" s="14"/>
      <c r="AA1159" s="14"/>
      <c r="AB1159" s="14"/>
      <c r="AC1159" s="14"/>
      <c r="AD1159" s="14"/>
      <c r="AE1159" s="14"/>
      <c r="AT1159" s="246" t="s">
        <v>170</v>
      </c>
      <c r="AU1159" s="246" t="s">
        <v>79</v>
      </c>
      <c r="AV1159" s="14" t="s">
        <v>79</v>
      </c>
      <c r="AW1159" s="14" t="s">
        <v>31</v>
      </c>
      <c r="AX1159" s="14" t="s">
        <v>69</v>
      </c>
      <c r="AY1159" s="246" t="s">
        <v>159</v>
      </c>
    </row>
    <row r="1160" s="13" customFormat="1">
      <c r="A1160" s="13"/>
      <c r="B1160" s="225"/>
      <c r="C1160" s="226"/>
      <c r="D1160" s="227" t="s">
        <v>170</v>
      </c>
      <c r="E1160" s="228" t="s">
        <v>19</v>
      </c>
      <c r="F1160" s="229" t="s">
        <v>1020</v>
      </c>
      <c r="G1160" s="226"/>
      <c r="H1160" s="228" t="s">
        <v>19</v>
      </c>
      <c r="I1160" s="230"/>
      <c r="J1160" s="226"/>
      <c r="K1160" s="226"/>
      <c r="L1160" s="231"/>
      <c r="M1160" s="232"/>
      <c r="N1160" s="233"/>
      <c r="O1160" s="233"/>
      <c r="P1160" s="233"/>
      <c r="Q1160" s="233"/>
      <c r="R1160" s="233"/>
      <c r="S1160" s="233"/>
      <c r="T1160" s="234"/>
      <c r="U1160" s="13"/>
      <c r="V1160" s="13"/>
      <c r="W1160" s="13"/>
      <c r="X1160" s="13"/>
      <c r="Y1160" s="13"/>
      <c r="Z1160" s="13"/>
      <c r="AA1160" s="13"/>
      <c r="AB1160" s="13"/>
      <c r="AC1160" s="13"/>
      <c r="AD1160" s="13"/>
      <c r="AE1160" s="13"/>
      <c r="AT1160" s="235" t="s">
        <v>170</v>
      </c>
      <c r="AU1160" s="235" t="s">
        <v>79</v>
      </c>
      <c r="AV1160" s="13" t="s">
        <v>77</v>
      </c>
      <c r="AW1160" s="13" t="s">
        <v>31</v>
      </c>
      <c r="AX1160" s="13" t="s">
        <v>69</v>
      </c>
      <c r="AY1160" s="235" t="s">
        <v>159</v>
      </c>
    </row>
    <row r="1161" s="14" customFormat="1">
      <c r="A1161" s="14"/>
      <c r="B1161" s="236"/>
      <c r="C1161" s="237"/>
      <c r="D1161" s="227" t="s">
        <v>170</v>
      </c>
      <c r="E1161" s="238" t="s">
        <v>19</v>
      </c>
      <c r="F1161" s="239" t="s">
        <v>1331</v>
      </c>
      <c r="G1161" s="237"/>
      <c r="H1161" s="240">
        <v>4</v>
      </c>
      <c r="I1161" s="241"/>
      <c r="J1161" s="237"/>
      <c r="K1161" s="237"/>
      <c r="L1161" s="242"/>
      <c r="M1161" s="243"/>
      <c r="N1161" s="244"/>
      <c r="O1161" s="244"/>
      <c r="P1161" s="244"/>
      <c r="Q1161" s="244"/>
      <c r="R1161" s="244"/>
      <c r="S1161" s="244"/>
      <c r="T1161" s="245"/>
      <c r="U1161" s="14"/>
      <c r="V1161" s="14"/>
      <c r="W1161" s="14"/>
      <c r="X1161" s="14"/>
      <c r="Y1161" s="14"/>
      <c r="Z1161" s="14"/>
      <c r="AA1161" s="14"/>
      <c r="AB1161" s="14"/>
      <c r="AC1161" s="14"/>
      <c r="AD1161" s="14"/>
      <c r="AE1161" s="14"/>
      <c r="AT1161" s="246" t="s">
        <v>170</v>
      </c>
      <c r="AU1161" s="246" t="s">
        <v>79</v>
      </c>
      <c r="AV1161" s="14" t="s">
        <v>79</v>
      </c>
      <c r="AW1161" s="14" t="s">
        <v>31</v>
      </c>
      <c r="AX1161" s="14" t="s">
        <v>69</v>
      </c>
      <c r="AY1161" s="246" t="s">
        <v>159</v>
      </c>
    </row>
    <row r="1162" s="13" customFormat="1">
      <c r="A1162" s="13"/>
      <c r="B1162" s="225"/>
      <c r="C1162" s="226"/>
      <c r="D1162" s="227" t="s">
        <v>170</v>
      </c>
      <c r="E1162" s="228" t="s">
        <v>19</v>
      </c>
      <c r="F1162" s="229" t="s">
        <v>741</v>
      </c>
      <c r="G1162" s="226"/>
      <c r="H1162" s="228" t="s">
        <v>19</v>
      </c>
      <c r="I1162" s="230"/>
      <c r="J1162" s="226"/>
      <c r="K1162" s="226"/>
      <c r="L1162" s="231"/>
      <c r="M1162" s="232"/>
      <c r="N1162" s="233"/>
      <c r="O1162" s="233"/>
      <c r="P1162" s="233"/>
      <c r="Q1162" s="233"/>
      <c r="R1162" s="233"/>
      <c r="S1162" s="233"/>
      <c r="T1162" s="234"/>
      <c r="U1162" s="13"/>
      <c r="V1162" s="13"/>
      <c r="W1162" s="13"/>
      <c r="X1162" s="13"/>
      <c r="Y1162" s="13"/>
      <c r="Z1162" s="13"/>
      <c r="AA1162" s="13"/>
      <c r="AB1162" s="13"/>
      <c r="AC1162" s="13"/>
      <c r="AD1162" s="13"/>
      <c r="AE1162" s="13"/>
      <c r="AT1162" s="235" t="s">
        <v>170</v>
      </c>
      <c r="AU1162" s="235" t="s">
        <v>79</v>
      </c>
      <c r="AV1162" s="13" t="s">
        <v>77</v>
      </c>
      <c r="AW1162" s="13" t="s">
        <v>31</v>
      </c>
      <c r="AX1162" s="13" t="s">
        <v>69</v>
      </c>
      <c r="AY1162" s="235" t="s">
        <v>159</v>
      </c>
    </row>
    <row r="1163" s="14" customFormat="1">
      <c r="A1163" s="14"/>
      <c r="B1163" s="236"/>
      <c r="C1163" s="237"/>
      <c r="D1163" s="227" t="s">
        <v>170</v>
      </c>
      <c r="E1163" s="238" t="s">
        <v>19</v>
      </c>
      <c r="F1163" s="239" t="s">
        <v>288</v>
      </c>
      <c r="G1163" s="237"/>
      <c r="H1163" s="240">
        <v>18</v>
      </c>
      <c r="I1163" s="241"/>
      <c r="J1163" s="237"/>
      <c r="K1163" s="237"/>
      <c r="L1163" s="242"/>
      <c r="M1163" s="243"/>
      <c r="N1163" s="244"/>
      <c r="O1163" s="244"/>
      <c r="P1163" s="244"/>
      <c r="Q1163" s="244"/>
      <c r="R1163" s="244"/>
      <c r="S1163" s="244"/>
      <c r="T1163" s="245"/>
      <c r="U1163" s="14"/>
      <c r="V1163" s="14"/>
      <c r="W1163" s="14"/>
      <c r="X1163" s="14"/>
      <c r="Y1163" s="14"/>
      <c r="Z1163" s="14"/>
      <c r="AA1163" s="14"/>
      <c r="AB1163" s="14"/>
      <c r="AC1163" s="14"/>
      <c r="AD1163" s="14"/>
      <c r="AE1163" s="14"/>
      <c r="AT1163" s="246" t="s">
        <v>170</v>
      </c>
      <c r="AU1163" s="246" t="s">
        <v>79</v>
      </c>
      <c r="AV1163" s="14" t="s">
        <v>79</v>
      </c>
      <c r="AW1163" s="14" t="s">
        <v>31</v>
      </c>
      <c r="AX1163" s="14" t="s">
        <v>69</v>
      </c>
      <c r="AY1163" s="246" t="s">
        <v>159</v>
      </c>
    </row>
    <row r="1164" s="13" customFormat="1">
      <c r="A1164" s="13"/>
      <c r="B1164" s="225"/>
      <c r="C1164" s="226"/>
      <c r="D1164" s="227" t="s">
        <v>170</v>
      </c>
      <c r="E1164" s="228" t="s">
        <v>19</v>
      </c>
      <c r="F1164" s="229" t="s">
        <v>742</v>
      </c>
      <c r="G1164" s="226"/>
      <c r="H1164" s="228" t="s">
        <v>19</v>
      </c>
      <c r="I1164" s="230"/>
      <c r="J1164" s="226"/>
      <c r="K1164" s="226"/>
      <c r="L1164" s="231"/>
      <c r="M1164" s="232"/>
      <c r="N1164" s="233"/>
      <c r="O1164" s="233"/>
      <c r="P1164" s="233"/>
      <c r="Q1164" s="233"/>
      <c r="R1164" s="233"/>
      <c r="S1164" s="233"/>
      <c r="T1164" s="234"/>
      <c r="U1164" s="13"/>
      <c r="V1164" s="13"/>
      <c r="W1164" s="13"/>
      <c r="X1164" s="13"/>
      <c r="Y1164" s="13"/>
      <c r="Z1164" s="13"/>
      <c r="AA1164" s="13"/>
      <c r="AB1164" s="13"/>
      <c r="AC1164" s="13"/>
      <c r="AD1164" s="13"/>
      <c r="AE1164" s="13"/>
      <c r="AT1164" s="235" t="s">
        <v>170</v>
      </c>
      <c r="AU1164" s="235" t="s">
        <v>79</v>
      </c>
      <c r="AV1164" s="13" t="s">
        <v>77</v>
      </c>
      <c r="AW1164" s="13" t="s">
        <v>31</v>
      </c>
      <c r="AX1164" s="13" t="s">
        <v>69</v>
      </c>
      <c r="AY1164" s="235" t="s">
        <v>159</v>
      </c>
    </row>
    <row r="1165" s="14" customFormat="1">
      <c r="A1165" s="14"/>
      <c r="B1165" s="236"/>
      <c r="C1165" s="237"/>
      <c r="D1165" s="227" t="s">
        <v>170</v>
      </c>
      <c r="E1165" s="238" t="s">
        <v>19</v>
      </c>
      <c r="F1165" s="239" t="s">
        <v>232</v>
      </c>
      <c r="G1165" s="237"/>
      <c r="H1165" s="240">
        <v>9</v>
      </c>
      <c r="I1165" s="241"/>
      <c r="J1165" s="237"/>
      <c r="K1165" s="237"/>
      <c r="L1165" s="242"/>
      <c r="M1165" s="243"/>
      <c r="N1165" s="244"/>
      <c r="O1165" s="244"/>
      <c r="P1165" s="244"/>
      <c r="Q1165" s="244"/>
      <c r="R1165" s="244"/>
      <c r="S1165" s="244"/>
      <c r="T1165" s="245"/>
      <c r="U1165" s="14"/>
      <c r="V1165" s="14"/>
      <c r="W1165" s="14"/>
      <c r="X1165" s="14"/>
      <c r="Y1165" s="14"/>
      <c r="Z1165" s="14"/>
      <c r="AA1165" s="14"/>
      <c r="AB1165" s="14"/>
      <c r="AC1165" s="14"/>
      <c r="AD1165" s="14"/>
      <c r="AE1165" s="14"/>
      <c r="AT1165" s="246" t="s">
        <v>170</v>
      </c>
      <c r="AU1165" s="246" t="s">
        <v>79</v>
      </c>
      <c r="AV1165" s="14" t="s">
        <v>79</v>
      </c>
      <c r="AW1165" s="14" t="s">
        <v>31</v>
      </c>
      <c r="AX1165" s="14" t="s">
        <v>69</v>
      </c>
      <c r="AY1165" s="246" t="s">
        <v>159</v>
      </c>
    </row>
    <row r="1166" s="13" customFormat="1">
      <c r="A1166" s="13"/>
      <c r="B1166" s="225"/>
      <c r="C1166" s="226"/>
      <c r="D1166" s="227" t="s">
        <v>170</v>
      </c>
      <c r="E1166" s="228" t="s">
        <v>19</v>
      </c>
      <c r="F1166" s="229" t="s">
        <v>1318</v>
      </c>
      <c r="G1166" s="226"/>
      <c r="H1166" s="228" t="s">
        <v>19</v>
      </c>
      <c r="I1166" s="230"/>
      <c r="J1166" s="226"/>
      <c r="K1166" s="226"/>
      <c r="L1166" s="231"/>
      <c r="M1166" s="232"/>
      <c r="N1166" s="233"/>
      <c r="O1166" s="233"/>
      <c r="P1166" s="233"/>
      <c r="Q1166" s="233"/>
      <c r="R1166" s="233"/>
      <c r="S1166" s="233"/>
      <c r="T1166" s="234"/>
      <c r="U1166" s="13"/>
      <c r="V1166" s="13"/>
      <c r="W1166" s="13"/>
      <c r="X1166" s="13"/>
      <c r="Y1166" s="13"/>
      <c r="Z1166" s="13"/>
      <c r="AA1166" s="13"/>
      <c r="AB1166" s="13"/>
      <c r="AC1166" s="13"/>
      <c r="AD1166" s="13"/>
      <c r="AE1166" s="13"/>
      <c r="AT1166" s="235" t="s">
        <v>170</v>
      </c>
      <c r="AU1166" s="235" t="s">
        <v>79</v>
      </c>
      <c r="AV1166" s="13" t="s">
        <v>77</v>
      </c>
      <c r="AW1166" s="13" t="s">
        <v>31</v>
      </c>
      <c r="AX1166" s="13" t="s">
        <v>69</v>
      </c>
      <c r="AY1166" s="235" t="s">
        <v>159</v>
      </c>
    </row>
    <row r="1167" s="14" customFormat="1">
      <c r="A1167" s="14"/>
      <c r="B1167" s="236"/>
      <c r="C1167" s="237"/>
      <c r="D1167" s="227" t="s">
        <v>170</v>
      </c>
      <c r="E1167" s="238" t="s">
        <v>19</v>
      </c>
      <c r="F1167" s="239" t="s">
        <v>1332</v>
      </c>
      <c r="G1167" s="237"/>
      <c r="H1167" s="240">
        <v>526.25</v>
      </c>
      <c r="I1167" s="241"/>
      <c r="J1167" s="237"/>
      <c r="K1167" s="237"/>
      <c r="L1167" s="242"/>
      <c r="M1167" s="243"/>
      <c r="N1167" s="244"/>
      <c r="O1167" s="244"/>
      <c r="P1167" s="244"/>
      <c r="Q1167" s="244"/>
      <c r="R1167" s="244"/>
      <c r="S1167" s="244"/>
      <c r="T1167" s="245"/>
      <c r="U1167" s="14"/>
      <c r="V1167" s="14"/>
      <c r="W1167" s="14"/>
      <c r="X1167" s="14"/>
      <c r="Y1167" s="14"/>
      <c r="Z1167" s="14"/>
      <c r="AA1167" s="14"/>
      <c r="AB1167" s="14"/>
      <c r="AC1167" s="14"/>
      <c r="AD1167" s="14"/>
      <c r="AE1167" s="14"/>
      <c r="AT1167" s="246" t="s">
        <v>170</v>
      </c>
      <c r="AU1167" s="246" t="s">
        <v>79</v>
      </c>
      <c r="AV1167" s="14" t="s">
        <v>79</v>
      </c>
      <c r="AW1167" s="14" t="s">
        <v>31</v>
      </c>
      <c r="AX1167" s="14" t="s">
        <v>69</v>
      </c>
      <c r="AY1167" s="246" t="s">
        <v>159</v>
      </c>
    </row>
    <row r="1168" s="13" customFormat="1">
      <c r="A1168" s="13"/>
      <c r="B1168" s="225"/>
      <c r="C1168" s="226"/>
      <c r="D1168" s="227" t="s">
        <v>170</v>
      </c>
      <c r="E1168" s="228" t="s">
        <v>19</v>
      </c>
      <c r="F1168" s="229" t="s">
        <v>743</v>
      </c>
      <c r="G1168" s="226"/>
      <c r="H1168" s="228" t="s">
        <v>19</v>
      </c>
      <c r="I1168" s="230"/>
      <c r="J1168" s="226"/>
      <c r="K1168" s="226"/>
      <c r="L1168" s="231"/>
      <c r="M1168" s="232"/>
      <c r="N1168" s="233"/>
      <c r="O1168" s="233"/>
      <c r="P1168" s="233"/>
      <c r="Q1168" s="233"/>
      <c r="R1168" s="233"/>
      <c r="S1168" s="233"/>
      <c r="T1168" s="234"/>
      <c r="U1168" s="13"/>
      <c r="V1168" s="13"/>
      <c r="W1168" s="13"/>
      <c r="X1168" s="13"/>
      <c r="Y1168" s="13"/>
      <c r="Z1168" s="13"/>
      <c r="AA1168" s="13"/>
      <c r="AB1168" s="13"/>
      <c r="AC1168" s="13"/>
      <c r="AD1168" s="13"/>
      <c r="AE1168" s="13"/>
      <c r="AT1168" s="235" t="s">
        <v>170</v>
      </c>
      <c r="AU1168" s="235" t="s">
        <v>79</v>
      </c>
      <c r="AV1168" s="13" t="s">
        <v>77</v>
      </c>
      <c r="AW1168" s="13" t="s">
        <v>31</v>
      </c>
      <c r="AX1168" s="13" t="s">
        <v>69</v>
      </c>
      <c r="AY1168" s="235" t="s">
        <v>159</v>
      </c>
    </row>
    <row r="1169" s="14" customFormat="1">
      <c r="A1169" s="14"/>
      <c r="B1169" s="236"/>
      <c r="C1169" s="237"/>
      <c r="D1169" s="227" t="s">
        <v>170</v>
      </c>
      <c r="E1169" s="238" t="s">
        <v>19</v>
      </c>
      <c r="F1169" s="239" t="s">
        <v>215</v>
      </c>
      <c r="G1169" s="237"/>
      <c r="H1169" s="240">
        <v>6</v>
      </c>
      <c r="I1169" s="241"/>
      <c r="J1169" s="237"/>
      <c r="K1169" s="237"/>
      <c r="L1169" s="242"/>
      <c r="M1169" s="243"/>
      <c r="N1169" s="244"/>
      <c r="O1169" s="244"/>
      <c r="P1169" s="244"/>
      <c r="Q1169" s="244"/>
      <c r="R1169" s="244"/>
      <c r="S1169" s="244"/>
      <c r="T1169" s="245"/>
      <c r="U1169" s="14"/>
      <c r="V1169" s="14"/>
      <c r="W1169" s="14"/>
      <c r="X1169" s="14"/>
      <c r="Y1169" s="14"/>
      <c r="Z1169" s="14"/>
      <c r="AA1169" s="14"/>
      <c r="AB1169" s="14"/>
      <c r="AC1169" s="14"/>
      <c r="AD1169" s="14"/>
      <c r="AE1169" s="14"/>
      <c r="AT1169" s="246" t="s">
        <v>170</v>
      </c>
      <c r="AU1169" s="246" t="s">
        <v>79</v>
      </c>
      <c r="AV1169" s="14" t="s">
        <v>79</v>
      </c>
      <c r="AW1169" s="14" t="s">
        <v>31</v>
      </c>
      <c r="AX1169" s="14" t="s">
        <v>69</v>
      </c>
      <c r="AY1169" s="246" t="s">
        <v>159</v>
      </c>
    </row>
    <row r="1170" s="15" customFormat="1">
      <c r="A1170" s="15"/>
      <c r="B1170" s="247"/>
      <c r="C1170" s="248"/>
      <c r="D1170" s="227" t="s">
        <v>170</v>
      </c>
      <c r="E1170" s="249" t="s">
        <v>19</v>
      </c>
      <c r="F1170" s="250" t="s">
        <v>188</v>
      </c>
      <c r="G1170" s="248"/>
      <c r="H1170" s="251">
        <v>571.25</v>
      </c>
      <c r="I1170" s="252"/>
      <c r="J1170" s="248"/>
      <c r="K1170" s="248"/>
      <c r="L1170" s="253"/>
      <c r="M1170" s="254"/>
      <c r="N1170" s="255"/>
      <c r="O1170" s="255"/>
      <c r="P1170" s="255"/>
      <c r="Q1170" s="255"/>
      <c r="R1170" s="255"/>
      <c r="S1170" s="255"/>
      <c r="T1170" s="256"/>
      <c r="U1170" s="15"/>
      <c r="V1170" s="15"/>
      <c r="W1170" s="15"/>
      <c r="X1170" s="15"/>
      <c r="Y1170" s="15"/>
      <c r="Z1170" s="15"/>
      <c r="AA1170" s="15"/>
      <c r="AB1170" s="15"/>
      <c r="AC1170" s="15"/>
      <c r="AD1170" s="15"/>
      <c r="AE1170" s="15"/>
      <c r="AT1170" s="257" t="s">
        <v>170</v>
      </c>
      <c r="AU1170" s="257" t="s">
        <v>79</v>
      </c>
      <c r="AV1170" s="15" t="s">
        <v>166</v>
      </c>
      <c r="AW1170" s="15" t="s">
        <v>31</v>
      </c>
      <c r="AX1170" s="15" t="s">
        <v>77</v>
      </c>
      <c r="AY1170" s="257" t="s">
        <v>159</v>
      </c>
    </row>
    <row r="1171" s="2" customFormat="1" ht="16.5" customHeight="1">
      <c r="A1171" s="41"/>
      <c r="B1171" s="42"/>
      <c r="C1171" s="258" t="s">
        <v>1333</v>
      </c>
      <c r="D1171" s="258" t="s">
        <v>316</v>
      </c>
      <c r="E1171" s="259" t="s">
        <v>1321</v>
      </c>
      <c r="F1171" s="260" t="s">
        <v>1322</v>
      </c>
      <c r="G1171" s="261" t="s">
        <v>228</v>
      </c>
      <c r="H1171" s="262">
        <v>0.20000000000000001</v>
      </c>
      <c r="I1171" s="263"/>
      <c r="J1171" s="264">
        <f>ROUND(I1171*H1171,2)</f>
        <v>0</v>
      </c>
      <c r="K1171" s="260" t="s">
        <v>165</v>
      </c>
      <c r="L1171" s="265"/>
      <c r="M1171" s="266" t="s">
        <v>19</v>
      </c>
      <c r="N1171" s="267" t="s">
        <v>40</v>
      </c>
      <c r="O1171" s="87"/>
      <c r="P1171" s="216">
        <f>O1171*H1171</f>
        <v>0</v>
      </c>
      <c r="Q1171" s="216">
        <v>1</v>
      </c>
      <c r="R1171" s="216">
        <f>Q1171*H1171</f>
        <v>0.20000000000000001</v>
      </c>
      <c r="S1171" s="216">
        <v>0</v>
      </c>
      <c r="T1171" s="217">
        <f>S1171*H1171</f>
        <v>0</v>
      </c>
      <c r="U1171" s="41"/>
      <c r="V1171" s="41"/>
      <c r="W1171" s="41"/>
      <c r="X1171" s="41"/>
      <c r="Y1171" s="41"/>
      <c r="Z1171" s="41"/>
      <c r="AA1171" s="41"/>
      <c r="AB1171" s="41"/>
      <c r="AC1171" s="41"/>
      <c r="AD1171" s="41"/>
      <c r="AE1171" s="41"/>
      <c r="AR1171" s="218" t="s">
        <v>342</v>
      </c>
      <c r="AT1171" s="218" t="s">
        <v>316</v>
      </c>
      <c r="AU1171" s="218" t="s">
        <v>79</v>
      </c>
      <c r="AY1171" s="20" t="s">
        <v>159</v>
      </c>
      <c r="BE1171" s="219">
        <f>IF(N1171="základní",J1171,0)</f>
        <v>0</v>
      </c>
      <c r="BF1171" s="219">
        <f>IF(N1171="snížená",J1171,0)</f>
        <v>0</v>
      </c>
      <c r="BG1171" s="219">
        <f>IF(N1171="zákl. přenesená",J1171,0)</f>
        <v>0</v>
      </c>
      <c r="BH1171" s="219">
        <f>IF(N1171="sníž. přenesená",J1171,0)</f>
        <v>0</v>
      </c>
      <c r="BI1171" s="219">
        <f>IF(N1171="nulová",J1171,0)</f>
        <v>0</v>
      </c>
      <c r="BJ1171" s="20" t="s">
        <v>77</v>
      </c>
      <c r="BK1171" s="219">
        <f>ROUND(I1171*H1171,2)</f>
        <v>0</v>
      </c>
      <c r="BL1171" s="20" t="s">
        <v>273</v>
      </c>
      <c r="BM1171" s="218" t="s">
        <v>1334</v>
      </c>
    </row>
    <row r="1172" s="14" customFormat="1">
      <c r="A1172" s="14"/>
      <c r="B1172" s="236"/>
      <c r="C1172" s="237"/>
      <c r="D1172" s="227" t="s">
        <v>170</v>
      </c>
      <c r="E1172" s="238" t="s">
        <v>19</v>
      </c>
      <c r="F1172" s="239" t="s">
        <v>1335</v>
      </c>
      <c r="G1172" s="237"/>
      <c r="H1172" s="240">
        <v>0.20000000000000001</v>
      </c>
      <c r="I1172" s="241"/>
      <c r="J1172" s="237"/>
      <c r="K1172" s="237"/>
      <c r="L1172" s="242"/>
      <c r="M1172" s="243"/>
      <c r="N1172" s="244"/>
      <c r="O1172" s="244"/>
      <c r="P1172" s="244"/>
      <c r="Q1172" s="244"/>
      <c r="R1172" s="244"/>
      <c r="S1172" s="244"/>
      <c r="T1172" s="245"/>
      <c r="U1172" s="14"/>
      <c r="V1172" s="14"/>
      <c r="W1172" s="14"/>
      <c r="X1172" s="14"/>
      <c r="Y1172" s="14"/>
      <c r="Z1172" s="14"/>
      <c r="AA1172" s="14"/>
      <c r="AB1172" s="14"/>
      <c r="AC1172" s="14"/>
      <c r="AD1172" s="14"/>
      <c r="AE1172" s="14"/>
      <c r="AT1172" s="246" t="s">
        <v>170</v>
      </c>
      <c r="AU1172" s="246" t="s">
        <v>79</v>
      </c>
      <c r="AV1172" s="14" t="s">
        <v>79</v>
      </c>
      <c r="AW1172" s="14" t="s">
        <v>31</v>
      </c>
      <c r="AX1172" s="14" t="s">
        <v>77</v>
      </c>
      <c r="AY1172" s="246" t="s">
        <v>159</v>
      </c>
    </row>
    <row r="1173" s="2" customFormat="1" ht="16.5" customHeight="1">
      <c r="A1173" s="41"/>
      <c r="B1173" s="42"/>
      <c r="C1173" s="207" t="s">
        <v>1336</v>
      </c>
      <c r="D1173" s="207" t="s">
        <v>161</v>
      </c>
      <c r="E1173" s="208" t="s">
        <v>1337</v>
      </c>
      <c r="F1173" s="209" t="s">
        <v>1338</v>
      </c>
      <c r="G1173" s="210" t="s">
        <v>197</v>
      </c>
      <c r="H1173" s="211">
        <v>519</v>
      </c>
      <c r="I1173" s="212"/>
      <c r="J1173" s="213">
        <f>ROUND(I1173*H1173,2)</f>
        <v>0</v>
      </c>
      <c r="K1173" s="209" t="s">
        <v>165</v>
      </c>
      <c r="L1173" s="47"/>
      <c r="M1173" s="214" t="s">
        <v>19</v>
      </c>
      <c r="N1173" s="215" t="s">
        <v>40</v>
      </c>
      <c r="O1173" s="87"/>
      <c r="P1173" s="216">
        <f>O1173*H1173</f>
        <v>0</v>
      </c>
      <c r="Q1173" s="216">
        <v>0.00040000000000000002</v>
      </c>
      <c r="R1173" s="216">
        <f>Q1173*H1173</f>
        <v>0.20760000000000001</v>
      </c>
      <c r="S1173" s="216">
        <v>0</v>
      </c>
      <c r="T1173" s="217">
        <f>S1173*H1173</f>
        <v>0</v>
      </c>
      <c r="U1173" s="41"/>
      <c r="V1173" s="41"/>
      <c r="W1173" s="41"/>
      <c r="X1173" s="41"/>
      <c r="Y1173" s="41"/>
      <c r="Z1173" s="41"/>
      <c r="AA1173" s="41"/>
      <c r="AB1173" s="41"/>
      <c r="AC1173" s="41"/>
      <c r="AD1173" s="41"/>
      <c r="AE1173" s="41"/>
      <c r="AR1173" s="218" t="s">
        <v>273</v>
      </c>
      <c r="AT1173" s="218" t="s">
        <v>161</v>
      </c>
      <c r="AU1173" s="218" t="s">
        <v>79</v>
      </c>
      <c r="AY1173" s="20" t="s">
        <v>159</v>
      </c>
      <c r="BE1173" s="219">
        <f>IF(N1173="základní",J1173,0)</f>
        <v>0</v>
      </c>
      <c r="BF1173" s="219">
        <f>IF(N1173="snížená",J1173,0)</f>
        <v>0</v>
      </c>
      <c r="BG1173" s="219">
        <f>IF(N1173="zákl. přenesená",J1173,0)</f>
        <v>0</v>
      </c>
      <c r="BH1173" s="219">
        <f>IF(N1173="sníž. přenesená",J1173,0)</f>
        <v>0</v>
      </c>
      <c r="BI1173" s="219">
        <f>IF(N1173="nulová",J1173,0)</f>
        <v>0</v>
      </c>
      <c r="BJ1173" s="20" t="s">
        <v>77</v>
      </c>
      <c r="BK1173" s="219">
        <f>ROUND(I1173*H1173,2)</f>
        <v>0</v>
      </c>
      <c r="BL1173" s="20" t="s">
        <v>273</v>
      </c>
      <c r="BM1173" s="218" t="s">
        <v>1339</v>
      </c>
    </row>
    <row r="1174" s="2" customFormat="1">
      <c r="A1174" s="41"/>
      <c r="B1174" s="42"/>
      <c r="C1174" s="43"/>
      <c r="D1174" s="220" t="s">
        <v>168</v>
      </c>
      <c r="E1174" s="43"/>
      <c r="F1174" s="221" t="s">
        <v>1340</v>
      </c>
      <c r="G1174" s="43"/>
      <c r="H1174" s="43"/>
      <c r="I1174" s="222"/>
      <c r="J1174" s="43"/>
      <c r="K1174" s="43"/>
      <c r="L1174" s="47"/>
      <c r="M1174" s="223"/>
      <c r="N1174" s="224"/>
      <c r="O1174" s="87"/>
      <c r="P1174" s="87"/>
      <c r="Q1174" s="87"/>
      <c r="R1174" s="87"/>
      <c r="S1174" s="87"/>
      <c r="T1174" s="88"/>
      <c r="U1174" s="41"/>
      <c r="V1174" s="41"/>
      <c r="W1174" s="41"/>
      <c r="X1174" s="41"/>
      <c r="Y1174" s="41"/>
      <c r="Z1174" s="41"/>
      <c r="AA1174" s="41"/>
      <c r="AB1174" s="41"/>
      <c r="AC1174" s="41"/>
      <c r="AD1174" s="41"/>
      <c r="AE1174" s="41"/>
      <c r="AT1174" s="20" t="s">
        <v>168</v>
      </c>
      <c r="AU1174" s="20" t="s">
        <v>79</v>
      </c>
    </row>
    <row r="1175" s="13" customFormat="1">
      <c r="A1175" s="13"/>
      <c r="B1175" s="225"/>
      <c r="C1175" s="226"/>
      <c r="D1175" s="227" t="s">
        <v>170</v>
      </c>
      <c r="E1175" s="228" t="s">
        <v>19</v>
      </c>
      <c r="F1175" s="229" t="s">
        <v>1317</v>
      </c>
      <c r="G1175" s="226"/>
      <c r="H1175" s="228" t="s">
        <v>19</v>
      </c>
      <c r="I1175" s="230"/>
      <c r="J1175" s="226"/>
      <c r="K1175" s="226"/>
      <c r="L1175" s="231"/>
      <c r="M1175" s="232"/>
      <c r="N1175" s="233"/>
      <c r="O1175" s="233"/>
      <c r="P1175" s="233"/>
      <c r="Q1175" s="233"/>
      <c r="R1175" s="233"/>
      <c r="S1175" s="233"/>
      <c r="T1175" s="234"/>
      <c r="U1175" s="13"/>
      <c r="V1175" s="13"/>
      <c r="W1175" s="13"/>
      <c r="X1175" s="13"/>
      <c r="Y1175" s="13"/>
      <c r="Z1175" s="13"/>
      <c r="AA1175" s="13"/>
      <c r="AB1175" s="13"/>
      <c r="AC1175" s="13"/>
      <c r="AD1175" s="13"/>
      <c r="AE1175" s="13"/>
      <c r="AT1175" s="235" t="s">
        <v>170</v>
      </c>
      <c r="AU1175" s="235" t="s">
        <v>79</v>
      </c>
      <c r="AV1175" s="13" t="s">
        <v>77</v>
      </c>
      <c r="AW1175" s="13" t="s">
        <v>31</v>
      </c>
      <c r="AX1175" s="13" t="s">
        <v>69</v>
      </c>
      <c r="AY1175" s="235" t="s">
        <v>159</v>
      </c>
    </row>
    <row r="1176" s="14" customFormat="1">
      <c r="A1176" s="14"/>
      <c r="B1176" s="236"/>
      <c r="C1176" s="237"/>
      <c r="D1176" s="227" t="s">
        <v>170</v>
      </c>
      <c r="E1176" s="238" t="s">
        <v>19</v>
      </c>
      <c r="F1176" s="239" t="s">
        <v>647</v>
      </c>
      <c r="G1176" s="237"/>
      <c r="H1176" s="240">
        <v>4</v>
      </c>
      <c r="I1176" s="241"/>
      <c r="J1176" s="237"/>
      <c r="K1176" s="237"/>
      <c r="L1176" s="242"/>
      <c r="M1176" s="243"/>
      <c r="N1176" s="244"/>
      <c r="O1176" s="244"/>
      <c r="P1176" s="244"/>
      <c r="Q1176" s="244"/>
      <c r="R1176" s="244"/>
      <c r="S1176" s="244"/>
      <c r="T1176" s="245"/>
      <c r="U1176" s="14"/>
      <c r="V1176" s="14"/>
      <c r="W1176" s="14"/>
      <c r="X1176" s="14"/>
      <c r="Y1176" s="14"/>
      <c r="Z1176" s="14"/>
      <c r="AA1176" s="14"/>
      <c r="AB1176" s="14"/>
      <c r="AC1176" s="14"/>
      <c r="AD1176" s="14"/>
      <c r="AE1176" s="14"/>
      <c r="AT1176" s="246" t="s">
        <v>170</v>
      </c>
      <c r="AU1176" s="246" t="s">
        <v>79</v>
      </c>
      <c r="AV1176" s="14" t="s">
        <v>79</v>
      </c>
      <c r="AW1176" s="14" t="s">
        <v>31</v>
      </c>
      <c r="AX1176" s="14" t="s">
        <v>69</v>
      </c>
      <c r="AY1176" s="246" t="s">
        <v>159</v>
      </c>
    </row>
    <row r="1177" s="13" customFormat="1">
      <c r="A1177" s="13"/>
      <c r="B1177" s="225"/>
      <c r="C1177" s="226"/>
      <c r="D1177" s="227" t="s">
        <v>170</v>
      </c>
      <c r="E1177" s="228" t="s">
        <v>19</v>
      </c>
      <c r="F1177" s="229" t="s">
        <v>1318</v>
      </c>
      <c r="G1177" s="226"/>
      <c r="H1177" s="228" t="s">
        <v>19</v>
      </c>
      <c r="I1177" s="230"/>
      <c r="J1177" s="226"/>
      <c r="K1177" s="226"/>
      <c r="L1177" s="231"/>
      <c r="M1177" s="232"/>
      <c r="N1177" s="233"/>
      <c r="O1177" s="233"/>
      <c r="P1177" s="233"/>
      <c r="Q1177" s="233"/>
      <c r="R1177" s="233"/>
      <c r="S1177" s="233"/>
      <c r="T1177" s="234"/>
      <c r="U1177" s="13"/>
      <c r="V1177" s="13"/>
      <c r="W1177" s="13"/>
      <c r="X1177" s="13"/>
      <c r="Y1177" s="13"/>
      <c r="Z1177" s="13"/>
      <c r="AA1177" s="13"/>
      <c r="AB1177" s="13"/>
      <c r="AC1177" s="13"/>
      <c r="AD1177" s="13"/>
      <c r="AE1177" s="13"/>
      <c r="AT1177" s="235" t="s">
        <v>170</v>
      </c>
      <c r="AU1177" s="235" t="s">
        <v>79</v>
      </c>
      <c r="AV1177" s="13" t="s">
        <v>77</v>
      </c>
      <c r="AW1177" s="13" t="s">
        <v>31</v>
      </c>
      <c r="AX1177" s="13" t="s">
        <v>69</v>
      </c>
      <c r="AY1177" s="235" t="s">
        <v>159</v>
      </c>
    </row>
    <row r="1178" s="14" customFormat="1">
      <c r="A1178" s="14"/>
      <c r="B1178" s="236"/>
      <c r="C1178" s="237"/>
      <c r="D1178" s="227" t="s">
        <v>170</v>
      </c>
      <c r="E1178" s="238" t="s">
        <v>19</v>
      </c>
      <c r="F1178" s="239" t="s">
        <v>1319</v>
      </c>
      <c r="G1178" s="237"/>
      <c r="H1178" s="240">
        <v>515</v>
      </c>
      <c r="I1178" s="241"/>
      <c r="J1178" s="237"/>
      <c r="K1178" s="237"/>
      <c r="L1178" s="242"/>
      <c r="M1178" s="243"/>
      <c r="N1178" s="244"/>
      <c r="O1178" s="244"/>
      <c r="P1178" s="244"/>
      <c r="Q1178" s="244"/>
      <c r="R1178" s="244"/>
      <c r="S1178" s="244"/>
      <c r="T1178" s="245"/>
      <c r="U1178" s="14"/>
      <c r="V1178" s="14"/>
      <c r="W1178" s="14"/>
      <c r="X1178" s="14"/>
      <c r="Y1178" s="14"/>
      <c r="Z1178" s="14"/>
      <c r="AA1178" s="14"/>
      <c r="AB1178" s="14"/>
      <c r="AC1178" s="14"/>
      <c r="AD1178" s="14"/>
      <c r="AE1178" s="14"/>
      <c r="AT1178" s="246" t="s">
        <v>170</v>
      </c>
      <c r="AU1178" s="246" t="s">
        <v>79</v>
      </c>
      <c r="AV1178" s="14" t="s">
        <v>79</v>
      </c>
      <c r="AW1178" s="14" t="s">
        <v>31</v>
      </c>
      <c r="AX1178" s="14" t="s">
        <v>69</v>
      </c>
      <c r="AY1178" s="246" t="s">
        <v>159</v>
      </c>
    </row>
    <row r="1179" s="15" customFormat="1">
      <c r="A1179" s="15"/>
      <c r="B1179" s="247"/>
      <c r="C1179" s="248"/>
      <c r="D1179" s="227" t="s">
        <v>170</v>
      </c>
      <c r="E1179" s="249" t="s">
        <v>19</v>
      </c>
      <c r="F1179" s="250" t="s">
        <v>188</v>
      </c>
      <c r="G1179" s="248"/>
      <c r="H1179" s="251">
        <v>519</v>
      </c>
      <c r="I1179" s="252"/>
      <c r="J1179" s="248"/>
      <c r="K1179" s="248"/>
      <c r="L1179" s="253"/>
      <c r="M1179" s="254"/>
      <c r="N1179" s="255"/>
      <c r="O1179" s="255"/>
      <c r="P1179" s="255"/>
      <c r="Q1179" s="255"/>
      <c r="R1179" s="255"/>
      <c r="S1179" s="255"/>
      <c r="T1179" s="256"/>
      <c r="U1179" s="15"/>
      <c r="V1179" s="15"/>
      <c r="W1179" s="15"/>
      <c r="X1179" s="15"/>
      <c r="Y1179" s="15"/>
      <c r="Z1179" s="15"/>
      <c r="AA1179" s="15"/>
      <c r="AB1179" s="15"/>
      <c r="AC1179" s="15"/>
      <c r="AD1179" s="15"/>
      <c r="AE1179" s="15"/>
      <c r="AT1179" s="257" t="s">
        <v>170</v>
      </c>
      <c r="AU1179" s="257" t="s">
        <v>79</v>
      </c>
      <c r="AV1179" s="15" t="s">
        <v>166</v>
      </c>
      <c r="AW1179" s="15" t="s">
        <v>31</v>
      </c>
      <c r="AX1179" s="15" t="s">
        <v>77</v>
      </c>
      <c r="AY1179" s="257" t="s">
        <v>159</v>
      </c>
    </row>
    <row r="1180" s="2" customFormat="1" ht="24.15" customHeight="1">
      <c r="A1180" s="41"/>
      <c r="B1180" s="42"/>
      <c r="C1180" s="258" t="s">
        <v>1341</v>
      </c>
      <c r="D1180" s="258" t="s">
        <v>316</v>
      </c>
      <c r="E1180" s="259" t="s">
        <v>1342</v>
      </c>
      <c r="F1180" s="260" t="s">
        <v>1343</v>
      </c>
      <c r="G1180" s="261" t="s">
        <v>197</v>
      </c>
      <c r="H1180" s="262">
        <v>596.85000000000002</v>
      </c>
      <c r="I1180" s="263"/>
      <c r="J1180" s="264">
        <f>ROUND(I1180*H1180,2)</f>
        <v>0</v>
      </c>
      <c r="K1180" s="260" t="s">
        <v>165</v>
      </c>
      <c r="L1180" s="265"/>
      <c r="M1180" s="266" t="s">
        <v>19</v>
      </c>
      <c r="N1180" s="267" t="s">
        <v>40</v>
      </c>
      <c r="O1180" s="87"/>
      <c r="P1180" s="216">
        <f>O1180*H1180</f>
        <v>0</v>
      </c>
      <c r="Q1180" s="216">
        <v>0.0053</v>
      </c>
      <c r="R1180" s="216">
        <f>Q1180*H1180</f>
        <v>3.1633050000000003</v>
      </c>
      <c r="S1180" s="216">
        <v>0</v>
      </c>
      <c r="T1180" s="217">
        <f>S1180*H1180</f>
        <v>0</v>
      </c>
      <c r="U1180" s="41"/>
      <c r="V1180" s="41"/>
      <c r="W1180" s="41"/>
      <c r="X1180" s="41"/>
      <c r="Y1180" s="41"/>
      <c r="Z1180" s="41"/>
      <c r="AA1180" s="41"/>
      <c r="AB1180" s="41"/>
      <c r="AC1180" s="41"/>
      <c r="AD1180" s="41"/>
      <c r="AE1180" s="41"/>
      <c r="AR1180" s="218" t="s">
        <v>342</v>
      </c>
      <c r="AT1180" s="218" t="s">
        <v>316</v>
      </c>
      <c r="AU1180" s="218" t="s">
        <v>79</v>
      </c>
      <c r="AY1180" s="20" t="s">
        <v>159</v>
      </c>
      <c r="BE1180" s="219">
        <f>IF(N1180="základní",J1180,0)</f>
        <v>0</v>
      </c>
      <c r="BF1180" s="219">
        <f>IF(N1180="snížená",J1180,0)</f>
        <v>0</v>
      </c>
      <c r="BG1180" s="219">
        <f>IF(N1180="zákl. přenesená",J1180,0)</f>
        <v>0</v>
      </c>
      <c r="BH1180" s="219">
        <f>IF(N1180="sníž. přenesená",J1180,0)</f>
        <v>0</v>
      </c>
      <c r="BI1180" s="219">
        <f>IF(N1180="nulová",J1180,0)</f>
        <v>0</v>
      </c>
      <c r="BJ1180" s="20" t="s">
        <v>77</v>
      </c>
      <c r="BK1180" s="219">
        <f>ROUND(I1180*H1180,2)</f>
        <v>0</v>
      </c>
      <c r="BL1180" s="20" t="s">
        <v>273</v>
      </c>
      <c r="BM1180" s="218" t="s">
        <v>1344</v>
      </c>
    </row>
    <row r="1181" s="14" customFormat="1">
      <c r="A1181" s="14"/>
      <c r="B1181" s="236"/>
      <c r="C1181" s="237"/>
      <c r="D1181" s="227" t="s">
        <v>170</v>
      </c>
      <c r="E1181" s="238" t="s">
        <v>19</v>
      </c>
      <c r="F1181" s="239" t="s">
        <v>1345</v>
      </c>
      <c r="G1181" s="237"/>
      <c r="H1181" s="240">
        <v>596.85000000000002</v>
      </c>
      <c r="I1181" s="241"/>
      <c r="J1181" s="237"/>
      <c r="K1181" s="237"/>
      <c r="L1181" s="242"/>
      <c r="M1181" s="243"/>
      <c r="N1181" s="244"/>
      <c r="O1181" s="244"/>
      <c r="P1181" s="244"/>
      <c r="Q1181" s="244"/>
      <c r="R1181" s="244"/>
      <c r="S1181" s="244"/>
      <c r="T1181" s="245"/>
      <c r="U1181" s="14"/>
      <c r="V1181" s="14"/>
      <c r="W1181" s="14"/>
      <c r="X1181" s="14"/>
      <c r="Y1181" s="14"/>
      <c r="Z1181" s="14"/>
      <c r="AA1181" s="14"/>
      <c r="AB1181" s="14"/>
      <c r="AC1181" s="14"/>
      <c r="AD1181" s="14"/>
      <c r="AE1181" s="14"/>
      <c r="AT1181" s="246" t="s">
        <v>170</v>
      </c>
      <c r="AU1181" s="246" t="s">
        <v>79</v>
      </c>
      <c r="AV1181" s="14" t="s">
        <v>79</v>
      </c>
      <c r="AW1181" s="14" t="s">
        <v>31</v>
      </c>
      <c r="AX1181" s="14" t="s">
        <v>77</v>
      </c>
      <c r="AY1181" s="246" t="s">
        <v>159</v>
      </c>
    </row>
    <row r="1182" s="2" customFormat="1" ht="16.5" customHeight="1">
      <c r="A1182" s="41"/>
      <c r="B1182" s="42"/>
      <c r="C1182" s="207" t="s">
        <v>1346</v>
      </c>
      <c r="D1182" s="207" t="s">
        <v>161</v>
      </c>
      <c r="E1182" s="208" t="s">
        <v>1347</v>
      </c>
      <c r="F1182" s="209" t="s">
        <v>1348</v>
      </c>
      <c r="G1182" s="210" t="s">
        <v>197</v>
      </c>
      <c r="H1182" s="211">
        <v>571.25</v>
      </c>
      <c r="I1182" s="212"/>
      <c r="J1182" s="213">
        <f>ROUND(I1182*H1182,2)</f>
        <v>0</v>
      </c>
      <c r="K1182" s="209" t="s">
        <v>165</v>
      </c>
      <c r="L1182" s="47"/>
      <c r="M1182" s="214" t="s">
        <v>19</v>
      </c>
      <c r="N1182" s="215" t="s">
        <v>40</v>
      </c>
      <c r="O1182" s="87"/>
      <c r="P1182" s="216">
        <f>O1182*H1182</f>
        <v>0</v>
      </c>
      <c r="Q1182" s="216">
        <v>0.00040000000000000002</v>
      </c>
      <c r="R1182" s="216">
        <f>Q1182*H1182</f>
        <v>0.22850000000000001</v>
      </c>
      <c r="S1182" s="216">
        <v>0</v>
      </c>
      <c r="T1182" s="217">
        <f>S1182*H1182</f>
        <v>0</v>
      </c>
      <c r="U1182" s="41"/>
      <c r="V1182" s="41"/>
      <c r="W1182" s="41"/>
      <c r="X1182" s="41"/>
      <c r="Y1182" s="41"/>
      <c r="Z1182" s="41"/>
      <c r="AA1182" s="41"/>
      <c r="AB1182" s="41"/>
      <c r="AC1182" s="41"/>
      <c r="AD1182" s="41"/>
      <c r="AE1182" s="41"/>
      <c r="AR1182" s="218" t="s">
        <v>273</v>
      </c>
      <c r="AT1182" s="218" t="s">
        <v>161</v>
      </c>
      <c r="AU1182" s="218" t="s">
        <v>79</v>
      </c>
      <c r="AY1182" s="20" t="s">
        <v>159</v>
      </c>
      <c r="BE1182" s="219">
        <f>IF(N1182="základní",J1182,0)</f>
        <v>0</v>
      </c>
      <c r="BF1182" s="219">
        <f>IF(N1182="snížená",J1182,0)</f>
        <v>0</v>
      </c>
      <c r="BG1182" s="219">
        <f>IF(N1182="zákl. přenesená",J1182,0)</f>
        <v>0</v>
      </c>
      <c r="BH1182" s="219">
        <f>IF(N1182="sníž. přenesená",J1182,0)</f>
        <v>0</v>
      </c>
      <c r="BI1182" s="219">
        <f>IF(N1182="nulová",J1182,0)</f>
        <v>0</v>
      </c>
      <c r="BJ1182" s="20" t="s">
        <v>77</v>
      </c>
      <c r="BK1182" s="219">
        <f>ROUND(I1182*H1182,2)</f>
        <v>0</v>
      </c>
      <c r="BL1182" s="20" t="s">
        <v>273</v>
      </c>
      <c r="BM1182" s="218" t="s">
        <v>1349</v>
      </c>
    </row>
    <row r="1183" s="2" customFormat="1">
      <c r="A1183" s="41"/>
      <c r="B1183" s="42"/>
      <c r="C1183" s="43"/>
      <c r="D1183" s="220" t="s">
        <v>168</v>
      </c>
      <c r="E1183" s="43"/>
      <c r="F1183" s="221" t="s">
        <v>1350</v>
      </c>
      <c r="G1183" s="43"/>
      <c r="H1183" s="43"/>
      <c r="I1183" s="222"/>
      <c r="J1183" s="43"/>
      <c r="K1183" s="43"/>
      <c r="L1183" s="47"/>
      <c r="M1183" s="223"/>
      <c r="N1183" s="224"/>
      <c r="O1183" s="87"/>
      <c r="P1183" s="87"/>
      <c r="Q1183" s="87"/>
      <c r="R1183" s="87"/>
      <c r="S1183" s="87"/>
      <c r="T1183" s="88"/>
      <c r="U1183" s="41"/>
      <c r="V1183" s="41"/>
      <c r="W1183" s="41"/>
      <c r="X1183" s="41"/>
      <c r="Y1183" s="41"/>
      <c r="Z1183" s="41"/>
      <c r="AA1183" s="41"/>
      <c r="AB1183" s="41"/>
      <c r="AC1183" s="41"/>
      <c r="AD1183" s="41"/>
      <c r="AE1183" s="41"/>
      <c r="AT1183" s="20" t="s">
        <v>168</v>
      </c>
      <c r="AU1183" s="20" t="s">
        <v>79</v>
      </c>
    </row>
    <row r="1184" s="13" customFormat="1">
      <c r="A1184" s="13"/>
      <c r="B1184" s="225"/>
      <c r="C1184" s="226"/>
      <c r="D1184" s="227" t="s">
        <v>170</v>
      </c>
      <c r="E1184" s="228" t="s">
        <v>19</v>
      </c>
      <c r="F1184" s="229" t="s">
        <v>1317</v>
      </c>
      <c r="G1184" s="226"/>
      <c r="H1184" s="228" t="s">
        <v>19</v>
      </c>
      <c r="I1184" s="230"/>
      <c r="J1184" s="226"/>
      <c r="K1184" s="226"/>
      <c r="L1184" s="231"/>
      <c r="M1184" s="232"/>
      <c r="N1184" s="233"/>
      <c r="O1184" s="233"/>
      <c r="P1184" s="233"/>
      <c r="Q1184" s="233"/>
      <c r="R1184" s="233"/>
      <c r="S1184" s="233"/>
      <c r="T1184" s="234"/>
      <c r="U1184" s="13"/>
      <c r="V1184" s="13"/>
      <c r="W1184" s="13"/>
      <c r="X1184" s="13"/>
      <c r="Y1184" s="13"/>
      <c r="Z1184" s="13"/>
      <c r="AA1184" s="13"/>
      <c r="AB1184" s="13"/>
      <c r="AC1184" s="13"/>
      <c r="AD1184" s="13"/>
      <c r="AE1184" s="13"/>
      <c r="AT1184" s="235" t="s">
        <v>170</v>
      </c>
      <c r="AU1184" s="235" t="s">
        <v>79</v>
      </c>
      <c r="AV1184" s="13" t="s">
        <v>77</v>
      </c>
      <c r="AW1184" s="13" t="s">
        <v>31</v>
      </c>
      <c r="AX1184" s="13" t="s">
        <v>69</v>
      </c>
      <c r="AY1184" s="235" t="s">
        <v>159</v>
      </c>
    </row>
    <row r="1185" s="14" customFormat="1">
      <c r="A1185" s="14"/>
      <c r="B1185" s="236"/>
      <c r="C1185" s="237"/>
      <c r="D1185" s="227" t="s">
        <v>170</v>
      </c>
      <c r="E1185" s="238" t="s">
        <v>19</v>
      </c>
      <c r="F1185" s="239" t="s">
        <v>1330</v>
      </c>
      <c r="G1185" s="237"/>
      <c r="H1185" s="240">
        <v>8</v>
      </c>
      <c r="I1185" s="241"/>
      <c r="J1185" s="237"/>
      <c r="K1185" s="237"/>
      <c r="L1185" s="242"/>
      <c r="M1185" s="243"/>
      <c r="N1185" s="244"/>
      <c r="O1185" s="244"/>
      <c r="P1185" s="244"/>
      <c r="Q1185" s="244"/>
      <c r="R1185" s="244"/>
      <c r="S1185" s="244"/>
      <c r="T1185" s="245"/>
      <c r="U1185" s="14"/>
      <c r="V1185" s="14"/>
      <c r="W1185" s="14"/>
      <c r="X1185" s="14"/>
      <c r="Y1185" s="14"/>
      <c r="Z1185" s="14"/>
      <c r="AA1185" s="14"/>
      <c r="AB1185" s="14"/>
      <c r="AC1185" s="14"/>
      <c r="AD1185" s="14"/>
      <c r="AE1185" s="14"/>
      <c r="AT1185" s="246" t="s">
        <v>170</v>
      </c>
      <c r="AU1185" s="246" t="s">
        <v>79</v>
      </c>
      <c r="AV1185" s="14" t="s">
        <v>79</v>
      </c>
      <c r="AW1185" s="14" t="s">
        <v>31</v>
      </c>
      <c r="AX1185" s="14" t="s">
        <v>69</v>
      </c>
      <c r="AY1185" s="246" t="s">
        <v>159</v>
      </c>
    </row>
    <row r="1186" s="13" customFormat="1">
      <c r="A1186" s="13"/>
      <c r="B1186" s="225"/>
      <c r="C1186" s="226"/>
      <c r="D1186" s="227" t="s">
        <v>170</v>
      </c>
      <c r="E1186" s="228" t="s">
        <v>19</v>
      </c>
      <c r="F1186" s="229" t="s">
        <v>1020</v>
      </c>
      <c r="G1186" s="226"/>
      <c r="H1186" s="228" t="s">
        <v>19</v>
      </c>
      <c r="I1186" s="230"/>
      <c r="J1186" s="226"/>
      <c r="K1186" s="226"/>
      <c r="L1186" s="231"/>
      <c r="M1186" s="232"/>
      <c r="N1186" s="233"/>
      <c r="O1186" s="233"/>
      <c r="P1186" s="233"/>
      <c r="Q1186" s="233"/>
      <c r="R1186" s="233"/>
      <c r="S1186" s="233"/>
      <c r="T1186" s="234"/>
      <c r="U1186" s="13"/>
      <c r="V1186" s="13"/>
      <c r="W1186" s="13"/>
      <c r="X1186" s="13"/>
      <c r="Y1186" s="13"/>
      <c r="Z1186" s="13"/>
      <c r="AA1186" s="13"/>
      <c r="AB1186" s="13"/>
      <c r="AC1186" s="13"/>
      <c r="AD1186" s="13"/>
      <c r="AE1186" s="13"/>
      <c r="AT1186" s="235" t="s">
        <v>170</v>
      </c>
      <c r="AU1186" s="235" t="s">
        <v>79</v>
      </c>
      <c r="AV1186" s="13" t="s">
        <v>77</v>
      </c>
      <c r="AW1186" s="13" t="s">
        <v>31</v>
      </c>
      <c r="AX1186" s="13" t="s">
        <v>69</v>
      </c>
      <c r="AY1186" s="235" t="s">
        <v>159</v>
      </c>
    </row>
    <row r="1187" s="14" customFormat="1">
      <c r="A1187" s="14"/>
      <c r="B1187" s="236"/>
      <c r="C1187" s="237"/>
      <c r="D1187" s="227" t="s">
        <v>170</v>
      </c>
      <c r="E1187" s="238" t="s">
        <v>19</v>
      </c>
      <c r="F1187" s="239" t="s">
        <v>1331</v>
      </c>
      <c r="G1187" s="237"/>
      <c r="H1187" s="240">
        <v>4</v>
      </c>
      <c r="I1187" s="241"/>
      <c r="J1187" s="237"/>
      <c r="K1187" s="237"/>
      <c r="L1187" s="242"/>
      <c r="M1187" s="243"/>
      <c r="N1187" s="244"/>
      <c r="O1187" s="244"/>
      <c r="P1187" s="244"/>
      <c r="Q1187" s="244"/>
      <c r="R1187" s="244"/>
      <c r="S1187" s="244"/>
      <c r="T1187" s="245"/>
      <c r="U1187" s="14"/>
      <c r="V1187" s="14"/>
      <c r="W1187" s="14"/>
      <c r="X1187" s="14"/>
      <c r="Y1187" s="14"/>
      <c r="Z1187" s="14"/>
      <c r="AA1187" s="14"/>
      <c r="AB1187" s="14"/>
      <c r="AC1187" s="14"/>
      <c r="AD1187" s="14"/>
      <c r="AE1187" s="14"/>
      <c r="AT1187" s="246" t="s">
        <v>170</v>
      </c>
      <c r="AU1187" s="246" t="s">
        <v>79</v>
      </c>
      <c r="AV1187" s="14" t="s">
        <v>79</v>
      </c>
      <c r="AW1187" s="14" t="s">
        <v>31</v>
      </c>
      <c r="AX1187" s="14" t="s">
        <v>69</v>
      </c>
      <c r="AY1187" s="246" t="s">
        <v>159</v>
      </c>
    </row>
    <row r="1188" s="13" customFormat="1">
      <c r="A1188" s="13"/>
      <c r="B1188" s="225"/>
      <c r="C1188" s="226"/>
      <c r="D1188" s="227" t="s">
        <v>170</v>
      </c>
      <c r="E1188" s="228" t="s">
        <v>19</v>
      </c>
      <c r="F1188" s="229" t="s">
        <v>741</v>
      </c>
      <c r="G1188" s="226"/>
      <c r="H1188" s="228" t="s">
        <v>19</v>
      </c>
      <c r="I1188" s="230"/>
      <c r="J1188" s="226"/>
      <c r="K1188" s="226"/>
      <c r="L1188" s="231"/>
      <c r="M1188" s="232"/>
      <c r="N1188" s="233"/>
      <c r="O1188" s="233"/>
      <c r="P1188" s="233"/>
      <c r="Q1188" s="233"/>
      <c r="R1188" s="233"/>
      <c r="S1188" s="233"/>
      <c r="T1188" s="234"/>
      <c r="U1188" s="13"/>
      <c r="V1188" s="13"/>
      <c r="W1188" s="13"/>
      <c r="X1188" s="13"/>
      <c r="Y1188" s="13"/>
      <c r="Z1188" s="13"/>
      <c r="AA1188" s="13"/>
      <c r="AB1188" s="13"/>
      <c r="AC1188" s="13"/>
      <c r="AD1188" s="13"/>
      <c r="AE1188" s="13"/>
      <c r="AT1188" s="235" t="s">
        <v>170</v>
      </c>
      <c r="AU1188" s="235" t="s">
        <v>79</v>
      </c>
      <c r="AV1188" s="13" t="s">
        <v>77</v>
      </c>
      <c r="AW1188" s="13" t="s">
        <v>31</v>
      </c>
      <c r="AX1188" s="13" t="s">
        <v>69</v>
      </c>
      <c r="AY1188" s="235" t="s">
        <v>159</v>
      </c>
    </row>
    <row r="1189" s="14" customFormat="1">
      <c r="A1189" s="14"/>
      <c r="B1189" s="236"/>
      <c r="C1189" s="237"/>
      <c r="D1189" s="227" t="s">
        <v>170</v>
      </c>
      <c r="E1189" s="238" t="s">
        <v>19</v>
      </c>
      <c r="F1189" s="239" t="s">
        <v>288</v>
      </c>
      <c r="G1189" s="237"/>
      <c r="H1189" s="240">
        <v>18</v>
      </c>
      <c r="I1189" s="241"/>
      <c r="J1189" s="237"/>
      <c r="K1189" s="237"/>
      <c r="L1189" s="242"/>
      <c r="M1189" s="243"/>
      <c r="N1189" s="244"/>
      <c r="O1189" s="244"/>
      <c r="P1189" s="244"/>
      <c r="Q1189" s="244"/>
      <c r="R1189" s="244"/>
      <c r="S1189" s="244"/>
      <c r="T1189" s="245"/>
      <c r="U1189" s="14"/>
      <c r="V1189" s="14"/>
      <c r="W1189" s="14"/>
      <c r="X1189" s="14"/>
      <c r="Y1189" s="14"/>
      <c r="Z1189" s="14"/>
      <c r="AA1189" s="14"/>
      <c r="AB1189" s="14"/>
      <c r="AC1189" s="14"/>
      <c r="AD1189" s="14"/>
      <c r="AE1189" s="14"/>
      <c r="AT1189" s="246" t="s">
        <v>170</v>
      </c>
      <c r="AU1189" s="246" t="s">
        <v>79</v>
      </c>
      <c r="AV1189" s="14" t="s">
        <v>79</v>
      </c>
      <c r="AW1189" s="14" t="s">
        <v>31</v>
      </c>
      <c r="AX1189" s="14" t="s">
        <v>69</v>
      </c>
      <c r="AY1189" s="246" t="s">
        <v>159</v>
      </c>
    </row>
    <row r="1190" s="13" customFormat="1">
      <c r="A1190" s="13"/>
      <c r="B1190" s="225"/>
      <c r="C1190" s="226"/>
      <c r="D1190" s="227" t="s">
        <v>170</v>
      </c>
      <c r="E1190" s="228" t="s">
        <v>19</v>
      </c>
      <c r="F1190" s="229" t="s">
        <v>742</v>
      </c>
      <c r="G1190" s="226"/>
      <c r="H1190" s="228" t="s">
        <v>19</v>
      </c>
      <c r="I1190" s="230"/>
      <c r="J1190" s="226"/>
      <c r="K1190" s="226"/>
      <c r="L1190" s="231"/>
      <c r="M1190" s="232"/>
      <c r="N1190" s="233"/>
      <c r="O1190" s="233"/>
      <c r="P1190" s="233"/>
      <c r="Q1190" s="233"/>
      <c r="R1190" s="233"/>
      <c r="S1190" s="233"/>
      <c r="T1190" s="234"/>
      <c r="U1190" s="13"/>
      <c r="V1190" s="13"/>
      <c r="W1190" s="13"/>
      <c r="X1190" s="13"/>
      <c r="Y1190" s="13"/>
      <c r="Z1190" s="13"/>
      <c r="AA1190" s="13"/>
      <c r="AB1190" s="13"/>
      <c r="AC1190" s="13"/>
      <c r="AD1190" s="13"/>
      <c r="AE1190" s="13"/>
      <c r="AT1190" s="235" t="s">
        <v>170</v>
      </c>
      <c r="AU1190" s="235" t="s">
        <v>79</v>
      </c>
      <c r="AV1190" s="13" t="s">
        <v>77</v>
      </c>
      <c r="AW1190" s="13" t="s">
        <v>31</v>
      </c>
      <c r="AX1190" s="13" t="s">
        <v>69</v>
      </c>
      <c r="AY1190" s="235" t="s">
        <v>159</v>
      </c>
    </row>
    <row r="1191" s="14" customFormat="1">
      <c r="A1191" s="14"/>
      <c r="B1191" s="236"/>
      <c r="C1191" s="237"/>
      <c r="D1191" s="227" t="s">
        <v>170</v>
      </c>
      <c r="E1191" s="238" t="s">
        <v>19</v>
      </c>
      <c r="F1191" s="239" t="s">
        <v>232</v>
      </c>
      <c r="G1191" s="237"/>
      <c r="H1191" s="240">
        <v>9</v>
      </c>
      <c r="I1191" s="241"/>
      <c r="J1191" s="237"/>
      <c r="K1191" s="237"/>
      <c r="L1191" s="242"/>
      <c r="M1191" s="243"/>
      <c r="N1191" s="244"/>
      <c r="O1191" s="244"/>
      <c r="P1191" s="244"/>
      <c r="Q1191" s="244"/>
      <c r="R1191" s="244"/>
      <c r="S1191" s="244"/>
      <c r="T1191" s="245"/>
      <c r="U1191" s="14"/>
      <c r="V1191" s="14"/>
      <c r="W1191" s="14"/>
      <c r="X1191" s="14"/>
      <c r="Y1191" s="14"/>
      <c r="Z1191" s="14"/>
      <c r="AA1191" s="14"/>
      <c r="AB1191" s="14"/>
      <c r="AC1191" s="14"/>
      <c r="AD1191" s="14"/>
      <c r="AE1191" s="14"/>
      <c r="AT1191" s="246" t="s">
        <v>170</v>
      </c>
      <c r="AU1191" s="246" t="s">
        <v>79</v>
      </c>
      <c r="AV1191" s="14" t="s">
        <v>79</v>
      </c>
      <c r="AW1191" s="14" t="s">
        <v>31</v>
      </c>
      <c r="AX1191" s="14" t="s">
        <v>69</v>
      </c>
      <c r="AY1191" s="246" t="s">
        <v>159</v>
      </c>
    </row>
    <row r="1192" s="13" customFormat="1">
      <c r="A1192" s="13"/>
      <c r="B1192" s="225"/>
      <c r="C1192" s="226"/>
      <c r="D1192" s="227" t="s">
        <v>170</v>
      </c>
      <c r="E1192" s="228" t="s">
        <v>19</v>
      </c>
      <c r="F1192" s="229" t="s">
        <v>1318</v>
      </c>
      <c r="G1192" s="226"/>
      <c r="H1192" s="228" t="s">
        <v>19</v>
      </c>
      <c r="I1192" s="230"/>
      <c r="J1192" s="226"/>
      <c r="K1192" s="226"/>
      <c r="L1192" s="231"/>
      <c r="M1192" s="232"/>
      <c r="N1192" s="233"/>
      <c r="O1192" s="233"/>
      <c r="P1192" s="233"/>
      <c r="Q1192" s="233"/>
      <c r="R1192" s="233"/>
      <c r="S1192" s="233"/>
      <c r="T1192" s="234"/>
      <c r="U1192" s="13"/>
      <c r="V1192" s="13"/>
      <c r="W1192" s="13"/>
      <c r="X1192" s="13"/>
      <c r="Y1192" s="13"/>
      <c r="Z1192" s="13"/>
      <c r="AA1192" s="13"/>
      <c r="AB1192" s="13"/>
      <c r="AC1192" s="13"/>
      <c r="AD1192" s="13"/>
      <c r="AE1192" s="13"/>
      <c r="AT1192" s="235" t="s">
        <v>170</v>
      </c>
      <c r="AU1192" s="235" t="s">
        <v>79</v>
      </c>
      <c r="AV1192" s="13" t="s">
        <v>77</v>
      </c>
      <c r="AW1192" s="13" t="s">
        <v>31</v>
      </c>
      <c r="AX1192" s="13" t="s">
        <v>69</v>
      </c>
      <c r="AY1192" s="235" t="s">
        <v>159</v>
      </c>
    </row>
    <row r="1193" s="14" customFormat="1">
      <c r="A1193" s="14"/>
      <c r="B1193" s="236"/>
      <c r="C1193" s="237"/>
      <c r="D1193" s="227" t="s">
        <v>170</v>
      </c>
      <c r="E1193" s="238" t="s">
        <v>19</v>
      </c>
      <c r="F1193" s="239" t="s">
        <v>1332</v>
      </c>
      <c r="G1193" s="237"/>
      <c r="H1193" s="240">
        <v>526.25</v>
      </c>
      <c r="I1193" s="241"/>
      <c r="J1193" s="237"/>
      <c r="K1193" s="237"/>
      <c r="L1193" s="242"/>
      <c r="M1193" s="243"/>
      <c r="N1193" s="244"/>
      <c r="O1193" s="244"/>
      <c r="P1193" s="244"/>
      <c r="Q1193" s="244"/>
      <c r="R1193" s="244"/>
      <c r="S1193" s="244"/>
      <c r="T1193" s="245"/>
      <c r="U1193" s="14"/>
      <c r="V1193" s="14"/>
      <c r="W1193" s="14"/>
      <c r="X1193" s="14"/>
      <c r="Y1193" s="14"/>
      <c r="Z1193" s="14"/>
      <c r="AA1193" s="14"/>
      <c r="AB1193" s="14"/>
      <c r="AC1193" s="14"/>
      <c r="AD1193" s="14"/>
      <c r="AE1193" s="14"/>
      <c r="AT1193" s="246" t="s">
        <v>170</v>
      </c>
      <c r="AU1193" s="246" t="s">
        <v>79</v>
      </c>
      <c r="AV1193" s="14" t="s">
        <v>79</v>
      </c>
      <c r="AW1193" s="14" t="s">
        <v>31</v>
      </c>
      <c r="AX1193" s="14" t="s">
        <v>69</v>
      </c>
      <c r="AY1193" s="246" t="s">
        <v>159</v>
      </c>
    </row>
    <row r="1194" s="13" customFormat="1">
      <c r="A1194" s="13"/>
      <c r="B1194" s="225"/>
      <c r="C1194" s="226"/>
      <c r="D1194" s="227" t="s">
        <v>170</v>
      </c>
      <c r="E1194" s="228" t="s">
        <v>19</v>
      </c>
      <c r="F1194" s="229" t="s">
        <v>743</v>
      </c>
      <c r="G1194" s="226"/>
      <c r="H1194" s="228" t="s">
        <v>19</v>
      </c>
      <c r="I1194" s="230"/>
      <c r="J1194" s="226"/>
      <c r="K1194" s="226"/>
      <c r="L1194" s="231"/>
      <c r="M1194" s="232"/>
      <c r="N1194" s="233"/>
      <c r="O1194" s="233"/>
      <c r="P1194" s="233"/>
      <c r="Q1194" s="233"/>
      <c r="R1194" s="233"/>
      <c r="S1194" s="233"/>
      <c r="T1194" s="234"/>
      <c r="U1194" s="13"/>
      <c r="V1194" s="13"/>
      <c r="W1194" s="13"/>
      <c r="X1194" s="13"/>
      <c r="Y1194" s="13"/>
      <c r="Z1194" s="13"/>
      <c r="AA1194" s="13"/>
      <c r="AB1194" s="13"/>
      <c r="AC1194" s="13"/>
      <c r="AD1194" s="13"/>
      <c r="AE1194" s="13"/>
      <c r="AT1194" s="235" t="s">
        <v>170</v>
      </c>
      <c r="AU1194" s="235" t="s">
        <v>79</v>
      </c>
      <c r="AV1194" s="13" t="s">
        <v>77</v>
      </c>
      <c r="AW1194" s="13" t="s">
        <v>31</v>
      </c>
      <c r="AX1194" s="13" t="s">
        <v>69</v>
      </c>
      <c r="AY1194" s="235" t="s">
        <v>159</v>
      </c>
    </row>
    <row r="1195" s="14" customFormat="1">
      <c r="A1195" s="14"/>
      <c r="B1195" s="236"/>
      <c r="C1195" s="237"/>
      <c r="D1195" s="227" t="s">
        <v>170</v>
      </c>
      <c r="E1195" s="238" t="s">
        <v>19</v>
      </c>
      <c r="F1195" s="239" t="s">
        <v>215</v>
      </c>
      <c r="G1195" s="237"/>
      <c r="H1195" s="240">
        <v>6</v>
      </c>
      <c r="I1195" s="241"/>
      <c r="J1195" s="237"/>
      <c r="K1195" s="237"/>
      <c r="L1195" s="242"/>
      <c r="M1195" s="243"/>
      <c r="N1195" s="244"/>
      <c r="O1195" s="244"/>
      <c r="P1195" s="244"/>
      <c r="Q1195" s="244"/>
      <c r="R1195" s="244"/>
      <c r="S1195" s="244"/>
      <c r="T1195" s="245"/>
      <c r="U1195" s="14"/>
      <c r="V1195" s="14"/>
      <c r="W1195" s="14"/>
      <c r="X1195" s="14"/>
      <c r="Y1195" s="14"/>
      <c r="Z1195" s="14"/>
      <c r="AA1195" s="14"/>
      <c r="AB1195" s="14"/>
      <c r="AC1195" s="14"/>
      <c r="AD1195" s="14"/>
      <c r="AE1195" s="14"/>
      <c r="AT1195" s="246" t="s">
        <v>170</v>
      </c>
      <c r="AU1195" s="246" t="s">
        <v>79</v>
      </c>
      <c r="AV1195" s="14" t="s">
        <v>79</v>
      </c>
      <c r="AW1195" s="14" t="s">
        <v>31</v>
      </c>
      <c r="AX1195" s="14" t="s">
        <v>69</v>
      </c>
      <c r="AY1195" s="246" t="s">
        <v>159</v>
      </c>
    </row>
    <row r="1196" s="15" customFormat="1">
      <c r="A1196" s="15"/>
      <c r="B1196" s="247"/>
      <c r="C1196" s="248"/>
      <c r="D1196" s="227" t="s">
        <v>170</v>
      </c>
      <c r="E1196" s="249" t="s">
        <v>19</v>
      </c>
      <c r="F1196" s="250" t="s">
        <v>188</v>
      </c>
      <c r="G1196" s="248"/>
      <c r="H1196" s="251">
        <v>571.25</v>
      </c>
      <c r="I1196" s="252"/>
      <c r="J1196" s="248"/>
      <c r="K1196" s="248"/>
      <c r="L1196" s="253"/>
      <c r="M1196" s="254"/>
      <c r="N1196" s="255"/>
      <c r="O1196" s="255"/>
      <c r="P1196" s="255"/>
      <c r="Q1196" s="255"/>
      <c r="R1196" s="255"/>
      <c r="S1196" s="255"/>
      <c r="T1196" s="256"/>
      <c r="U1196" s="15"/>
      <c r="V1196" s="15"/>
      <c r="W1196" s="15"/>
      <c r="X1196" s="15"/>
      <c r="Y1196" s="15"/>
      <c r="Z1196" s="15"/>
      <c r="AA1196" s="15"/>
      <c r="AB1196" s="15"/>
      <c r="AC1196" s="15"/>
      <c r="AD1196" s="15"/>
      <c r="AE1196" s="15"/>
      <c r="AT1196" s="257" t="s">
        <v>170</v>
      </c>
      <c r="AU1196" s="257" t="s">
        <v>79</v>
      </c>
      <c r="AV1196" s="15" t="s">
        <v>166</v>
      </c>
      <c r="AW1196" s="15" t="s">
        <v>31</v>
      </c>
      <c r="AX1196" s="15" t="s">
        <v>77</v>
      </c>
      <c r="AY1196" s="257" t="s">
        <v>159</v>
      </c>
    </row>
    <row r="1197" s="2" customFormat="1" ht="24.15" customHeight="1">
      <c r="A1197" s="41"/>
      <c r="B1197" s="42"/>
      <c r="C1197" s="258" t="s">
        <v>1351</v>
      </c>
      <c r="D1197" s="258" t="s">
        <v>316</v>
      </c>
      <c r="E1197" s="259" t="s">
        <v>1342</v>
      </c>
      <c r="F1197" s="260" t="s">
        <v>1343</v>
      </c>
      <c r="G1197" s="261" t="s">
        <v>197</v>
      </c>
      <c r="H1197" s="262">
        <v>685.5</v>
      </c>
      <c r="I1197" s="263"/>
      <c r="J1197" s="264">
        <f>ROUND(I1197*H1197,2)</f>
        <v>0</v>
      </c>
      <c r="K1197" s="260" t="s">
        <v>165</v>
      </c>
      <c r="L1197" s="265"/>
      <c r="M1197" s="266" t="s">
        <v>19</v>
      </c>
      <c r="N1197" s="267" t="s">
        <v>40</v>
      </c>
      <c r="O1197" s="87"/>
      <c r="P1197" s="216">
        <f>O1197*H1197</f>
        <v>0</v>
      </c>
      <c r="Q1197" s="216">
        <v>0.0053</v>
      </c>
      <c r="R1197" s="216">
        <f>Q1197*H1197</f>
        <v>3.6331500000000001</v>
      </c>
      <c r="S1197" s="216">
        <v>0</v>
      </c>
      <c r="T1197" s="217">
        <f>S1197*H1197</f>
        <v>0</v>
      </c>
      <c r="U1197" s="41"/>
      <c r="V1197" s="41"/>
      <c r="W1197" s="41"/>
      <c r="X1197" s="41"/>
      <c r="Y1197" s="41"/>
      <c r="Z1197" s="41"/>
      <c r="AA1197" s="41"/>
      <c r="AB1197" s="41"/>
      <c r="AC1197" s="41"/>
      <c r="AD1197" s="41"/>
      <c r="AE1197" s="41"/>
      <c r="AR1197" s="218" t="s">
        <v>342</v>
      </c>
      <c r="AT1197" s="218" t="s">
        <v>316</v>
      </c>
      <c r="AU1197" s="218" t="s">
        <v>79</v>
      </c>
      <c r="AY1197" s="20" t="s">
        <v>159</v>
      </c>
      <c r="BE1197" s="219">
        <f>IF(N1197="základní",J1197,0)</f>
        <v>0</v>
      </c>
      <c r="BF1197" s="219">
        <f>IF(N1197="snížená",J1197,0)</f>
        <v>0</v>
      </c>
      <c r="BG1197" s="219">
        <f>IF(N1197="zákl. přenesená",J1197,0)</f>
        <v>0</v>
      </c>
      <c r="BH1197" s="219">
        <f>IF(N1197="sníž. přenesená",J1197,0)</f>
        <v>0</v>
      </c>
      <c r="BI1197" s="219">
        <f>IF(N1197="nulová",J1197,0)</f>
        <v>0</v>
      </c>
      <c r="BJ1197" s="20" t="s">
        <v>77</v>
      </c>
      <c r="BK1197" s="219">
        <f>ROUND(I1197*H1197,2)</f>
        <v>0</v>
      </c>
      <c r="BL1197" s="20" t="s">
        <v>273</v>
      </c>
      <c r="BM1197" s="218" t="s">
        <v>1352</v>
      </c>
    </row>
    <row r="1198" s="14" customFormat="1">
      <c r="A1198" s="14"/>
      <c r="B1198" s="236"/>
      <c r="C1198" s="237"/>
      <c r="D1198" s="227" t="s">
        <v>170</v>
      </c>
      <c r="E1198" s="238" t="s">
        <v>19</v>
      </c>
      <c r="F1198" s="239" t="s">
        <v>1353</v>
      </c>
      <c r="G1198" s="237"/>
      <c r="H1198" s="240">
        <v>685.5</v>
      </c>
      <c r="I1198" s="241"/>
      <c r="J1198" s="237"/>
      <c r="K1198" s="237"/>
      <c r="L1198" s="242"/>
      <c r="M1198" s="243"/>
      <c r="N1198" s="244"/>
      <c r="O1198" s="244"/>
      <c r="P1198" s="244"/>
      <c r="Q1198" s="244"/>
      <c r="R1198" s="244"/>
      <c r="S1198" s="244"/>
      <c r="T1198" s="245"/>
      <c r="U1198" s="14"/>
      <c r="V1198" s="14"/>
      <c r="W1198" s="14"/>
      <c r="X1198" s="14"/>
      <c r="Y1198" s="14"/>
      <c r="Z1198" s="14"/>
      <c r="AA1198" s="14"/>
      <c r="AB1198" s="14"/>
      <c r="AC1198" s="14"/>
      <c r="AD1198" s="14"/>
      <c r="AE1198" s="14"/>
      <c r="AT1198" s="246" t="s">
        <v>170</v>
      </c>
      <c r="AU1198" s="246" t="s">
        <v>79</v>
      </c>
      <c r="AV1198" s="14" t="s">
        <v>79</v>
      </c>
      <c r="AW1198" s="14" t="s">
        <v>31</v>
      </c>
      <c r="AX1198" s="14" t="s">
        <v>77</v>
      </c>
      <c r="AY1198" s="246" t="s">
        <v>159</v>
      </c>
    </row>
    <row r="1199" s="2" customFormat="1" ht="16.5" customHeight="1">
      <c r="A1199" s="41"/>
      <c r="B1199" s="42"/>
      <c r="C1199" s="207" t="s">
        <v>1354</v>
      </c>
      <c r="D1199" s="207" t="s">
        <v>161</v>
      </c>
      <c r="E1199" s="208" t="s">
        <v>1355</v>
      </c>
      <c r="F1199" s="209" t="s">
        <v>1356</v>
      </c>
      <c r="G1199" s="210" t="s">
        <v>197</v>
      </c>
      <c r="H1199" s="211">
        <v>37</v>
      </c>
      <c r="I1199" s="212"/>
      <c r="J1199" s="213">
        <f>ROUND(I1199*H1199,2)</f>
        <v>0</v>
      </c>
      <c r="K1199" s="209" t="s">
        <v>165</v>
      </c>
      <c r="L1199" s="47"/>
      <c r="M1199" s="214" t="s">
        <v>19</v>
      </c>
      <c r="N1199" s="215" t="s">
        <v>40</v>
      </c>
      <c r="O1199" s="87"/>
      <c r="P1199" s="216">
        <f>O1199*H1199</f>
        <v>0</v>
      </c>
      <c r="Q1199" s="216">
        <v>4.0000000000000003E-05</v>
      </c>
      <c r="R1199" s="216">
        <f>Q1199*H1199</f>
        <v>0.0014800000000000002</v>
      </c>
      <c r="S1199" s="216">
        <v>0</v>
      </c>
      <c r="T1199" s="217">
        <f>S1199*H1199</f>
        <v>0</v>
      </c>
      <c r="U1199" s="41"/>
      <c r="V1199" s="41"/>
      <c r="W1199" s="41"/>
      <c r="X1199" s="41"/>
      <c r="Y1199" s="41"/>
      <c r="Z1199" s="41"/>
      <c r="AA1199" s="41"/>
      <c r="AB1199" s="41"/>
      <c r="AC1199" s="41"/>
      <c r="AD1199" s="41"/>
      <c r="AE1199" s="41"/>
      <c r="AR1199" s="218" t="s">
        <v>273</v>
      </c>
      <c r="AT1199" s="218" t="s">
        <v>161</v>
      </c>
      <c r="AU1199" s="218" t="s">
        <v>79</v>
      </c>
      <c r="AY1199" s="20" t="s">
        <v>159</v>
      </c>
      <c r="BE1199" s="219">
        <f>IF(N1199="základní",J1199,0)</f>
        <v>0</v>
      </c>
      <c r="BF1199" s="219">
        <f>IF(N1199="snížená",J1199,0)</f>
        <v>0</v>
      </c>
      <c r="BG1199" s="219">
        <f>IF(N1199="zákl. přenesená",J1199,0)</f>
        <v>0</v>
      </c>
      <c r="BH1199" s="219">
        <f>IF(N1199="sníž. přenesená",J1199,0)</f>
        <v>0</v>
      </c>
      <c r="BI1199" s="219">
        <f>IF(N1199="nulová",J1199,0)</f>
        <v>0</v>
      </c>
      <c r="BJ1199" s="20" t="s">
        <v>77</v>
      </c>
      <c r="BK1199" s="219">
        <f>ROUND(I1199*H1199,2)</f>
        <v>0</v>
      </c>
      <c r="BL1199" s="20" t="s">
        <v>273</v>
      </c>
      <c r="BM1199" s="218" t="s">
        <v>1357</v>
      </c>
    </row>
    <row r="1200" s="2" customFormat="1">
      <c r="A1200" s="41"/>
      <c r="B1200" s="42"/>
      <c r="C1200" s="43"/>
      <c r="D1200" s="220" t="s">
        <v>168</v>
      </c>
      <c r="E1200" s="43"/>
      <c r="F1200" s="221" t="s">
        <v>1358</v>
      </c>
      <c r="G1200" s="43"/>
      <c r="H1200" s="43"/>
      <c r="I1200" s="222"/>
      <c r="J1200" s="43"/>
      <c r="K1200" s="43"/>
      <c r="L1200" s="47"/>
      <c r="M1200" s="223"/>
      <c r="N1200" s="224"/>
      <c r="O1200" s="87"/>
      <c r="P1200" s="87"/>
      <c r="Q1200" s="87"/>
      <c r="R1200" s="87"/>
      <c r="S1200" s="87"/>
      <c r="T1200" s="88"/>
      <c r="U1200" s="41"/>
      <c r="V1200" s="41"/>
      <c r="W1200" s="41"/>
      <c r="X1200" s="41"/>
      <c r="Y1200" s="41"/>
      <c r="Z1200" s="41"/>
      <c r="AA1200" s="41"/>
      <c r="AB1200" s="41"/>
      <c r="AC1200" s="41"/>
      <c r="AD1200" s="41"/>
      <c r="AE1200" s="41"/>
      <c r="AT1200" s="20" t="s">
        <v>168</v>
      </c>
      <c r="AU1200" s="20" t="s">
        <v>79</v>
      </c>
    </row>
    <row r="1201" s="13" customFormat="1">
      <c r="A1201" s="13"/>
      <c r="B1201" s="225"/>
      <c r="C1201" s="226"/>
      <c r="D1201" s="227" t="s">
        <v>170</v>
      </c>
      <c r="E1201" s="228" t="s">
        <v>19</v>
      </c>
      <c r="F1201" s="229" t="s">
        <v>1020</v>
      </c>
      <c r="G1201" s="226"/>
      <c r="H1201" s="228" t="s">
        <v>19</v>
      </c>
      <c r="I1201" s="230"/>
      <c r="J1201" s="226"/>
      <c r="K1201" s="226"/>
      <c r="L1201" s="231"/>
      <c r="M1201" s="232"/>
      <c r="N1201" s="233"/>
      <c r="O1201" s="233"/>
      <c r="P1201" s="233"/>
      <c r="Q1201" s="233"/>
      <c r="R1201" s="233"/>
      <c r="S1201" s="233"/>
      <c r="T1201" s="234"/>
      <c r="U1201" s="13"/>
      <c r="V1201" s="13"/>
      <c r="W1201" s="13"/>
      <c r="X1201" s="13"/>
      <c r="Y1201" s="13"/>
      <c r="Z1201" s="13"/>
      <c r="AA1201" s="13"/>
      <c r="AB1201" s="13"/>
      <c r="AC1201" s="13"/>
      <c r="AD1201" s="13"/>
      <c r="AE1201" s="13"/>
      <c r="AT1201" s="235" t="s">
        <v>170</v>
      </c>
      <c r="AU1201" s="235" t="s">
        <v>79</v>
      </c>
      <c r="AV1201" s="13" t="s">
        <v>77</v>
      </c>
      <c r="AW1201" s="13" t="s">
        <v>31</v>
      </c>
      <c r="AX1201" s="13" t="s">
        <v>69</v>
      </c>
      <c r="AY1201" s="235" t="s">
        <v>159</v>
      </c>
    </row>
    <row r="1202" s="14" customFormat="1">
      <c r="A1202" s="14"/>
      <c r="B1202" s="236"/>
      <c r="C1202" s="237"/>
      <c r="D1202" s="227" t="s">
        <v>170</v>
      </c>
      <c r="E1202" s="238" t="s">
        <v>19</v>
      </c>
      <c r="F1202" s="239" t="s">
        <v>1331</v>
      </c>
      <c r="G1202" s="237"/>
      <c r="H1202" s="240">
        <v>4</v>
      </c>
      <c r="I1202" s="241"/>
      <c r="J1202" s="237"/>
      <c r="K1202" s="237"/>
      <c r="L1202" s="242"/>
      <c r="M1202" s="243"/>
      <c r="N1202" s="244"/>
      <c r="O1202" s="244"/>
      <c r="P1202" s="244"/>
      <c r="Q1202" s="244"/>
      <c r="R1202" s="244"/>
      <c r="S1202" s="244"/>
      <c r="T1202" s="245"/>
      <c r="U1202" s="14"/>
      <c r="V1202" s="14"/>
      <c r="W1202" s="14"/>
      <c r="X1202" s="14"/>
      <c r="Y1202" s="14"/>
      <c r="Z1202" s="14"/>
      <c r="AA1202" s="14"/>
      <c r="AB1202" s="14"/>
      <c r="AC1202" s="14"/>
      <c r="AD1202" s="14"/>
      <c r="AE1202" s="14"/>
      <c r="AT1202" s="246" t="s">
        <v>170</v>
      </c>
      <c r="AU1202" s="246" t="s">
        <v>79</v>
      </c>
      <c r="AV1202" s="14" t="s">
        <v>79</v>
      </c>
      <c r="AW1202" s="14" t="s">
        <v>31</v>
      </c>
      <c r="AX1202" s="14" t="s">
        <v>69</v>
      </c>
      <c r="AY1202" s="246" t="s">
        <v>159</v>
      </c>
    </row>
    <row r="1203" s="13" customFormat="1">
      <c r="A1203" s="13"/>
      <c r="B1203" s="225"/>
      <c r="C1203" s="226"/>
      <c r="D1203" s="227" t="s">
        <v>170</v>
      </c>
      <c r="E1203" s="228" t="s">
        <v>19</v>
      </c>
      <c r="F1203" s="229" t="s">
        <v>741</v>
      </c>
      <c r="G1203" s="226"/>
      <c r="H1203" s="228" t="s">
        <v>19</v>
      </c>
      <c r="I1203" s="230"/>
      <c r="J1203" s="226"/>
      <c r="K1203" s="226"/>
      <c r="L1203" s="231"/>
      <c r="M1203" s="232"/>
      <c r="N1203" s="233"/>
      <c r="O1203" s="233"/>
      <c r="P1203" s="233"/>
      <c r="Q1203" s="233"/>
      <c r="R1203" s="233"/>
      <c r="S1203" s="233"/>
      <c r="T1203" s="234"/>
      <c r="U1203" s="13"/>
      <c r="V1203" s="13"/>
      <c r="W1203" s="13"/>
      <c r="X1203" s="13"/>
      <c r="Y1203" s="13"/>
      <c r="Z1203" s="13"/>
      <c r="AA1203" s="13"/>
      <c r="AB1203" s="13"/>
      <c r="AC1203" s="13"/>
      <c r="AD1203" s="13"/>
      <c r="AE1203" s="13"/>
      <c r="AT1203" s="235" t="s">
        <v>170</v>
      </c>
      <c r="AU1203" s="235" t="s">
        <v>79</v>
      </c>
      <c r="AV1203" s="13" t="s">
        <v>77</v>
      </c>
      <c r="AW1203" s="13" t="s">
        <v>31</v>
      </c>
      <c r="AX1203" s="13" t="s">
        <v>69</v>
      </c>
      <c r="AY1203" s="235" t="s">
        <v>159</v>
      </c>
    </row>
    <row r="1204" s="14" customFormat="1">
      <c r="A1204" s="14"/>
      <c r="B1204" s="236"/>
      <c r="C1204" s="237"/>
      <c r="D1204" s="227" t="s">
        <v>170</v>
      </c>
      <c r="E1204" s="238" t="s">
        <v>19</v>
      </c>
      <c r="F1204" s="239" t="s">
        <v>288</v>
      </c>
      <c r="G1204" s="237"/>
      <c r="H1204" s="240">
        <v>18</v>
      </c>
      <c r="I1204" s="241"/>
      <c r="J1204" s="237"/>
      <c r="K1204" s="237"/>
      <c r="L1204" s="242"/>
      <c r="M1204" s="243"/>
      <c r="N1204" s="244"/>
      <c r="O1204" s="244"/>
      <c r="P1204" s="244"/>
      <c r="Q1204" s="244"/>
      <c r="R1204" s="244"/>
      <c r="S1204" s="244"/>
      <c r="T1204" s="245"/>
      <c r="U1204" s="14"/>
      <c r="V1204" s="14"/>
      <c r="W1204" s="14"/>
      <c r="X1204" s="14"/>
      <c r="Y1204" s="14"/>
      <c r="Z1204" s="14"/>
      <c r="AA1204" s="14"/>
      <c r="AB1204" s="14"/>
      <c r="AC1204" s="14"/>
      <c r="AD1204" s="14"/>
      <c r="AE1204" s="14"/>
      <c r="AT1204" s="246" t="s">
        <v>170</v>
      </c>
      <c r="AU1204" s="246" t="s">
        <v>79</v>
      </c>
      <c r="AV1204" s="14" t="s">
        <v>79</v>
      </c>
      <c r="AW1204" s="14" t="s">
        <v>31</v>
      </c>
      <c r="AX1204" s="14" t="s">
        <v>69</v>
      </c>
      <c r="AY1204" s="246" t="s">
        <v>159</v>
      </c>
    </row>
    <row r="1205" s="13" customFormat="1">
      <c r="A1205" s="13"/>
      <c r="B1205" s="225"/>
      <c r="C1205" s="226"/>
      <c r="D1205" s="227" t="s">
        <v>170</v>
      </c>
      <c r="E1205" s="228" t="s">
        <v>19</v>
      </c>
      <c r="F1205" s="229" t="s">
        <v>742</v>
      </c>
      <c r="G1205" s="226"/>
      <c r="H1205" s="228" t="s">
        <v>19</v>
      </c>
      <c r="I1205" s="230"/>
      <c r="J1205" s="226"/>
      <c r="K1205" s="226"/>
      <c r="L1205" s="231"/>
      <c r="M1205" s="232"/>
      <c r="N1205" s="233"/>
      <c r="O1205" s="233"/>
      <c r="P1205" s="233"/>
      <c r="Q1205" s="233"/>
      <c r="R1205" s="233"/>
      <c r="S1205" s="233"/>
      <c r="T1205" s="234"/>
      <c r="U1205" s="13"/>
      <c r="V1205" s="13"/>
      <c r="W1205" s="13"/>
      <c r="X1205" s="13"/>
      <c r="Y1205" s="13"/>
      <c r="Z1205" s="13"/>
      <c r="AA1205" s="13"/>
      <c r="AB1205" s="13"/>
      <c r="AC1205" s="13"/>
      <c r="AD1205" s="13"/>
      <c r="AE1205" s="13"/>
      <c r="AT1205" s="235" t="s">
        <v>170</v>
      </c>
      <c r="AU1205" s="235" t="s">
        <v>79</v>
      </c>
      <c r="AV1205" s="13" t="s">
        <v>77</v>
      </c>
      <c r="AW1205" s="13" t="s">
        <v>31</v>
      </c>
      <c r="AX1205" s="13" t="s">
        <v>69</v>
      </c>
      <c r="AY1205" s="235" t="s">
        <v>159</v>
      </c>
    </row>
    <row r="1206" s="14" customFormat="1">
      <c r="A1206" s="14"/>
      <c r="B1206" s="236"/>
      <c r="C1206" s="237"/>
      <c r="D1206" s="227" t="s">
        <v>170</v>
      </c>
      <c r="E1206" s="238" t="s">
        <v>19</v>
      </c>
      <c r="F1206" s="239" t="s">
        <v>232</v>
      </c>
      <c r="G1206" s="237"/>
      <c r="H1206" s="240">
        <v>9</v>
      </c>
      <c r="I1206" s="241"/>
      <c r="J1206" s="237"/>
      <c r="K1206" s="237"/>
      <c r="L1206" s="242"/>
      <c r="M1206" s="243"/>
      <c r="N1206" s="244"/>
      <c r="O1206" s="244"/>
      <c r="P1206" s="244"/>
      <c r="Q1206" s="244"/>
      <c r="R1206" s="244"/>
      <c r="S1206" s="244"/>
      <c r="T1206" s="245"/>
      <c r="U1206" s="14"/>
      <c r="V1206" s="14"/>
      <c r="W1206" s="14"/>
      <c r="X1206" s="14"/>
      <c r="Y1206" s="14"/>
      <c r="Z1206" s="14"/>
      <c r="AA1206" s="14"/>
      <c r="AB1206" s="14"/>
      <c r="AC1206" s="14"/>
      <c r="AD1206" s="14"/>
      <c r="AE1206" s="14"/>
      <c r="AT1206" s="246" t="s">
        <v>170</v>
      </c>
      <c r="AU1206" s="246" t="s">
        <v>79</v>
      </c>
      <c r="AV1206" s="14" t="s">
        <v>79</v>
      </c>
      <c r="AW1206" s="14" t="s">
        <v>31</v>
      </c>
      <c r="AX1206" s="14" t="s">
        <v>69</v>
      </c>
      <c r="AY1206" s="246" t="s">
        <v>159</v>
      </c>
    </row>
    <row r="1207" s="13" customFormat="1">
      <c r="A1207" s="13"/>
      <c r="B1207" s="225"/>
      <c r="C1207" s="226"/>
      <c r="D1207" s="227" t="s">
        <v>170</v>
      </c>
      <c r="E1207" s="228" t="s">
        <v>19</v>
      </c>
      <c r="F1207" s="229" t="s">
        <v>743</v>
      </c>
      <c r="G1207" s="226"/>
      <c r="H1207" s="228" t="s">
        <v>19</v>
      </c>
      <c r="I1207" s="230"/>
      <c r="J1207" s="226"/>
      <c r="K1207" s="226"/>
      <c r="L1207" s="231"/>
      <c r="M1207" s="232"/>
      <c r="N1207" s="233"/>
      <c r="O1207" s="233"/>
      <c r="P1207" s="233"/>
      <c r="Q1207" s="233"/>
      <c r="R1207" s="233"/>
      <c r="S1207" s="233"/>
      <c r="T1207" s="234"/>
      <c r="U1207" s="13"/>
      <c r="V1207" s="13"/>
      <c r="W1207" s="13"/>
      <c r="X1207" s="13"/>
      <c r="Y1207" s="13"/>
      <c r="Z1207" s="13"/>
      <c r="AA1207" s="13"/>
      <c r="AB1207" s="13"/>
      <c r="AC1207" s="13"/>
      <c r="AD1207" s="13"/>
      <c r="AE1207" s="13"/>
      <c r="AT1207" s="235" t="s">
        <v>170</v>
      </c>
      <c r="AU1207" s="235" t="s">
        <v>79</v>
      </c>
      <c r="AV1207" s="13" t="s">
        <v>77</v>
      </c>
      <c r="AW1207" s="13" t="s">
        <v>31</v>
      </c>
      <c r="AX1207" s="13" t="s">
        <v>69</v>
      </c>
      <c r="AY1207" s="235" t="s">
        <v>159</v>
      </c>
    </row>
    <row r="1208" s="14" customFormat="1">
      <c r="A1208" s="14"/>
      <c r="B1208" s="236"/>
      <c r="C1208" s="237"/>
      <c r="D1208" s="227" t="s">
        <v>170</v>
      </c>
      <c r="E1208" s="238" t="s">
        <v>19</v>
      </c>
      <c r="F1208" s="239" t="s">
        <v>215</v>
      </c>
      <c r="G1208" s="237"/>
      <c r="H1208" s="240">
        <v>6</v>
      </c>
      <c r="I1208" s="241"/>
      <c r="J1208" s="237"/>
      <c r="K1208" s="237"/>
      <c r="L1208" s="242"/>
      <c r="M1208" s="243"/>
      <c r="N1208" s="244"/>
      <c r="O1208" s="244"/>
      <c r="P1208" s="244"/>
      <c r="Q1208" s="244"/>
      <c r="R1208" s="244"/>
      <c r="S1208" s="244"/>
      <c r="T1208" s="245"/>
      <c r="U1208" s="14"/>
      <c r="V1208" s="14"/>
      <c r="W1208" s="14"/>
      <c r="X1208" s="14"/>
      <c r="Y1208" s="14"/>
      <c r="Z1208" s="14"/>
      <c r="AA1208" s="14"/>
      <c r="AB1208" s="14"/>
      <c r="AC1208" s="14"/>
      <c r="AD1208" s="14"/>
      <c r="AE1208" s="14"/>
      <c r="AT1208" s="246" t="s">
        <v>170</v>
      </c>
      <c r="AU1208" s="246" t="s">
        <v>79</v>
      </c>
      <c r="AV1208" s="14" t="s">
        <v>79</v>
      </c>
      <c r="AW1208" s="14" t="s">
        <v>31</v>
      </c>
      <c r="AX1208" s="14" t="s">
        <v>69</v>
      </c>
      <c r="AY1208" s="246" t="s">
        <v>159</v>
      </c>
    </row>
    <row r="1209" s="15" customFormat="1">
      <c r="A1209" s="15"/>
      <c r="B1209" s="247"/>
      <c r="C1209" s="248"/>
      <c r="D1209" s="227" t="s">
        <v>170</v>
      </c>
      <c r="E1209" s="249" t="s">
        <v>19</v>
      </c>
      <c r="F1209" s="250" t="s">
        <v>188</v>
      </c>
      <c r="G1209" s="248"/>
      <c r="H1209" s="251">
        <v>37</v>
      </c>
      <c r="I1209" s="252"/>
      <c r="J1209" s="248"/>
      <c r="K1209" s="248"/>
      <c r="L1209" s="253"/>
      <c r="M1209" s="254"/>
      <c r="N1209" s="255"/>
      <c r="O1209" s="255"/>
      <c r="P1209" s="255"/>
      <c r="Q1209" s="255"/>
      <c r="R1209" s="255"/>
      <c r="S1209" s="255"/>
      <c r="T1209" s="256"/>
      <c r="U1209" s="15"/>
      <c r="V1209" s="15"/>
      <c r="W1209" s="15"/>
      <c r="X1209" s="15"/>
      <c r="Y1209" s="15"/>
      <c r="Z1209" s="15"/>
      <c r="AA1209" s="15"/>
      <c r="AB1209" s="15"/>
      <c r="AC1209" s="15"/>
      <c r="AD1209" s="15"/>
      <c r="AE1209" s="15"/>
      <c r="AT1209" s="257" t="s">
        <v>170</v>
      </c>
      <c r="AU1209" s="257" t="s">
        <v>79</v>
      </c>
      <c r="AV1209" s="15" t="s">
        <v>166</v>
      </c>
      <c r="AW1209" s="15" t="s">
        <v>31</v>
      </c>
      <c r="AX1209" s="15" t="s">
        <v>77</v>
      </c>
      <c r="AY1209" s="257" t="s">
        <v>159</v>
      </c>
    </row>
    <row r="1210" s="2" customFormat="1" ht="16.5" customHeight="1">
      <c r="A1210" s="41"/>
      <c r="B1210" s="42"/>
      <c r="C1210" s="258" t="s">
        <v>1359</v>
      </c>
      <c r="D1210" s="258" t="s">
        <v>316</v>
      </c>
      <c r="E1210" s="259" t="s">
        <v>1360</v>
      </c>
      <c r="F1210" s="260" t="s">
        <v>1361</v>
      </c>
      <c r="G1210" s="261" t="s">
        <v>197</v>
      </c>
      <c r="H1210" s="262">
        <v>45.140000000000001</v>
      </c>
      <c r="I1210" s="263"/>
      <c r="J1210" s="264">
        <f>ROUND(I1210*H1210,2)</f>
        <v>0</v>
      </c>
      <c r="K1210" s="260" t="s">
        <v>165</v>
      </c>
      <c r="L1210" s="265"/>
      <c r="M1210" s="266" t="s">
        <v>19</v>
      </c>
      <c r="N1210" s="267" t="s">
        <v>40</v>
      </c>
      <c r="O1210" s="87"/>
      <c r="P1210" s="216">
        <f>O1210*H1210</f>
        <v>0</v>
      </c>
      <c r="Q1210" s="216">
        <v>0.00029999999999999997</v>
      </c>
      <c r="R1210" s="216">
        <f>Q1210*H1210</f>
        <v>0.013541999999999999</v>
      </c>
      <c r="S1210" s="216">
        <v>0</v>
      </c>
      <c r="T1210" s="217">
        <f>S1210*H1210</f>
        <v>0</v>
      </c>
      <c r="U1210" s="41"/>
      <c r="V1210" s="41"/>
      <c r="W1210" s="41"/>
      <c r="X1210" s="41"/>
      <c r="Y1210" s="41"/>
      <c r="Z1210" s="41"/>
      <c r="AA1210" s="41"/>
      <c r="AB1210" s="41"/>
      <c r="AC1210" s="41"/>
      <c r="AD1210" s="41"/>
      <c r="AE1210" s="41"/>
      <c r="AR1210" s="218" t="s">
        <v>342</v>
      </c>
      <c r="AT1210" s="218" t="s">
        <v>316</v>
      </c>
      <c r="AU1210" s="218" t="s">
        <v>79</v>
      </c>
      <c r="AY1210" s="20" t="s">
        <v>159</v>
      </c>
      <c r="BE1210" s="219">
        <f>IF(N1210="základní",J1210,0)</f>
        <v>0</v>
      </c>
      <c r="BF1210" s="219">
        <f>IF(N1210="snížená",J1210,0)</f>
        <v>0</v>
      </c>
      <c r="BG1210" s="219">
        <f>IF(N1210="zákl. přenesená",J1210,0)</f>
        <v>0</v>
      </c>
      <c r="BH1210" s="219">
        <f>IF(N1210="sníž. přenesená",J1210,0)</f>
        <v>0</v>
      </c>
      <c r="BI1210" s="219">
        <f>IF(N1210="nulová",J1210,0)</f>
        <v>0</v>
      </c>
      <c r="BJ1210" s="20" t="s">
        <v>77</v>
      </c>
      <c r="BK1210" s="219">
        <f>ROUND(I1210*H1210,2)</f>
        <v>0</v>
      </c>
      <c r="BL1210" s="20" t="s">
        <v>273</v>
      </c>
      <c r="BM1210" s="218" t="s">
        <v>1362</v>
      </c>
    </row>
    <row r="1211" s="14" customFormat="1">
      <c r="A1211" s="14"/>
      <c r="B1211" s="236"/>
      <c r="C1211" s="237"/>
      <c r="D1211" s="227" t="s">
        <v>170</v>
      </c>
      <c r="E1211" s="238" t="s">
        <v>19</v>
      </c>
      <c r="F1211" s="239" t="s">
        <v>1363</v>
      </c>
      <c r="G1211" s="237"/>
      <c r="H1211" s="240">
        <v>45.140000000000001</v>
      </c>
      <c r="I1211" s="241"/>
      <c r="J1211" s="237"/>
      <c r="K1211" s="237"/>
      <c r="L1211" s="242"/>
      <c r="M1211" s="243"/>
      <c r="N1211" s="244"/>
      <c r="O1211" s="244"/>
      <c r="P1211" s="244"/>
      <c r="Q1211" s="244"/>
      <c r="R1211" s="244"/>
      <c r="S1211" s="244"/>
      <c r="T1211" s="245"/>
      <c r="U1211" s="14"/>
      <c r="V1211" s="14"/>
      <c r="W1211" s="14"/>
      <c r="X1211" s="14"/>
      <c r="Y1211" s="14"/>
      <c r="Z1211" s="14"/>
      <c r="AA1211" s="14"/>
      <c r="AB1211" s="14"/>
      <c r="AC1211" s="14"/>
      <c r="AD1211" s="14"/>
      <c r="AE1211" s="14"/>
      <c r="AT1211" s="246" t="s">
        <v>170</v>
      </c>
      <c r="AU1211" s="246" t="s">
        <v>79</v>
      </c>
      <c r="AV1211" s="14" t="s">
        <v>79</v>
      </c>
      <c r="AW1211" s="14" t="s">
        <v>31</v>
      </c>
      <c r="AX1211" s="14" t="s">
        <v>77</v>
      </c>
      <c r="AY1211" s="246" t="s">
        <v>159</v>
      </c>
    </row>
    <row r="1212" s="2" customFormat="1" ht="24.15" customHeight="1">
      <c r="A1212" s="41"/>
      <c r="B1212" s="42"/>
      <c r="C1212" s="207" t="s">
        <v>1364</v>
      </c>
      <c r="D1212" s="207" t="s">
        <v>161</v>
      </c>
      <c r="E1212" s="208" t="s">
        <v>1365</v>
      </c>
      <c r="F1212" s="209" t="s">
        <v>1366</v>
      </c>
      <c r="G1212" s="210" t="s">
        <v>228</v>
      </c>
      <c r="H1212" s="211">
        <v>7.6040000000000001</v>
      </c>
      <c r="I1212" s="212"/>
      <c r="J1212" s="213">
        <f>ROUND(I1212*H1212,2)</f>
        <v>0</v>
      </c>
      <c r="K1212" s="209" t="s">
        <v>165</v>
      </c>
      <c r="L1212" s="47"/>
      <c r="M1212" s="214" t="s">
        <v>19</v>
      </c>
      <c r="N1212" s="215" t="s">
        <v>40</v>
      </c>
      <c r="O1212" s="87"/>
      <c r="P1212" s="216">
        <f>O1212*H1212</f>
        <v>0</v>
      </c>
      <c r="Q1212" s="216">
        <v>0</v>
      </c>
      <c r="R1212" s="216">
        <f>Q1212*H1212</f>
        <v>0</v>
      </c>
      <c r="S1212" s="216">
        <v>0</v>
      </c>
      <c r="T1212" s="217">
        <f>S1212*H1212</f>
        <v>0</v>
      </c>
      <c r="U1212" s="41"/>
      <c r="V1212" s="41"/>
      <c r="W1212" s="41"/>
      <c r="X1212" s="41"/>
      <c r="Y1212" s="41"/>
      <c r="Z1212" s="41"/>
      <c r="AA1212" s="41"/>
      <c r="AB1212" s="41"/>
      <c r="AC1212" s="41"/>
      <c r="AD1212" s="41"/>
      <c r="AE1212" s="41"/>
      <c r="AR1212" s="218" t="s">
        <v>273</v>
      </c>
      <c r="AT1212" s="218" t="s">
        <v>161</v>
      </c>
      <c r="AU1212" s="218" t="s">
        <v>79</v>
      </c>
      <c r="AY1212" s="20" t="s">
        <v>159</v>
      </c>
      <c r="BE1212" s="219">
        <f>IF(N1212="základní",J1212,0)</f>
        <v>0</v>
      </c>
      <c r="BF1212" s="219">
        <f>IF(N1212="snížená",J1212,0)</f>
        <v>0</v>
      </c>
      <c r="BG1212" s="219">
        <f>IF(N1212="zákl. přenesená",J1212,0)</f>
        <v>0</v>
      </c>
      <c r="BH1212" s="219">
        <f>IF(N1212="sníž. přenesená",J1212,0)</f>
        <v>0</v>
      </c>
      <c r="BI1212" s="219">
        <f>IF(N1212="nulová",J1212,0)</f>
        <v>0</v>
      </c>
      <c r="BJ1212" s="20" t="s">
        <v>77</v>
      </c>
      <c r="BK1212" s="219">
        <f>ROUND(I1212*H1212,2)</f>
        <v>0</v>
      </c>
      <c r="BL1212" s="20" t="s">
        <v>273</v>
      </c>
      <c r="BM1212" s="218" t="s">
        <v>1367</v>
      </c>
    </row>
    <row r="1213" s="2" customFormat="1">
      <c r="A1213" s="41"/>
      <c r="B1213" s="42"/>
      <c r="C1213" s="43"/>
      <c r="D1213" s="220" t="s">
        <v>168</v>
      </c>
      <c r="E1213" s="43"/>
      <c r="F1213" s="221" t="s">
        <v>1368</v>
      </c>
      <c r="G1213" s="43"/>
      <c r="H1213" s="43"/>
      <c r="I1213" s="222"/>
      <c r="J1213" s="43"/>
      <c r="K1213" s="43"/>
      <c r="L1213" s="47"/>
      <c r="M1213" s="223"/>
      <c r="N1213" s="224"/>
      <c r="O1213" s="87"/>
      <c r="P1213" s="87"/>
      <c r="Q1213" s="87"/>
      <c r="R1213" s="87"/>
      <c r="S1213" s="87"/>
      <c r="T1213" s="88"/>
      <c r="U1213" s="41"/>
      <c r="V1213" s="41"/>
      <c r="W1213" s="41"/>
      <c r="X1213" s="41"/>
      <c r="Y1213" s="41"/>
      <c r="Z1213" s="41"/>
      <c r="AA1213" s="41"/>
      <c r="AB1213" s="41"/>
      <c r="AC1213" s="41"/>
      <c r="AD1213" s="41"/>
      <c r="AE1213" s="41"/>
      <c r="AT1213" s="20" t="s">
        <v>168</v>
      </c>
      <c r="AU1213" s="20" t="s">
        <v>79</v>
      </c>
    </row>
    <row r="1214" s="12" customFormat="1" ht="22.8" customHeight="1">
      <c r="A1214" s="12"/>
      <c r="B1214" s="191"/>
      <c r="C1214" s="192"/>
      <c r="D1214" s="193" t="s">
        <v>68</v>
      </c>
      <c r="E1214" s="205" t="s">
        <v>1369</v>
      </c>
      <c r="F1214" s="205" t="s">
        <v>1370</v>
      </c>
      <c r="G1214" s="192"/>
      <c r="H1214" s="192"/>
      <c r="I1214" s="195"/>
      <c r="J1214" s="206">
        <f>BK1214</f>
        <v>0</v>
      </c>
      <c r="K1214" s="192"/>
      <c r="L1214" s="197"/>
      <c r="M1214" s="198"/>
      <c r="N1214" s="199"/>
      <c r="O1214" s="199"/>
      <c r="P1214" s="200">
        <f>SUM(P1215:P1231)</f>
        <v>0</v>
      </c>
      <c r="Q1214" s="199"/>
      <c r="R1214" s="200">
        <f>SUM(R1215:R1231)</f>
        <v>0.93352400000000002</v>
      </c>
      <c r="S1214" s="199"/>
      <c r="T1214" s="201">
        <f>SUM(T1215:T1231)</f>
        <v>0.32470399999999999</v>
      </c>
      <c r="U1214" s="12"/>
      <c r="V1214" s="12"/>
      <c r="W1214" s="12"/>
      <c r="X1214" s="12"/>
      <c r="Y1214" s="12"/>
      <c r="Z1214" s="12"/>
      <c r="AA1214" s="12"/>
      <c r="AB1214" s="12"/>
      <c r="AC1214" s="12"/>
      <c r="AD1214" s="12"/>
      <c r="AE1214" s="12"/>
      <c r="AR1214" s="202" t="s">
        <v>79</v>
      </c>
      <c r="AT1214" s="203" t="s">
        <v>68</v>
      </c>
      <c r="AU1214" s="203" t="s">
        <v>77</v>
      </c>
      <c r="AY1214" s="202" t="s">
        <v>159</v>
      </c>
      <c r="BK1214" s="204">
        <f>SUM(BK1215:BK1231)</f>
        <v>0</v>
      </c>
    </row>
    <row r="1215" s="2" customFormat="1" ht="24.15" customHeight="1">
      <c r="A1215" s="41"/>
      <c r="B1215" s="42"/>
      <c r="C1215" s="207" t="s">
        <v>1371</v>
      </c>
      <c r="D1215" s="207" t="s">
        <v>161</v>
      </c>
      <c r="E1215" s="208" t="s">
        <v>1372</v>
      </c>
      <c r="F1215" s="209" t="s">
        <v>1373</v>
      </c>
      <c r="G1215" s="210" t="s">
        <v>197</v>
      </c>
      <c r="H1215" s="211">
        <v>101.47</v>
      </c>
      <c r="I1215" s="212"/>
      <c r="J1215" s="213">
        <f>ROUND(I1215*H1215,2)</f>
        <v>0</v>
      </c>
      <c r="K1215" s="209" t="s">
        <v>19</v>
      </c>
      <c r="L1215" s="47"/>
      <c r="M1215" s="214" t="s">
        <v>19</v>
      </c>
      <c r="N1215" s="215" t="s">
        <v>40</v>
      </c>
      <c r="O1215" s="87"/>
      <c r="P1215" s="216">
        <f>O1215*H1215</f>
        <v>0</v>
      </c>
      <c r="Q1215" s="216">
        <v>0.0091999999999999998</v>
      </c>
      <c r="R1215" s="216">
        <f>Q1215*H1215</f>
        <v>0.93352400000000002</v>
      </c>
      <c r="S1215" s="216">
        <v>0</v>
      </c>
      <c r="T1215" s="217">
        <f>S1215*H1215</f>
        <v>0</v>
      </c>
      <c r="U1215" s="41"/>
      <c r="V1215" s="41"/>
      <c r="W1215" s="41"/>
      <c r="X1215" s="41"/>
      <c r="Y1215" s="41"/>
      <c r="Z1215" s="41"/>
      <c r="AA1215" s="41"/>
      <c r="AB1215" s="41"/>
      <c r="AC1215" s="41"/>
      <c r="AD1215" s="41"/>
      <c r="AE1215" s="41"/>
      <c r="AR1215" s="218" t="s">
        <v>273</v>
      </c>
      <c r="AT1215" s="218" t="s">
        <v>161</v>
      </c>
      <c r="AU1215" s="218" t="s">
        <v>79</v>
      </c>
      <c r="AY1215" s="20" t="s">
        <v>159</v>
      </c>
      <c r="BE1215" s="219">
        <f>IF(N1215="základní",J1215,0)</f>
        <v>0</v>
      </c>
      <c r="BF1215" s="219">
        <f>IF(N1215="snížená",J1215,0)</f>
        <v>0</v>
      </c>
      <c r="BG1215" s="219">
        <f>IF(N1215="zákl. přenesená",J1215,0)</f>
        <v>0</v>
      </c>
      <c r="BH1215" s="219">
        <f>IF(N1215="sníž. přenesená",J1215,0)</f>
        <v>0</v>
      </c>
      <c r="BI1215" s="219">
        <f>IF(N1215="nulová",J1215,0)</f>
        <v>0</v>
      </c>
      <c r="BJ1215" s="20" t="s">
        <v>77</v>
      </c>
      <c r="BK1215" s="219">
        <f>ROUND(I1215*H1215,2)</f>
        <v>0</v>
      </c>
      <c r="BL1215" s="20" t="s">
        <v>273</v>
      </c>
      <c r="BM1215" s="218" t="s">
        <v>1374</v>
      </c>
    </row>
    <row r="1216" s="13" customFormat="1">
      <c r="A1216" s="13"/>
      <c r="B1216" s="225"/>
      <c r="C1216" s="226"/>
      <c r="D1216" s="227" t="s">
        <v>170</v>
      </c>
      <c r="E1216" s="228" t="s">
        <v>19</v>
      </c>
      <c r="F1216" s="229" t="s">
        <v>632</v>
      </c>
      <c r="G1216" s="226"/>
      <c r="H1216" s="228" t="s">
        <v>19</v>
      </c>
      <c r="I1216" s="230"/>
      <c r="J1216" s="226"/>
      <c r="K1216" s="226"/>
      <c r="L1216" s="231"/>
      <c r="M1216" s="232"/>
      <c r="N1216" s="233"/>
      <c r="O1216" s="233"/>
      <c r="P1216" s="233"/>
      <c r="Q1216" s="233"/>
      <c r="R1216" s="233"/>
      <c r="S1216" s="233"/>
      <c r="T1216" s="234"/>
      <c r="U1216" s="13"/>
      <c r="V1216" s="13"/>
      <c r="W1216" s="13"/>
      <c r="X1216" s="13"/>
      <c r="Y1216" s="13"/>
      <c r="Z1216" s="13"/>
      <c r="AA1216" s="13"/>
      <c r="AB1216" s="13"/>
      <c r="AC1216" s="13"/>
      <c r="AD1216" s="13"/>
      <c r="AE1216" s="13"/>
      <c r="AT1216" s="235" t="s">
        <v>170</v>
      </c>
      <c r="AU1216" s="235" t="s">
        <v>79</v>
      </c>
      <c r="AV1216" s="13" t="s">
        <v>77</v>
      </c>
      <c r="AW1216" s="13" t="s">
        <v>31</v>
      </c>
      <c r="AX1216" s="13" t="s">
        <v>69</v>
      </c>
      <c r="AY1216" s="235" t="s">
        <v>159</v>
      </c>
    </row>
    <row r="1217" s="14" customFormat="1">
      <c r="A1217" s="14"/>
      <c r="B1217" s="236"/>
      <c r="C1217" s="237"/>
      <c r="D1217" s="227" t="s">
        <v>170</v>
      </c>
      <c r="E1217" s="238" t="s">
        <v>19</v>
      </c>
      <c r="F1217" s="239" t="s">
        <v>633</v>
      </c>
      <c r="G1217" s="237"/>
      <c r="H1217" s="240">
        <v>81.609999999999999</v>
      </c>
      <c r="I1217" s="241"/>
      <c r="J1217" s="237"/>
      <c r="K1217" s="237"/>
      <c r="L1217" s="242"/>
      <c r="M1217" s="243"/>
      <c r="N1217" s="244"/>
      <c r="O1217" s="244"/>
      <c r="P1217" s="244"/>
      <c r="Q1217" s="244"/>
      <c r="R1217" s="244"/>
      <c r="S1217" s="244"/>
      <c r="T1217" s="245"/>
      <c r="U1217" s="14"/>
      <c r="V1217" s="14"/>
      <c r="W1217" s="14"/>
      <c r="X1217" s="14"/>
      <c r="Y1217" s="14"/>
      <c r="Z1217" s="14"/>
      <c r="AA1217" s="14"/>
      <c r="AB1217" s="14"/>
      <c r="AC1217" s="14"/>
      <c r="AD1217" s="14"/>
      <c r="AE1217" s="14"/>
      <c r="AT1217" s="246" t="s">
        <v>170</v>
      </c>
      <c r="AU1217" s="246" t="s">
        <v>79</v>
      </c>
      <c r="AV1217" s="14" t="s">
        <v>79</v>
      </c>
      <c r="AW1217" s="14" t="s">
        <v>31</v>
      </c>
      <c r="AX1217" s="14" t="s">
        <v>69</v>
      </c>
      <c r="AY1217" s="246" t="s">
        <v>159</v>
      </c>
    </row>
    <row r="1218" s="14" customFormat="1">
      <c r="A1218" s="14"/>
      <c r="B1218" s="236"/>
      <c r="C1218" s="237"/>
      <c r="D1218" s="227" t="s">
        <v>170</v>
      </c>
      <c r="E1218" s="238" t="s">
        <v>19</v>
      </c>
      <c r="F1218" s="239" t="s">
        <v>1375</v>
      </c>
      <c r="G1218" s="237"/>
      <c r="H1218" s="240">
        <v>19.859999999999999</v>
      </c>
      <c r="I1218" s="241"/>
      <c r="J1218" s="237"/>
      <c r="K1218" s="237"/>
      <c r="L1218" s="242"/>
      <c r="M1218" s="243"/>
      <c r="N1218" s="244"/>
      <c r="O1218" s="244"/>
      <c r="P1218" s="244"/>
      <c r="Q1218" s="244"/>
      <c r="R1218" s="244"/>
      <c r="S1218" s="244"/>
      <c r="T1218" s="245"/>
      <c r="U1218" s="14"/>
      <c r="V1218" s="14"/>
      <c r="W1218" s="14"/>
      <c r="X1218" s="14"/>
      <c r="Y1218" s="14"/>
      <c r="Z1218" s="14"/>
      <c r="AA1218" s="14"/>
      <c r="AB1218" s="14"/>
      <c r="AC1218" s="14"/>
      <c r="AD1218" s="14"/>
      <c r="AE1218" s="14"/>
      <c r="AT1218" s="246" t="s">
        <v>170</v>
      </c>
      <c r="AU1218" s="246" t="s">
        <v>79</v>
      </c>
      <c r="AV1218" s="14" t="s">
        <v>79</v>
      </c>
      <c r="AW1218" s="14" t="s">
        <v>31</v>
      </c>
      <c r="AX1218" s="14" t="s">
        <v>69</v>
      </c>
      <c r="AY1218" s="246" t="s">
        <v>159</v>
      </c>
    </row>
    <row r="1219" s="15" customFormat="1">
      <c r="A1219" s="15"/>
      <c r="B1219" s="247"/>
      <c r="C1219" s="248"/>
      <c r="D1219" s="227" t="s">
        <v>170</v>
      </c>
      <c r="E1219" s="249" t="s">
        <v>19</v>
      </c>
      <c r="F1219" s="250" t="s">
        <v>188</v>
      </c>
      <c r="G1219" s="248"/>
      <c r="H1219" s="251">
        <v>101.47</v>
      </c>
      <c r="I1219" s="252"/>
      <c r="J1219" s="248"/>
      <c r="K1219" s="248"/>
      <c r="L1219" s="253"/>
      <c r="M1219" s="254"/>
      <c r="N1219" s="255"/>
      <c r="O1219" s="255"/>
      <c r="P1219" s="255"/>
      <c r="Q1219" s="255"/>
      <c r="R1219" s="255"/>
      <c r="S1219" s="255"/>
      <c r="T1219" s="256"/>
      <c r="U1219" s="15"/>
      <c r="V1219" s="15"/>
      <c r="W1219" s="15"/>
      <c r="X1219" s="15"/>
      <c r="Y1219" s="15"/>
      <c r="Z1219" s="15"/>
      <c r="AA1219" s="15"/>
      <c r="AB1219" s="15"/>
      <c r="AC1219" s="15"/>
      <c r="AD1219" s="15"/>
      <c r="AE1219" s="15"/>
      <c r="AT1219" s="257" t="s">
        <v>170</v>
      </c>
      <c r="AU1219" s="257" t="s">
        <v>79</v>
      </c>
      <c r="AV1219" s="15" t="s">
        <v>166</v>
      </c>
      <c r="AW1219" s="15" t="s">
        <v>31</v>
      </c>
      <c r="AX1219" s="15" t="s">
        <v>77</v>
      </c>
      <c r="AY1219" s="257" t="s">
        <v>159</v>
      </c>
    </row>
    <row r="1220" s="2" customFormat="1" ht="21.75" customHeight="1">
      <c r="A1220" s="41"/>
      <c r="B1220" s="42"/>
      <c r="C1220" s="207" t="s">
        <v>1376</v>
      </c>
      <c r="D1220" s="207" t="s">
        <v>161</v>
      </c>
      <c r="E1220" s="208" t="s">
        <v>1377</v>
      </c>
      <c r="F1220" s="209" t="s">
        <v>1378</v>
      </c>
      <c r="G1220" s="210" t="s">
        <v>197</v>
      </c>
      <c r="H1220" s="211">
        <v>81.609999999999999</v>
      </c>
      <c r="I1220" s="212"/>
      <c r="J1220" s="213">
        <f>ROUND(I1220*H1220,2)</f>
        <v>0</v>
      </c>
      <c r="K1220" s="209" t="s">
        <v>19</v>
      </c>
      <c r="L1220" s="47"/>
      <c r="M1220" s="214" t="s">
        <v>19</v>
      </c>
      <c r="N1220" s="215" t="s">
        <v>40</v>
      </c>
      <c r="O1220" s="87"/>
      <c r="P1220" s="216">
        <f>O1220*H1220</f>
        <v>0</v>
      </c>
      <c r="Q1220" s="216">
        <v>0</v>
      </c>
      <c r="R1220" s="216">
        <f>Q1220*H1220</f>
        <v>0</v>
      </c>
      <c r="S1220" s="216">
        <v>0</v>
      </c>
      <c r="T1220" s="217">
        <f>S1220*H1220</f>
        <v>0</v>
      </c>
      <c r="U1220" s="41"/>
      <c r="V1220" s="41"/>
      <c r="W1220" s="41"/>
      <c r="X1220" s="41"/>
      <c r="Y1220" s="41"/>
      <c r="Z1220" s="41"/>
      <c r="AA1220" s="41"/>
      <c r="AB1220" s="41"/>
      <c r="AC1220" s="41"/>
      <c r="AD1220" s="41"/>
      <c r="AE1220" s="41"/>
      <c r="AR1220" s="218" t="s">
        <v>273</v>
      </c>
      <c r="AT1220" s="218" t="s">
        <v>161</v>
      </c>
      <c r="AU1220" s="218" t="s">
        <v>79</v>
      </c>
      <c r="AY1220" s="20" t="s">
        <v>159</v>
      </c>
      <c r="BE1220" s="219">
        <f>IF(N1220="základní",J1220,0)</f>
        <v>0</v>
      </c>
      <c r="BF1220" s="219">
        <f>IF(N1220="snížená",J1220,0)</f>
        <v>0</v>
      </c>
      <c r="BG1220" s="219">
        <f>IF(N1220="zákl. přenesená",J1220,0)</f>
        <v>0</v>
      </c>
      <c r="BH1220" s="219">
        <f>IF(N1220="sníž. přenesená",J1220,0)</f>
        <v>0</v>
      </c>
      <c r="BI1220" s="219">
        <f>IF(N1220="nulová",J1220,0)</f>
        <v>0</v>
      </c>
      <c r="BJ1220" s="20" t="s">
        <v>77</v>
      </c>
      <c r="BK1220" s="219">
        <f>ROUND(I1220*H1220,2)</f>
        <v>0</v>
      </c>
      <c r="BL1220" s="20" t="s">
        <v>273</v>
      </c>
      <c r="BM1220" s="218" t="s">
        <v>1379</v>
      </c>
    </row>
    <row r="1221" s="13" customFormat="1">
      <c r="A1221" s="13"/>
      <c r="B1221" s="225"/>
      <c r="C1221" s="226"/>
      <c r="D1221" s="227" t="s">
        <v>170</v>
      </c>
      <c r="E1221" s="228" t="s">
        <v>19</v>
      </c>
      <c r="F1221" s="229" t="s">
        <v>632</v>
      </c>
      <c r="G1221" s="226"/>
      <c r="H1221" s="228" t="s">
        <v>19</v>
      </c>
      <c r="I1221" s="230"/>
      <c r="J1221" s="226"/>
      <c r="K1221" s="226"/>
      <c r="L1221" s="231"/>
      <c r="M1221" s="232"/>
      <c r="N1221" s="233"/>
      <c r="O1221" s="233"/>
      <c r="P1221" s="233"/>
      <c r="Q1221" s="233"/>
      <c r="R1221" s="233"/>
      <c r="S1221" s="233"/>
      <c r="T1221" s="234"/>
      <c r="U1221" s="13"/>
      <c r="V1221" s="13"/>
      <c r="W1221" s="13"/>
      <c r="X1221" s="13"/>
      <c r="Y1221" s="13"/>
      <c r="Z1221" s="13"/>
      <c r="AA1221" s="13"/>
      <c r="AB1221" s="13"/>
      <c r="AC1221" s="13"/>
      <c r="AD1221" s="13"/>
      <c r="AE1221" s="13"/>
      <c r="AT1221" s="235" t="s">
        <v>170</v>
      </c>
      <c r="AU1221" s="235" t="s">
        <v>79</v>
      </c>
      <c r="AV1221" s="13" t="s">
        <v>77</v>
      </c>
      <c r="AW1221" s="13" t="s">
        <v>31</v>
      </c>
      <c r="AX1221" s="13" t="s">
        <v>69</v>
      </c>
      <c r="AY1221" s="235" t="s">
        <v>159</v>
      </c>
    </row>
    <row r="1222" s="14" customFormat="1">
      <c r="A1222" s="14"/>
      <c r="B1222" s="236"/>
      <c r="C1222" s="237"/>
      <c r="D1222" s="227" t="s">
        <v>170</v>
      </c>
      <c r="E1222" s="238" t="s">
        <v>19</v>
      </c>
      <c r="F1222" s="239" t="s">
        <v>633</v>
      </c>
      <c r="G1222" s="237"/>
      <c r="H1222" s="240">
        <v>81.609999999999999</v>
      </c>
      <c r="I1222" s="241"/>
      <c r="J1222" s="237"/>
      <c r="K1222" s="237"/>
      <c r="L1222" s="242"/>
      <c r="M1222" s="243"/>
      <c r="N1222" s="244"/>
      <c r="O1222" s="244"/>
      <c r="P1222" s="244"/>
      <c r="Q1222" s="244"/>
      <c r="R1222" s="244"/>
      <c r="S1222" s="244"/>
      <c r="T1222" s="245"/>
      <c r="U1222" s="14"/>
      <c r="V1222" s="14"/>
      <c r="W1222" s="14"/>
      <c r="X1222" s="14"/>
      <c r="Y1222" s="14"/>
      <c r="Z1222" s="14"/>
      <c r="AA1222" s="14"/>
      <c r="AB1222" s="14"/>
      <c r="AC1222" s="14"/>
      <c r="AD1222" s="14"/>
      <c r="AE1222" s="14"/>
      <c r="AT1222" s="246" t="s">
        <v>170</v>
      </c>
      <c r="AU1222" s="246" t="s">
        <v>79</v>
      </c>
      <c r="AV1222" s="14" t="s">
        <v>79</v>
      </c>
      <c r="AW1222" s="14" t="s">
        <v>31</v>
      </c>
      <c r="AX1222" s="14" t="s">
        <v>69</v>
      </c>
      <c r="AY1222" s="246" t="s">
        <v>159</v>
      </c>
    </row>
    <row r="1223" s="15" customFormat="1">
      <c r="A1223" s="15"/>
      <c r="B1223" s="247"/>
      <c r="C1223" s="248"/>
      <c r="D1223" s="227" t="s">
        <v>170</v>
      </c>
      <c r="E1223" s="249" t="s">
        <v>19</v>
      </c>
      <c r="F1223" s="250" t="s">
        <v>188</v>
      </c>
      <c r="G1223" s="248"/>
      <c r="H1223" s="251">
        <v>81.609999999999999</v>
      </c>
      <c r="I1223" s="252"/>
      <c r="J1223" s="248"/>
      <c r="K1223" s="248"/>
      <c r="L1223" s="253"/>
      <c r="M1223" s="254"/>
      <c r="N1223" s="255"/>
      <c r="O1223" s="255"/>
      <c r="P1223" s="255"/>
      <c r="Q1223" s="255"/>
      <c r="R1223" s="255"/>
      <c r="S1223" s="255"/>
      <c r="T1223" s="256"/>
      <c r="U1223" s="15"/>
      <c r="V1223" s="15"/>
      <c r="W1223" s="15"/>
      <c r="X1223" s="15"/>
      <c r="Y1223" s="15"/>
      <c r="Z1223" s="15"/>
      <c r="AA1223" s="15"/>
      <c r="AB1223" s="15"/>
      <c r="AC1223" s="15"/>
      <c r="AD1223" s="15"/>
      <c r="AE1223" s="15"/>
      <c r="AT1223" s="257" t="s">
        <v>170</v>
      </c>
      <c r="AU1223" s="257" t="s">
        <v>79</v>
      </c>
      <c r="AV1223" s="15" t="s">
        <v>166</v>
      </c>
      <c r="AW1223" s="15" t="s">
        <v>31</v>
      </c>
      <c r="AX1223" s="15" t="s">
        <v>77</v>
      </c>
      <c r="AY1223" s="257" t="s">
        <v>159</v>
      </c>
    </row>
    <row r="1224" s="2" customFormat="1" ht="16.5" customHeight="1">
      <c r="A1224" s="41"/>
      <c r="B1224" s="42"/>
      <c r="C1224" s="207" t="s">
        <v>1380</v>
      </c>
      <c r="D1224" s="207" t="s">
        <v>161</v>
      </c>
      <c r="E1224" s="208" t="s">
        <v>1381</v>
      </c>
      <c r="F1224" s="209" t="s">
        <v>1382</v>
      </c>
      <c r="G1224" s="210" t="s">
        <v>197</v>
      </c>
      <c r="H1224" s="211">
        <v>101.47</v>
      </c>
      <c r="I1224" s="212"/>
      <c r="J1224" s="213">
        <f>ROUND(I1224*H1224,2)</f>
        <v>0</v>
      </c>
      <c r="K1224" s="209" t="s">
        <v>165</v>
      </c>
      <c r="L1224" s="47"/>
      <c r="M1224" s="214" t="s">
        <v>19</v>
      </c>
      <c r="N1224" s="215" t="s">
        <v>40</v>
      </c>
      <c r="O1224" s="87"/>
      <c r="P1224" s="216">
        <f>O1224*H1224</f>
        <v>0</v>
      </c>
      <c r="Q1224" s="216">
        <v>0</v>
      </c>
      <c r="R1224" s="216">
        <f>Q1224*H1224</f>
        <v>0</v>
      </c>
      <c r="S1224" s="216">
        <v>0.0032000000000000002</v>
      </c>
      <c r="T1224" s="217">
        <f>S1224*H1224</f>
        <v>0.32470399999999999</v>
      </c>
      <c r="U1224" s="41"/>
      <c r="V1224" s="41"/>
      <c r="W1224" s="41"/>
      <c r="X1224" s="41"/>
      <c r="Y1224" s="41"/>
      <c r="Z1224" s="41"/>
      <c r="AA1224" s="41"/>
      <c r="AB1224" s="41"/>
      <c r="AC1224" s="41"/>
      <c r="AD1224" s="41"/>
      <c r="AE1224" s="41"/>
      <c r="AR1224" s="218" t="s">
        <v>273</v>
      </c>
      <c r="AT1224" s="218" t="s">
        <v>161</v>
      </c>
      <c r="AU1224" s="218" t="s">
        <v>79</v>
      </c>
      <c r="AY1224" s="20" t="s">
        <v>159</v>
      </c>
      <c r="BE1224" s="219">
        <f>IF(N1224="základní",J1224,0)</f>
        <v>0</v>
      </c>
      <c r="BF1224" s="219">
        <f>IF(N1224="snížená",J1224,0)</f>
        <v>0</v>
      </c>
      <c r="BG1224" s="219">
        <f>IF(N1224="zákl. přenesená",J1224,0)</f>
        <v>0</v>
      </c>
      <c r="BH1224" s="219">
        <f>IF(N1224="sníž. přenesená",J1224,0)</f>
        <v>0</v>
      </c>
      <c r="BI1224" s="219">
        <f>IF(N1224="nulová",J1224,0)</f>
        <v>0</v>
      </c>
      <c r="BJ1224" s="20" t="s">
        <v>77</v>
      </c>
      <c r="BK1224" s="219">
        <f>ROUND(I1224*H1224,2)</f>
        <v>0</v>
      </c>
      <c r="BL1224" s="20" t="s">
        <v>273</v>
      </c>
      <c r="BM1224" s="218" t="s">
        <v>1383</v>
      </c>
    </row>
    <row r="1225" s="2" customFormat="1">
      <c r="A1225" s="41"/>
      <c r="B1225" s="42"/>
      <c r="C1225" s="43"/>
      <c r="D1225" s="220" t="s">
        <v>168</v>
      </c>
      <c r="E1225" s="43"/>
      <c r="F1225" s="221" t="s">
        <v>1384</v>
      </c>
      <c r="G1225" s="43"/>
      <c r="H1225" s="43"/>
      <c r="I1225" s="222"/>
      <c r="J1225" s="43"/>
      <c r="K1225" s="43"/>
      <c r="L1225" s="47"/>
      <c r="M1225" s="223"/>
      <c r="N1225" s="224"/>
      <c r="O1225" s="87"/>
      <c r="P1225" s="87"/>
      <c r="Q1225" s="87"/>
      <c r="R1225" s="87"/>
      <c r="S1225" s="87"/>
      <c r="T1225" s="88"/>
      <c r="U1225" s="41"/>
      <c r="V1225" s="41"/>
      <c r="W1225" s="41"/>
      <c r="X1225" s="41"/>
      <c r="Y1225" s="41"/>
      <c r="Z1225" s="41"/>
      <c r="AA1225" s="41"/>
      <c r="AB1225" s="41"/>
      <c r="AC1225" s="41"/>
      <c r="AD1225" s="41"/>
      <c r="AE1225" s="41"/>
      <c r="AT1225" s="20" t="s">
        <v>168</v>
      </c>
      <c r="AU1225" s="20" t="s">
        <v>79</v>
      </c>
    </row>
    <row r="1226" s="13" customFormat="1">
      <c r="A1226" s="13"/>
      <c r="B1226" s="225"/>
      <c r="C1226" s="226"/>
      <c r="D1226" s="227" t="s">
        <v>170</v>
      </c>
      <c r="E1226" s="228" t="s">
        <v>19</v>
      </c>
      <c r="F1226" s="229" t="s">
        <v>632</v>
      </c>
      <c r="G1226" s="226"/>
      <c r="H1226" s="228" t="s">
        <v>19</v>
      </c>
      <c r="I1226" s="230"/>
      <c r="J1226" s="226"/>
      <c r="K1226" s="226"/>
      <c r="L1226" s="231"/>
      <c r="M1226" s="232"/>
      <c r="N1226" s="233"/>
      <c r="O1226" s="233"/>
      <c r="P1226" s="233"/>
      <c r="Q1226" s="233"/>
      <c r="R1226" s="233"/>
      <c r="S1226" s="233"/>
      <c r="T1226" s="234"/>
      <c r="U1226" s="13"/>
      <c r="V1226" s="13"/>
      <c r="W1226" s="13"/>
      <c r="X1226" s="13"/>
      <c r="Y1226" s="13"/>
      <c r="Z1226" s="13"/>
      <c r="AA1226" s="13"/>
      <c r="AB1226" s="13"/>
      <c r="AC1226" s="13"/>
      <c r="AD1226" s="13"/>
      <c r="AE1226" s="13"/>
      <c r="AT1226" s="235" t="s">
        <v>170</v>
      </c>
      <c r="AU1226" s="235" t="s">
        <v>79</v>
      </c>
      <c r="AV1226" s="13" t="s">
        <v>77</v>
      </c>
      <c r="AW1226" s="13" t="s">
        <v>31</v>
      </c>
      <c r="AX1226" s="13" t="s">
        <v>69</v>
      </c>
      <c r="AY1226" s="235" t="s">
        <v>159</v>
      </c>
    </row>
    <row r="1227" s="14" customFormat="1">
      <c r="A1227" s="14"/>
      <c r="B1227" s="236"/>
      <c r="C1227" s="237"/>
      <c r="D1227" s="227" t="s">
        <v>170</v>
      </c>
      <c r="E1227" s="238" t="s">
        <v>19</v>
      </c>
      <c r="F1227" s="239" t="s">
        <v>633</v>
      </c>
      <c r="G1227" s="237"/>
      <c r="H1227" s="240">
        <v>81.609999999999999</v>
      </c>
      <c r="I1227" s="241"/>
      <c r="J1227" s="237"/>
      <c r="K1227" s="237"/>
      <c r="L1227" s="242"/>
      <c r="M1227" s="243"/>
      <c r="N1227" s="244"/>
      <c r="O1227" s="244"/>
      <c r="P1227" s="244"/>
      <c r="Q1227" s="244"/>
      <c r="R1227" s="244"/>
      <c r="S1227" s="244"/>
      <c r="T1227" s="245"/>
      <c r="U1227" s="14"/>
      <c r="V1227" s="14"/>
      <c r="W1227" s="14"/>
      <c r="X1227" s="14"/>
      <c r="Y1227" s="14"/>
      <c r="Z1227" s="14"/>
      <c r="AA1227" s="14"/>
      <c r="AB1227" s="14"/>
      <c r="AC1227" s="14"/>
      <c r="AD1227" s="14"/>
      <c r="AE1227" s="14"/>
      <c r="AT1227" s="246" t="s">
        <v>170</v>
      </c>
      <c r="AU1227" s="246" t="s">
        <v>79</v>
      </c>
      <c r="AV1227" s="14" t="s">
        <v>79</v>
      </c>
      <c r="AW1227" s="14" t="s">
        <v>31</v>
      </c>
      <c r="AX1227" s="14" t="s">
        <v>69</v>
      </c>
      <c r="AY1227" s="246" t="s">
        <v>159</v>
      </c>
    </row>
    <row r="1228" s="14" customFormat="1">
      <c r="A1228" s="14"/>
      <c r="B1228" s="236"/>
      <c r="C1228" s="237"/>
      <c r="D1228" s="227" t="s">
        <v>170</v>
      </c>
      <c r="E1228" s="238" t="s">
        <v>19</v>
      </c>
      <c r="F1228" s="239" t="s">
        <v>1375</v>
      </c>
      <c r="G1228" s="237"/>
      <c r="H1228" s="240">
        <v>19.859999999999999</v>
      </c>
      <c r="I1228" s="241"/>
      <c r="J1228" s="237"/>
      <c r="K1228" s="237"/>
      <c r="L1228" s="242"/>
      <c r="M1228" s="243"/>
      <c r="N1228" s="244"/>
      <c r="O1228" s="244"/>
      <c r="P1228" s="244"/>
      <c r="Q1228" s="244"/>
      <c r="R1228" s="244"/>
      <c r="S1228" s="244"/>
      <c r="T1228" s="245"/>
      <c r="U1228" s="14"/>
      <c r="V1228" s="14"/>
      <c r="W1228" s="14"/>
      <c r="X1228" s="14"/>
      <c r="Y1228" s="14"/>
      <c r="Z1228" s="14"/>
      <c r="AA1228" s="14"/>
      <c r="AB1228" s="14"/>
      <c r="AC1228" s="14"/>
      <c r="AD1228" s="14"/>
      <c r="AE1228" s="14"/>
      <c r="AT1228" s="246" t="s">
        <v>170</v>
      </c>
      <c r="AU1228" s="246" t="s">
        <v>79</v>
      </c>
      <c r="AV1228" s="14" t="s">
        <v>79</v>
      </c>
      <c r="AW1228" s="14" t="s">
        <v>31</v>
      </c>
      <c r="AX1228" s="14" t="s">
        <v>69</v>
      </c>
      <c r="AY1228" s="246" t="s">
        <v>159</v>
      </c>
    </row>
    <row r="1229" s="15" customFormat="1">
      <c r="A1229" s="15"/>
      <c r="B1229" s="247"/>
      <c r="C1229" s="248"/>
      <c r="D1229" s="227" t="s">
        <v>170</v>
      </c>
      <c r="E1229" s="249" t="s">
        <v>19</v>
      </c>
      <c r="F1229" s="250" t="s">
        <v>188</v>
      </c>
      <c r="G1229" s="248"/>
      <c r="H1229" s="251">
        <v>101.47</v>
      </c>
      <c r="I1229" s="252"/>
      <c r="J1229" s="248"/>
      <c r="K1229" s="248"/>
      <c r="L1229" s="253"/>
      <c r="M1229" s="254"/>
      <c r="N1229" s="255"/>
      <c r="O1229" s="255"/>
      <c r="P1229" s="255"/>
      <c r="Q1229" s="255"/>
      <c r="R1229" s="255"/>
      <c r="S1229" s="255"/>
      <c r="T1229" s="256"/>
      <c r="U1229" s="15"/>
      <c r="V1229" s="15"/>
      <c r="W1229" s="15"/>
      <c r="X1229" s="15"/>
      <c r="Y1229" s="15"/>
      <c r="Z1229" s="15"/>
      <c r="AA1229" s="15"/>
      <c r="AB1229" s="15"/>
      <c r="AC1229" s="15"/>
      <c r="AD1229" s="15"/>
      <c r="AE1229" s="15"/>
      <c r="AT1229" s="257" t="s">
        <v>170</v>
      </c>
      <c r="AU1229" s="257" t="s">
        <v>79</v>
      </c>
      <c r="AV1229" s="15" t="s">
        <v>166</v>
      </c>
      <c r="AW1229" s="15" t="s">
        <v>31</v>
      </c>
      <c r="AX1229" s="15" t="s">
        <v>77</v>
      </c>
      <c r="AY1229" s="257" t="s">
        <v>159</v>
      </c>
    </row>
    <row r="1230" s="2" customFormat="1" ht="24.15" customHeight="1">
      <c r="A1230" s="41"/>
      <c r="B1230" s="42"/>
      <c r="C1230" s="207" t="s">
        <v>1385</v>
      </c>
      <c r="D1230" s="207" t="s">
        <v>161</v>
      </c>
      <c r="E1230" s="208" t="s">
        <v>1386</v>
      </c>
      <c r="F1230" s="209" t="s">
        <v>1387</v>
      </c>
      <c r="G1230" s="210" t="s">
        <v>228</v>
      </c>
      <c r="H1230" s="211">
        <v>0.93400000000000005</v>
      </c>
      <c r="I1230" s="212"/>
      <c r="J1230" s="213">
        <f>ROUND(I1230*H1230,2)</f>
        <v>0</v>
      </c>
      <c r="K1230" s="209" t="s">
        <v>165</v>
      </c>
      <c r="L1230" s="47"/>
      <c r="M1230" s="214" t="s">
        <v>19</v>
      </c>
      <c r="N1230" s="215" t="s">
        <v>40</v>
      </c>
      <c r="O1230" s="87"/>
      <c r="P1230" s="216">
        <f>O1230*H1230</f>
        <v>0</v>
      </c>
      <c r="Q1230" s="216">
        <v>0</v>
      </c>
      <c r="R1230" s="216">
        <f>Q1230*H1230</f>
        <v>0</v>
      </c>
      <c r="S1230" s="216">
        <v>0</v>
      </c>
      <c r="T1230" s="217">
        <f>S1230*H1230</f>
        <v>0</v>
      </c>
      <c r="U1230" s="41"/>
      <c r="V1230" s="41"/>
      <c r="W1230" s="41"/>
      <c r="X1230" s="41"/>
      <c r="Y1230" s="41"/>
      <c r="Z1230" s="41"/>
      <c r="AA1230" s="41"/>
      <c r="AB1230" s="41"/>
      <c r="AC1230" s="41"/>
      <c r="AD1230" s="41"/>
      <c r="AE1230" s="41"/>
      <c r="AR1230" s="218" t="s">
        <v>273</v>
      </c>
      <c r="AT1230" s="218" t="s">
        <v>161</v>
      </c>
      <c r="AU1230" s="218" t="s">
        <v>79</v>
      </c>
      <c r="AY1230" s="20" t="s">
        <v>159</v>
      </c>
      <c r="BE1230" s="219">
        <f>IF(N1230="základní",J1230,0)</f>
        <v>0</v>
      </c>
      <c r="BF1230" s="219">
        <f>IF(N1230="snížená",J1230,0)</f>
        <v>0</v>
      </c>
      <c r="BG1230" s="219">
        <f>IF(N1230="zákl. přenesená",J1230,0)</f>
        <v>0</v>
      </c>
      <c r="BH1230" s="219">
        <f>IF(N1230="sníž. přenesená",J1230,0)</f>
        <v>0</v>
      </c>
      <c r="BI1230" s="219">
        <f>IF(N1230="nulová",J1230,0)</f>
        <v>0</v>
      </c>
      <c r="BJ1230" s="20" t="s">
        <v>77</v>
      </c>
      <c r="BK1230" s="219">
        <f>ROUND(I1230*H1230,2)</f>
        <v>0</v>
      </c>
      <c r="BL1230" s="20" t="s">
        <v>273</v>
      </c>
      <c r="BM1230" s="218" t="s">
        <v>1388</v>
      </c>
    </row>
    <row r="1231" s="2" customFormat="1">
      <c r="A1231" s="41"/>
      <c r="B1231" s="42"/>
      <c r="C1231" s="43"/>
      <c r="D1231" s="220" t="s">
        <v>168</v>
      </c>
      <c r="E1231" s="43"/>
      <c r="F1231" s="221" t="s">
        <v>1389</v>
      </c>
      <c r="G1231" s="43"/>
      <c r="H1231" s="43"/>
      <c r="I1231" s="222"/>
      <c r="J1231" s="43"/>
      <c r="K1231" s="43"/>
      <c r="L1231" s="47"/>
      <c r="M1231" s="223"/>
      <c r="N1231" s="224"/>
      <c r="O1231" s="87"/>
      <c r="P1231" s="87"/>
      <c r="Q1231" s="87"/>
      <c r="R1231" s="87"/>
      <c r="S1231" s="87"/>
      <c r="T1231" s="88"/>
      <c r="U1231" s="41"/>
      <c r="V1231" s="41"/>
      <c r="W1231" s="41"/>
      <c r="X1231" s="41"/>
      <c r="Y1231" s="41"/>
      <c r="Z1231" s="41"/>
      <c r="AA1231" s="41"/>
      <c r="AB1231" s="41"/>
      <c r="AC1231" s="41"/>
      <c r="AD1231" s="41"/>
      <c r="AE1231" s="41"/>
      <c r="AT1231" s="20" t="s">
        <v>168</v>
      </c>
      <c r="AU1231" s="20" t="s">
        <v>79</v>
      </c>
    </row>
    <row r="1232" s="12" customFormat="1" ht="22.8" customHeight="1">
      <c r="A1232" s="12"/>
      <c r="B1232" s="191"/>
      <c r="C1232" s="192"/>
      <c r="D1232" s="193" t="s">
        <v>68</v>
      </c>
      <c r="E1232" s="205" t="s">
        <v>1390</v>
      </c>
      <c r="F1232" s="205" t="s">
        <v>1391</v>
      </c>
      <c r="G1232" s="192"/>
      <c r="H1232" s="192"/>
      <c r="I1232" s="195"/>
      <c r="J1232" s="206">
        <f>BK1232</f>
        <v>0</v>
      </c>
      <c r="K1232" s="192"/>
      <c r="L1232" s="197"/>
      <c r="M1232" s="198"/>
      <c r="N1232" s="199"/>
      <c r="O1232" s="199"/>
      <c r="P1232" s="200">
        <f>SUM(P1233:P1319)</f>
        <v>0</v>
      </c>
      <c r="Q1232" s="199"/>
      <c r="R1232" s="200">
        <f>SUM(R1233:R1319)</f>
        <v>18.807970000000001</v>
      </c>
      <c r="S1232" s="199"/>
      <c r="T1232" s="201">
        <f>SUM(T1233:T1319)</f>
        <v>1.8846100000000001</v>
      </c>
      <c r="U1232" s="12"/>
      <c r="V1232" s="12"/>
      <c r="W1232" s="12"/>
      <c r="X1232" s="12"/>
      <c r="Y1232" s="12"/>
      <c r="Z1232" s="12"/>
      <c r="AA1232" s="12"/>
      <c r="AB1232" s="12"/>
      <c r="AC1232" s="12"/>
      <c r="AD1232" s="12"/>
      <c r="AE1232" s="12"/>
      <c r="AR1232" s="202" t="s">
        <v>79</v>
      </c>
      <c r="AT1232" s="203" t="s">
        <v>68</v>
      </c>
      <c r="AU1232" s="203" t="s">
        <v>77</v>
      </c>
      <c r="AY1232" s="202" t="s">
        <v>159</v>
      </c>
      <c r="BK1232" s="204">
        <f>SUM(BK1233:BK1319)</f>
        <v>0</v>
      </c>
    </row>
    <row r="1233" s="2" customFormat="1" ht="24.15" customHeight="1">
      <c r="A1233" s="41"/>
      <c r="B1233" s="42"/>
      <c r="C1233" s="207" t="s">
        <v>1392</v>
      </c>
      <c r="D1233" s="207" t="s">
        <v>161</v>
      </c>
      <c r="E1233" s="208" t="s">
        <v>1393</v>
      </c>
      <c r="F1233" s="209" t="s">
        <v>1394</v>
      </c>
      <c r="G1233" s="210" t="s">
        <v>197</v>
      </c>
      <c r="H1233" s="211">
        <v>1076.9200000000001</v>
      </c>
      <c r="I1233" s="212"/>
      <c r="J1233" s="213">
        <f>ROUND(I1233*H1233,2)</f>
        <v>0</v>
      </c>
      <c r="K1233" s="209" t="s">
        <v>165</v>
      </c>
      <c r="L1233" s="47"/>
      <c r="M1233" s="214" t="s">
        <v>19</v>
      </c>
      <c r="N1233" s="215" t="s">
        <v>40</v>
      </c>
      <c r="O1233" s="87"/>
      <c r="P1233" s="216">
        <f>O1233*H1233</f>
        <v>0</v>
      </c>
      <c r="Q1233" s="216">
        <v>0</v>
      </c>
      <c r="R1233" s="216">
        <f>Q1233*H1233</f>
        <v>0</v>
      </c>
      <c r="S1233" s="216">
        <v>0.00175</v>
      </c>
      <c r="T1233" s="217">
        <f>S1233*H1233</f>
        <v>1.8846100000000001</v>
      </c>
      <c r="U1233" s="41"/>
      <c r="V1233" s="41"/>
      <c r="W1233" s="41"/>
      <c r="X1233" s="41"/>
      <c r="Y1233" s="41"/>
      <c r="Z1233" s="41"/>
      <c r="AA1233" s="41"/>
      <c r="AB1233" s="41"/>
      <c r="AC1233" s="41"/>
      <c r="AD1233" s="41"/>
      <c r="AE1233" s="41"/>
      <c r="AR1233" s="218" t="s">
        <v>273</v>
      </c>
      <c r="AT1233" s="218" t="s">
        <v>161</v>
      </c>
      <c r="AU1233" s="218" t="s">
        <v>79</v>
      </c>
      <c r="AY1233" s="20" t="s">
        <v>159</v>
      </c>
      <c r="BE1233" s="219">
        <f>IF(N1233="základní",J1233,0)</f>
        <v>0</v>
      </c>
      <c r="BF1233" s="219">
        <f>IF(N1233="snížená",J1233,0)</f>
        <v>0</v>
      </c>
      <c r="BG1233" s="219">
        <f>IF(N1233="zákl. přenesená",J1233,0)</f>
        <v>0</v>
      </c>
      <c r="BH1233" s="219">
        <f>IF(N1233="sníž. přenesená",J1233,0)</f>
        <v>0</v>
      </c>
      <c r="BI1233" s="219">
        <f>IF(N1233="nulová",J1233,0)</f>
        <v>0</v>
      </c>
      <c r="BJ1233" s="20" t="s">
        <v>77</v>
      </c>
      <c r="BK1233" s="219">
        <f>ROUND(I1233*H1233,2)</f>
        <v>0</v>
      </c>
      <c r="BL1233" s="20" t="s">
        <v>273</v>
      </c>
      <c r="BM1233" s="218" t="s">
        <v>1395</v>
      </c>
    </row>
    <row r="1234" s="2" customFormat="1">
      <c r="A1234" s="41"/>
      <c r="B1234" s="42"/>
      <c r="C1234" s="43"/>
      <c r="D1234" s="220" t="s">
        <v>168</v>
      </c>
      <c r="E1234" s="43"/>
      <c r="F1234" s="221" t="s">
        <v>1396</v>
      </c>
      <c r="G1234" s="43"/>
      <c r="H1234" s="43"/>
      <c r="I1234" s="222"/>
      <c r="J1234" s="43"/>
      <c r="K1234" s="43"/>
      <c r="L1234" s="47"/>
      <c r="M1234" s="223"/>
      <c r="N1234" s="224"/>
      <c r="O1234" s="87"/>
      <c r="P1234" s="87"/>
      <c r="Q1234" s="87"/>
      <c r="R1234" s="87"/>
      <c r="S1234" s="87"/>
      <c r="T1234" s="88"/>
      <c r="U1234" s="41"/>
      <c r="V1234" s="41"/>
      <c r="W1234" s="41"/>
      <c r="X1234" s="41"/>
      <c r="Y1234" s="41"/>
      <c r="Z1234" s="41"/>
      <c r="AA1234" s="41"/>
      <c r="AB1234" s="41"/>
      <c r="AC1234" s="41"/>
      <c r="AD1234" s="41"/>
      <c r="AE1234" s="41"/>
      <c r="AT1234" s="20" t="s">
        <v>168</v>
      </c>
      <c r="AU1234" s="20" t="s">
        <v>79</v>
      </c>
    </row>
    <row r="1235" s="13" customFormat="1">
      <c r="A1235" s="13"/>
      <c r="B1235" s="225"/>
      <c r="C1235" s="226"/>
      <c r="D1235" s="227" t="s">
        <v>170</v>
      </c>
      <c r="E1235" s="228" t="s">
        <v>19</v>
      </c>
      <c r="F1235" s="229" t="s">
        <v>1397</v>
      </c>
      <c r="G1235" s="226"/>
      <c r="H1235" s="228" t="s">
        <v>19</v>
      </c>
      <c r="I1235" s="230"/>
      <c r="J1235" s="226"/>
      <c r="K1235" s="226"/>
      <c r="L1235" s="231"/>
      <c r="M1235" s="232"/>
      <c r="N1235" s="233"/>
      <c r="O1235" s="233"/>
      <c r="P1235" s="233"/>
      <c r="Q1235" s="233"/>
      <c r="R1235" s="233"/>
      <c r="S1235" s="233"/>
      <c r="T1235" s="234"/>
      <c r="U1235" s="13"/>
      <c r="V1235" s="13"/>
      <c r="W1235" s="13"/>
      <c r="X1235" s="13"/>
      <c r="Y1235" s="13"/>
      <c r="Z1235" s="13"/>
      <c r="AA1235" s="13"/>
      <c r="AB1235" s="13"/>
      <c r="AC1235" s="13"/>
      <c r="AD1235" s="13"/>
      <c r="AE1235" s="13"/>
      <c r="AT1235" s="235" t="s">
        <v>170</v>
      </c>
      <c r="AU1235" s="235" t="s">
        <v>79</v>
      </c>
      <c r="AV1235" s="13" t="s">
        <v>77</v>
      </c>
      <c r="AW1235" s="13" t="s">
        <v>31</v>
      </c>
      <c r="AX1235" s="13" t="s">
        <v>69</v>
      </c>
      <c r="AY1235" s="235" t="s">
        <v>159</v>
      </c>
    </row>
    <row r="1236" s="14" customFormat="1">
      <c r="A1236" s="14"/>
      <c r="B1236" s="236"/>
      <c r="C1236" s="237"/>
      <c r="D1236" s="227" t="s">
        <v>170</v>
      </c>
      <c r="E1236" s="238" t="s">
        <v>19</v>
      </c>
      <c r="F1236" s="239" t="s">
        <v>1398</v>
      </c>
      <c r="G1236" s="237"/>
      <c r="H1236" s="240">
        <v>1076.9200000000001</v>
      </c>
      <c r="I1236" s="241"/>
      <c r="J1236" s="237"/>
      <c r="K1236" s="237"/>
      <c r="L1236" s="242"/>
      <c r="M1236" s="243"/>
      <c r="N1236" s="244"/>
      <c r="O1236" s="244"/>
      <c r="P1236" s="244"/>
      <c r="Q1236" s="244"/>
      <c r="R1236" s="244"/>
      <c r="S1236" s="244"/>
      <c r="T1236" s="245"/>
      <c r="U1236" s="14"/>
      <c r="V1236" s="14"/>
      <c r="W1236" s="14"/>
      <c r="X1236" s="14"/>
      <c r="Y1236" s="14"/>
      <c r="Z1236" s="14"/>
      <c r="AA1236" s="14"/>
      <c r="AB1236" s="14"/>
      <c r="AC1236" s="14"/>
      <c r="AD1236" s="14"/>
      <c r="AE1236" s="14"/>
      <c r="AT1236" s="246" t="s">
        <v>170</v>
      </c>
      <c r="AU1236" s="246" t="s">
        <v>79</v>
      </c>
      <c r="AV1236" s="14" t="s">
        <v>79</v>
      </c>
      <c r="AW1236" s="14" t="s">
        <v>31</v>
      </c>
      <c r="AX1236" s="14" t="s">
        <v>77</v>
      </c>
      <c r="AY1236" s="246" t="s">
        <v>159</v>
      </c>
    </row>
    <row r="1237" s="2" customFormat="1" ht="24.15" customHeight="1">
      <c r="A1237" s="41"/>
      <c r="B1237" s="42"/>
      <c r="C1237" s="207" t="s">
        <v>1399</v>
      </c>
      <c r="D1237" s="207" t="s">
        <v>161</v>
      </c>
      <c r="E1237" s="208" t="s">
        <v>1400</v>
      </c>
      <c r="F1237" s="209" t="s">
        <v>1401</v>
      </c>
      <c r="G1237" s="210" t="s">
        <v>197</v>
      </c>
      <c r="H1237" s="211">
        <v>2768.6199999999999</v>
      </c>
      <c r="I1237" s="212"/>
      <c r="J1237" s="213">
        <f>ROUND(I1237*H1237,2)</f>
        <v>0</v>
      </c>
      <c r="K1237" s="209" t="s">
        <v>165</v>
      </c>
      <c r="L1237" s="47"/>
      <c r="M1237" s="214" t="s">
        <v>19</v>
      </c>
      <c r="N1237" s="215" t="s">
        <v>40</v>
      </c>
      <c r="O1237" s="87"/>
      <c r="P1237" s="216">
        <f>O1237*H1237</f>
        <v>0</v>
      </c>
      <c r="Q1237" s="216">
        <v>0.00029999999999999997</v>
      </c>
      <c r="R1237" s="216">
        <f>Q1237*H1237</f>
        <v>0.83058599999999994</v>
      </c>
      <c r="S1237" s="216">
        <v>0</v>
      </c>
      <c r="T1237" s="217">
        <f>S1237*H1237</f>
        <v>0</v>
      </c>
      <c r="U1237" s="41"/>
      <c r="V1237" s="41"/>
      <c r="W1237" s="41"/>
      <c r="X1237" s="41"/>
      <c r="Y1237" s="41"/>
      <c r="Z1237" s="41"/>
      <c r="AA1237" s="41"/>
      <c r="AB1237" s="41"/>
      <c r="AC1237" s="41"/>
      <c r="AD1237" s="41"/>
      <c r="AE1237" s="41"/>
      <c r="AR1237" s="218" t="s">
        <v>273</v>
      </c>
      <c r="AT1237" s="218" t="s">
        <v>161</v>
      </c>
      <c r="AU1237" s="218" t="s">
        <v>79</v>
      </c>
      <c r="AY1237" s="20" t="s">
        <v>159</v>
      </c>
      <c r="BE1237" s="219">
        <f>IF(N1237="základní",J1237,0)</f>
        <v>0</v>
      </c>
      <c r="BF1237" s="219">
        <f>IF(N1237="snížená",J1237,0)</f>
        <v>0</v>
      </c>
      <c r="BG1237" s="219">
        <f>IF(N1237="zákl. přenesená",J1237,0)</f>
        <v>0</v>
      </c>
      <c r="BH1237" s="219">
        <f>IF(N1237="sníž. přenesená",J1237,0)</f>
        <v>0</v>
      </c>
      <c r="BI1237" s="219">
        <f>IF(N1237="nulová",J1237,0)</f>
        <v>0</v>
      </c>
      <c r="BJ1237" s="20" t="s">
        <v>77</v>
      </c>
      <c r="BK1237" s="219">
        <f>ROUND(I1237*H1237,2)</f>
        <v>0</v>
      </c>
      <c r="BL1237" s="20" t="s">
        <v>273</v>
      </c>
      <c r="BM1237" s="218" t="s">
        <v>1402</v>
      </c>
    </row>
    <row r="1238" s="2" customFormat="1">
      <c r="A1238" s="41"/>
      <c r="B1238" s="42"/>
      <c r="C1238" s="43"/>
      <c r="D1238" s="220" t="s">
        <v>168</v>
      </c>
      <c r="E1238" s="43"/>
      <c r="F1238" s="221" t="s">
        <v>1403</v>
      </c>
      <c r="G1238" s="43"/>
      <c r="H1238" s="43"/>
      <c r="I1238" s="222"/>
      <c r="J1238" s="43"/>
      <c r="K1238" s="43"/>
      <c r="L1238" s="47"/>
      <c r="M1238" s="223"/>
      <c r="N1238" s="224"/>
      <c r="O1238" s="87"/>
      <c r="P1238" s="87"/>
      <c r="Q1238" s="87"/>
      <c r="R1238" s="87"/>
      <c r="S1238" s="87"/>
      <c r="T1238" s="88"/>
      <c r="U1238" s="41"/>
      <c r="V1238" s="41"/>
      <c r="W1238" s="41"/>
      <c r="X1238" s="41"/>
      <c r="Y1238" s="41"/>
      <c r="Z1238" s="41"/>
      <c r="AA1238" s="41"/>
      <c r="AB1238" s="41"/>
      <c r="AC1238" s="41"/>
      <c r="AD1238" s="41"/>
      <c r="AE1238" s="41"/>
      <c r="AT1238" s="20" t="s">
        <v>168</v>
      </c>
      <c r="AU1238" s="20" t="s">
        <v>79</v>
      </c>
    </row>
    <row r="1239" s="13" customFormat="1">
      <c r="A1239" s="13"/>
      <c r="B1239" s="225"/>
      <c r="C1239" s="226"/>
      <c r="D1239" s="227" t="s">
        <v>170</v>
      </c>
      <c r="E1239" s="228" t="s">
        <v>19</v>
      </c>
      <c r="F1239" s="229" t="s">
        <v>1404</v>
      </c>
      <c r="G1239" s="226"/>
      <c r="H1239" s="228" t="s">
        <v>19</v>
      </c>
      <c r="I1239" s="230"/>
      <c r="J1239" s="226"/>
      <c r="K1239" s="226"/>
      <c r="L1239" s="231"/>
      <c r="M1239" s="232"/>
      <c r="N1239" s="233"/>
      <c r="O1239" s="233"/>
      <c r="P1239" s="233"/>
      <c r="Q1239" s="233"/>
      <c r="R1239" s="233"/>
      <c r="S1239" s="233"/>
      <c r="T1239" s="234"/>
      <c r="U1239" s="13"/>
      <c r="V1239" s="13"/>
      <c r="W1239" s="13"/>
      <c r="X1239" s="13"/>
      <c r="Y1239" s="13"/>
      <c r="Z1239" s="13"/>
      <c r="AA1239" s="13"/>
      <c r="AB1239" s="13"/>
      <c r="AC1239" s="13"/>
      <c r="AD1239" s="13"/>
      <c r="AE1239" s="13"/>
      <c r="AT1239" s="235" t="s">
        <v>170</v>
      </c>
      <c r="AU1239" s="235" t="s">
        <v>79</v>
      </c>
      <c r="AV1239" s="13" t="s">
        <v>77</v>
      </c>
      <c r="AW1239" s="13" t="s">
        <v>31</v>
      </c>
      <c r="AX1239" s="13" t="s">
        <v>69</v>
      </c>
      <c r="AY1239" s="235" t="s">
        <v>159</v>
      </c>
    </row>
    <row r="1240" s="14" customFormat="1">
      <c r="A1240" s="14"/>
      <c r="B1240" s="236"/>
      <c r="C1240" s="237"/>
      <c r="D1240" s="227" t="s">
        <v>170</v>
      </c>
      <c r="E1240" s="238" t="s">
        <v>19</v>
      </c>
      <c r="F1240" s="239" t="s">
        <v>1405</v>
      </c>
      <c r="G1240" s="237"/>
      <c r="H1240" s="240">
        <v>605.88</v>
      </c>
      <c r="I1240" s="241"/>
      <c r="J1240" s="237"/>
      <c r="K1240" s="237"/>
      <c r="L1240" s="242"/>
      <c r="M1240" s="243"/>
      <c r="N1240" s="244"/>
      <c r="O1240" s="244"/>
      <c r="P1240" s="244"/>
      <c r="Q1240" s="244"/>
      <c r="R1240" s="244"/>
      <c r="S1240" s="244"/>
      <c r="T1240" s="245"/>
      <c r="U1240" s="14"/>
      <c r="V1240" s="14"/>
      <c r="W1240" s="14"/>
      <c r="X1240" s="14"/>
      <c r="Y1240" s="14"/>
      <c r="Z1240" s="14"/>
      <c r="AA1240" s="14"/>
      <c r="AB1240" s="14"/>
      <c r="AC1240" s="14"/>
      <c r="AD1240" s="14"/>
      <c r="AE1240" s="14"/>
      <c r="AT1240" s="246" t="s">
        <v>170</v>
      </c>
      <c r="AU1240" s="246" t="s">
        <v>79</v>
      </c>
      <c r="AV1240" s="14" t="s">
        <v>79</v>
      </c>
      <c r="AW1240" s="14" t="s">
        <v>31</v>
      </c>
      <c r="AX1240" s="14" t="s">
        <v>69</v>
      </c>
      <c r="AY1240" s="246" t="s">
        <v>159</v>
      </c>
    </row>
    <row r="1241" s="13" customFormat="1">
      <c r="A1241" s="13"/>
      <c r="B1241" s="225"/>
      <c r="C1241" s="226"/>
      <c r="D1241" s="227" t="s">
        <v>170</v>
      </c>
      <c r="E1241" s="228" t="s">
        <v>19</v>
      </c>
      <c r="F1241" s="229" t="s">
        <v>1406</v>
      </c>
      <c r="G1241" s="226"/>
      <c r="H1241" s="228" t="s">
        <v>19</v>
      </c>
      <c r="I1241" s="230"/>
      <c r="J1241" s="226"/>
      <c r="K1241" s="226"/>
      <c r="L1241" s="231"/>
      <c r="M1241" s="232"/>
      <c r="N1241" s="233"/>
      <c r="O1241" s="233"/>
      <c r="P1241" s="233"/>
      <c r="Q1241" s="233"/>
      <c r="R1241" s="233"/>
      <c r="S1241" s="233"/>
      <c r="T1241" s="234"/>
      <c r="U1241" s="13"/>
      <c r="V1241" s="13"/>
      <c r="W1241" s="13"/>
      <c r="X1241" s="13"/>
      <c r="Y1241" s="13"/>
      <c r="Z1241" s="13"/>
      <c r="AA1241" s="13"/>
      <c r="AB1241" s="13"/>
      <c r="AC1241" s="13"/>
      <c r="AD1241" s="13"/>
      <c r="AE1241" s="13"/>
      <c r="AT1241" s="235" t="s">
        <v>170</v>
      </c>
      <c r="AU1241" s="235" t="s">
        <v>79</v>
      </c>
      <c r="AV1241" s="13" t="s">
        <v>77</v>
      </c>
      <c r="AW1241" s="13" t="s">
        <v>31</v>
      </c>
      <c r="AX1241" s="13" t="s">
        <v>69</v>
      </c>
      <c r="AY1241" s="235" t="s">
        <v>159</v>
      </c>
    </row>
    <row r="1242" s="14" customFormat="1">
      <c r="A1242" s="14"/>
      <c r="B1242" s="236"/>
      <c r="C1242" s="237"/>
      <c r="D1242" s="227" t="s">
        <v>170</v>
      </c>
      <c r="E1242" s="238" t="s">
        <v>19</v>
      </c>
      <c r="F1242" s="239" t="s">
        <v>1407</v>
      </c>
      <c r="G1242" s="237"/>
      <c r="H1242" s="240">
        <v>8.9000000000000004</v>
      </c>
      <c r="I1242" s="241"/>
      <c r="J1242" s="237"/>
      <c r="K1242" s="237"/>
      <c r="L1242" s="242"/>
      <c r="M1242" s="243"/>
      <c r="N1242" s="244"/>
      <c r="O1242" s="244"/>
      <c r="P1242" s="244"/>
      <c r="Q1242" s="244"/>
      <c r="R1242" s="244"/>
      <c r="S1242" s="244"/>
      <c r="T1242" s="245"/>
      <c r="U1242" s="14"/>
      <c r="V1242" s="14"/>
      <c r="W1242" s="14"/>
      <c r="X1242" s="14"/>
      <c r="Y1242" s="14"/>
      <c r="Z1242" s="14"/>
      <c r="AA1242" s="14"/>
      <c r="AB1242" s="14"/>
      <c r="AC1242" s="14"/>
      <c r="AD1242" s="14"/>
      <c r="AE1242" s="14"/>
      <c r="AT1242" s="246" t="s">
        <v>170</v>
      </c>
      <c r="AU1242" s="246" t="s">
        <v>79</v>
      </c>
      <c r="AV1242" s="14" t="s">
        <v>79</v>
      </c>
      <c r="AW1242" s="14" t="s">
        <v>31</v>
      </c>
      <c r="AX1242" s="14" t="s">
        <v>69</v>
      </c>
      <c r="AY1242" s="246" t="s">
        <v>159</v>
      </c>
    </row>
    <row r="1243" s="13" customFormat="1">
      <c r="A1243" s="13"/>
      <c r="B1243" s="225"/>
      <c r="C1243" s="226"/>
      <c r="D1243" s="227" t="s">
        <v>170</v>
      </c>
      <c r="E1243" s="228" t="s">
        <v>19</v>
      </c>
      <c r="F1243" s="229" t="s">
        <v>1397</v>
      </c>
      <c r="G1243" s="226"/>
      <c r="H1243" s="228" t="s">
        <v>19</v>
      </c>
      <c r="I1243" s="230"/>
      <c r="J1243" s="226"/>
      <c r="K1243" s="226"/>
      <c r="L1243" s="231"/>
      <c r="M1243" s="232"/>
      <c r="N1243" s="233"/>
      <c r="O1243" s="233"/>
      <c r="P1243" s="233"/>
      <c r="Q1243" s="233"/>
      <c r="R1243" s="233"/>
      <c r="S1243" s="233"/>
      <c r="T1243" s="234"/>
      <c r="U1243" s="13"/>
      <c r="V1243" s="13"/>
      <c r="W1243" s="13"/>
      <c r="X1243" s="13"/>
      <c r="Y1243" s="13"/>
      <c r="Z1243" s="13"/>
      <c r="AA1243" s="13"/>
      <c r="AB1243" s="13"/>
      <c r="AC1243" s="13"/>
      <c r="AD1243" s="13"/>
      <c r="AE1243" s="13"/>
      <c r="AT1243" s="235" t="s">
        <v>170</v>
      </c>
      <c r="AU1243" s="235" t="s">
        <v>79</v>
      </c>
      <c r="AV1243" s="13" t="s">
        <v>77</v>
      </c>
      <c r="AW1243" s="13" t="s">
        <v>31</v>
      </c>
      <c r="AX1243" s="13" t="s">
        <v>69</v>
      </c>
      <c r="AY1243" s="235" t="s">
        <v>159</v>
      </c>
    </row>
    <row r="1244" s="14" customFormat="1">
      <c r="A1244" s="14"/>
      <c r="B1244" s="236"/>
      <c r="C1244" s="237"/>
      <c r="D1244" s="227" t="s">
        <v>170</v>
      </c>
      <c r="E1244" s="238" t="s">
        <v>19</v>
      </c>
      <c r="F1244" s="239" t="s">
        <v>1408</v>
      </c>
      <c r="G1244" s="237"/>
      <c r="H1244" s="240">
        <v>2153.8400000000001</v>
      </c>
      <c r="I1244" s="241"/>
      <c r="J1244" s="237"/>
      <c r="K1244" s="237"/>
      <c r="L1244" s="242"/>
      <c r="M1244" s="243"/>
      <c r="N1244" s="244"/>
      <c r="O1244" s="244"/>
      <c r="P1244" s="244"/>
      <c r="Q1244" s="244"/>
      <c r="R1244" s="244"/>
      <c r="S1244" s="244"/>
      <c r="T1244" s="245"/>
      <c r="U1244" s="14"/>
      <c r="V1244" s="14"/>
      <c r="W1244" s="14"/>
      <c r="X1244" s="14"/>
      <c r="Y1244" s="14"/>
      <c r="Z1244" s="14"/>
      <c r="AA1244" s="14"/>
      <c r="AB1244" s="14"/>
      <c r="AC1244" s="14"/>
      <c r="AD1244" s="14"/>
      <c r="AE1244" s="14"/>
      <c r="AT1244" s="246" t="s">
        <v>170</v>
      </c>
      <c r="AU1244" s="246" t="s">
        <v>79</v>
      </c>
      <c r="AV1244" s="14" t="s">
        <v>79</v>
      </c>
      <c r="AW1244" s="14" t="s">
        <v>31</v>
      </c>
      <c r="AX1244" s="14" t="s">
        <v>69</v>
      </c>
      <c r="AY1244" s="246" t="s">
        <v>159</v>
      </c>
    </row>
    <row r="1245" s="15" customFormat="1">
      <c r="A1245" s="15"/>
      <c r="B1245" s="247"/>
      <c r="C1245" s="248"/>
      <c r="D1245" s="227" t="s">
        <v>170</v>
      </c>
      <c r="E1245" s="249" t="s">
        <v>19</v>
      </c>
      <c r="F1245" s="250" t="s">
        <v>188</v>
      </c>
      <c r="G1245" s="248"/>
      <c r="H1245" s="251">
        <v>2768.6199999999999</v>
      </c>
      <c r="I1245" s="252"/>
      <c r="J1245" s="248"/>
      <c r="K1245" s="248"/>
      <c r="L1245" s="253"/>
      <c r="M1245" s="254"/>
      <c r="N1245" s="255"/>
      <c r="O1245" s="255"/>
      <c r="P1245" s="255"/>
      <c r="Q1245" s="255"/>
      <c r="R1245" s="255"/>
      <c r="S1245" s="255"/>
      <c r="T1245" s="256"/>
      <c r="U1245" s="15"/>
      <c r="V1245" s="15"/>
      <c r="W1245" s="15"/>
      <c r="X1245" s="15"/>
      <c r="Y1245" s="15"/>
      <c r="Z1245" s="15"/>
      <c r="AA1245" s="15"/>
      <c r="AB1245" s="15"/>
      <c r="AC1245" s="15"/>
      <c r="AD1245" s="15"/>
      <c r="AE1245" s="15"/>
      <c r="AT1245" s="257" t="s">
        <v>170</v>
      </c>
      <c r="AU1245" s="257" t="s">
        <v>79</v>
      </c>
      <c r="AV1245" s="15" t="s">
        <v>166</v>
      </c>
      <c r="AW1245" s="15" t="s">
        <v>31</v>
      </c>
      <c r="AX1245" s="15" t="s">
        <v>77</v>
      </c>
      <c r="AY1245" s="257" t="s">
        <v>159</v>
      </c>
    </row>
    <row r="1246" s="2" customFormat="1" ht="16.5" customHeight="1">
      <c r="A1246" s="41"/>
      <c r="B1246" s="42"/>
      <c r="C1246" s="258" t="s">
        <v>1409</v>
      </c>
      <c r="D1246" s="258" t="s">
        <v>316</v>
      </c>
      <c r="E1246" s="259" t="s">
        <v>1410</v>
      </c>
      <c r="F1246" s="260" t="s">
        <v>1411</v>
      </c>
      <c r="G1246" s="261" t="s">
        <v>197</v>
      </c>
      <c r="H1246" s="262">
        <v>9.3450000000000006</v>
      </c>
      <c r="I1246" s="263"/>
      <c r="J1246" s="264">
        <f>ROUND(I1246*H1246,2)</f>
        <v>0</v>
      </c>
      <c r="K1246" s="260" t="s">
        <v>165</v>
      </c>
      <c r="L1246" s="265"/>
      <c r="M1246" s="266" t="s">
        <v>19</v>
      </c>
      <c r="N1246" s="267" t="s">
        <v>40</v>
      </c>
      <c r="O1246" s="87"/>
      <c r="P1246" s="216">
        <f>O1246*H1246</f>
        <v>0</v>
      </c>
      <c r="Q1246" s="216">
        <v>0.0028</v>
      </c>
      <c r="R1246" s="216">
        <f>Q1246*H1246</f>
        <v>0.026166000000000002</v>
      </c>
      <c r="S1246" s="216">
        <v>0</v>
      </c>
      <c r="T1246" s="217">
        <f>S1246*H1246</f>
        <v>0</v>
      </c>
      <c r="U1246" s="41"/>
      <c r="V1246" s="41"/>
      <c r="W1246" s="41"/>
      <c r="X1246" s="41"/>
      <c r="Y1246" s="41"/>
      <c r="Z1246" s="41"/>
      <c r="AA1246" s="41"/>
      <c r="AB1246" s="41"/>
      <c r="AC1246" s="41"/>
      <c r="AD1246" s="41"/>
      <c r="AE1246" s="41"/>
      <c r="AR1246" s="218" t="s">
        <v>342</v>
      </c>
      <c r="AT1246" s="218" t="s">
        <v>316</v>
      </c>
      <c r="AU1246" s="218" t="s">
        <v>79</v>
      </c>
      <c r="AY1246" s="20" t="s">
        <v>159</v>
      </c>
      <c r="BE1246" s="219">
        <f>IF(N1246="základní",J1246,0)</f>
        <v>0</v>
      </c>
      <c r="BF1246" s="219">
        <f>IF(N1246="snížená",J1246,0)</f>
        <v>0</v>
      </c>
      <c r="BG1246" s="219">
        <f>IF(N1246="zákl. přenesená",J1246,0)</f>
        <v>0</v>
      </c>
      <c r="BH1246" s="219">
        <f>IF(N1246="sníž. přenesená",J1246,0)</f>
        <v>0</v>
      </c>
      <c r="BI1246" s="219">
        <f>IF(N1246="nulová",J1246,0)</f>
        <v>0</v>
      </c>
      <c r="BJ1246" s="20" t="s">
        <v>77</v>
      </c>
      <c r="BK1246" s="219">
        <f>ROUND(I1246*H1246,2)</f>
        <v>0</v>
      </c>
      <c r="BL1246" s="20" t="s">
        <v>273</v>
      </c>
      <c r="BM1246" s="218" t="s">
        <v>1412</v>
      </c>
    </row>
    <row r="1247" s="13" customFormat="1">
      <c r="A1247" s="13"/>
      <c r="B1247" s="225"/>
      <c r="C1247" s="226"/>
      <c r="D1247" s="227" t="s">
        <v>170</v>
      </c>
      <c r="E1247" s="228" t="s">
        <v>19</v>
      </c>
      <c r="F1247" s="229" t="s">
        <v>1406</v>
      </c>
      <c r="G1247" s="226"/>
      <c r="H1247" s="228" t="s">
        <v>19</v>
      </c>
      <c r="I1247" s="230"/>
      <c r="J1247" s="226"/>
      <c r="K1247" s="226"/>
      <c r="L1247" s="231"/>
      <c r="M1247" s="232"/>
      <c r="N1247" s="233"/>
      <c r="O1247" s="233"/>
      <c r="P1247" s="233"/>
      <c r="Q1247" s="233"/>
      <c r="R1247" s="233"/>
      <c r="S1247" s="233"/>
      <c r="T1247" s="234"/>
      <c r="U1247" s="13"/>
      <c r="V1247" s="13"/>
      <c r="W1247" s="13"/>
      <c r="X1247" s="13"/>
      <c r="Y1247" s="13"/>
      <c r="Z1247" s="13"/>
      <c r="AA1247" s="13"/>
      <c r="AB1247" s="13"/>
      <c r="AC1247" s="13"/>
      <c r="AD1247" s="13"/>
      <c r="AE1247" s="13"/>
      <c r="AT1247" s="235" t="s">
        <v>170</v>
      </c>
      <c r="AU1247" s="235" t="s">
        <v>79</v>
      </c>
      <c r="AV1247" s="13" t="s">
        <v>77</v>
      </c>
      <c r="AW1247" s="13" t="s">
        <v>31</v>
      </c>
      <c r="AX1247" s="13" t="s">
        <v>69</v>
      </c>
      <c r="AY1247" s="235" t="s">
        <v>159</v>
      </c>
    </row>
    <row r="1248" s="14" customFormat="1">
      <c r="A1248" s="14"/>
      <c r="B1248" s="236"/>
      <c r="C1248" s="237"/>
      <c r="D1248" s="227" t="s">
        <v>170</v>
      </c>
      <c r="E1248" s="238" t="s">
        <v>19</v>
      </c>
      <c r="F1248" s="239" t="s">
        <v>1413</v>
      </c>
      <c r="G1248" s="237"/>
      <c r="H1248" s="240">
        <v>9.3450000000000006</v>
      </c>
      <c r="I1248" s="241"/>
      <c r="J1248" s="237"/>
      <c r="K1248" s="237"/>
      <c r="L1248" s="242"/>
      <c r="M1248" s="243"/>
      <c r="N1248" s="244"/>
      <c r="O1248" s="244"/>
      <c r="P1248" s="244"/>
      <c r="Q1248" s="244"/>
      <c r="R1248" s="244"/>
      <c r="S1248" s="244"/>
      <c r="T1248" s="245"/>
      <c r="U1248" s="14"/>
      <c r="V1248" s="14"/>
      <c r="W1248" s="14"/>
      <c r="X1248" s="14"/>
      <c r="Y1248" s="14"/>
      <c r="Z1248" s="14"/>
      <c r="AA1248" s="14"/>
      <c r="AB1248" s="14"/>
      <c r="AC1248" s="14"/>
      <c r="AD1248" s="14"/>
      <c r="AE1248" s="14"/>
      <c r="AT1248" s="246" t="s">
        <v>170</v>
      </c>
      <c r="AU1248" s="246" t="s">
        <v>79</v>
      </c>
      <c r="AV1248" s="14" t="s">
        <v>79</v>
      </c>
      <c r="AW1248" s="14" t="s">
        <v>31</v>
      </c>
      <c r="AX1248" s="14" t="s">
        <v>69</v>
      </c>
      <c r="AY1248" s="246" t="s">
        <v>159</v>
      </c>
    </row>
    <row r="1249" s="15" customFormat="1">
      <c r="A1249" s="15"/>
      <c r="B1249" s="247"/>
      <c r="C1249" s="248"/>
      <c r="D1249" s="227" t="s">
        <v>170</v>
      </c>
      <c r="E1249" s="249" t="s">
        <v>19</v>
      </c>
      <c r="F1249" s="250" t="s">
        <v>188</v>
      </c>
      <c r="G1249" s="248"/>
      <c r="H1249" s="251">
        <v>9.3450000000000006</v>
      </c>
      <c r="I1249" s="252"/>
      <c r="J1249" s="248"/>
      <c r="K1249" s="248"/>
      <c r="L1249" s="253"/>
      <c r="M1249" s="254"/>
      <c r="N1249" s="255"/>
      <c r="O1249" s="255"/>
      <c r="P1249" s="255"/>
      <c r="Q1249" s="255"/>
      <c r="R1249" s="255"/>
      <c r="S1249" s="255"/>
      <c r="T1249" s="256"/>
      <c r="U1249" s="15"/>
      <c r="V1249" s="15"/>
      <c r="W1249" s="15"/>
      <c r="X1249" s="15"/>
      <c r="Y1249" s="15"/>
      <c r="Z1249" s="15"/>
      <c r="AA1249" s="15"/>
      <c r="AB1249" s="15"/>
      <c r="AC1249" s="15"/>
      <c r="AD1249" s="15"/>
      <c r="AE1249" s="15"/>
      <c r="AT1249" s="257" t="s">
        <v>170</v>
      </c>
      <c r="AU1249" s="257" t="s">
        <v>79</v>
      </c>
      <c r="AV1249" s="15" t="s">
        <v>166</v>
      </c>
      <c r="AW1249" s="15" t="s">
        <v>31</v>
      </c>
      <c r="AX1249" s="15" t="s">
        <v>77</v>
      </c>
      <c r="AY1249" s="257" t="s">
        <v>159</v>
      </c>
    </row>
    <row r="1250" s="2" customFormat="1" ht="16.5" customHeight="1">
      <c r="A1250" s="41"/>
      <c r="B1250" s="42"/>
      <c r="C1250" s="258" t="s">
        <v>1414</v>
      </c>
      <c r="D1250" s="258" t="s">
        <v>316</v>
      </c>
      <c r="E1250" s="259" t="s">
        <v>1415</v>
      </c>
      <c r="F1250" s="260" t="s">
        <v>1416</v>
      </c>
      <c r="G1250" s="261" t="s">
        <v>197</v>
      </c>
      <c r="H1250" s="262">
        <v>1448.8530000000001</v>
      </c>
      <c r="I1250" s="263"/>
      <c r="J1250" s="264">
        <f>ROUND(I1250*H1250,2)</f>
        <v>0</v>
      </c>
      <c r="K1250" s="260" t="s">
        <v>165</v>
      </c>
      <c r="L1250" s="265"/>
      <c r="M1250" s="266" t="s">
        <v>19</v>
      </c>
      <c r="N1250" s="267" t="s">
        <v>40</v>
      </c>
      <c r="O1250" s="87"/>
      <c r="P1250" s="216">
        <f>O1250*H1250</f>
        <v>0</v>
      </c>
      <c r="Q1250" s="216">
        <v>0.0041999999999999997</v>
      </c>
      <c r="R1250" s="216">
        <f>Q1250*H1250</f>
        <v>6.0851825999999996</v>
      </c>
      <c r="S1250" s="216">
        <v>0</v>
      </c>
      <c r="T1250" s="217">
        <f>S1250*H1250</f>
        <v>0</v>
      </c>
      <c r="U1250" s="41"/>
      <c r="V1250" s="41"/>
      <c r="W1250" s="41"/>
      <c r="X1250" s="41"/>
      <c r="Y1250" s="41"/>
      <c r="Z1250" s="41"/>
      <c r="AA1250" s="41"/>
      <c r="AB1250" s="41"/>
      <c r="AC1250" s="41"/>
      <c r="AD1250" s="41"/>
      <c r="AE1250" s="41"/>
      <c r="AR1250" s="218" t="s">
        <v>342</v>
      </c>
      <c r="AT1250" s="218" t="s">
        <v>316</v>
      </c>
      <c r="AU1250" s="218" t="s">
        <v>79</v>
      </c>
      <c r="AY1250" s="20" t="s">
        <v>159</v>
      </c>
      <c r="BE1250" s="219">
        <f>IF(N1250="základní",J1250,0)</f>
        <v>0</v>
      </c>
      <c r="BF1250" s="219">
        <f>IF(N1250="snížená",J1250,0)</f>
        <v>0</v>
      </c>
      <c r="BG1250" s="219">
        <f>IF(N1250="zákl. přenesená",J1250,0)</f>
        <v>0</v>
      </c>
      <c r="BH1250" s="219">
        <f>IF(N1250="sníž. přenesená",J1250,0)</f>
        <v>0</v>
      </c>
      <c r="BI1250" s="219">
        <f>IF(N1250="nulová",J1250,0)</f>
        <v>0</v>
      </c>
      <c r="BJ1250" s="20" t="s">
        <v>77</v>
      </c>
      <c r="BK1250" s="219">
        <f>ROUND(I1250*H1250,2)</f>
        <v>0</v>
      </c>
      <c r="BL1250" s="20" t="s">
        <v>273</v>
      </c>
      <c r="BM1250" s="218" t="s">
        <v>1417</v>
      </c>
    </row>
    <row r="1251" s="13" customFormat="1">
      <c r="A1251" s="13"/>
      <c r="B1251" s="225"/>
      <c r="C1251" s="226"/>
      <c r="D1251" s="227" t="s">
        <v>170</v>
      </c>
      <c r="E1251" s="228" t="s">
        <v>19</v>
      </c>
      <c r="F1251" s="229" t="s">
        <v>1404</v>
      </c>
      <c r="G1251" s="226"/>
      <c r="H1251" s="228" t="s">
        <v>19</v>
      </c>
      <c r="I1251" s="230"/>
      <c r="J1251" s="226"/>
      <c r="K1251" s="226"/>
      <c r="L1251" s="231"/>
      <c r="M1251" s="232"/>
      <c r="N1251" s="233"/>
      <c r="O1251" s="233"/>
      <c r="P1251" s="233"/>
      <c r="Q1251" s="233"/>
      <c r="R1251" s="233"/>
      <c r="S1251" s="233"/>
      <c r="T1251" s="234"/>
      <c r="U1251" s="13"/>
      <c r="V1251" s="13"/>
      <c r="W1251" s="13"/>
      <c r="X1251" s="13"/>
      <c r="Y1251" s="13"/>
      <c r="Z1251" s="13"/>
      <c r="AA1251" s="13"/>
      <c r="AB1251" s="13"/>
      <c r="AC1251" s="13"/>
      <c r="AD1251" s="13"/>
      <c r="AE1251" s="13"/>
      <c r="AT1251" s="235" t="s">
        <v>170</v>
      </c>
      <c r="AU1251" s="235" t="s">
        <v>79</v>
      </c>
      <c r="AV1251" s="13" t="s">
        <v>77</v>
      </c>
      <c r="AW1251" s="13" t="s">
        <v>31</v>
      </c>
      <c r="AX1251" s="13" t="s">
        <v>69</v>
      </c>
      <c r="AY1251" s="235" t="s">
        <v>159</v>
      </c>
    </row>
    <row r="1252" s="14" customFormat="1">
      <c r="A1252" s="14"/>
      <c r="B1252" s="236"/>
      <c r="C1252" s="237"/>
      <c r="D1252" s="227" t="s">
        <v>170</v>
      </c>
      <c r="E1252" s="238" t="s">
        <v>19</v>
      </c>
      <c r="F1252" s="239" t="s">
        <v>1418</v>
      </c>
      <c r="G1252" s="237"/>
      <c r="H1252" s="240">
        <v>318.08699999999999</v>
      </c>
      <c r="I1252" s="241"/>
      <c r="J1252" s="237"/>
      <c r="K1252" s="237"/>
      <c r="L1252" s="242"/>
      <c r="M1252" s="243"/>
      <c r="N1252" s="244"/>
      <c r="O1252" s="244"/>
      <c r="P1252" s="244"/>
      <c r="Q1252" s="244"/>
      <c r="R1252" s="244"/>
      <c r="S1252" s="244"/>
      <c r="T1252" s="245"/>
      <c r="U1252" s="14"/>
      <c r="V1252" s="14"/>
      <c r="W1252" s="14"/>
      <c r="X1252" s="14"/>
      <c r="Y1252" s="14"/>
      <c r="Z1252" s="14"/>
      <c r="AA1252" s="14"/>
      <c r="AB1252" s="14"/>
      <c r="AC1252" s="14"/>
      <c r="AD1252" s="14"/>
      <c r="AE1252" s="14"/>
      <c r="AT1252" s="246" t="s">
        <v>170</v>
      </c>
      <c r="AU1252" s="246" t="s">
        <v>79</v>
      </c>
      <c r="AV1252" s="14" t="s">
        <v>79</v>
      </c>
      <c r="AW1252" s="14" t="s">
        <v>31</v>
      </c>
      <c r="AX1252" s="14" t="s">
        <v>69</v>
      </c>
      <c r="AY1252" s="246" t="s">
        <v>159</v>
      </c>
    </row>
    <row r="1253" s="13" customFormat="1">
      <c r="A1253" s="13"/>
      <c r="B1253" s="225"/>
      <c r="C1253" s="226"/>
      <c r="D1253" s="227" t="s">
        <v>170</v>
      </c>
      <c r="E1253" s="228" t="s">
        <v>19</v>
      </c>
      <c r="F1253" s="229" t="s">
        <v>1397</v>
      </c>
      <c r="G1253" s="226"/>
      <c r="H1253" s="228" t="s">
        <v>19</v>
      </c>
      <c r="I1253" s="230"/>
      <c r="J1253" s="226"/>
      <c r="K1253" s="226"/>
      <c r="L1253" s="231"/>
      <c r="M1253" s="232"/>
      <c r="N1253" s="233"/>
      <c r="O1253" s="233"/>
      <c r="P1253" s="233"/>
      <c r="Q1253" s="233"/>
      <c r="R1253" s="233"/>
      <c r="S1253" s="233"/>
      <c r="T1253" s="234"/>
      <c r="U1253" s="13"/>
      <c r="V1253" s="13"/>
      <c r="W1253" s="13"/>
      <c r="X1253" s="13"/>
      <c r="Y1253" s="13"/>
      <c r="Z1253" s="13"/>
      <c r="AA1253" s="13"/>
      <c r="AB1253" s="13"/>
      <c r="AC1253" s="13"/>
      <c r="AD1253" s="13"/>
      <c r="AE1253" s="13"/>
      <c r="AT1253" s="235" t="s">
        <v>170</v>
      </c>
      <c r="AU1253" s="235" t="s">
        <v>79</v>
      </c>
      <c r="AV1253" s="13" t="s">
        <v>77</v>
      </c>
      <c r="AW1253" s="13" t="s">
        <v>31</v>
      </c>
      <c r="AX1253" s="13" t="s">
        <v>69</v>
      </c>
      <c r="AY1253" s="235" t="s">
        <v>159</v>
      </c>
    </row>
    <row r="1254" s="14" customFormat="1">
      <c r="A1254" s="14"/>
      <c r="B1254" s="236"/>
      <c r="C1254" s="237"/>
      <c r="D1254" s="227" t="s">
        <v>170</v>
      </c>
      <c r="E1254" s="238" t="s">
        <v>19</v>
      </c>
      <c r="F1254" s="239" t="s">
        <v>1419</v>
      </c>
      <c r="G1254" s="237"/>
      <c r="H1254" s="240">
        <v>1130.7660000000001</v>
      </c>
      <c r="I1254" s="241"/>
      <c r="J1254" s="237"/>
      <c r="K1254" s="237"/>
      <c r="L1254" s="242"/>
      <c r="M1254" s="243"/>
      <c r="N1254" s="244"/>
      <c r="O1254" s="244"/>
      <c r="P1254" s="244"/>
      <c r="Q1254" s="244"/>
      <c r="R1254" s="244"/>
      <c r="S1254" s="244"/>
      <c r="T1254" s="245"/>
      <c r="U1254" s="14"/>
      <c r="V1254" s="14"/>
      <c r="W1254" s="14"/>
      <c r="X1254" s="14"/>
      <c r="Y1254" s="14"/>
      <c r="Z1254" s="14"/>
      <c r="AA1254" s="14"/>
      <c r="AB1254" s="14"/>
      <c r="AC1254" s="14"/>
      <c r="AD1254" s="14"/>
      <c r="AE1254" s="14"/>
      <c r="AT1254" s="246" t="s">
        <v>170</v>
      </c>
      <c r="AU1254" s="246" t="s">
        <v>79</v>
      </c>
      <c r="AV1254" s="14" t="s">
        <v>79</v>
      </c>
      <c r="AW1254" s="14" t="s">
        <v>31</v>
      </c>
      <c r="AX1254" s="14" t="s">
        <v>69</v>
      </c>
      <c r="AY1254" s="246" t="s">
        <v>159</v>
      </c>
    </row>
    <row r="1255" s="15" customFormat="1">
      <c r="A1255" s="15"/>
      <c r="B1255" s="247"/>
      <c r="C1255" s="248"/>
      <c r="D1255" s="227" t="s">
        <v>170</v>
      </c>
      <c r="E1255" s="249" t="s">
        <v>19</v>
      </c>
      <c r="F1255" s="250" t="s">
        <v>188</v>
      </c>
      <c r="G1255" s="248"/>
      <c r="H1255" s="251">
        <v>1448.8530000000001</v>
      </c>
      <c r="I1255" s="252"/>
      <c r="J1255" s="248"/>
      <c r="K1255" s="248"/>
      <c r="L1255" s="253"/>
      <c r="M1255" s="254"/>
      <c r="N1255" s="255"/>
      <c r="O1255" s="255"/>
      <c r="P1255" s="255"/>
      <c r="Q1255" s="255"/>
      <c r="R1255" s="255"/>
      <c r="S1255" s="255"/>
      <c r="T1255" s="256"/>
      <c r="U1255" s="15"/>
      <c r="V1255" s="15"/>
      <c r="W1255" s="15"/>
      <c r="X1255" s="15"/>
      <c r="Y1255" s="15"/>
      <c r="Z1255" s="15"/>
      <c r="AA1255" s="15"/>
      <c r="AB1255" s="15"/>
      <c r="AC1255" s="15"/>
      <c r="AD1255" s="15"/>
      <c r="AE1255" s="15"/>
      <c r="AT1255" s="257" t="s">
        <v>170</v>
      </c>
      <c r="AU1255" s="257" t="s">
        <v>79</v>
      </c>
      <c r="AV1255" s="15" t="s">
        <v>166</v>
      </c>
      <c r="AW1255" s="15" t="s">
        <v>31</v>
      </c>
      <c r="AX1255" s="15" t="s">
        <v>77</v>
      </c>
      <c r="AY1255" s="257" t="s">
        <v>159</v>
      </c>
    </row>
    <row r="1256" s="2" customFormat="1" ht="16.5" customHeight="1">
      <c r="A1256" s="41"/>
      <c r="B1256" s="42"/>
      <c r="C1256" s="258" t="s">
        <v>1420</v>
      </c>
      <c r="D1256" s="258" t="s">
        <v>316</v>
      </c>
      <c r="E1256" s="259" t="s">
        <v>1421</v>
      </c>
      <c r="F1256" s="260" t="s">
        <v>1422</v>
      </c>
      <c r="G1256" s="261" t="s">
        <v>197</v>
      </c>
      <c r="H1256" s="262">
        <v>1448.8530000000001</v>
      </c>
      <c r="I1256" s="263"/>
      <c r="J1256" s="264">
        <f>ROUND(I1256*H1256,2)</f>
        <v>0</v>
      </c>
      <c r="K1256" s="260" t="s">
        <v>165</v>
      </c>
      <c r="L1256" s="265"/>
      <c r="M1256" s="266" t="s">
        <v>19</v>
      </c>
      <c r="N1256" s="267" t="s">
        <v>40</v>
      </c>
      <c r="O1256" s="87"/>
      <c r="P1256" s="216">
        <f>O1256*H1256</f>
        <v>0</v>
      </c>
      <c r="Q1256" s="216">
        <v>0.0054000000000000003</v>
      </c>
      <c r="R1256" s="216">
        <f>Q1256*H1256</f>
        <v>7.8238062000000008</v>
      </c>
      <c r="S1256" s="216">
        <v>0</v>
      </c>
      <c r="T1256" s="217">
        <f>S1256*H1256</f>
        <v>0</v>
      </c>
      <c r="U1256" s="41"/>
      <c r="V1256" s="41"/>
      <c r="W1256" s="41"/>
      <c r="X1256" s="41"/>
      <c r="Y1256" s="41"/>
      <c r="Z1256" s="41"/>
      <c r="AA1256" s="41"/>
      <c r="AB1256" s="41"/>
      <c r="AC1256" s="41"/>
      <c r="AD1256" s="41"/>
      <c r="AE1256" s="41"/>
      <c r="AR1256" s="218" t="s">
        <v>342</v>
      </c>
      <c r="AT1256" s="218" t="s">
        <v>316</v>
      </c>
      <c r="AU1256" s="218" t="s">
        <v>79</v>
      </c>
      <c r="AY1256" s="20" t="s">
        <v>159</v>
      </c>
      <c r="BE1256" s="219">
        <f>IF(N1256="základní",J1256,0)</f>
        <v>0</v>
      </c>
      <c r="BF1256" s="219">
        <f>IF(N1256="snížená",J1256,0)</f>
        <v>0</v>
      </c>
      <c r="BG1256" s="219">
        <f>IF(N1256="zákl. přenesená",J1256,0)</f>
        <v>0</v>
      </c>
      <c r="BH1256" s="219">
        <f>IF(N1256="sníž. přenesená",J1256,0)</f>
        <v>0</v>
      </c>
      <c r="BI1256" s="219">
        <f>IF(N1256="nulová",J1256,0)</f>
        <v>0</v>
      </c>
      <c r="BJ1256" s="20" t="s">
        <v>77</v>
      </c>
      <c r="BK1256" s="219">
        <f>ROUND(I1256*H1256,2)</f>
        <v>0</v>
      </c>
      <c r="BL1256" s="20" t="s">
        <v>273</v>
      </c>
      <c r="BM1256" s="218" t="s">
        <v>1423</v>
      </c>
    </row>
    <row r="1257" s="13" customFormat="1">
      <c r="A1257" s="13"/>
      <c r="B1257" s="225"/>
      <c r="C1257" s="226"/>
      <c r="D1257" s="227" t="s">
        <v>170</v>
      </c>
      <c r="E1257" s="228" t="s">
        <v>19</v>
      </c>
      <c r="F1257" s="229" t="s">
        <v>1397</v>
      </c>
      <c r="G1257" s="226"/>
      <c r="H1257" s="228" t="s">
        <v>19</v>
      </c>
      <c r="I1257" s="230"/>
      <c r="J1257" s="226"/>
      <c r="K1257" s="226"/>
      <c r="L1257" s="231"/>
      <c r="M1257" s="232"/>
      <c r="N1257" s="233"/>
      <c r="O1257" s="233"/>
      <c r="P1257" s="233"/>
      <c r="Q1257" s="233"/>
      <c r="R1257" s="233"/>
      <c r="S1257" s="233"/>
      <c r="T1257" s="234"/>
      <c r="U1257" s="13"/>
      <c r="V1257" s="13"/>
      <c r="W1257" s="13"/>
      <c r="X1257" s="13"/>
      <c r="Y1257" s="13"/>
      <c r="Z1257" s="13"/>
      <c r="AA1257" s="13"/>
      <c r="AB1257" s="13"/>
      <c r="AC1257" s="13"/>
      <c r="AD1257" s="13"/>
      <c r="AE1257" s="13"/>
      <c r="AT1257" s="235" t="s">
        <v>170</v>
      </c>
      <c r="AU1257" s="235" t="s">
        <v>79</v>
      </c>
      <c r="AV1257" s="13" t="s">
        <v>77</v>
      </c>
      <c r="AW1257" s="13" t="s">
        <v>31</v>
      </c>
      <c r="AX1257" s="13" t="s">
        <v>69</v>
      </c>
      <c r="AY1257" s="235" t="s">
        <v>159</v>
      </c>
    </row>
    <row r="1258" s="14" customFormat="1">
      <c r="A1258" s="14"/>
      <c r="B1258" s="236"/>
      <c r="C1258" s="237"/>
      <c r="D1258" s="227" t="s">
        <v>170</v>
      </c>
      <c r="E1258" s="238" t="s">
        <v>19</v>
      </c>
      <c r="F1258" s="239" t="s">
        <v>1419</v>
      </c>
      <c r="G1258" s="237"/>
      <c r="H1258" s="240">
        <v>1130.7660000000001</v>
      </c>
      <c r="I1258" s="241"/>
      <c r="J1258" s="237"/>
      <c r="K1258" s="237"/>
      <c r="L1258" s="242"/>
      <c r="M1258" s="243"/>
      <c r="N1258" s="244"/>
      <c r="O1258" s="244"/>
      <c r="P1258" s="244"/>
      <c r="Q1258" s="244"/>
      <c r="R1258" s="244"/>
      <c r="S1258" s="244"/>
      <c r="T1258" s="245"/>
      <c r="U1258" s="14"/>
      <c r="V1258" s="14"/>
      <c r="W1258" s="14"/>
      <c r="X1258" s="14"/>
      <c r="Y1258" s="14"/>
      <c r="Z1258" s="14"/>
      <c r="AA1258" s="14"/>
      <c r="AB1258" s="14"/>
      <c r="AC1258" s="14"/>
      <c r="AD1258" s="14"/>
      <c r="AE1258" s="14"/>
      <c r="AT1258" s="246" t="s">
        <v>170</v>
      </c>
      <c r="AU1258" s="246" t="s">
        <v>79</v>
      </c>
      <c r="AV1258" s="14" t="s">
        <v>79</v>
      </c>
      <c r="AW1258" s="14" t="s">
        <v>31</v>
      </c>
      <c r="AX1258" s="14" t="s">
        <v>69</v>
      </c>
      <c r="AY1258" s="246" t="s">
        <v>159</v>
      </c>
    </row>
    <row r="1259" s="13" customFormat="1">
      <c r="A1259" s="13"/>
      <c r="B1259" s="225"/>
      <c r="C1259" s="226"/>
      <c r="D1259" s="227" t="s">
        <v>170</v>
      </c>
      <c r="E1259" s="228" t="s">
        <v>19</v>
      </c>
      <c r="F1259" s="229" t="s">
        <v>1404</v>
      </c>
      <c r="G1259" s="226"/>
      <c r="H1259" s="228" t="s">
        <v>19</v>
      </c>
      <c r="I1259" s="230"/>
      <c r="J1259" s="226"/>
      <c r="K1259" s="226"/>
      <c r="L1259" s="231"/>
      <c r="M1259" s="232"/>
      <c r="N1259" s="233"/>
      <c r="O1259" s="233"/>
      <c r="P1259" s="233"/>
      <c r="Q1259" s="233"/>
      <c r="R1259" s="233"/>
      <c r="S1259" s="233"/>
      <c r="T1259" s="234"/>
      <c r="U1259" s="13"/>
      <c r="V1259" s="13"/>
      <c r="W1259" s="13"/>
      <c r="X1259" s="13"/>
      <c r="Y1259" s="13"/>
      <c r="Z1259" s="13"/>
      <c r="AA1259" s="13"/>
      <c r="AB1259" s="13"/>
      <c r="AC1259" s="13"/>
      <c r="AD1259" s="13"/>
      <c r="AE1259" s="13"/>
      <c r="AT1259" s="235" t="s">
        <v>170</v>
      </c>
      <c r="AU1259" s="235" t="s">
        <v>79</v>
      </c>
      <c r="AV1259" s="13" t="s">
        <v>77</v>
      </c>
      <c r="AW1259" s="13" t="s">
        <v>31</v>
      </c>
      <c r="AX1259" s="13" t="s">
        <v>69</v>
      </c>
      <c r="AY1259" s="235" t="s">
        <v>159</v>
      </c>
    </row>
    <row r="1260" s="14" customFormat="1">
      <c r="A1260" s="14"/>
      <c r="B1260" s="236"/>
      <c r="C1260" s="237"/>
      <c r="D1260" s="227" t="s">
        <v>170</v>
      </c>
      <c r="E1260" s="238" t="s">
        <v>19</v>
      </c>
      <c r="F1260" s="239" t="s">
        <v>1418</v>
      </c>
      <c r="G1260" s="237"/>
      <c r="H1260" s="240">
        <v>318.08699999999999</v>
      </c>
      <c r="I1260" s="241"/>
      <c r="J1260" s="237"/>
      <c r="K1260" s="237"/>
      <c r="L1260" s="242"/>
      <c r="M1260" s="243"/>
      <c r="N1260" s="244"/>
      <c r="O1260" s="244"/>
      <c r="P1260" s="244"/>
      <c r="Q1260" s="244"/>
      <c r="R1260" s="244"/>
      <c r="S1260" s="244"/>
      <c r="T1260" s="245"/>
      <c r="U1260" s="14"/>
      <c r="V1260" s="14"/>
      <c r="W1260" s="14"/>
      <c r="X1260" s="14"/>
      <c r="Y1260" s="14"/>
      <c r="Z1260" s="14"/>
      <c r="AA1260" s="14"/>
      <c r="AB1260" s="14"/>
      <c r="AC1260" s="14"/>
      <c r="AD1260" s="14"/>
      <c r="AE1260" s="14"/>
      <c r="AT1260" s="246" t="s">
        <v>170</v>
      </c>
      <c r="AU1260" s="246" t="s">
        <v>79</v>
      </c>
      <c r="AV1260" s="14" t="s">
        <v>79</v>
      </c>
      <c r="AW1260" s="14" t="s">
        <v>31</v>
      </c>
      <c r="AX1260" s="14" t="s">
        <v>69</v>
      </c>
      <c r="AY1260" s="246" t="s">
        <v>159</v>
      </c>
    </row>
    <row r="1261" s="15" customFormat="1">
      <c r="A1261" s="15"/>
      <c r="B1261" s="247"/>
      <c r="C1261" s="248"/>
      <c r="D1261" s="227" t="s">
        <v>170</v>
      </c>
      <c r="E1261" s="249" t="s">
        <v>19</v>
      </c>
      <c r="F1261" s="250" t="s">
        <v>188</v>
      </c>
      <c r="G1261" s="248"/>
      <c r="H1261" s="251">
        <v>1448.8530000000001</v>
      </c>
      <c r="I1261" s="252"/>
      <c r="J1261" s="248"/>
      <c r="K1261" s="248"/>
      <c r="L1261" s="253"/>
      <c r="M1261" s="254"/>
      <c r="N1261" s="255"/>
      <c r="O1261" s="255"/>
      <c r="P1261" s="255"/>
      <c r="Q1261" s="255"/>
      <c r="R1261" s="255"/>
      <c r="S1261" s="255"/>
      <c r="T1261" s="256"/>
      <c r="U1261" s="15"/>
      <c r="V1261" s="15"/>
      <c r="W1261" s="15"/>
      <c r="X1261" s="15"/>
      <c r="Y1261" s="15"/>
      <c r="Z1261" s="15"/>
      <c r="AA1261" s="15"/>
      <c r="AB1261" s="15"/>
      <c r="AC1261" s="15"/>
      <c r="AD1261" s="15"/>
      <c r="AE1261" s="15"/>
      <c r="AT1261" s="257" t="s">
        <v>170</v>
      </c>
      <c r="AU1261" s="257" t="s">
        <v>79</v>
      </c>
      <c r="AV1261" s="15" t="s">
        <v>166</v>
      </c>
      <c r="AW1261" s="15" t="s">
        <v>31</v>
      </c>
      <c r="AX1261" s="15" t="s">
        <v>77</v>
      </c>
      <c r="AY1261" s="257" t="s">
        <v>159</v>
      </c>
    </row>
    <row r="1262" s="2" customFormat="1" ht="24.15" customHeight="1">
      <c r="A1262" s="41"/>
      <c r="B1262" s="42"/>
      <c r="C1262" s="207" t="s">
        <v>1424</v>
      </c>
      <c r="D1262" s="207" t="s">
        <v>161</v>
      </c>
      <c r="E1262" s="208" t="s">
        <v>1425</v>
      </c>
      <c r="F1262" s="209" t="s">
        <v>1426</v>
      </c>
      <c r="G1262" s="210" t="s">
        <v>197</v>
      </c>
      <c r="H1262" s="211">
        <v>38.850000000000001</v>
      </c>
      <c r="I1262" s="212"/>
      <c r="J1262" s="213">
        <f>ROUND(I1262*H1262,2)</f>
        <v>0</v>
      </c>
      <c r="K1262" s="209" t="s">
        <v>165</v>
      </c>
      <c r="L1262" s="47"/>
      <c r="M1262" s="214" t="s">
        <v>19</v>
      </c>
      <c r="N1262" s="215" t="s">
        <v>40</v>
      </c>
      <c r="O1262" s="87"/>
      <c r="P1262" s="216">
        <f>O1262*H1262</f>
        <v>0</v>
      </c>
      <c r="Q1262" s="216">
        <v>0.0060000000000000001</v>
      </c>
      <c r="R1262" s="216">
        <f>Q1262*H1262</f>
        <v>0.2331</v>
      </c>
      <c r="S1262" s="216">
        <v>0</v>
      </c>
      <c r="T1262" s="217">
        <f>S1262*H1262</f>
        <v>0</v>
      </c>
      <c r="U1262" s="41"/>
      <c r="V1262" s="41"/>
      <c r="W1262" s="41"/>
      <c r="X1262" s="41"/>
      <c r="Y1262" s="41"/>
      <c r="Z1262" s="41"/>
      <c r="AA1262" s="41"/>
      <c r="AB1262" s="41"/>
      <c r="AC1262" s="41"/>
      <c r="AD1262" s="41"/>
      <c r="AE1262" s="41"/>
      <c r="AR1262" s="218" t="s">
        <v>273</v>
      </c>
      <c r="AT1262" s="218" t="s">
        <v>161</v>
      </c>
      <c r="AU1262" s="218" t="s">
        <v>79</v>
      </c>
      <c r="AY1262" s="20" t="s">
        <v>159</v>
      </c>
      <c r="BE1262" s="219">
        <f>IF(N1262="základní",J1262,0)</f>
        <v>0</v>
      </c>
      <c r="BF1262" s="219">
        <f>IF(N1262="snížená",J1262,0)</f>
        <v>0</v>
      </c>
      <c r="BG1262" s="219">
        <f>IF(N1262="zákl. přenesená",J1262,0)</f>
        <v>0</v>
      </c>
      <c r="BH1262" s="219">
        <f>IF(N1262="sníž. přenesená",J1262,0)</f>
        <v>0</v>
      </c>
      <c r="BI1262" s="219">
        <f>IF(N1262="nulová",J1262,0)</f>
        <v>0</v>
      </c>
      <c r="BJ1262" s="20" t="s">
        <v>77</v>
      </c>
      <c r="BK1262" s="219">
        <f>ROUND(I1262*H1262,2)</f>
        <v>0</v>
      </c>
      <c r="BL1262" s="20" t="s">
        <v>273</v>
      </c>
      <c r="BM1262" s="218" t="s">
        <v>1427</v>
      </c>
    </row>
    <row r="1263" s="2" customFormat="1">
      <c r="A1263" s="41"/>
      <c r="B1263" s="42"/>
      <c r="C1263" s="43"/>
      <c r="D1263" s="220" t="s">
        <v>168</v>
      </c>
      <c r="E1263" s="43"/>
      <c r="F1263" s="221" t="s">
        <v>1428</v>
      </c>
      <c r="G1263" s="43"/>
      <c r="H1263" s="43"/>
      <c r="I1263" s="222"/>
      <c r="J1263" s="43"/>
      <c r="K1263" s="43"/>
      <c r="L1263" s="47"/>
      <c r="M1263" s="223"/>
      <c r="N1263" s="224"/>
      <c r="O1263" s="87"/>
      <c r="P1263" s="87"/>
      <c r="Q1263" s="87"/>
      <c r="R1263" s="87"/>
      <c r="S1263" s="87"/>
      <c r="T1263" s="88"/>
      <c r="U1263" s="41"/>
      <c r="V1263" s="41"/>
      <c r="W1263" s="41"/>
      <c r="X1263" s="41"/>
      <c r="Y1263" s="41"/>
      <c r="Z1263" s="41"/>
      <c r="AA1263" s="41"/>
      <c r="AB1263" s="41"/>
      <c r="AC1263" s="41"/>
      <c r="AD1263" s="41"/>
      <c r="AE1263" s="41"/>
      <c r="AT1263" s="20" t="s">
        <v>168</v>
      </c>
      <c r="AU1263" s="20" t="s">
        <v>79</v>
      </c>
    </row>
    <row r="1264" s="13" customFormat="1">
      <c r="A1264" s="13"/>
      <c r="B1264" s="225"/>
      <c r="C1264" s="226"/>
      <c r="D1264" s="227" t="s">
        <v>170</v>
      </c>
      <c r="E1264" s="228" t="s">
        <v>19</v>
      </c>
      <c r="F1264" s="229" t="s">
        <v>691</v>
      </c>
      <c r="G1264" s="226"/>
      <c r="H1264" s="228" t="s">
        <v>19</v>
      </c>
      <c r="I1264" s="230"/>
      <c r="J1264" s="226"/>
      <c r="K1264" s="226"/>
      <c r="L1264" s="231"/>
      <c r="M1264" s="232"/>
      <c r="N1264" s="233"/>
      <c r="O1264" s="233"/>
      <c r="P1264" s="233"/>
      <c r="Q1264" s="233"/>
      <c r="R1264" s="233"/>
      <c r="S1264" s="233"/>
      <c r="T1264" s="234"/>
      <c r="U1264" s="13"/>
      <c r="V1264" s="13"/>
      <c r="W1264" s="13"/>
      <c r="X1264" s="13"/>
      <c r="Y1264" s="13"/>
      <c r="Z1264" s="13"/>
      <c r="AA1264" s="13"/>
      <c r="AB1264" s="13"/>
      <c r="AC1264" s="13"/>
      <c r="AD1264" s="13"/>
      <c r="AE1264" s="13"/>
      <c r="AT1264" s="235" t="s">
        <v>170</v>
      </c>
      <c r="AU1264" s="235" t="s">
        <v>79</v>
      </c>
      <c r="AV1264" s="13" t="s">
        <v>77</v>
      </c>
      <c r="AW1264" s="13" t="s">
        <v>31</v>
      </c>
      <c r="AX1264" s="13" t="s">
        <v>69</v>
      </c>
      <c r="AY1264" s="235" t="s">
        <v>159</v>
      </c>
    </row>
    <row r="1265" s="14" customFormat="1">
      <c r="A1265" s="14"/>
      <c r="B1265" s="236"/>
      <c r="C1265" s="237"/>
      <c r="D1265" s="227" t="s">
        <v>170</v>
      </c>
      <c r="E1265" s="238" t="s">
        <v>19</v>
      </c>
      <c r="F1265" s="239" t="s">
        <v>692</v>
      </c>
      <c r="G1265" s="237"/>
      <c r="H1265" s="240">
        <v>7.8499999999999996</v>
      </c>
      <c r="I1265" s="241"/>
      <c r="J1265" s="237"/>
      <c r="K1265" s="237"/>
      <c r="L1265" s="242"/>
      <c r="M1265" s="243"/>
      <c r="N1265" s="244"/>
      <c r="O1265" s="244"/>
      <c r="P1265" s="244"/>
      <c r="Q1265" s="244"/>
      <c r="R1265" s="244"/>
      <c r="S1265" s="244"/>
      <c r="T1265" s="245"/>
      <c r="U1265" s="14"/>
      <c r="V1265" s="14"/>
      <c r="W1265" s="14"/>
      <c r="X1265" s="14"/>
      <c r="Y1265" s="14"/>
      <c r="Z1265" s="14"/>
      <c r="AA1265" s="14"/>
      <c r="AB1265" s="14"/>
      <c r="AC1265" s="14"/>
      <c r="AD1265" s="14"/>
      <c r="AE1265" s="14"/>
      <c r="AT1265" s="246" t="s">
        <v>170</v>
      </c>
      <c r="AU1265" s="246" t="s">
        <v>79</v>
      </c>
      <c r="AV1265" s="14" t="s">
        <v>79</v>
      </c>
      <c r="AW1265" s="14" t="s">
        <v>31</v>
      </c>
      <c r="AX1265" s="14" t="s">
        <v>69</v>
      </c>
      <c r="AY1265" s="246" t="s">
        <v>159</v>
      </c>
    </row>
    <row r="1266" s="13" customFormat="1">
      <c r="A1266" s="13"/>
      <c r="B1266" s="225"/>
      <c r="C1266" s="226"/>
      <c r="D1266" s="227" t="s">
        <v>170</v>
      </c>
      <c r="E1266" s="228" t="s">
        <v>19</v>
      </c>
      <c r="F1266" s="229" t="s">
        <v>1429</v>
      </c>
      <c r="G1266" s="226"/>
      <c r="H1266" s="228" t="s">
        <v>19</v>
      </c>
      <c r="I1266" s="230"/>
      <c r="J1266" s="226"/>
      <c r="K1266" s="226"/>
      <c r="L1266" s="231"/>
      <c r="M1266" s="232"/>
      <c r="N1266" s="233"/>
      <c r="O1266" s="233"/>
      <c r="P1266" s="233"/>
      <c r="Q1266" s="233"/>
      <c r="R1266" s="233"/>
      <c r="S1266" s="233"/>
      <c r="T1266" s="234"/>
      <c r="U1266" s="13"/>
      <c r="V1266" s="13"/>
      <c r="W1266" s="13"/>
      <c r="X1266" s="13"/>
      <c r="Y1266" s="13"/>
      <c r="Z1266" s="13"/>
      <c r="AA1266" s="13"/>
      <c r="AB1266" s="13"/>
      <c r="AC1266" s="13"/>
      <c r="AD1266" s="13"/>
      <c r="AE1266" s="13"/>
      <c r="AT1266" s="235" t="s">
        <v>170</v>
      </c>
      <c r="AU1266" s="235" t="s">
        <v>79</v>
      </c>
      <c r="AV1266" s="13" t="s">
        <v>77</v>
      </c>
      <c r="AW1266" s="13" t="s">
        <v>31</v>
      </c>
      <c r="AX1266" s="13" t="s">
        <v>69</v>
      </c>
      <c r="AY1266" s="235" t="s">
        <v>159</v>
      </c>
    </row>
    <row r="1267" s="14" customFormat="1">
      <c r="A1267" s="14"/>
      <c r="B1267" s="236"/>
      <c r="C1267" s="237"/>
      <c r="D1267" s="227" t="s">
        <v>170</v>
      </c>
      <c r="E1267" s="238" t="s">
        <v>19</v>
      </c>
      <c r="F1267" s="239" t="s">
        <v>647</v>
      </c>
      <c r="G1267" s="237"/>
      <c r="H1267" s="240">
        <v>4</v>
      </c>
      <c r="I1267" s="241"/>
      <c r="J1267" s="237"/>
      <c r="K1267" s="237"/>
      <c r="L1267" s="242"/>
      <c r="M1267" s="243"/>
      <c r="N1267" s="244"/>
      <c r="O1267" s="244"/>
      <c r="P1267" s="244"/>
      <c r="Q1267" s="244"/>
      <c r="R1267" s="244"/>
      <c r="S1267" s="244"/>
      <c r="T1267" s="245"/>
      <c r="U1267" s="14"/>
      <c r="V1267" s="14"/>
      <c r="W1267" s="14"/>
      <c r="X1267" s="14"/>
      <c r="Y1267" s="14"/>
      <c r="Z1267" s="14"/>
      <c r="AA1267" s="14"/>
      <c r="AB1267" s="14"/>
      <c r="AC1267" s="14"/>
      <c r="AD1267" s="14"/>
      <c r="AE1267" s="14"/>
      <c r="AT1267" s="246" t="s">
        <v>170</v>
      </c>
      <c r="AU1267" s="246" t="s">
        <v>79</v>
      </c>
      <c r="AV1267" s="14" t="s">
        <v>79</v>
      </c>
      <c r="AW1267" s="14" t="s">
        <v>31</v>
      </c>
      <c r="AX1267" s="14" t="s">
        <v>69</v>
      </c>
      <c r="AY1267" s="246" t="s">
        <v>159</v>
      </c>
    </row>
    <row r="1268" s="13" customFormat="1">
      <c r="A1268" s="13"/>
      <c r="B1268" s="225"/>
      <c r="C1268" s="226"/>
      <c r="D1268" s="227" t="s">
        <v>170</v>
      </c>
      <c r="E1268" s="228" t="s">
        <v>19</v>
      </c>
      <c r="F1268" s="229" t="s">
        <v>1186</v>
      </c>
      <c r="G1268" s="226"/>
      <c r="H1268" s="228" t="s">
        <v>19</v>
      </c>
      <c r="I1268" s="230"/>
      <c r="J1268" s="226"/>
      <c r="K1268" s="226"/>
      <c r="L1268" s="231"/>
      <c r="M1268" s="232"/>
      <c r="N1268" s="233"/>
      <c r="O1268" s="233"/>
      <c r="P1268" s="233"/>
      <c r="Q1268" s="233"/>
      <c r="R1268" s="233"/>
      <c r="S1268" s="233"/>
      <c r="T1268" s="234"/>
      <c r="U1268" s="13"/>
      <c r="V1268" s="13"/>
      <c r="W1268" s="13"/>
      <c r="X1268" s="13"/>
      <c r="Y1268" s="13"/>
      <c r="Z1268" s="13"/>
      <c r="AA1268" s="13"/>
      <c r="AB1268" s="13"/>
      <c r="AC1268" s="13"/>
      <c r="AD1268" s="13"/>
      <c r="AE1268" s="13"/>
      <c r="AT1268" s="235" t="s">
        <v>170</v>
      </c>
      <c r="AU1268" s="235" t="s">
        <v>79</v>
      </c>
      <c r="AV1268" s="13" t="s">
        <v>77</v>
      </c>
      <c r="AW1268" s="13" t="s">
        <v>31</v>
      </c>
      <c r="AX1268" s="13" t="s">
        <v>69</v>
      </c>
      <c r="AY1268" s="235" t="s">
        <v>159</v>
      </c>
    </row>
    <row r="1269" s="14" customFormat="1">
      <c r="A1269" s="14"/>
      <c r="B1269" s="236"/>
      <c r="C1269" s="237"/>
      <c r="D1269" s="227" t="s">
        <v>170</v>
      </c>
      <c r="E1269" s="238" t="s">
        <v>19</v>
      </c>
      <c r="F1269" s="239" t="s">
        <v>330</v>
      </c>
      <c r="G1269" s="237"/>
      <c r="H1269" s="240">
        <v>27</v>
      </c>
      <c r="I1269" s="241"/>
      <c r="J1269" s="237"/>
      <c r="K1269" s="237"/>
      <c r="L1269" s="242"/>
      <c r="M1269" s="243"/>
      <c r="N1269" s="244"/>
      <c r="O1269" s="244"/>
      <c r="P1269" s="244"/>
      <c r="Q1269" s="244"/>
      <c r="R1269" s="244"/>
      <c r="S1269" s="244"/>
      <c r="T1269" s="245"/>
      <c r="U1269" s="14"/>
      <c r="V1269" s="14"/>
      <c r="W1269" s="14"/>
      <c r="X1269" s="14"/>
      <c r="Y1269" s="14"/>
      <c r="Z1269" s="14"/>
      <c r="AA1269" s="14"/>
      <c r="AB1269" s="14"/>
      <c r="AC1269" s="14"/>
      <c r="AD1269" s="14"/>
      <c r="AE1269" s="14"/>
      <c r="AT1269" s="246" t="s">
        <v>170</v>
      </c>
      <c r="AU1269" s="246" t="s">
        <v>79</v>
      </c>
      <c r="AV1269" s="14" t="s">
        <v>79</v>
      </c>
      <c r="AW1269" s="14" t="s">
        <v>31</v>
      </c>
      <c r="AX1269" s="14" t="s">
        <v>69</v>
      </c>
      <c r="AY1269" s="246" t="s">
        <v>159</v>
      </c>
    </row>
    <row r="1270" s="15" customFormat="1">
      <c r="A1270" s="15"/>
      <c r="B1270" s="247"/>
      <c r="C1270" s="248"/>
      <c r="D1270" s="227" t="s">
        <v>170</v>
      </c>
      <c r="E1270" s="249" t="s">
        <v>19</v>
      </c>
      <c r="F1270" s="250" t="s">
        <v>188</v>
      </c>
      <c r="G1270" s="248"/>
      <c r="H1270" s="251">
        <v>38.850000000000001</v>
      </c>
      <c r="I1270" s="252"/>
      <c r="J1270" s="248"/>
      <c r="K1270" s="248"/>
      <c r="L1270" s="253"/>
      <c r="M1270" s="254"/>
      <c r="N1270" s="255"/>
      <c r="O1270" s="255"/>
      <c r="P1270" s="255"/>
      <c r="Q1270" s="255"/>
      <c r="R1270" s="255"/>
      <c r="S1270" s="255"/>
      <c r="T1270" s="256"/>
      <c r="U1270" s="15"/>
      <c r="V1270" s="15"/>
      <c r="W1270" s="15"/>
      <c r="X1270" s="15"/>
      <c r="Y1270" s="15"/>
      <c r="Z1270" s="15"/>
      <c r="AA1270" s="15"/>
      <c r="AB1270" s="15"/>
      <c r="AC1270" s="15"/>
      <c r="AD1270" s="15"/>
      <c r="AE1270" s="15"/>
      <c r="AT1270" s="257" t="s">
        <v>170</v>
      </c>
      <c r="AU1270" s="257" t="s">
        <v>79</v>
      </c>
      <c r="AV1270" s="15" t="s">
        <v>166</v>
      </c>
      <c r="AW1270" s="15" t="s">
        <v>31</v>
      </c>
      <c r="AX1270" s="15" t="s">
        <v>77</v>
      </c>
      <c r="AY1270" s="257" t="s">
        <v>159</v>
      </c>
    </row>
    <row r="1271" s="2" customFormat="1" ht="16.5" customHeight="1">
      <c r="A1271" s="41"/>
      <c r="B1271" s="42"/>
      <c r="C1271" s="258" t="s">
        <v>1430</v>
      </c>
      <c r="D1271" s="258" t="s">
        <v>316</v>
      </c>
      <c r="E1271" s="259" t="s">
        <v>874</v>
      </c>
      <c r="F1271" s="260" t="s">
        <v>875</v>
      </c>
      <c r="G1271" s="261" t="s">
        <v>197</v>
      </c>
      <c r="H1271" s="262">
        <v>38.335000000000001</v>
      </c>
      <c r="I1271" s="263"/>
      <c r="J1271" s="264">
        <f>ROUND(I1271*H1271,2)</f>
        <v>0</v>
      </c>
      <c r="K1271" s="260" t="s">
        <v>165</v>
      </c>
      <c r="L1271" s="265"/>
      <c r="M1271" s="266" t="s">
        <v>19</v>
      </c>
      <c r="N1271" s="267" t="s">
        <v>40</v>
      </c>
      <c r="O1271" s="87"/>
      <c r="P1271" s="216">
        <f>O1271*H1271</f>
        <v>0</v>
      </c>
      <c r="Q1271" s="216">
        <v>0.016</v>
      </c>
      <c r="R1271" s="216">
        <f>Q1271*H1271</f>
        <v>0.61336000000000002</v>
      </c>
      <c r="S1271" s="216">
        <v>0</v>
      </c>
      <c r="T1271" s="217">
        <f>S1271*H1271</f>
        <v>0</v>
      </c>
      <c r="U1271" s="41"/>
      <c r="V1271" s="41"/>
      <c r="W1271" s="41"/>
      <c r="X1271" s="41"/>
      <c r="Y1271" s="41"/>
      <c r="Z1271" s="41"/>
      <c r="AA1271" s="41"/>
      <c r="AB1271" s="41"/>
      <c r="AC1271" s="41"/>
      <c r="AD1271" s="41"/>
      <c r="AE1271" s="41"/>
      <c r="AR1271" s="218" t="s">
        <v>225</v>
      </c>
      <c r="AT1271" s="218" t="s">
        <v>316</v>
      </c>
      <c r="AU1271" s="218" t="s">
        <v>79</v>
      </c>
      <c r="AY1271" s="20" t="s">
        <v>159</v>
      </c>
      <c r="BE1271" s="219">
        <f>IF(N1271="základní",J1271,0)</f>
        <v>0</v>
      </c>
      <c r="BF1271" s="219">
        <f>IF(N1271="snížená",J1271,0)</f>
        <v>0</v>
      </c>
      <c r="BG1271" s="219">
        <f>IF(N1271="zákl. přenesená",J1271,0)</f>
        <v>0</v>
      </c>
      <c r="BH1271" s="219">
        <f>IF(N1271="sníž. přenesená",J1271,0)</f>
        <v>0</v>
      </c>
      <c r="BI1271" s="219">
        <f>IF(N1271="nulová",J1271,0)</f>
        <v>0</v>
      </c>
      <c r="BJ1271" s="20" t="s">
        <v>77</v>
      </c>
      <c r="BK1271" s="219">
        <f>ROUND(I1271*H1271,2)</f>
        <v>0</v>
      </c>
      <c r="BL1271" s="20" t="s">
        <v>166</v>
      </c>
      <c r="BM1271" s="218" t="s">
        <v>1431</v>
      </c>
    </row>
    <row r="1272" s="13" customFormat="1">
      <c r="A1272" s="13"/>
      <c r="B1272" s="225"/>
      <c r="C1272" s="226"/>
      <c r="D1272" s="227" t="s">
        <v>170</v>
      </c>
      <c r="E1272" s="228" t="s">
        <v>19</v>
      </c>
      <c r="F1272" s="229" t="s">
        <v>691</v>
      </c>
      <c r="G1272" s="226"/>
      <c r="H1272" s="228" t="s">
        <v>19</v>
      </c>
      <c r="I1272" s="230"/>
      <c r="J1272" s="226"/>
      <c r="K1272" s="226"/>
      <c r="L1272" s="231"/>
      <c r="M1272" s="232"/>
      <c r="N1272" s="233"/>
      <c r="O1272" s="233"/>
      <c r="P1272" s="233"/>
      <c r="Q1272" s="233"/>
      <c r="R1272" s="233"/>
      <c r="S1272" s="233"/>
      <c r="T1272" s="234"/>
      <c r="U1272" s="13"/>
      <c r="V1272" s="13"/>
      <c r="W1272" s="13"/>
      <c r="X1272" s="13"/>
      <c r="Y1272" s="13"/>
      <c r="Z1272" s="13"/>
      <c r="AA1272" s="13"/>
      <c r="AB1272" s="13"/>
      <c r="AC1272" s="13"/>
      <c r="AD1272" s="13"/>
      <c r="AE1272" s="13"/>
      <c r="AT1272" s="235" t="s">
        <v>170</v>
      </c>
      <c r="AU1272" s="235" t="s">
        <v>79</v>
      </c>
      <c r="AV1272" s="13" t="s">
        <v>77</v>
      </c>
      <c r="AW1272" s="13" t="s">
        <v>31</v>
      </c>
      <c r="AX1272" s="13" t="s">
        <v>69</v>
      </c>
      <c r="AY1272" s="235" t="s">
        <v>159</v>
      </c>
    </row>
    <row r="1273" s="14" customFormat="1">
      <c r="A1273" s="14"/>
      <c r="B1273" s="236"/>
      <c r="C1273" s="237"/>
      <c r="D1273" s="227" t="s">
        <v>170</v>
      </c>
      <c r="E1273" s="238" t="s">
        <v>19</v>
      </c>
      <c r="F1273" s="239" t="s">
        <v>1432</v>
      </c>
      <c r="G1273" s="237"/>
      <c r="H1273" s="240">
        <v>8.6349999999999998</v>
      </c>
      <c r="I1273" s="241"/>
      <c r="J1273" s="237"/>
      <c r="K1273" s="237"/>
      <c r="L1273" s="242"/>
      <c r="M1273" s="243"/>
      <c r="N1273" s="244"/>
      <c r="O1273" s="244"/>
      <c r="P1273" s="244"/>
      <c r="Q1273" s="244"/>
      <c r="R1273" s="244"/>
      <c r="S1273" s="244"/>
      <c r="T1273" s="245"/>
      <c r="U1273" s="14"/>
      <c r="V1273" s="14"/>
      <c r="W1273" s="14"/>
      <c r="X1273" s="14"/>
      <c r="Y1273" s="14"/>
      <c r="Z1273" s="14"/>
      <c r="AA1273" s="14"/>
      <c r="AB1273" s="14"/>
      <c r="AC1273" s="14"/>
      <c r="AD1273" s="14"/>
      <c r="AE1273" s="14"/>
      <c r="AT1273" s="246" t="s">
        <v>170</v>
      </c>
      <c r="AU1273" s="246" t="s">
        <v>79</v>
      </c>
      <c r="AV1273" s="14" t="s">
        <v>79</v>
      </c>
      <c r="AW1273" s="14" t="s">
        <v>31</v>
      </c>
      <c r="AX1273" s="14" t="s">
        <v>69</v>
      </c>
      <c r="AY1273" s="246" t="s">
        <v>159</v>
      </c>
    </row>
    <row r="1274" s="13" customFormat="1">
      <c r="A1274" s="13"/>
      <c r="B1274" s="225"/>
      <c r="C1274" s="226"/>
      <c r="D1274" s="227" t="s">
        <v>170</v>
      </c>
      <c r="E1274" s="228" t="s">
        <v>19</v>
      </c>
      <c r="F1274" s="229" t="s">
        <v>1186</v>
      </c>
      <c r="G1274" s="226"/>
      <c r="H1274" s="228" t="s">
        <v>19</v>
      </c>
      <c r="I1274" s="230"/>
      <c r="J1274" s="226"/>
      <c r="K1274" s="226"/>
      <c r="L1274" s="231"/>
      <c r="M1274" s="232"/>
      <c r="N1274" s="233"/>
      <c r="O1274" s="233"/>
      <c r="P1274" s="233"/>
      <c r="Q1274" s="233"/>
      <c r="R1274" s="233"/>
      <c r="S1274" s="233"/>
      <c r="T1274" s="234"/>
      <c r="U1274" s="13"/>
      <c r="V1274" s="13"/>
      <c r="W1274" s="13"/>
      <c r="X1274" s="13"/>
      <c r="Y1274" s="13"/>
      <c r="Z1274" s="13"/>
      <c r="AA1274" s="13"/>
      <c r="AB1274" s="13"/>
      <c r="AC1274" s="13"/>
      <c r="AD1274" s="13"/>
      <c r="AE1274" s="13"/>
      <c r="AT1274" s="235" t="s">
        <v>170</v>
      </c>
      <c r="AU1274" s="235" t="s">
        <v>79</v>
      </c>
      <c r="AV1274" s="13" t="s">
        <v>77</v>
      </c>
      <c r="AW1274" s="13" t="s">
        <v>31</v>
      </c>
      <c r="AX1274" s="13" t="s">
        <v>69</v>
      </c>
      <c r="AY1274" s="235" t="s">
        <v>159</v>
      </c>
    </row>
    <row r="1275" s="14" customFormat="1">
      <c r="A1275" s="14"/>
      <c r="B1275" s="236"/>
      <c r="C1275" s="237"/>
      <c r="D1275" s="227" t="s">
        <v>170</v>
      </c>
      <c r="E1275" s="238" t="s">
        <v>19</v>
      </c>
      <c r="F1275" s="239" t="s">
        <v>1433</v>
      </c>
      <c r="G1275" s="237"/>
      <c r="H1275" s="240">
        <v>29.699999999999999</v>
      </c>
      <c r="I1275" s="241"/>
      <c r="J1275" s="237"/>
      <c r="K1275" s="237"/>
      <c r="L1275" s="242"/>
      <c r="M1275" s="243"/>
      <c r="N1275" s="244"/>
      <c r="O1275" s="244"/>
      <c r="P1275" s="244"/>
      <c r="Q1275" s="244"/>
      <c r="R1275" s="244"/>
      <c r="S1275" s="244"/>
      <c r="T1275" s="245"/>
      <c r="U1275" s="14"/>
      <c r="V1275" s="14"/>
      <c r="W1275" s="14"/>
      <c r="X1275" s="14"/>
      <c r="Y1275" s="14"/>
      <c r="Z1275" s="14"/>
      <c r="AA1275" s="14"/>
      <c r="AB1275" s="14"/>
      <c r="AC1275" s="14"/>
      <c r="AD1275" s="14"/>
      <c r="AE1275" s="14"/>
      <c r="AT1275" s="246" t="s">
        <v>170</v>
      </c>
      <c r="AU1275" s="246" t="s">
        <v>79</v>
      </c>
      <c r="AV1275" s="14" t="s">
        <v>79</v>
      </c>
      <c r="AW1275" s="14" t="s">
        <v>31</v>
      </c>
      <c r="AX1275" s="14" t="s">
        <v>69</v>
      </c>
      <c r="AY1275" s="246" t="s">
        <v>159</v>
      </c>
    </row>
    <row r="1276" s="15" customFormat="1">
      <c r="A1276" s="15"/>
      <c r="B1276" s="247"/>
      <c r="C1276" s="248"/>
      <c r="D1276" s="227" t="s">
        <v>170</v>
      </c>
      <c r="E1276" s="249" t="s">
        <v>19</v>
      </c>
      <c r="F1276" s="250" t="s">
        <v>188</v>
      </c>
      <c r="G1276" s="248"/>
      <c r="H1276" s="251">
        <v>38.335000000000001</v>
      </c>
      <c r="I1276" s="252"/>
      <c r="J1276" s="248"/>
      <c r="K1276" s="248"/>
      <c r="L1276" s="253"/>
      <c r="M1276" s="254"/>
      <c r="N1276" s="255"/>
      <c r="O1276" s="255"/>
      <c r="P1276" s="255"/>
      <c r="Q1276" s="255"/>
      <c r="R1276" s="255"/>
      <c r="S1276" s="255"/>
      <c r="T1276" s="256"/>
      <c r="U1276" s="15"/>
      <c r="V1276" s="15"/>
      <c r="W1276" s="15"/>
      <c r="X1276" s="15"/>
      <c r="Y1276" s="15"/>
      <c r="Z1276" s="15"/>
      <c r="AA1276" s="15"/>
      <c r="AB1276" s="15"/>
      <c r="AC1276" s="15"/>
      <c r="AD1276" s="15"/>
      <c r="AE1276" s="15"/>
      <c r="AT1276" s="257" t="s">
        <v>170</v>
      </c>
      <c r="AU1276" s="257" t="s">
        <v>79</v>
      </c>
      <c r="AV1276" s="15" t="s">
        <v>166</v>
      </c>
      <c r="AW1276" s="15" t="s">
        <v>31</v>
      </c>
      <c r="AX1276" s="15" t="s">
        <v>77</v>
      </c>
      <c r="AY1276" s="257" t="s">
        <v>159</v>
      </c>
    </row>
    <row r="1277" s="2" customFormat="1" ht="16.5" customHeight="1">
      <c r="A1277" s="41"/>
      <c r="B1277" s="42"/>
      <c r="C1277" s="258" t="s">
        <v>1434</v>
      </c>
      <c r="D1277" s="258" t="s">
        <v>316</v>
      </c>
      <c r="E1277" s="259" t="s">
        <v>1435</v>
      </c>
      <c r="F1277" s="260" t="s">
        <v>1436</v>
      </c>
      <c r="G1277" s="261" t="s">
        <v>197</v>
      </c>
      <c r="H1277" s="262">
        <v>4.2000000000000002</v>
      </c>
      <c r="I1277" s="263"/>
      <c r="J1277" s="264">
        <f>ROUND(I1277*H1277,2)</f>
        <v>0</v>
      </c>
      <c r="K1277" s="260" t="s">
        <v>165</v>
      </c>
      <c r="L1277" s="265"/>
      <c r="M1277" s="266" t="s">
        <v>19</v>
      </c>
      <c r="N1277" s="267" t="s">
        <v>40</v>
      </c>
      <c r="O1277" s="87"/>
      <c r="P1277" s="216">
        <f>O1277*H1277</f>
        <v>0</v>
      </c>
      <c r="Q1277" s="216">
        <v>0.012</v>
      </c>
      <c r="R1277" s="216">
        <f>Q1277*H1277</f>
        <v>0.0504</v>
      </c>
      <c r="S1277" s="216">
        <v>0</v>
      </c>
      <c r="T1277" s="217">
        <f>S1277*H1277</f>
        <v>0</v>
      </c>
      <c r="U1277" s="41"/>
      <c r="V1277" s="41"/>
      <c r="W1277" s="41"/>
      <c r="X1277" s="41"/>
      <c r="Y1277" s="41"/>
      <c r="Z1277" s="41"/>
      <c r="AA1277" s="41"/>
      <c r="AB1277" s="41"/>
      <c r="AC1277" s="41"/>
      <c r="AD1277" s="41"/>
      <c r="AE1277" s="41"/>
      <c r="AR1277" s="218" t="s">
        <v>225</v>
      </c>
      <c r="AT1277" s="218" t="s">
        <v>316</v>
      </c>
      <c r="AU1277" s="218" t="s">
        <v>79</v>
      </c>
      <c r="AY1277" s="20" t="s">
        <v>159</v>
      </c>
      <c r="BE1277" s="219">
        <f>IF(N1277="základní",J1277,0)</f>
        <v>0</v>
      </c>
      <c r="BF1277" s="219">
        <f>IF(N1277="snížená",J1277,0)</f>
        <v>0</v>
      </c>
      <c r="BG1277" s="219">
        <f>IF(N1277="zákl. přenesená",J1277,0)</f>
        <v>0</v>
      </c>
      <c r="BH1277" s="219">
        <f>IF(N1277="sníž. přenesená",J1277,0)</f>
        <v>0</v>
      </c>
      <c r="BI1277" s="219">
        <f>IF(N1277="nulová",J1277,0)</f>
        <v>0</v>
      </c>
      <c r="BJ1277" s="20" t="s">
        <v>77</v>
      </c>
      <c r="BK1277" s="219">
        <f>ROUND(I1277*H1277,2)</f>
        <v>0</v>
      </c>
      <c r="BL1277" s="20" t="s">
        <v>166</v>
      </c>
      <c r="BM1277" s="218" t="s">
        <v>1437</v>
      </c>
    </row>
    <row r="1278" s="13" customFormat="1">
      <c r="A1278" s="13"/>
      <c r="B1278" s="225"/>
      <c r="C1278" s="226"/>
      <c r="D1278" s="227" t="s">
        <v>170</v>
      </c>
      <c r="E1278" s="228" t="s">
        <v>19</v>
      </c>
      <c r="F1278" s="229" t="s">
        <v>1429</v>
      </c>
      <c r="G1278" s="226"/>
      <c r="H1278" s="228" t="s">
        <v>19</v>
      </c>
      <c r="I1278" s="230"/>
      <c r="J1278" s="226"/>
      <c r="K1278" s="226"/>
      <c r="L1278" s="231"/>
      <c r="M1278" s="232"/>
      <c r="N1278" s="233"/>
      <c r="O1278" s="233"/>
      <c r="P1278" s="233"/>
      <c r="Q1278" s="233"/>
      <c r="R1278" s="233"/>
      <c r="S1278" s="233"/>
      <c r="T1278" s="234"/>
      <c r="U1278" s="13"/>
      <c r="V1278" s="13"/>
      <c r="W1278" s="13"/>
      <c r="X1278" s="13"/>
      <c r="Y1278" s="13"/>
      <c r="Z1278" s="13"/>
      <c r="AA1278" s="13"/>
      <c r="AB1278" s="13"/>
      <c r="AC1278" s="13"/>
      <c r="AD1278" s="13"/>
      <c r="AE1278" s="13"/>
      <c r="AT1278" s="235" t="s">
        <v>170</v>
      </c>
      <c r="AU1278" s="235" t="s">
        <v>79</v>
      </c>
      <c r="AV1278" s="13" t="s">
        <v>77</v>
      </c>
      <c r="AW1278" s="13" t="s">
        <v>31</v>
      </c>
      <c r="AX1278" s="13" t="s">
        <v>69</v>
      </c>
      <c r="AY1278" s="235" t="s">
        <v>159</v>
      </c>
    </row>
    <row r="1279" s="14" customFormat="1">
      <c r="A1279" s="14"/>
      <c r="B1279" s="236"/>
      <c r="C1279" s="237"/>
      <c r="D1279" s="227" t="s">
        <v>170</v>
      </c>
      <c r="E1279" s="238" t="s">
        <v>19</v>
      </c>
      <c r="F1279" s="239" t="s">
        <v>1438</v>
      </c>
      <c r="G1279" s="237"/>
      <c r="H1279" s="240">
        <v>4.2000000000000002</v>
      </c>
      <c r="I1279" s="241"/>
      <c r="J1279" s="237"/>
      <c r="K1279" s="237"/>
      <c r="L1279" s="242"/>
      <c r="M1279" s="243"/>
      <c r="N1279" s="244"/>
      <c r="O1279" s="244"/>
      <c r="P1279" s="244"/>
      <c r="Q1279" s="244"/>
      <c r="R1279" s="244"/>
      <c r="S1279" s="244"/>
      <c r="T1279" s="245"/>
      <c r="U1279" s="14"/>
      <c r="V1279" s="14"/>
      <c r="W1279" s="14"/>
      <c r="X1279" s="14"/>
      <c r="Y1279" s="14"/>
      <c r="Z1279" s="14"/>
      <c r="AA1279" s="14"/>
      <c r="AB1279" s="14"/>
      <c r="AC1279" s="14"/>
      <c r="AD1279" s="14"/>
      <c r="AE1279" s="14"/>
      <c r="AT1279" s="246" t="s">
        <v>170</v>
      </c>
      <c r="AU1279" s="246" t="s">
        <v>79</v>
      </c>
      <c r="AV1279" s="14" t="s">
        <v>79</v>
      </c>
      <c r="AW1279" s="14" t="s">
        <v>31</v>
      </c>
      <c r="AX1279" s="14" t="s">
        <v>77</v>
      </c>
      <c r="AY1279" s="246" t="s">
        <v>159</v>
      </c>
    </row>
    <row r="1280" s="2" customFormat="1" ht="24.15" customHeight="1">
      <c r="A1280" s="41"/>
      <c r="B1280" s="42"/>
      <c r="C1280" s="207" t="s">
        <v>1439</v>
      </c>
      <c r="D1280" s="207" t="s">
        <v>161</v>
      </c>
      <c r="E1280" s="208" t="s">
        <v>1440</v>
      </c>
      <c r="F1280" s="209" t="s">
        <v>1441</v>
      </c>
      <c r="G1280" s="210" t="s">
        <v>197</v>
      </c>
      <c r="H1280" s="211">
        <v>16.199999999999999</v>
      </c>
      <c r="I1280" s="212"/>
      <c r="J1280" s="213">
        <f>ROUND(I1280*H1280,2)</f>
        <v>0</v>
      </c>
      <c r="K1280" s="209" t="s">
        <v>165</v>
      </c>
      <c r="L1280" s="47"/>
      <c r="M1280" s="214" t="s">
        <v>19</v>
      </c>
      <c r="N1280" s="215" t="s">
        <v>40</v>
      </c>
      <c r="O1280" s="87"/>
      <c r="P1280" s="216">
        <f>O1280*H1280</f>
        <v>0</v>
      </c>
      <c r="Q1280" s="216">
        <v>0</v>
      </c>
      <c r="R1280" s="216">
        <f>Q1280*H1280</f>
        <v>0</v>
      </c>
      <c r="S1280" s="216">
        <v>0</v>
      </c>
      <c r="T1280" s="217">
        <f>S1280*H1280</f>
        <v>0</v>
      </c>
      <c r="U1280" s="41"/>
      <c r="V1280" s="41"/>
      <c r="W1280" s="41"/>
      <c r="X1280" s="41"/>
      <c r="Y1280" s="41"/>
      <c r="Z1280" s="41"/>
      <c r="AA1280" s="41"/>
      <c r="AB1280" s="41"/>
      <c r="AC1280" s="41"/>
      <c r="AD1280" s="41"/>
      <c r="AE1280" s="41"/>
      <c r="AR1280" s="218" t="s">
        <v>273</v>
      </c>
      <c r="AT1280" s="218" t="s">
        <v>161</v>
      </c>
      <c r="AU1280" s="218" t="s">
        <v>79</v>
      </c>
      <c r="AY1280" s="20" t="s">
        <v>159</v>
      </c>
      <c r="BE1280" s="219">
        <f>IF(N1280="základní",J1280,0)</f>
        <v>0</v>
      </c>
      <c r="BF1280" s="219">
        <f>IF(N1280="snížená",J1280,0)</f>
        <v>0</v>
      </c>
      <c r="BG1280" s="219">
        <f>IF(N1280="zákl. přenesená",J1280,0)</f>
        <v>0</v>
      </c>
      <c r="BH1280" s="219">
        <f>IF(N1280="sníž. přenesená",J1280,0)</f>
        <v>0</v>
      </c>
      <c r="BI1280" s="219">
        <f>IF(N1280="nulová",J1280,0)</f>
        <v>0</v>
      </c>
      <c r="BJ1280" s="20" t="s">
        <v>77</v>
      </c>
      <c r="BK1280" s="219">
        <f>ROUND(I1280*H1280,2)</f>
        <v>0</v>
      </c>
      <c r="BL1280" s="20" t="s">
        <v>273</v>
      </c>
      <c r="BM1280" s="218" t="s">
        <v>1442</v>
      </c>
    </row>
    <row r="1281" s="2" customFormat="1">
      <c r="A1281" s="41"/>
      <c r="B1281" s="42"/>
      <c r="C1281" s="43"/>
      <c r="D1281" s="220" t="s">
        <v>168</v>
      </c>
      <c r="E1281" s="43"/>
      <c r="F1281" s="221" t="s">
        <v>1443</v>
      </c>
      <c r="G1281" s="43"/>
      <c r="H1281" s="43"/>
      <c r="I1281" s="222"/>
      <c r="J1281" s="43"/>
      <c r="K1281" s="43"/>
      <c r="L1281" s="47"/>
      <c r="M1281" s="223"/>
      <c r="N1281" s="224"/>
      <c r="O1281" s="87"/>
      <c r="P1281" s="87"/>
      <c r="Q1281" s="87"/>
      <c r="R1281" s="87"/>
      <c r="S1281" s="87"/>
      <c r="T1281" s="88"/>
      <c r="U1281" s="41"/>
      <c r="V1281" s="41"/>
      <c r="W1281" s="41"/>
      <c r="X1281" s="41"/>
      <c r="Y1281" s="41"/>
      <c r="Z1281" s="41"/>
      <c r="AA1281" s="41"/>
      <c r="AB1281" s="41"/>
      <c r="AC1281" s="41"/>
      <c r="AD1281" s="41"/>
      <c r="AE1281" s="41"/>
      <c r="AT1281" s="20" t="s">
        <v>168</v>
      </c>
      <c r="AU1281" s="20" t="s">
        <v>79</v>
      </c>
    </row>
    <row r="1282" s="13" customFormat="1">
      <c r="A1282" s="13"/>
      <c r="B1282" s="225"/>
      <c r="C1282" s="226"/>
      <c r="D1282" s="227" t="s">
        <v>170</v>
      </c>
      <c r="E1282" s="228" t="s">
        <v>19</v>
      </c>
      <c r="F1282" s="229" t="s">
        <v>1444</v>
      </c>
      <c r="G1282" s="226"/>
      <c r="H1282" s="228" t="s">
        <v>19</v>
      </c>
      <c r="I1282" s="230"/>
      <c r="J1282" s="226"/>
      <c r="K1282" s="226"/>
      <c r="L1282" s="231"/>
      <c r="M1282" s="232"/>
      <c r="N1282" s="233"/>
      <c r="O1282" s="233"/>
      <c r="P1282" s="233"/>
      <c r="Q1282" s="233"/>
      <c r="R1282" s="233"/>
      <c r="S1282" s="233"/>
      <c r="T1282" s="234"/>
      <c r="U1282" s="13"/>
      <c r="V1282" s="13"/>
      <c r="W1282" s="13"/>
      <c r="X1282" s="13"/>
      <c r="Y1282" s="13"/>
      <c r="Z1282" s="13"/>
      <c r="AA1282" s="13"/>
      <c r="AB1282" s="13"/>
      <c r="AC1282" s="13"/>
      <c r="AD1282" s="13"/>
      <c r="AE1282" s="13"/>
      <c r="AT1282" s="235" t="s">
        <v>170</v>
      </c>
      <c r="AU1282" s="235" t="s">
        <v>79</v>
      </c>
      <c r="AV1282" s="13" t="s">
        <v>77</v>
      </c>
      <c r="AW1282" s="13" t="s">
        <v>31</v>
      </c>
      <c r="AX1282" s="13" t="s">
        <v>69</v>
      </c>
      <c r="AY1282" s="235" t="s">
        <v>159</v>
      </c>
    </row>
    <row r="1283" s="14" customFormat="1">
      <c r="A1283" s="14"/>
      <c r="B1283" s="236"/>
      <c r="C1283" s="237"/>
      <c r="D1283" s="227" t="s">
        <v>170</v>
      </c>
      <c r="E1283" s="238" t="s">
        <v>19</v>
      </c>
      <c r="F1283" s="239" t="s">
        <v>1445</v>
      </c>
      <c r="G1283" s="237"/>
      <c r="H1283" s="240">
        <v>16.199999999999999</v>
      </c>
      <c r="I1283" s="241"/>
      <c r="J1283" s="237"/>
      <c r="K1283" s="237"/>
      <c r="L1283" s="242"/>
      <c r="M1283" s="243"/>
      <c r="N1283" s="244"/>
      <c r="O1283" s="244"/>
      <c r="P1283" s="244"/>
      <c r="Q1283" s="244"/>
      <c r="R1283" s="244"/>
      <c r="S1283" s="244"/>
      <c r="T1283" s="245"/>
      <c r="U1283" s="14"/>
      <c r="V1283" s="14"/>
      <c r="W1283" s="14"/>
      <c r="X1283" s="14"/>
      <c r="Y1283" s="14"/>
      <c r="Z1283" s="14"/>
      <c r="AA1283" s="14"/>
      <c r="AB1283" s="14"/>
      <c r="AC1283" s="14"/>
      <c r="AD1283" s="14"/>
      <c r="AE1283" s="14"/>
      <c r="AT1283" s="246" t="s">
        <v>170</v>
      </c>
      <c r="AU1283" s="246" t="s">
        <v>79</v>
      </c>
      <c r="AV1283" s="14" t="s">
        <v>79</v>
      </c>
      <c r="AW1283" s="14" t="s">
        <v>31</v>
      </c>
      <c r="AX1283" s="14" t="s">
        <v>77</v>
      </c>
      <c r="AY1283" s="246" t="s">
        <v>159</v>
      </c>
    </row>
    <row r="1284" s="2" customFormat="1" ht="16.5" customHeight="1">
      <c r="A1284" s="41"/>
      <c r="B1284" s="42"/>
      <c r="C1284" s="258" t="s">
        <v>1446</v>
      </c>
      <c r="D1284" s="258" t="s">
        <v>316</v>
      </c>
      <c r="E1284" s="259" t="s">
        <v>1447</v>
      </c>
      <c r="F1284" s="260" t="s">
        <v>1448</v>
      </c>
      <c r="G1284" s="261" t="s">
        <v>197</v>
      </c>
      <c r="H1284" s="262">
        <v>17.010000000000002</v>
      </c>
      <c r="I1284" s="263"/>
      <c r="J1284" s="264">
        <f>ROUND(I1284*H1284,2)</f>
        <v>0</v>
      </c>
      <c r="K1284" s="260" t="s">
        <v>165</v>
      </c>
      <c r="L1284" s="265"/>
      <c r="M1284" s="266" t="s">
        <v>19</v>
      </c>
      <c r="N1284" s="267" t="s">
        <v>40</v>
      </c>
      <c r="O1284" s="87"/>
      <c r="P1284" s="216">
        <f>O1284*H1284</f>
        <v>0</v>
      </c>
      <c r="Q1284" s="216">
        <v>0.0060000000000000001</v>
      </c>
      <c r="R1284" s="216">
        <f>Q1284*H1284</f>
        <v>0.10206000000000001</v>
      </c>
      <c r="S1284" s="216">
        <v>0</v>
      </c>
      <c r="T1284" s="217">
        <f>S1284*H1284</f>
        <v>0</v>
      </c>
      <c r="U1284" s="41"/>
      <c r="V1284" s="41"/>
      <c r="W1284" s="41"/>
      <c r="X1284" s="41"/>
      <c r="Y1284" s="41"/>
      <c r="Z1284" s="41"/>
      <c r="AA1284" s="41"/>
      <c r="AB1284" s="41"/>
      <c r="AC1284" s="41"/>
      <c r="AD1284" s="41"/>
      <c r="AE1284" s="41"/>
      <c r="AR1284" s="218" t="s">
        <v>342</v>
      </c>
      <c r="AT1284" s="218" t="s">
        <v>316</v>
      </c>
      <c r="AU1284" s="218" t="s">
        <v>79</v>
      </c>
      <c r="AY1284" s="20" t="s">
        <v>159</v>
      </c>
      <c r="BE1284" s="219">
        <f>IF(N1284="základní",J1284,0)</f>
        <v>0</v>
      </c>
      <c r="BF1284" s="219">
        <f>IF(N1284="snížená",J1284,0)</f>
        <v>0</v>
      </c>
      <c r="BG1284" s="219">
        <f>IF(N1284="zákl. přenesená",J1284,0)</f>
        <v>0</v>
      </c>
      <c r="BH1284" s="219">
        <f>IF(N1284="sníž. přenesená",J1284,0)</f>
        <v>0</v>
      </c>
      <c r="BI1284" s="219">
        <f>IF(N1284="nulová",J1284,0)</f>
        <v>0</v>
      </c>
      <c r="BJ1284" s="20" t="s">
        <v>77</v>
      </c>
      <c r="BK1284" s="219">
        <f>ROUND(I1284*H1284,2)</f>
        <v>0</v>
      </c>
      <c r="BL1284" s="20" t="s">
        <v>273</v>
      </c>
      <c r="BM1284" s="218" t="s">
        <v>1449</v>
      </c>
    </row>
    <row r="1285" s="13" customFormat="1">
      <c r="A1285" s="13"/>
      <c r="B1285" s="225"/>
      <c r="C1285" s="226"/>
      <c r="D1285" s="227" t="s">
        <v>170</v>
      </c>
      <c r="E1285" s="228" t="s">
        <v>19</v>
      </c>
      <c r="F1285" s="229" t="s">
        <v>1444</v>
      </c>
      <c r="G1285" s="226"/>
      <c r="H1285" s="228" t="s">
        <v>19</v>
      </c>
      <c r="I1285" s="230"/>
      <c r="J1285" s="226"/>
      <c r="K1285" s="226"/>
      <c r="L1285" s="231"/>
      <c r="M1285" s="232"/>
      <c r="N1285" s="233"/>
      <c r="O1285" s="233"/>
      <c r="P1285" s="233"/>
      <c r="Q1285" s="233"/>
      <c r="R1285" s="233"/>
      <c r="S1285" s="233"/>
      <c r="T1285" s="234"/>
      <c r="U1285" s="13"/>
      <c r="V1285" s="13"/>
      <c r="W1285" s="13"/>
      <c r="X1285" s="13"/>
      <c r="Y1285" s="13"/>
      <c r="Z1285" s="13"/>
      <c r="AA1285" s="13"/>
      <c r="AB1285" s="13"/>
      <c r="AC1285" s="13"/>
      <c r="AD1285" s="13"/>
      <c r="AE1285" s="13"/>
      <c r="AT1285" s="235" t="s">
        <v>170</v>
      </c>
      <c r="AU1285" s="235" t="s">
        <v>79</v>
      </c>
      <c r="AV1285" s="13" t="s">
        <v>77</v>
      </c>
      <c r="AW1285" s="13" t="s">
        <v>31</v>
      </c>
      <c r="AX1285" s="13" t="s">
        <v>69</v>
      </c>
      <c r="AY1285" s="235" t="s">
        <v>159</v>
      </c>
    </row>
    <row r="1286" s="14" customFormat="1">
      <c r="A1286" s="14"/>
      <c r="B1286" s="236"/>
      <c r="C1286" s="237"/>
      <c r="D1286" s="227" t="s">
        <v>170</v>
      </c>
      <c r="E1286" s="238" t="s">
        <v>19</v>
      </c>
      <c r="F1286" s="239" t="s">
        <v>1450</v>
      </c>
      <c r="G1286" s="237"/>
      <c r="H1286" s="240">
        <v>17.010000000000002</v>
      </c>
      <c r="I1286" s="241"/>
      <c r="J1286" s="237"/>
      <c r="K1286" s="237"/>
      <c r="L1286" s="242"/>
      <c r="M1286" s="243"/>
      <c r="N1286" s="244"/>
      <c r="O1286" s="244"/>
      <c r="P1286" s="244"/>
      <c r="Q1286" s="244"/>
      <c r="R1286" s="244"/>
      <c r="S1286" s="244"/>
      <c r="T1286" s="245"/>
      <c r="U1286" s="14"/>
      <c r="V1286" s="14"/>
      <c r="W1286" s="14"/>
      <c r="X1286" s="14"/>
      <c r="Y1286" s="14"/>
      <c r="Z1286" s="14"/>
      <c r="AA1286" s="14"/>
      <c r="AB1286" s="14"/>
      <c r="AC1286" s="14"/>
      <c r="AD1286" s="14"/>
      <c r="AE1286" s="14"/>
      <c r="AT1286" s="246" t="s">
        <v>170</v>
      </c>
      <c r="AU1286" s="246" t="s">
        <v>79</v>
      </c>
      <c r="AV1286" s="14" t="s">
        <v>79</v>
      </c>
      <c r="AW1286" s="14" t="s">
        <v>31</v>
      </c>
      <c r="AX1286" s="14" t="s">
        <v>77</v>
      </c>
      <c r="AY1286" s="246" t="s">
        <v>159</v>
      </c>
    </row>
    <row r="1287" s="2" customFormat="1" ht="24.15" customHeight="1">
      <c r="A1287" s="41"/>
      <c r="B1287" s="42"/>
      <c r="C1287" s="207" t="s">
        <v>1451</v>
      </c>
      <c r="D1287" s="207" t="s">
        <v>161</v>
      </c>
      <c r="E1287" s="208" t="s">
        <v>1452</v>
      </c>
      <c r="F1287" s="209" t="s">
        <v>1453</v>
      </c>
      <c r="G1287" s="210" t="s">
        <v>197</v>
      </c>
      <c r="H1287" s="211">
        <v>194.58199999999999</v>
      </c>
      <c r="I1287" s="212"/>
      <c r="J1287" s="213">
        <f>ROUND(I1287*H1287,2)</f>
        <v>0</v>
      </c>
      <c r="K1287" s="209" t="s">
        <v>165</v>
      </c>
      <c r="L1287" s="47"/>
      <c r="M1287" s="214" t="s">
        <v>19</v>
      </c>
      <c r="N1287" s="215" t="s">
        <v>40</v>
      </c>
      <c r="O1287" s="87"/>
      <c r="P1287" s="216">
        <f>O1287*H1287</f>
        <v>0</v>
      </c>
      <c r="Q1287" s="216">
        <v>0.00029999999999999997</v>
      </c>
      <c r="R1287" s="216">
        <f>Q1287*H1287</f>
        <v>0.058374599999999992</v>
      </c>
      <c r="S1287" s="216">
        <v>0</v>
      </c>
      <c r="T1287" s="217">
        <f>S1287*H1287</f>
        <v>0</v>
      </c>
      <c r="U1287" s="41"/>
      <c r="V1287" s="41"/>
      <c r="W1287" s="41"/>
      <c r="X1287" s="41"/>
      <c r="Y1287" s="41"/>
      <c r="Z1287" s="41"/>
      <c r="AA1287" s="41"/>
      <c r="AB1287" s="41"/>
      <c r="AC1287" s="41"/>
      <c r="AD1287" s="41"/>
      <c r="AE1287" s="41"/>
      <c r="AR1287" s="218" t="s">
        <v>273</v>
      </c>
      <c r="AT1287" s="218" t="s">
        <v>161</v>
      </c>
      <c r="AU1287" s="218" t="s">
        <v>79</v>
      </c>
      <c r="AY1287" s="20" t="s">
        <v>159</v>
      </c>
      <c r="BE1287" s="219">
        <f>IF(N1287="základní",J1287,0)</f>
        <v>0</v>
      </c>
      <c r="BF1287" s="219">
        <f>IF(N1287="snížená",J1287,0)</f>
        <v>0</v>
      </c>
      <c r="BG1287" s="219">
        <f>IF(N1287="zákl. přenesená",J1287,0)</f>
        <v>0</v>
      </c>
      <c r="BH1287" s="219">
        <f>IF(N1287="sníž. přenesená",J1287,0)</f>
        <v>0</v>
      </c>
      <c r="BI1287" s="219">
        <f>IF(N1287="nulová",J1287,0)</f>
        <v>0</v>
      </c>
      <c r="BJ1287" s="20" t="s">
        <v>77</v>
      </c>
      <c r="BK1287" s="219">
        <f>ROUND(I1287*H1287,2)</f>
        <v>0</v>
      </c>
      <c r="BL1287" s="20" t="s">
        <v>273</v>
      </c>
      <c r="BM1287" s="218" t="s">
        <v>1454</v>
      </c>
    </row>
    <row r="1288" s="2" customFormat="1">
      <c r="A1288" s="41"/>
      <c r="B1288" s="42"/>
      <c r="C1288" s="43"/>
      <c r="D1288" s="220" t="s">
        <v>168</v>
      </c>
      <c r="E1288" s="43"/>
      <c r="F1288" s="221" t="s">
        <v>1455</v>
      </c>
      <c r="G1288" s="43"/>
      <c r="H1288" s="43"/>
      <c r="I1288" s="222"/>
      <c r="J1288" s="43"/>
      <c r="K1288" s="43"/>
      <c r="L1288" s="47"/>
      <c r="M1288" s="223"/>
      <c r="N1288" s="224"/>
      <c r="O1288" s="87"/>
      <c r="P1288" s="87"/>
      <c r="Q1288" s="87"/>
      <c r="R1288" s="87"/>
      <c r="S1288" s="87"/>
      <c r="T1288" s="88"/>
      <c r="U1288" s="41"/>
      <c r="V1288" s="41"/>
      <c r="W1288" s="41"/>
      <c r="X1288" s="41"/>
      <c r="Y1288" s="41"/>
      <c r="Z1288" s="41"/>
      <c r="AA1288" s="41"/>
      <c r="AB1288" s="41"/>
      <c r="AC1288" s="41"/>
      <c r="AD1288" s="41"/>
      <c r="AE1288" s="41"/>
      <c r="AT1288" s="20" t="s">
        <v>168</v>
      </c>
      <c r="AU1288" s="20" t="s">
        <v>79</v>
      </c>
    </row>
    <row r="1289" s="13" customFormat="1">
      <c r="A1289" s="13"/>
      <c r="B1289" s="225"/>
      <c r="C1289" s="226"/>
      <c r="D1289" s="227" t="s">
        <v>170</v>
      </c>
      <c r="E1289" s="228" t="s">
        <v>19</v>
      </c>
      <c r="F1289" s="229" t="s">
        <v>1404</v>
      </c>
      <c r="G1289" s="226"/>
      <c r="H1289" s="228" t="s">
        <v>19</v>
      </c>
      <c r="I1289" s="230"/>
      <c r="J1289" s="226"/>
      <c r="K1289" s="226"/>
      <c r="L1289" s="231"/>
      <c r="M1289" s="232"/>
      <c r="N1289" s="233"/>
      <c r="O1289" s="233"/>
      <c r="P1289" s="233"/>
      <c r="Q1289" s="233"/>
      <c r="R1289" s="233"/>
      <c r="S1289" s="233"/>
      <c r="T1289" s="234"/>
      <c r="U1289" s="13"/>
      <c r="V1289" s="13"/>
      <c r="W1289" s="13"/>
      <c r="X1289" s="13"/>
      <c r="Y1289" s="13"/>
      <c r="Z1289" s="13"/>
      <c r="AA1289" s="13"/>
      <c r="AB1289" s="13"/>
      <c r="AC1289" s="13"/>
      <c r="AD1289" s="13"/>
      <c r="AE1289" s="13"/>
      <c r="AT1289" s="235" t="s">
        <v>170</v>
      </c>
      <c r="AU1289" s="235" t="s">
        <v>79</v>
      </c>
      <c r="AV1289" s="13" t="s">
        <v>77</v>
      </c>
      <c r="AW1289" s="13" t="s">
        <v>31</v>
      </c>
      <c r="AX1289" s="13" t="s">
        <v>69</v>
      </c>
      <c r="AY1289" s="235" t="s">
        <v>159</v>
      </c>
    </row>
    <row r="1290" s="14" customFormat="1">
      <c r="A1290" s="14"/>
      <c r="B1290" s="236"/>
      <c r="C1290" s="237"/>
      <c r="D1290" s="227" t="s">
        <v>170</v>
      </c>
      <c r="E1290" s="238" t="s">
        <v>19</v>
      </c>
      <c r="F1290" s="239" t="s">
        <v>1456</v>
      </c>
      <c r="G1290" s="237"/>
      <c r="H1290" s="240">
        <v>194.58199999999999</v>
      </c>
      <c r="I1290" s="241"/>
      <c r="J1290" s="237"/>
      <c r="K1290" s="237"/>
      <c r="L1290" s="242"/>
      <c r="M1290" s="243"/>
      <c r="N1290" s="244"/>
      <c r="O1290" s="244"/>
      <c r="P1290" s="244"/>
      <c r="Q1290" s="244"/>
      <c r="R1290" s="244"/>
      <c r="S1290" s="244"/>
      <c r="T1290" s="245"/>
      <c r="U1290" s="14"/>
      <c r="V1290" s="14"/>
      <c r="W1290" s="14"/>
      <c r="X1290" s="14"/>
      <c r="Y1290" s="14"/>
      <c r="Z1290" s="14"/>
      <c r="AA1290" s="14"/>
      <c r="AB1290" s="14"/>
      <c r="AC1290" s="14"/>
      <c r="AD1290" s="14"/>
      <c r="AE1290" s="14"/>
      <c r="AT1290" s="246" t="s">
        <v>170</v>
      </c>
      <c r="AU1290" s="246" t="s">
        <v>79</v>
      </c>
      <c r="AV1290" s="14" t="s">
        <v>79</v>
      </c>
      <c r="AW1290" s="14" t="s">
        <v>31</v>
      </c>
      <c r="AX1290" s="14" t="s">
        <v>77</v>
      </c>
      <c r="AY1290" s="246" t="s">
        <v>159</v>
      </c>
    </row>
    <row r="1291" s="2" customFormat="1" ht="16.5" customHeight="1">
      <c r="A1291" s="41"/>
      <c r="B1291" s="42"/>
      <c r="C1291" s="258" t="s">
        <v>1457</v>
      </c>
      <c r="D1291" s="258" t="s">
        <v>316</v>
      </c>
      <c r="E1291" s="259" t="s">
        <v>1410</v>
      </c>
      <c r="F1291" s="260" t="s">
        <v>1411</v>
      </c>
      <c r="G1291" s="261" t="s">
        <v>197</v>
      </c>
      <c r="H1291" s="262">
        <v>102.155</v>
      </c>
      <c r="I1291" s="263"/>
      <c r="J1291" s="264">
        <f>ROUND(I1291*H1291,2)</f>
        <v>0</v>
      </c>
      <c r="K1291" s="260" t="s">
        <v>165</v>
      </c>
      <c r="L1291" s="265"/>
      <c r="M1291" s="266" t="s">
        <v>19</v>
      </c>
      <c r="N1291" s="267" t="s">
        <v>40</v>
      </c>
      <c r="O1291" s="87"/>
      <c r="P1291" s="216">
        <f>O1291*H1291</f>
        <v>0</v>
      </c>
      <c r="Q1291" s="216">
        <v>0.0028</v>
      </c>
      <c r="R1291" s="216">
        <f>Q1291*H1291</f>
        <v>0.28603400000000001</v>
      </c>
      <c r="S1291" s="216">
        <v>0</v>
      </c>
      <c r="T1291" s="217">
        <f>S1291*H1291</f>
        <v>0</v>
      </c>
      <c r="U1291" s="41"/>
      <c r="V1291" s="41"/>
      <c r="W1291" s="41"/>
      <c r="X1291" s="41"/>
      <c r="Y1291" s="41"/>
      <c r="Z1291" s="41"/>
      <c r="AA1291" s="41"/>
      <c r="AB1291" s="41"/>
      <c r="AC1291" s="41"/>
      <c r="AD1291" s="41"/>
      <c r="AE1291" s="41"/>
      <c r="AR1291" s="218" t="s">
        <v>342</v>
      </c>
      <c r="AT1291" s="218" t="s">
        <v>316</v>
      </c>
      <c r="AU1291" s="218" t="s">
        <v>79</v>
      </c>
      <c r="AY1291" s="20" t="s">
        <v>159</v>
      </c>
      <c r="BE1291" s="219">
        <f>IF(N1291="základní",J1291,0)</f>
        <v>0</v>
      </c>
      <c r="BF1291" s="219">
        <f>IF(N1291="snížená",J1291,0)</f>
        <v>0</v>
      </c>
      <c r="BG1291" s="219">
        <f>IF(N1291="zákl. přenesená",J1291,0)</f>
        <v>0</v>
      </c>
      <c r="BH1291" s="219">
        <f>IF(N1291="sníž. přenesená",J1291,0)</f>
        <v>0</v>
      </c>
      <c r="BI1291" s="219">
        <f>IF(N1291="nulová",J1291,0)</f>
        <v>0</v>
      </c>
      <c r="BJ1291" s="20" t="s">
        <v>77</v>
      </c>
      <c r="BK1291" s="219">
        <f>ROUND(I1291*H1291,2)</f>
        <v>0</v>
      </c>
      <c r="BL1291" s="20" t="s">
        <v>273</v>
      </c>
      <c r="BM1291" s="218" t="s">
        <v>1458</v>
      </c>
    </row>
    <row r="1292" s="13" customFormat="1">
      <c r="A1292" s="13"/>
      <c r="B1292" s="225"/>
      <c r="C1292" s="226"/>
      <c r="D1292" s="227" t="s">
        <v>170</v>
      </c>
      <c r="E1292" s="228" t="s">
        <v>19</v>
      </c>
      <c r="F1292" s="229" t="s">
        <v>1404</v>
      </c>
      <c r="G1292" s="226"/>
      <c r="H1292" s="228" t="s">
        <v>19</v>
      </c>
      <c r="I1292" s="230"/>
      <c r="J1292" s="226"/>
      <c r="K1292" s="226"/>
      <c r="L1292" s="231"/>
      <c r="M1292" s="232"/>
      <c r="N1292" s="233"/>
      <c r="O1292" s="233"/>
      <c r="P1292" s="233"/>
      <c r="Q1292" s="233"/>
      <c r="R1292" s="233"/>
      <c r="S1292" s="233"/>
      <c r="T1292" s="234"/>
      <c r="U1292" s="13"/>
      <c r="V1292" s="13"/>
      <c r="W1292" s="13"/>
      <c r="X1292" s="13"/>
      <c r="Y1292" s="13"/>
      <c r="Z1292" s="13"/>
      <c r="AA1292" s="13"/>
      <c r="AB1292" s="13"/>
      <c r="AC1292" s="13"/>
      <c r="AD1292" s="13"/>
      <c r="AE1292" s="13"/>
      <c r="AT1292" s="235" t="s">
        <v>170</v>
      </c>
      <c r="AU1292" s="235" t="s">
        <v>79</v>
      </c>
      <c r="AV1292" s="13" t="s">
        <v>77</v>
      </c>
      <c r="AW1292" s="13" t="s">
        <v>31</v>
      </c>
      <c r="AX1292" s="13" t="s">
        <v>69</v>
      </c>
      <c r="AY1292" s="235" t="s">
        <v>159</v>
      </c>
    </row>
    <row r="1293" s="14" customFormat="1">
      <c r="A1293" s="14"/>
      <c r="B1293" s="236"/>
      <c r="C1293" s="237"/>
      <c r="D1293" s="227" t="s">
        <v>170</v>
      </c>
      <c r="E1293" s="238" t="s">
        <v>19</v>
      </c>
      <c r="F1293" s="239" t="s">
        <v>1459</v>
      </c>
      <c r="G1293" s="237"/>
      <c r="H1293" s="240">
        <v>102.155</v>
      </c>
      <c r="I1293" s="241"/>
      <c r="J1293" s="237"/>
      <c r="K1293" s="237"/>
      <c r="L1293" s="242"/>
      <c r="M1293" s="243"/>
      <c r="N1293" s="244"/>
      <c r="O1293" s="244"/>
      <c r="P1293" s="244"/>
      <c r="Q1293" s="244"/>
      <c r="R1293" s="244"/>
      <c r="S1293" s="244"/>
      <c r="T1293" s="245"/>
      <c r="U1293" s="14"/>
      <c r="V1293" s="14"/>
      <c r="W1293" s="14"/>
      <c r="X1293" s="14"/>
      <c r="Y1293" s="14"/>
      <c r="Z1293" s="14"/>
      <c r="AA1293" s="14"/>
      <c r="AB1293" s="14"/>
      <c r="AC1293" s="14"/>
      <c r="AD1293" s="14"/>
      <c r="AE1293" s="14"/>
      <c r="AT1293" s="246" t="s">
        <v>170</v>
      </c>
      <c r="AU1293" s="246" t="s">
        <v>79</v>
      </c>
      <c r="AV1293" s="14" t="s">
        <v>79</v>
      </c>
      <c r="AW1293" s="14" t="s">
        <v>31</v>
      </c>
      <c r="AX1293" s="14" t="s">
        <v>77</v>
      </c>
      <c r="AY1293" s="246" t="s">
        <v>159</v>
      </c>
    </row>
    <row r="1294" s="2" customFormat="1" ht="16.5" customHeight="1">
      <c r="A1294" s="41"/>
      <c r="B1294" s="42"/>
      <c r="C1294" s="258" t="s">
        <v>1460</v>
      </c>
      <c r="D1294" s="258" t="s">
        <v>316</v>
      </c>
      <c r="E1294" s="259" t="s">
        <v>1461</v>
      </c>
      <c r="F1294" s="260" t="s">
        <v>1462</v>
      </c>
      <c r="G1294" s="261" t="s">
        <v>197</v>
      </c>
      <c r="H1294" s="262">
        <v>102.155</v>
      </c>
      <c r="I1294" s="263"/>
      <c r="J1294" s="264">
        <f>ROUND(I1294*H1294,2)</f>
        <v>0</v>
      </c>
      <c r="K1294" s="260" t="s">
        <v>165</v>
      </c>
      <c r="L1294" s="265"/>
      <c r="M1294" s="266" t="s">
        <v>19</v>
      </c>
      <c r="N1294" s="267" t="s">
        <v>40</v>
      </c>
      <c r="O1294" s="87"/>
      <c r="P1294" s="216">
        <f>O1294*H1294</f>
        <v>0</v>
      </c>
      <c r="Q1294" s="216">
        <v>0.0066</v>
      </c>
      <c r="R1294" s="216">
        <f>Q1294*H1294</f>
        <v>0.67422300000000002</v>
      </c>
      <c r="S1294" s="216">
        <v>0</v>
      </c>
      <c r="T1294" s="217">
        <f>S1294*H1294</f>
        <v>0</v>
      </c>
      <c r="U1294" s="41"/>
      <c r="V1294" s="41"/>
      <c r="W1294" s="41"/>
      <c r="X1294" s="41"/>
      <c r="Y1294" s="41"/>
      <c r="Z1294" s="41"/>
      <c r="AA1294" s="41"/>
      <c r="AB1294" s="41"/>
      <c r="AC1294" s="41"/>
      <c r="AD1294" s="41"/>
      <c r="AE1294" s="41"/>
      <c r="AR1294" s="218" t="s">
        <v>342</v>
      </c>
      <c r="AT1294" s="218" t="s">
        <v>316</v>
      </c>
      <c r="AU1294" s="218" t="s">
        <v>79</v>
      </c>
      <c r="AY1294" s="20" t="s">
        <v>159</v>
      </c>
      <c r="BE1294" s="219">
        <f>IF(N1294="základní",J1294,0)</f>
        <v>0</v>
      </c>
      <c r="BF1294" s="219">
        <f>IF(N1294="snížená",J1294,0)</f>
        <v>0</v>
      </c>
      <c r="BG1294" s="219">
        <f>IF(N1294="zákl. přenesená",J1294,0)</f>
        <v>0</v>
      </c>
      <c r="BH1294" s="219">
        <f>IF(N1294="sníž. přenesená",J1294,0)</f>
        <v>0</v>
      </c>
      <c r="BI1294" s="219">
        <f>IF(N1294="nulová",J1294,0)</f>
        <v>0</v>
      </c>
      <c r="BJ1294" s="20" t="s">
        <v>77</v>
      </c>
      <c r="BK1294" s="219">
        <f>ROUND(I1294*H1294,2)</f>
        <v>0</v>
      </c>
      <c r="BL1294" s="20" t="s">
        <v>273</v>
      </c>
      <c r="BM1294" s="218" t="s">
        <v>1463</v>
      </c>
    </row>
    <row r="1295" s="13" customFormat="1">
      <c r="A1295" s="13"/>
      <c r="B1295" s="225"/>
      <c r="C1295" s="226"/>
      <c r="D1295" s="227" t="s">
        <v>170</v>
      </c>
      <c r="E1295" s="228" t="s">
        <v>19</v>
      </c>
      <c r="F1295" s="229" t="s">
        <v>1404</v>
      </c>
      <c r="G1295" s="226"/>
      <c r="H1295" s="228" t="s">
        <v>19</v>
      </c>
      <c r="I1295" s="230"/>
      <c r="J1295" s="226"/>
      <c r="K1295" s="226"/>
      <c r="L1295" s="231"/>
      <c r="M1295" s="232"/>
      <c r="N1295" s="233"/>
      <c r="O1295" s="233"/>
      <c r="P1295" s="233"/>
      <c r="Q1295" s="233"/>
      <c r="R1295" s="233"/>
      <c r="S1295" s="233"/>
      <c r="T1295" s="234"/>
      <c r="U1295" s="13"/>
      <c r="V1295" s="13"/>
      <c r="W1295" s="13"/>
      <c r="X1295" s="13"/>
      <c r="Y1295" s="13"/>
      <c r="Z1295" s="13"/>
      <c r="AA1295" s="13"/>
      <c r="AB1295" s="13"/>
      <c r="AC1295" s="13"/>
      <c r="AD1295" s="13"/>
      <c r="AE1295" s="13"/>
      <c r="AT1295" s="235" t="s">
        <v>170</v>
      </c>
      <c r="AU1295" s="235" t="s">
        <v>79</v>
      </c>
      <c r="AV1295" s="13" t="s">
        <v>77</v>
      </c>
      <c r="AW1295" s="13" t="s">
        <v>31</v>
      </c>
      <c r="AX1295" s="13" t="s">
        <v>69</v>
      </c>
      <c r="AY1295" s="235" t="s">
        <v>159</v>
      </c>
    </row>
    <row r="1296" s="14" customFormat="1">
      <c r="A1296" s="14"/>
      <c r="B1296" s="236"/>
      <c r="C1296" s="237"/>
      <c r="D1296" s="227" t="s">
        <v>170</v>
      </c>
      <c r="E1296" s="238" t="s">
        <v>19</v>
      </c>
      <c r="F1296" s="239" t="s">
        <v>1459</v>
      </c>
      <c r="G1296" s="237"/>
      <c r="H1296" s="240">
        <v>102.155</v>
      </c>
      <c r="I1296" s="241"/>
      <c r="J1296" s="237"/>
      <c r="K1296" s="237"/>
      <c r="L1296" s="242"/>
      <c r="M1296" s="243"/>
      <c r="N1296" s="244"/>
      <c r="O1296" s="244"/>
      <c r="P1296" s="244"/>
      <c r="Q1296" s="244"/>
      <c r="R1296" s="244"/>
      <c r="S1296" s="244"/>
      <c r="T1296" s="245"/>
      <c r="U1296" s="14"/>
      <c r="V1296" s="14"/>
      <c r="W1296" s="14"/>
      <c r="X1296" s="14"/>
      <c r="Y1296" s="14"/>
      <c r="Z1296" s="14"/>
      <c r="AA1296" s="14"/>
      <c r="AB1296" s="14"/>
      <c r="AC1296" s="14"/>
      <c r="AD1296" s="14"/>
      <c r="AE1296" s="14"/>
      <c r="AT1296" s="246" t="s">
        <v>170</v>
      </c>
      <c r="AU1296" s="246" t="s">
        <v>79</v>
      </c>
      <c r="AV1296" s="14" t="s">
        <v>79</v>
      </c>
      <c r="AW1296" s="14" t="s">
        <v>31</v>
      </c>
      <c r="AX1296" s="14" t="s">
        <v>77</v>
      </c>
      <c r="AY1296" s="246" t="s">
        <v>159</v>
      </c>
    </row>
    <row r="1297" s="2" customFormat="1" ht="24.15" customHeight="1">
      <c r="A1297" s="41"/>
      <c r="B1297" s="42"/>
      <c r="C1297" s="207" t="s">
        <v>1464</v>
      </c>
      <c r="D1297" s="207" t="s">
        <v>161</v>
      </c>
      <c r="E1297" s="208" t="s">
        <v>1465</v>
      </c>
      <c r="F1297" s="209" t="s">
        <v>1466</v>
      </c>
      <c r="G1297" s="210" t="s">
        <v>197</v>
      </c>
      <c r="H1297" s="211">
        <v>155.17500000000001</v>
      </c>
      <c r="I1297" s="212"/>
      <c r="J1297" s="213">
        <f>ROUND(I1297*H1297,2)</f>
        <v>0</v>
      </c>
      <c r="K1297" s="209" t="s">
        <v>165</v>
      </c>
      <c r="L1297" s="47"/>
      <c r="M1297" s="214" t="s">
        <v>19</v>
      </c>
      <c r="N1297" s="215" t="s">
        <v>40</v>
      </c>
      <c r="O1297" s="87"/>
      <c r="P1297" s="216">
        <f>O1297*H1297</f>
        <v>0</v>
      </c>
      <c r="Q1297" s="216">
        <v>0.0060000000000000001</v>
      </c>
      <c r="R1297" s="216">
        <f>Q1297*H1297</f>
        <v>0.93105000000000004</v>
      </c>
      <c r="S1297" s="216">
        <v>0</v>
      </c>
      <c r="T1297" s="217">
        <f>S1297*H1297</f>
        <v>0</v>
      </c>
      <c r="U1297" s="41"/>
      <c r="V1297" s="41"/>
      <c r="W1297" s="41"/>
      <c r="X1297" s="41"/>
      <c r="Y1297" s="41"/>
      <c r="Z1297" s="41"/>
      <c r="AA1297" s="41"/>
      <c r="AB1297" s="41"/>
      <c r="AC1297" s="41"/>
      <c r="AD1297" s="41"/>
      <c r="AE1297" s="41"/>
      <c r="AR1297" s="218" t="s">
        <v>273</v>
      </c>
      <c r="AT1297" s="218" t="s">
        <v>161</v>
      </c>
      <c r="AU1297" s="218" t="s">
        <v>79</v>
      </c>
      <c r="AY1297" s="20" t="s">
        <v>159</v>
      </c>
      <c r="BE1297" s="219">
        <f>IF(N1297="základní",J1297,0)</f>
        <v>0</v>
      </c>
      <c r="BF1297" s="219">
        <f>IF(N1297="snížená",J1297,0)</f>
        <v>0</v>
      </c>
      <c r="BG1297" s="219">
        <f>IF(N1297="zákl. přenesená",J1297,0)</f>
        <v>0</v>
      </c>
      <c r="BH1297" s="219">
        <f>IF(N1297="sníž. přenesená",J1297,0)</f>
        <v>0</v>
      </c>
      <c r="BI1297" s="219">
        <f>IF(N1297="nulová",J1297,0)</f>
        <v>0</v>
      </c>
      <c r="BJ1297" s="20" t="s">
        <v>77</v>
      </c>
      <c r="BK1297" s="219">
        <f>ROUND(I1297*H1297,2)</f>
        <v>0</v>
      </c>
      <c r="BL1297" s="20" t="s">
        <v>273</v>
      </c>
      <c r="BM1297" s="218" t="s">
        <v>1467</v>
      </c>
    </row>
    <row r="1298" s="2" customFormat="1">
      <c r="A1298" s="41"/>
      <c r="B1298" s="42"/>
      <c r="C1298" s="43"/>
      <c r="D1298" s="220" t="s">
        <v>168</v>
      </c>
      <c r="E1298" s="43"/>
      <c r="F1298" s="221" t="s">
        <v>1468</v>
      </c>
      <c r="G1298" s="43"/>
      <c r="H1298" s="43"/>
      <c r="I1298" s="222"/>
      <c r="J1298" s="43"/>
      <c r="K1298" s="43"/>
      <c r="L1298" s="47"/>
      <c r="M1298" s="223"/>
      <c r="N1298" s="224"/>
      <c r="O1298" s="87"/>
      <c r="P1298" s="87"/>
      <c r="Q1298" s="87"/>
      <c r="R1298" s="87"/>
      <c r="S1298" s="87"/>
      <c r="T1298" s="88"/>
      <c r="U1298" s="41"/>
      <c r="V1298" s="41"/>
      <c r="W1298" s="41"/>
      <c r="X1298" s="41"/>
      <c r="Y1298" s="41"/>
      <c r="Z1298" s="41"/>
      <c r="AA1298" s="41"/>
      <c r="AB1298" s="41"/>
      <c r="AC1298" s="41"/>
      <c r="AD1298" s="41"/>
      <c r="AE1298" s="41"/>
      <c r="AT1298" s="20" t="s">
        <v>168</v>
      </c>
      <c r="AU1298" s="20" t="s">
        <v>79</v>
      </c>
    </row>
    <row r="1299" s="13" customFormat="1">
      <c r="A1299" s="13"/>
      <c r="B1299" s="225"/>
      <c r="C1299" s="226"/>
      <c r="D1299" s="227" t="s">
        <v>170</v>
      </c>
      <c r="E1299" s="228" t="s">
        <v>19</v>
      </c>
      <c r="F1299" s="229" t="s">
        <v>1020</v>
      </c>
      <c r="G1299" s="226"/>
      <c r="H1299" s="228" t="s">
        <v>19</v>
      </c>
      <c r="I1299" s="230"/>
      <c r="J1299" s="226"/>
      <c r="K1299" s="226"/>
      <c r="L1299" s="231"/>
      <c r="M1299" s="232"/>
      <c r="N1299" s="233"/>
      <c r="O1299" s="233"/>
      <c r="P1299" s="233"/>
      <c r="Q1299" s="233"/>
      <c r="R1299" s="233"/>
      <c r="S1299" s="233"/>
      <c r="T1299" s="234"/>
      <c r="U1299" s="13"/>
      <c r="V1299" s="13"/>
      <c r="W1299" s="13"/>
      <c r="X1299" s="13"/>
      <c r="Y1299" s="13"/>
      <c r="Z1299" s="13"/>
      <c r="AA1299" s="13"/>
      <c r="AB1299" s="13"/>
      <c r="AC1299" s="13"/>
      <c r="AD1299" s="13"/>
      <c r="AE1299" s="13"/>
      <c r="AT1299" s="235" t="s">
        <v>170</v>
      </c>
      <c r="AU1299" s="235" t="s">
        <v>79</v>
      </c>
      <c r="AV1299" s="13" t="s">
        <v>77</v>
      </c>
      <c r="AW1299" s="13" t="s">
        <v>31</v>
      </c>
      <c r="AX1299" s="13" t="s">
        <v>69</v>
      </c>
      <c r="AY1299" s="235" t="s">
        <v>159</v>
      </c>
    </row>
    <row r="1300" s="14" customFormat="1">
      <c r="A1300" s="14"/>
      <c r="B1300" s="236"/>
      <c r="C1300" s="237"/>
      <c r="D1300" s="227" t="s">
        <v>170</v>
      </c>
      <c r="E1300" s="238" t="s">
        <v>19</v>
      </c>
      <c r="F1300" s="239" t="s">
        <v>1331</v>
      </c>
      <c r="G1300" s="237"/>
      <c r="H1300" s="240">
        <v>4</v>
      </c>
      <c r="I1300" s="241"/>
      <c r="J1300" s="237"/>
      <c r="K1300" s="237"/>
      <c r="L1300" s="242"/>
      <c r="M1300" s="243"/>
      <c r="N1300" s="244"/>
      <c r="O1300" s="244"/>
      <c r="P1300" s="244"/>
      <c r="Q1300" s="244"/>
      <c r="R1300" s="244"/>
      <c r="S1300" s="244"/>
      <c r="T1300" s="245"/>
      <c r="U1300" s="14"/>
      <c r="V1300" s="14"/>
      <c r="W1300" s="14"/>
      <c r="X1300" s="14"/>
      <c r="Y1300" s="14"/>
      <c r="Z1300" s="14"/>
      <c r="AA1300" s="14"/>
      <c r="AB1300" s="14"/>
      <c r="AC1300" s="14"/>
      <c r="AD1300" s="14"/>
      <c r="AE1300" s="14"/>
      <c r="AT1300" s="246" t="s">
        <v>170</v>
      </c>
      <c r="AU1300" s="246" t="s">
        <v>79</v>
      </c>
      <c r="AV1300" s="14" t="s">
        <v>79</v>
      </c>
      <c r="AW1300" s="14" t="s">
        <v>31</v>
      </c>
      <c r="AX1300" s="14" t="s">
        <v>69</v>
      </c>
      <c r="AY1300" s="246" t="s">
        <v>159</v>
      </c>
    </row>
    <row r="1301" s="13" customFormat="1">
      <c r="A1301" s="13"/>
      <c r="B1301" s="225"/>
      <c r="C1301" s="226"/>
      <c r="D1301" s="227" t="s">
        <v>170</v>
      </c>
      <c r="E1301" s="228" t="s">
        <v>19</v>
      </c>
      <c r="F1301" s="229" t="s">
        <v>1469</v>
      </c>
      <c r="G1301" s="226"/>
      <c r="H1301" s="228" t="s">
        <v>19</v>
      </c>
      <c r="I1301" s="230"/>
      <c r="J1301" s="226"/>
      <c r="K1301" s="226"/>
      <c r="L1301" s="231"/>
      <c r="M1301" s="232"/>
      <c r="N1301" s="233"/>
      <c r="O1301" s="233"/>
      <c r="P1301" s="233"/>
      <c r="Q1301" s="233"/>
      <c r="R1301" s="233"/>
      <c r="S1301" s="233"/>
      <c r="T1301" s="234"/>
      <c r="U1301" s="13"/>
      <c r="V1301" s="13"/>
      <c r="W1301" s="13"/>
      <c r="X1301" s="13"/>
      <c r="Y1301" s="13"/>
      <c r="Z1301" s="13"/>
      <c r="AA1301" s="13"/>
      <c r="AB1301" s="13"/>
      <c r="AC1301" s="13"/>
      <c r="AD1301" s="13"/>
      <c r="AE1301" s="13"/>
      <c r="AT1301" s="235" t="s">
        <v>170</v>
      </c>
      <c r="AU1301" s="235" t="s">
        <v>79</v>
      </c>
      <c r="AV1301" s="13" t="s">
        <v>77</v>
      </c>
      <c r="AW1301" s="13" t="s">
        <v>31</v>
      </c>
      <c r="AX1301" s="13" t="s">
        <v>69</v>
      </c>
      <c r="AY1301" s="235" t="s">
        <v>159</v>
      </c>
    </row>
    <row r="1302" s="14" customFormat="1">
      <c r="A1302" s="14"/>
      <c r="B1302" s="236"/>
      <c r="C1302" s="237"/>
      <c r="D1302" s="227" t="s">
        <v>170</v>
      </c>
      <c r="E1302" s="238" t="s">
        <v>19</v>
      </c>
      <c r="F1302" s="239" t="s">
        <v>1470</v>
      </c>
      <c r="G1302" s="237"/>
      <c r="H1302" s="240">
        <v>151.17500000000001</v>
      </c>
      <c r="I1302" s="241"/>
      <c r="J1302" s="237"/>
      <c r="K1302" s="237"/>
      <c r="L1302" s="242"/>
      <c r="M1302" s="243"/>
      <c r="N1302" s="244"/>
      <c r="O1302" s="244"/>
      <c r="P1302" s="244"/>
      <c r="Q1302" s="244"/>
      <c r="R1302" s="244"/>
      <c r="S1302" s="244"/>
      <c r="T1302" s="245"/>
      <c r="U1302" s="14"/>
      <c r="V1302" s="14"/>
      <c r="W1302" s="14"/>
      <c r="X1302" s="14"/>
      <c r="Y1302" s="14"/>
      <c r="Z1302" s="14"/>
      <c r="AA1302" s="14"/>
      <c r="AB1302" s="14"/>
      <c r="AC1302" s="14"/>
      <c r="AD1302" s="14"/>
      <c r="AE1302" s="14"/>
      <c r="AT1302" s="246" t="s">
        <v>170</v>
      </c>
      <c r="AU1302" s="246" t="s">
        <v>79</v>
      </c>
      <c r="AV1302" s="14" t="s">
        <v>79</v>
      </c>
      <c r="AW1302" s="14" t="s">
        <v>31</v>
      </c>
      <c r="AX1302" s="14" t="s">
        <v>69</v>
      </c>
      <c r="AY1302" s="246" t="s">
        <v>159</v>
      </c>
    </row>
    <row r="1303" s="15" customFormat="1">
      <c r="A1303" s="15"/>
      <c r="B1303" s="247"/>
      <c r="C1303" s="248"/>
      <c r="D1303" s="227" t="s">
        <v>170</v>
      </c>
      <c r="E1303" s="249" t="s">
        <v>19</v>
      </c>
      <c r="F1303" s="250" t="s">
        <v>188</v>
      </c>
      <c r="G1303" s="248"/>
      <c r="H1303" s="251">
        <v>155.17500000000001</v>
      </c>
      <c r="I1303" s="252"/>
      <c r="J1303" s="248"/>
      <c r="K1303" s="248"/>
      <c r="L1303" s="253"/>
      <c r="M1303" s="254"/>
      <c r="N1303" s="255"/>
      <c r="O1303" s="255"/>
      <c r="P1303" s="255"/>
      <c r="Q1303" s="255"/>
      <c r="R1303" s="255"/>
      <c r="S1303" s="255"/>
      <c r="T1303" s="256"/>
      <c r="U1303" s="15"/>
      <c r="V1303" s="15"/>
      <c r="W1303" s="15"/>
      <c r="X1303" s="15"/>
      <c r="Y1303" s="15"/>
      <c r="Z1303" s="15"/>
      <c r="AA1303" s="15"/>
      <c r="AB1303" s="15"/>
      <c r="AC1303" s="15"/>
      <c r="AD1303" s="15"/>
      <c r="AE1303" s="15"/>
      <c r="AT1303" s="257" t="s">
        <v>170</v>
      </c>
      <c r="AU1303" s="257" t="s">
        <v>79</v>
      </c>
      <c r="AV1303" s="15" t="s">
        <v>166</v>
      </c>
      <c r="AW1303" s="15" t="s">
        <v>31</v>
      </c>
      <c r="AX1303" s="15" t="s">
        <v>77</v>
      </c>
      <c r="AY1303" s="257" t="s">
        <v>159</v>
      </c>
    </row>
    <row r="1304" s="2" customFormat="1" ht="16.5" customHeight="1">
      <c r="A1304" s="41"/>
      <c r="B1304" s="42"/>
      <c r="C1304" s="258" t="s">
        <v>1471</v>
      </c>
      <c r="D1304" s="258" t="s">
        <v>316</v>
      </c>
      <c r="E1304" s="259" t="s">
        <v>1472</v>
      </c>
      <c r="F1304" s="260" t="s">
        <v>1473</v>
      </c>
      <c r="G1304" s="261" t="s">
        <v>164</v>
      </c>
      <c r="H1304" s="262">
        <v>25.481000000000002</v>
      </c>
      <c r="I1304" s="263"/>
      <c r="J1304" s="264">
        <f>ROUND(I1304*H1304,2)</f>
        <v>0</v>
      </c>
      <c r="K1304" s="260" t="s">
        <v>165</v>
      </c>
      <c r="L1304" s="265"/>
      <c r="M1304" s="266" t="s">
        <v>19</v>
      </c>
      <c r="N1304" s="267" t="s">
        <v>40</v>
      </c>
      <c r="O1304" s="87"/>
      <c r="P1304" s="216">
        <f>O1304*H1304</f>
        <v>0</v>
      </c>
      <c r="Q1304" s="216">
        <v>0.035000000000000003</v>
      </c>
      <c r="R1304" s="216">
        <f>Q1304*H1304</f>
        <v>0.89183500000000016</v>
      </c>
      <c r="S1304" s="216">
        <v>0</v>
      </c>
      <c r="T1304" s="217">
        <f>S1304*H1304</f>
        <v>0</v>
      </c>
      <c r="U1304" s="41"/>
      <c r="V1304" s="41"/>
      <c r="W1304" s="41"/>
      <c r="X1304" s="41"/>
      <c r="Y1304" s="41"/>
      <c r="Z1304" s="41"/>
      <c r="AA1304" s="41"/>
      <c r="AB1304" s="41"/>
      <c r="AC1304" s="41"/>
      <c r="AD1304" s="41"/>
      <c r="AE1304" s="41"/>
      <c r="AR1304" s="218" t="s">
        <v>342</v>
      </c>
      <c r="AT1304" s="218" t="s">
        <v>316</v>
      </c>
      <c r="AU1304" s="218" t="s">
        <v>79</v>
      </c>
      <c r="AY1304" s="20" t="s">
        <v>159</v>
      </c>
      <c r="BE1304" s="219">
        <f>IF(N1304="základní",J1304,0)</f>
        <v>0</v>
      </c>
      <c r="BF1304" s="219">
        <f>IF(N1304="snížená",J1304,0)</f>
        <v>0</v>
      </c>
      <c r="BG1304" s="219">
        <f>IF(N1304="zákl. přenesená",J1304,0)</f>
        <v>0</v>
      </c>
      <c r="BH1304" s="219">
        <f>IF(N1304="sníž. přenesená",J1304,0)</f>
        <v>0</v>
      </c>
      <c r="BI1304" s="219">
        <f>IF(N1304="nulová",J1304,0)</f>
        <v>0</v>
      </c>
      <c r="BJ1304" s="20" t="s">
        <v>77</v>
      </c>
      <c r="BK1304" s="219">
        <f>ROUND(I1304*H1304,2)</f>
        <v>0</v>
      </c>
      <c r="BL1304" s="20" t="s">
        <v>273</v>
      </c>
      <c r="BM1304" s="218" t="s">
        <v>1474</v>
      </c>
    </row>
    <row r="1305" s="13" customFormat="1">
      <c r="A1305" s="13"/>
      <c r="B1305" s="225"/>
      <c r="C1305" s="226"/>
      <c r="D1305" s="227" t="s">
        <v>170</v>
      </c>
      <c r="E1305" s="228" t="s">
        <v>19</v>
      </c>
      <c r="F1305" s="229" t="s">
        <v>1020</v>
      </c>
      <c r="G1305" s="226"/>
      <c r="H1305" s="228" t="s">
        <v>19</v>
      </c>
      <c r="I1305" s="230"/>
      <c r="J1305" s="226"/>
      <c r="K1305" s="226"/>
      <c r="L1305" s="231"/>
      <c r="M1305" s="232"/>
      <c r="N1305" s="233"/>
      <c r="O1305" s="233"/>
      <c r="P1305" s="233"/>
      <c r="Q1305" s="233"/>
      <c r="R1305" s="233"/>
      <c r="S1305" s="233"/>
      <c r="T1305" s="234"/>
      <c r="U1305" s="13"/>
      <c r="V1305" s="13"/>
      <c r="W1305" s="13"/>
      <c r="X1305" s="13"/>
      <c r="Y1305" s="13"/>
      <c r="Z1305" s="13"/>
      <c r="AA1305" s="13"/>
      <c r="AB1305" s="13"/>
      <c r="AC1305" s="13"/>
      <c r="AD1305" s="13"/>
      <c r="AE1305" s="13"/>
      <c r="AT1305" s="235" t="s">
        <v>170</v>
      </c>
      <c r="AU1305" s="235" t="s">
        <v>79</v>
      </c>
      <c r="AV1305" s="13" t="s">
        <v>77</v>
      </c>
      <c r="AW1305" s="13" t="s">
        <v>31</v>
      </c>
      <c r="AX1305" s="13" t="s">
        <v>69</v>
      </c>
      <c r="AY1305" s="235" t="s">
        <v>159</v>
      </c>
    </row>
    <row r="1306" s="14" customFormat="1">
      <c r="A1306" s="14"/>
      <c r="B1306" s="236"/>
      <c r="C1306" s="237"/>
      <c r="D1306" s="227" t="s">
        <v>170</v>
      </c>
      <c r="E1306" s="238" t="s">
        <v>19</v>
      </c>
      <c r="F1306" s="239" t="s">
        <v>1475</v>
      </c>
      <c r="G1306" s="237"/>
      <c r="H1306" s="240">
        <v>0.084000000000000005</v>
      </c>
      <c r="I1306" s="241"/>
      <c r="J1306" s="237"/>
      <c r="K1306" s="237"/>
      <c r="L1306" s="242"/>
      <c r="M1306" s="243"/>
      <c r="N1306" s="244"/>
      <c r="O1306" s="244"/>
      <c r="P1306" s="244"/>
      <c r="Q1306" s="244"/>
      <c r="R1306" s="244"/>
      <c r="S1306" s="244"/>
      <c r="T1306" s="245"/>
      <c r="U1306" s="14"/>
      <c r="V1306" s="14"/>
      <c r="W1306" s="14"/>
      <c r="X1306" s="14"/>
      <c r="Y1306" s="14"/>
      <c r="Z1306" s="14"/>
      <c r="AA1306" s="14"/>
      <c r="AB1306" s="14"/>
      <c r="AC1306" s="14"/>
      <c r="AD1306" s="14"/>
      <c r="AE1306" s="14"/>
      <c r="AT1306" s="246" t="s">
        <v>170</v>
      </c>
      <c r="AU1306" s="246" t="s">
        <v>79</v>
      </c>
      <c r="AV1306" s="14" t="s">
        <v>79</v>
      </c>
      <c r="AW1306" s="14" t="s">
        <v>31</v>
      </c>
      <c r="AX1306" s="14" t="s">
        <v>69</v>
      </c>
      <c r="AY1306" s="246" t="s">
        <v>159</v>
      </c>
    </row>
    <row r="1307" s="13" customFormat="1">
      <c r="A1307" s="13"/>
      <c r="B1307" s="225"/>
      <c r="C1307" s="226"/>
      <c r="D1307" s="227" t="s">
        <v>170</v>
      </c>
      <c r="E1307" s="228" t="s">
        <v>19</v>
      </c>
      <c r="F1307" s="229" t="s">
        <v>1469</v>
      </c>
      <c r="G1307" s="226"/>
      <c r="H1307" s="228" t="s">
        <v>19</v>
      </c>
      <c r="I1307" s="230"/>
      <c r="J1307" s="226"/>
      <c r="K1307" s="226"/>
      <c r="L1307" s="231"/>
      <c r="M1307" s="232"/>
      <c r="N1307" s="233"/>
      <c r="O1307" s="233"/>
      <c r="P1307" s="233"/>
      <c r="Q1307" s="233"/>
      <c r="R1307" s="233"/>
      <c r="S1307" s="233"/>
      <c r="T1307" s="234"/>
      <c r="U1307" s="13"/>
      <c r="V1307" s="13"/>
      <c r="W1307" s="13"/>
      <c r="X1307" s="13"/>
      <c r="Y1307" s="13"/>
      <c r="Z1307" s="13"/>
      <c r="AA1307" s="13"/>
      <c r="AB1307" s="13"/>
      <c r="AC1307" s="13"/>
      <c r="AD1307" s="13"/>
      <c r="AE1307" s="13"/>
      <c r="AT1307" s="235" t="s">
        <v>170</v>
      </c>
      <c r="AU1307" s="235" t="s">
        <v>79</v>
      </c>
      <c r="AV1307" s="13" t="s">
        <v>77</v>
      </c>
      <c r="AW1307" s="13" t="s">
        <v>31</v>
      </c>
      <c r="AX1307" s="13" t="s">
        <v>69</v>
      </c>
      <c r="AY1307" s="235" t="s">
        <v>159</v>
      </c>
    </row>
    <row r="1308" s="14" customFormat="1">
      <c r="A1308" s="14"/>
      <c r="B1308" s="236"/>
      <c r="C1308" s="237"/>
      <c r="D1308" s="227" t="s">
        <v>170</v>
      </c>
      <c r="E1308" s="238" t="s">
        <v>19</v>
      </c>
      <c r="F1308" s="239" t="s">
        <v>1476</v>
      </c>
      <c r="G1308" s="237"/>
      <c r="H1308" s="240">
        <v>25.396999999999998</v>
      </c>
      <c r="I1308" s="241"/>
      <c r="J1308" s="237"/>
      <c r="K1308" s="237"/>
      <c r="L1308" s="242"/>
      <c r="M1308" s="243"/>
      <c r="N1308" s="244"/>
      <c r="O1308" s="244"/>
      <c r="P1308" s="244"/>
      <c r="Q1308" s="244"/>
      <c r="R1308" s="244"/>
      <c r="S1308" s="244"/>
      <c r="T1308" s="245"/>
      <c r="U1308" s="14"/>
      <c r="V1308" s="14"/>
      <c r="W1308" s="14"/>
      <c r="X1308" s="14"/>
      <c r="Y1308" s="14"/>
      <c r="Z1308" s="14"/>
      <c r="AA1308" s="14"/>
      <c r="AB1308" s="14"/>
      <c r="AC1308" s="14"/>
      <c r="AD1308" s="14"/>
      <c r="AE1308" s="14"/>
      <c r="AT1308" s="246" t="s">
        <v>170</v>
      </c>
      <c r="AU1308" s="246" t="s">
        <v>79</v>
      </c>
      <c r="AV1308" s="14" t="s">
        <v>79</v>
      </c>
      <c r="AW1308" s="14" t="s">
        <v>31</v>
      </c>
      <c r="AX1308" s="14" t="s">
        <v>69</v>
      </c>
      <c r="AY1308" s="246" t="s">
        <v>159</v>
      </c>
    </row>
    <row r="1309" s="15" customFormat="1">
      <c r="A1309" s="15"/>
      <c r="B1309" s="247"/>
      <c r="C1309" s="248"/>
      <c r="D1309" s="227" t="s">
        <v>170</v>
      </c>
      <c r="E1309" s="249" t="s">
        <v>19</v>
      </c>
      <c r="F1309" s="250" t="s">
        <v>188</v>
      </c>
      <c r="G1309" s="248"/>
      <c r="H1309" s="251">
        <v>25.480999999999998</v>
      </c>
      <c r="I1309" s="252"/>
      <c r="J1309" s="248"/>
      <c r="K1309" s="248"/>
      <c r="L1309" s="253"/>
      <c r="M1309" s="254"/>
      <c r="N1309" s="255"/>
      <c r="O1309" s="255"/>
      <c r="P1309" s="255"/>
      <c r="Q1309" s="255"/>
      <c r="R1309" s="255"/>
      <c r="S1309" s="255"/>
      <c r="T1309" s="256"/>
      <c r="U1309" s="15"/>
      <c r="V1309" s="15"/>
      <c r="W1309" s="15"/>
      <c r="X1309" s="15"/>
      <c r="Y1309" s="15"/>
      <c r="Z1309" s="15"/>
      <c r="AA1309" s="15"/>
      <c r="AB1309" s="15"/>
      <c r="AC1309" s="15"/>
      <c r="AD1309" s="15"/>
      <c r="AE1309" s="15"/>
      <c r="AT1309" s="257" t="s">
        <v>170</v>
      </c>
      <c r="AU1309" s="257" t="s">
        <v>79</v>
      </c>
      <c r="AV1309" s="15" t="s">
        <v>166</v>
      </c>
      <c r="AW1309" s="15" t="s">
        <v>31</v>
      </c>
      <c r="AX1309" s="15" t="s">
        <v>77</v>
      </c>
      <c r="AY1309" s="257" t="s">
        <v>159</v>
      </c>
    </row>
    <row r="1310" s="2" customFormat="1" ht="24.15" customHeight="1">
      <c r="A1310" s="41"/>
      <c r="B1310" s="42"/>
      <c r="C1310" s="207" t="s">
        <v>1477</v>
      </c>
      <c r="D1310" s="207" t="s">
        <v>161</v>
      </c>
      <c r="E1310" s="208" t="s">
        <v>1478</v>
      </c>
      <c r="F1310" s="209" t="s">
        <v>1479</v>
      </c>
      <c r="G1310" s="210" t="s">
        <v>197</v>
      </c>
      <c r="H1310" s="211">
        <v>81.609999999999999</v>
      </c>
      <c r="I1310" s="212"/>
      <c r="J1310" s="213">
        <f>ROUND(I1310*H1310,2)</f>
        <v>0</v>
      </c>
      <c r="K1310" s="209" t="s">
        <v>165</v>
      </c>
      <c r="L1310" s="47"/>
      <c r="M1310" s="214" t="s">
        <v>19</v>
      </c>
      <c r="N1310" s="215" t="s">
        <v>40</v>
      </c>
      <c r="O1310" s="87"/>
      <c r="P1310" s="216">
        <f>O1310*H1310</f>
        <v>0</v>
      </c>
      <c r="Q1310" s="216">
        <v>0.00116</v>
      </c>
      <c r="R1310" s="216">
        <f>Q1310*H1310</f>
        <v>0.094667600000000005</v>
      </c>
      <c r="S1310" s="216">
        <v>0</v>
      </c>
      <c r="T1310" s="217">
        <f>S1310*H1310</f>
        <v>0</v>
      </c>
      <c r="U1310" s="41"/>
      <c r="V1310" s="41"/>
      <c r="W1310" s="41"/>
      <c r="X1310" s="41"/>
      <c r="Y1310" s="41"/>
      <c r="Z1310" s="41"/>
      <c r="AA1310" s="41"/>
      <c r="AB1310" s="41"/>
      <c r="AC1310" s="41"/>
      <c r="AD1310" s="41"/>
      <c r="AE1310" s="41"/>
      <c r="AR1310" s="218" t="s">
        <v>273</v>
      </c>
      <c r="AT1310" s="218" t="s">
        <v>161</v>
      </c>
      <c r="AU1310" s="218" t="s">
        <v>79</v>
      </c>
      <c r="AY1310" s="20" t="s">
        <v>159</v>
      </c>
      <c r="BE1310" s="219">
        <f>IF(N1310="základní",J1310,0)</f>
        <v>0</v>
      </c>
      <c r="BF1310" s="219">
        <f>IF(N1310="snížená",J1310,0)</f>
        <v>0</v>
      </c>
      <c r="BG1310" s="219">
        <f>IF(N1310="zákl. přenesená",J1310,0)</f>
        <v>0</v>
      </c>
      <c r="BH1310" s="219">
        <f>IF(N1310="sníž. přenesená",J1310,0)</f>
        <v>0</v>
      </c>
      <c r="BI1310" s="219">
        <f>IF(N1310="nulová",J1310,0)</f>
        <v>0</v>
      </c>
      <c r="BJ1310" s="20" t="s">
        <v>77</v>
      </c>
      <c r="BK1310" s="219">
        <f>ROUND(I1310*H1310,2)</f>
        <v>0</v>
      </c>
      <c r="BL1310" s="20" t="s">
        <v>273</v>
      </c>
      <c r="BM1310" s="218" t="s">
        <v>1480</v>
      </c>
    </row>
    <row r="1311" s="2" customFormat="1">
      <c r="A1311" s="41"/>
      <c r="B1311" s="42"/>
      <c r="C1311" s="43"/>
      <c r="D1311" s="220" t="s">
        <v>168</v>
      </c>
      <c r="E1311" s="43"/>
      <c r="F1311" s="221" t="s">
        <v>1481</v>
      </c>
      <c r="G1311" s="43"/>
      <c r="H1311" s="43"/>
      <c r="I1311" s="222"/>
      <c r="J1311" s="43"/>
      <c r="K1311" s="43"/>
      <c r="L1311" s="47"/>
      <c r="M1311" s="223"/>
      <c r="N1311" s="224"/>
      <c r="O1311" s="87"/>
      <c r="P1311" s="87"/>
      <c r="Q1311" s="87"/>
      <c r="R1311" s="87"/>
      <c r="S1311" s="87"/>
      <c r="T1311" s="88"/>
      <c r="U1311" s="41"/>
      <c r="V1311" s="41"/>
      <c r="W1311" s="41"/>
      <c r="X1311" s="41"/>
      <c r="Y1311" s="41"/>
      <c r="Z1311" s="41"/>
      <c r="AA1311" s="41"/>
      <c r="AB1311" s="41"/>
      <c r="AC1311" s="41"/>
      <c r="AD1311" s="41"/>
      <c r="AE1311" s="41"/>
      <c r="AT1311" s="20" t="s">
        <v>168</v>
      </c>
      <c r="AU1311" s="20" t="s">
        <v>79</v>
      </c>
    </row>
    <row r="1312" s="13" customFormat="1">
      <c r="A1312" s="13"/>
      <c r="B1312" s="225"/>
      <c r="C1312" s="226"/>
      <c r="D1312" s="227" t="s">
        <v>170</v>
      </c>
      <c r="E1312" s="228" t="s">
        <v>19</v>
      </c>
      <c r="F1312" s="229" t="s">
        <v>632</v>
      </c>
      <c r="G1312" s="226"/>
      <c r="H1312" s="228" t="s">
        <v>19</v>
      </c>
      <c r="I1312" s="230"/>
      <c r="J1312" s="226"/>
      <c r="K1312" s="226"/>
      <c r="L1312" s="231"/>
      <c r="M1312" s="232"/>
      <c r="N1312" s="233"/>
      <c r="O1312" s="233"/>
      <c r="P1312" s="233"/>
      <c r="Q1312" s="233"/>
      <c r="R1312" s="233"/>
      <c r="S1312" s="233"/>
      <c r="T1312" s="234"/>
      <c r="U1312" s="13"/>
      <c r="V1312" s="13"/>
      <c r="W1312" s="13"/>
      <c r="X1312" s="13"/>
      <c r="Y1312" s="13"/>
      <c r="Z1312" s="13"/>
      <c r="AA1312" s="13"/>
      <c r="AB1312" s="13"/>
      <c r="AC1312" s="13"/>
      <c r="AD1312" s="13"/>
      <c r="AE1312" s="13"/>
      <c r="AT1312" s="235" t="s">
        <v>170</v>
      </c>
      <c r="AU1312" s="235" t="s">
        <v>79</v>
      </c>
      <c r="AV1312" s="13" t="s">
        <v>77</v>
      </c>
      <c r="AW1312" s="13" t="s">
        <v>31</v>
      </c>
      <c r="AX1312" s="13" t="s">
        <v>69</v>
      </c>
      <c r="AY1312" s="235" t="s">
        <v>159</v>
      </c>
    </row>
    <row r="1313" s="14" customFormat="1">
      <c r="A1313" s="14"/>
      <c r="B1313" s="236"/>
      <c r="C1313" s="237"/>
      <c r="D1313" s="227" t="s">
        <v>170</v>
      </c>
      <c r="E1313" s="238" t="s">
        <v>19</v>
      </c>
      <c r="F1313" s="239" t="s">
        <v>633</v>
      </c>
      <c r="G1313" s="237"/>
      <c r="H1313" s="240">
        <v>81.609999999999999</v>
      </c>
      <c r="I1313" s="241"/>
      <c r="J1313" s="237"/>
      <c r="K1313" s="237"/>
      <c r="L1313" s="242"/>
      <c r="M1313" s="243"/>
      <c r="N1313" s="244"/>
      <c r="O1313" s="244"/>
      <c r="P1313" s="244"/>
      <c r="Q1313" s="244"/>
      <c r="R1313" s="244"/>
      <c r="S1313" s="244"/>
      <c r="T1313" s="245"/>
      <c r="U1313" s="14"/>
      <c r="V1313" s="14"/>
      <c r="W1313" s="14"/>
      <c r="X1313" s="14"/>
      <c r="Y1313" s="14"/>
      <c r="Z1313" s="14"/>
      <c r="AA1313" s="14"/>
      <c r="AB1313" s="14"/>
      <c r="AC1313" s="14"/>
      <c r="AD1313" s="14"/>
      <c r="AE1313" s="14"/>
      <c r="AT1313" s="246" t="s">
        <v>170</v>
      </c>
      <c r="AU1313" s="246" t="s">
        <v>79</v>
      </c>
      <c r="AV1313" s="14" t="s">
        <v>79</v>
      </c>
      <c r="AW1313" s="14" t="s">
        <v>31</v>
      </c>
      <c r="AX1313" s="14" t="s">
        <v>69</v>
      </c>
      <c r="AY1313" s="246" t="s">
        <v>159</v>
      </c>
    </row>
    <row r="1314" s="15" customFormat="1">
      <c r="A1314" s="15"/>
      <c r="B1314" s="247"/>
      <c r="C1314" s="248"/>
      <c r="D1314" s="227" t="s">
        <v>170</v>
      </c>
      <c r="E1314" s="249" t="s">
        <v>19</v>
      </c>
      <c r="F1314" s="250" t="s">
        <v>188</v>
      </c>
      <c r="G1314" s="248"/>
      <c r="H1314" s="251">
        <v>81.609999999999999</v>
      </c>
      <c r="I1314" s="252"/>
      <c r="J1314" s="248"/>
      <c r="K1314" s="248"/>
      <c r="L1314" s="253"/>
      <c r="M1314" s="254"/>
      <c r="N1314" s="255"/>
      <c r="O1314" s="255"/>
      <c r="P1314" s="255"/>
      <c r="Q1314" s="255"/>
      <c r="R1314" s="255"/>
      <c r="S1314" s="255"/>
      <c r="T1314" s="256"/>
      <c r="U1314" s="15"/>
      <c r="V1314" s="15"/>
      <c r="W1314" s="15"/>
      <c r="X1314" s="15"/>
      <c r="Y1314" s="15"/>
      <c r="Z1314" s="15"/>
      <c r="AA1314" s="15"/>
      <c r="AB1314" s="15"/>
      <c r="AC1314" s="15"/>
      <c r="AD1314" s="15"/>
      <c r="AE1314" s="15"/>
      <c r="AT1314" s="257" t="s">
        <v>170</v>
      </c>
      <c r="AU1314" s="257" t="s">
        <v>79</v>
      </c>
      <c r="AV1314" s="15" t="s">
        <v>166</v>
      </c>
      <c r="AW1314" s="15" t="s">
        <v>31</v>
      </c>
      <c r="AX1314" s="15" t="s">
        <v>77</v>
      </c>
      <c r="AY1314" s="257" t="s">
        <v>159</v>
      </c>
    </row>
    <row r="1315" s="2" customFormat="1" ht="16.5" customHeight="1">
      <c r="A1315" s="41"/>
      <c r="B1315" s="42"/>
      <c r="C1315" s="258" t="s">
        <v>344</v>
      </c>
      <c r="D1315" s="258" t="s">
        <v>316</v>
      </c>
      <c r="E1315" s="259" t="s">
        <v>1482</v>
      </c>
      <c r="F1315" s="260" t="s">
        <v>1483</v>
      </c>
      <c r="G1315" s="261" t="s">
        <v>164</v>
      </c>
      <c r="H1315" s="262">
        <v>4.2850000000000001</v>
      </c>
      <c r="I1315" s="263"/>
      <c r="J1315" s="264">
        <f>ROUND(I1315*H1315,2)</f>
        <v>0</v>
      </c>
      <c r="K1315" s="260" t="s">
        <v>165</v>
      </c>
      <c r="L1315" s="265"/>
      <c r="M1315" s="266" t="s">
        <v>19</v>
      </c>
      <c r="N1315" s="267" t="s">
        <v>40</v>
      </c>
      <c r="O1315" s="87"/>
      <c r="P1315" s="216">
        <f>O1315*H1315</f>
        <v>0</v>
      </c>
      <c r="Q1315" s="216">
        <v>0.025000000000000001</v>
      </c>
      <c r="R1315" s="216">
        <f>Q1315*H1315</f>
        <v>0.10712500000000001</v>
      </c>
      <c r="S1315" s="216">
        <v>0</v>
      </c>
      <c r="T1315" s="217">
        <f>S1315*H1315</f>
        <v>0</v>
      </c>
      <c r="U1315" s="41"/>
      <c r="V1315" s="41"/>
      <c r="W1315" s="41"/>
      <c r="X1315" s="41"/>
      <c r="Y1315" s="41"/>
      <c r="Z1315" s="41"/>
      <c r="AA1315" s="41"/>
      <c r="AB1315" s="41"/>
      <c r="AC1315" s="41"/>
      <c r="AD1315" s="41"/>
      <c r="AE1315" s="41"/>
      <c r="AR1315" s="218" t="s">
        <v>342</v>
      </c>
      <c r="AT1315" s="218" t="s">
        <v>316</v>
      </c>
      <c r="AU1315" s="218" t="s">
        <v>79</v>
      </c>
      <c r="AY1315" s="20" t="s">
        <v>159</v>
      </c>
      <c r="BE1315" s="219">
        <f>IF(N1315="základní",J1315,0)</f>
        <v>0</v>
      </c>
      <c r="BF1315" s="219">
        <f>IF(N1315="snížená",J1315,0)</f>
        <v>0</v>
      </c>
      <c r="BG1315" s="219">
        <f>IF(N1315="zákl. přenesená",J1315,0)</f>
        <v>0</v>
      </c>
      <c r="BH1315" s="219">
        <f>IF(N1315="sníž. přenesená",J1315,0)</f>
        <v>0</v>
      </c>
      <c r="BI1315" s="219">
        <f>IF(N1315="nulová",J1315,0)</f>
        <v>0</v>
      </c>
      <c r="BJ1315" s="20" t="s">
        <v>77</v>
      </c>
      <c r="BK1315" s="219">
        <f>ROUND(I1315*H1315,2)</f>
        <v>0</v>
      </c>
      <c r="BL1315" s="20" t="s">
        <v>273</v>
      </c>
      <c r="BM1315" s="218" t="s">
        <v>1484</v>
      </c>
    </row>
    <row r="1316" s="14" customFormat="1">
      <c r="A1316" s="14"/>
      <c r="B1316" s="236"/>
      <c r="C1316" s="237"/>
      <c r="D1316" s="227" t="s">
        <v>170</v>
      </c>
      <c r="E1316" s="238" t="s">
        <v>19</v>
      </c>
      <c r="F1316" s="239" t="s">
        <v>1485</v>
      </c>
      <c r="G1316" s="237"/>
      <c r="H1316" s="240">
        <v>4.2850000000000001</v>
      </c>
      <c r="I1316" s="241"/>
      <c r="J1316" s="237"/>
      <c r="K1316" s="237"/>
      <c r="L1316" s="242"/>
      <c r="M1316" s="243"/>
      <c r="N1316" s="244"/>
      <c r="O1316" s="244"/>
      <c r="P1316" s="244"/>
      <c r="Q1316" s="244"/>
      <c r="R1316" s="244"/>
      <c r="S1316" s="244"/>
      <c r="T1316" s="245"/>
      <c r="U1316" s="14"/>
      <c r="V1316" s="14"/>
      <c r="W1316" s="14"/>
      <c r="X1316" s="14"/>
      <c r="Y1316" s="14"/>
      <c r="Z1316" s="14"/>
      <c r="AA1316" s="14"/>
      <c r="AB1316" s="14"/>
      <c r="AC1316" s="14"/>
      <c r="AD1316" s="14"/>
      <c r="AE1316" s="14"/>
      <c r="AT1316" s="246" t="s">
        <v>170</v>
      </c>
      <c r="AU1316" s="246" t="s">
        <v>79</v>
      </c>
      <c r="AV1316" s="14" t="s">
        <v>79</v>
      </c>
      <c r="AW1316" s="14" t="s">
        <v>31</v>
      </c>
      <c r="AX1316" s="14" t="s">
        <v>69</v>
      </c>
      <c r="AY1316" s="246" t="s">
        <v>159</v>
      </c>
    </row>
    <row r="1317" s="15" customFormat="1">
      <c r="A1317" s="15"/>
      <c r="B1317" s="247"/>
      <c r="C1317" s="248"/>
      <c r="D1317" s="227" t="s">
        <v>170</v>
      </c>
      <c r="E1317" s="249" t="s">
        <v>19</v>
      </c>
      <c r="F1317" s="250" t="s">
        <v>188</v>
      </c>
      <c r="G1317" s="248"/>
      <c r="H1317" s="251">
        <v>4.2850000000000001</v>
      </c>
      <c r="I1317" s="252"/>
      <c r="J1317" s="248"/>
      <c r="K1317" s="248"/>
      <c r="L1317" s="253"/>
      <c r="M1317" s="254"/>
      <c r="N1317" s="255"/>
      <c r="O1317" s="255"/>
      <c r="P1317" s="255"/>
      <c r="Q1317" s="255"/>
      <c r="R1317" s="255"/>
      <c r="S1317" s="255"/>
      <c r="T1317" s="256"/>
      <c r="U1317" s="15"/>
      <c r="V1317" s="15"/>
      <c r="W1317" s="15"/>
      <c r="X1317" s="15"/>
      <c r="Y1317" s="15"/>
      <c r="Z1317" s="15"/>
      <c r="AA1317" s="15"/>
      <c r="AB1317" s="15"/>
      <c r="AC1317" s="15"/>
      <c r="AD1317" s="15"/>
      <c r="AE1317" s="15"/>
      <c r="AT1317" s="257" t="s">
        <v>170</v>
      </c>
      <c r="AU1317" s="257" t="s">
        <v>79</v>
      </c>
      <c r="AV1317" s="15" t="s">
        <v>166</v>
      </c>
      <c r="AW1317" s="15" t="s">
        <v>31</v>
      </c>
      <c r="AX1317" s="15" t="s">
        <v>77</v>
      </c>
      <c r="AY1317" s="257" t="s">
        <v>159</v>
      </c>
    </row>
    <row r="1318" s="2" customFormat="1" ht="24.15" customHeight="1">
      <c r="A1318" s="41"/>
      <c r="B1318" s="42"/>
      <c r="C1318" s="207" t="s">
        <v>419</v>
      </c>
      <c r="D1318" s="207" t="s">
        <v>161</v>
      </c>
      <c r="E1318" s="208" t="s">
        <v>1486</v>
      </c>
      <c r="F1318" s="209" t="s">
        <v>1487</v>
      </c>
      <c r="G1318" s="210" t="s">
        <v>228</v>
      </c>
      <c r="H1318" s="211">
        <v>18.143999999999998</v>
      </c>
      <c r="I1318" s="212"/>
      <c r="J1318" s="213">
        <f>ROUND(I1318*H1318,2)</f>
        <v>0</v>
      </c>
      <c r="K1318" s="209" t="s">
        <v>165</v>
      </c>
      <c r="L1318" s="47"/>
      <c r="M1318" s="214" t="s">
        <v>19</v>
      </c>
      <c r="N1318" s="215" t="s">
        <v>40</v>
      </c>
      <c r="O1318" s="87"/>
      <c r="P1318" s="216">
        <f>O1318*H1318</f>
        <v>0</v>
      </c>
      <c r="Q1318" s="216">
        <v>0</v>
      </c>
      <c r="R1318" s="216">
        <f>Q1318*H1318</f>
        <v>0</v>
      </c>
      <c r="S1318" s="216">
        <v>0</v>
      </c>
      <c r="T1318" s="217">
        <f>S1318*H1318</f>
        <v>0</v>
      </c>
      <c r="U1318" s="41"/>
      <c r="V1318" s="41"/>
      <c r="W1318" s="41"/>
      <c r="X1318" s="41"/>
      <c r="Y1318" s="41"/>
      <c r="Z1318" s="41"/>
      <c r="AA1318" s="41"/>
      <c r="AB1318" s="41"/>
      <c r="AC1318" s="41"/>
      <c r="AD1318" s="41"/>
      <c r="AE1318" s="41"/>
      <c r="AR1318" s="218" t="s">
        <v>273</v>
      </c>
      <c r="AT1318" s="218" t="s">
        <v>161</v>
      </c>
      <c r="AU1318" s="218" t="s">
        <v>79</v>
      </c>
      <c r="AY1318" s="20" t="s">
        <v>159</v>
      </c>
      <c r="BE1318" s="219">
        <f>IF(N1318="základní",J1318,0)</f>
        <v>0</v>
      </c>
      <c r="BF1318" s="219">
        <f>IF(N1318="snížená",J1318,0)</f>
        <v>0</v>
      </c>
      <c r="BG1318" s="219">
        <f>IF(N1318="zákl. přenesená",J1318,0)</f>
        <v>0</v>
      </c>
      <c r="BH1318" s="219">
        <f>IF(N1318="sníž. přenesená",J1318,0)</f>
        <v>0</v>
      </c>
      <c r="BI1318" s="219">
        <f>IF(N1318="nulová",J1318,0)</f>
        <v>0</v>
      </c>
      <c r="BJ1318" s="20" t="s">
        <v>77</v>
      </c>
      <c r="BK1318" s="219">
        <f>ROUND(I1318*H1318,2)</f>
        <v>0</v>
      </c>
      <c r="BL1318" s="20" t="s">
        <v>273</v>
      </c>
      <c r="BM1318" s="218" t="s">
        <v>1488</v>
      </c>
    </row>
    <row r="1319" s="2" customFormat="1">
      <c r="A1319" s="41"/>
      <c r="B1319" s="42"/>
      <c r="C1319" s="43"/>
      <c r="D1319" s="220" t="s">
        <v>168</v>
      </c>
      <c r="E1319" s="43"/>
      <c r="F1319" s="221" t="s">
        <v>1489</v>
      </c>
      <c r="G1319" s="43"/>
      <c r="H1319" s="43"/>
      <c r="I1319" s="222"/>
      <c r="J1319" s="43"/>
      <c r="K1319" s="43"/>
      <c r="L1319" s="47"/>
      <c r="M1319" s="223"/>
      <c r="N1319" s="224"/>
      <c r="O1319" s="87"/>
      <c r="P1319" s="87"/>
      <c r="Q1319" s="87"/>
      <c r="R1319" s="87"/>
      <c r="S1319" s="87"/>
      <c r="T1319" s="88"/>
      <c r="U1319" s="41"/>
      <c r="V1319" s="41"/>
      <c r="W1319" s="41"/>
      <c r="X1319" s="41"/>
      <c r="Y1319" s="41"/>
      <c r="Z1319" s="41"/>
      <c r="AA1319" s="41"/>
      <c r="AB1319" s="41"/>
      <c r="AC1319" s="41"/>
      <c r="AD1319" s="41"/>
      <c r="AE1319" s="41"/>
      <c r="AT1319" s="20" t="s">
        <v>168</v>
      </c>
      <c r="AU1319" s="20" t="s">
        <v>79</v>
      </c>
    </row>
    <row r="1320" s="12" customFormat="1" ht="22.8" customHeight="1">
      <c r="A1320" s="12"/>
      <c r="B1320" s="191"/>
      <c r="C1320" s="192"/>
      <c r="D1320" s="193" t="s">
        <v>68</v>
      </c>
      <c r="E1320" s="205" t="s">
        <v>1490</v>
      </c>
      <c r="F1320" s="205" t="s">
        <v>1491</v>
      </c>
      <c r="G1320" s="192"/>
      <c r="H1320" s="192"/>
      <c r="I1320" s="195"/>
      <c r="J1320" s="206">
        <f>BK1320</f>
        <v>0</v>
      </c>
      <c r="K1320" s="192"/>
      <c r="L1320" s="197"/>
      <c r="M1320" s="198"/>
      <c r="N1320" s="199"/>
      <c r="O1320" s="199"/>
      <c r="P1320" s="200">
        <f>SUM(P1321:P1331)</f>
        <v>0</v>
      </c>
      <c r="Q1320" s="199"/>
      <c r="R1320" s="200">
        <f>SUM(R1321:R1331)</f>
        <v>0</v>
      </c>
      <c r="S1320" s="199"/>
      <c r="T1320" s="201">
        <f>SUM(T1321:T1331)</f>
        <v>0.002</v>
      </c>
      <c r="U1320" s="12"/>
      <c r="V1320" s="12"/>
      <c r="W1320" s="12"/>
      <c r="X1320" s="12"/>
      <c r="Y1320" s="12"/>
      <c r="Z1320" s="12"/>
      <c r="AA1320" s="12"/>
      <c r="AB1320" s="12"/>
      <c r="AC1320" s="12"/>
      <c r="AD1320" s="12"/>
      <c r="AE1320" s="12"/>
      <c r="AR1320" s="202" t="s">
        <v>79</v>
      </c>
      <c r="AT1320" s="203" t="s">
        <v>68</v>
      </c>
      <c r="AU1320" s="203" t="s">
        <v>77</v>
      </c>
      <c r="AY1320" s="202" t="s">
        <v>159</v>
      </c>
      <c r="BK1320" s="204">
        <f>SUM(BK1321:BK1331)</f>
        <v>0</v>
      </c>
    </row>
    <row r="1321" s="2" customFormat="1" ht="16.5" customHeight="1">
      <c r="A1321" s="41"/>
      <c r="B1321" s="42"/>
      <c r="C1321" s="207" t="s">
        <v>1492</v>
      </c>
      <c r="D1321" s="207" t="s">
        <v>161</v>
      </c>
      <c r="E1321" s="208" t="s">
        <v>1493</v>
      </c>
      <c r="F1321" s="209" t="s">
        <v>1494</v>
      </c>
      <c r="G1321" s="210" t="s">
        <v>235</v>
      </c>
      <c r="H1321" s="211">
        <v>2</v>
      </c>
      <c r="I1321" s="212"/>
      <c r="J1321" s="213">
        <f>ROUND(I1321*H1321,2)</f>
        <v>0</v>
      </c>
      <c r="K1321" s="209" t="s">
        <v>165</v>
      </c>
      <c r="L1321" s="47"/>
      <c r="M1321" s="214" t="s">
        <v>19</v>
      </c>
      <c r="N1321" s="215" t="s">
        <v>40</v>
      </c>
      <c r="O1321" s="87"/>
      <c r="P1321" s="216">
        <f>O1321*H1321</f>
        <v>0</v>
      </c>
      <c r="Q1321" s="216">
        <v>0</v>
      </c>
      <c r="R1321" s="216">
        <f>Q1321*H1321</f>
        <v>0</v>
      </c>
      <c r="S1321" s="216">
        <v>0.00010000000000000001</v>
      </c>
      <c r="T1321" s="217">
        <f>S1321*H1321</f>
        <v>0.00020000000000000001</v>
      </c>
      <c r="U1321" s="41"/>
      <c r="V1321" s="41"/>
      <c r="W1321" s="41"/>
      <c r="X1321" s="41"/>
      <c r="Y1321" s="41"/>
      <c r="Z1321" s="41"/>
      <c r="AA1321" s="41"/>
      <c r="AB1321" s="41"/>
      <c r="AC1321" s="41"/>
      <c r="AD1321" s="41"/>
      <c r="AE1321" s="41"/>
      <c r="AR1321" s="218" t="s">
        <v>273</v>
      </c>
      <c r="AT1321" s="218" t="s">
        <v>161</v>
      </c>
      <c r="AU1321" s="218" t="s">
        <v>79</v>
      </c>
      <c r="AY1321" s="20" t="s">
        <v>159</v>
      </c>
      <c r="BE1321" s="219">
        <f>IF(N1321="základní",J1321,0)</f>
        <v>0</v>
      </c>
      <c r="BF1321" s="219">
        <f>IF(N1321="snížená",J1321,0)</f>
        <v>0</v>
      </c>
      <c r="BG1321" s="219">
        <f>IF(N1321="zákl. přenesená",J1321,0)</f>
        <v>0</v>
      </c>
      <c r="BH1321" s="219">
        <f>IF(N1321="sníž. přenesená",J1321,0)</f>
        <v>0</v>
      </c>
      <c r="BI1321" s="219">
        <f>IF(N1321="nulová",J1321,0)</f>
        <v>0</v>
      </c>
      <c r="BJ1321" s="20" t="s">
        <v>77</v>
      </c>
      <c r="BK1321" s="219">
        <f>ROUND(I1321*H1321,2)</f>
        <v>0</v>
      </c>
      <c r="BL1321" s="20" t="s">
        <v>273</v>
      </c>
      <c r="BM1321" s="218" t="s">
        <v>1495</v>
      </c>
    </row>
    <row r="1322" s="2" customFormat="1">
      <c r="A1322" s="41"/>
      <c r="B1322" s="42"/>
      <c r="C1322" s="43"/>
      <c r="D1322" s="220" t="s">
        <v>168</v>
      </c>
      <c r="E1322" s="43"/>
      <c r="F1322" s="221" t="s">
        <v>1496</v>
      </c>
      <c r="G1322" s="43"/>
      <c r="H1322" s="43"/>
      <c r="I1322" s="222"/>
      <c r="J1322" s="43"/>
      <c r="K1322" s="43"/>
      <c r="L1322" s="47"/>
      <c r="M1322" s="223"/>
      <c r="N1322" s="224"/>
      <c r="O1322" s="87"/>
      <c r="P1322" s="87"/>
      <c r="Q1322" s="87"/>
      <c r="R1322" s="87"/>
      <c r="S1322" s="87"/>
      <c r="T1322" s="88"/>
      <c r="U1322" s="41"/>
      <c r="V1322" s="41"/>
      <c r="W1322" s="41"/>
      <c r="X1322" s="41"/>
      <c r="Y1322" s="41"/>
      <c r="Z1322" s="41"/>
      <c r="AA1322" s="41"/>
      <c r="AB1322" s="41"/>
      <c r="AC1322" s="41"/>
      <c r="AD1322" s="41"/>
      <c r="AE1322" s="41"/>
      <c r="AT1322" s="20" t="s">
        <v>168</v>
      </c>
      <c r="AU1322" s="20" t="s">
        <v>79</v>
      </c>
    </row>
    <row r="1323" s="13" customFormat="1">
      <c r="A1323" s="13"/>
      <c r="B1323" s="225"/>
      <c r="C1323" s="226"/>
      <c r="D1323" s="227" t="s">
        <v>170</v>
      </c>
      <c r="E1323" s="228" t="s">
        <v>19</v>
      </c>
      <c r="F1323" s="229" t="s">
        <v>1196</v>
      </c>
      <c r="G1323" s="226"/>
      <c r="H1323" s="228" t="s">
        <v>19</v>
      </c>
      <c r="I1323" s="230"/>
      <c r="J1323" s="226"/>
      <c r="K1323" s="226"/>
      <c r="L1323" s="231"/>
      <c r="M1323" s="232"/>
      <c r="N1323" s="233"/>
      <c r="O1323" s="233"/>
      <c r="P1323" s="233"/>
      <c r="Q1323" s="233"/>
      <c r="R1323" s="233"/>
      <c r="S1323" s="233"/>
      <c r="T1323" s="234"/>
      <c r="U1323" s="13"/>
      <c r="V1323" s="13"/>
      <c r="W1323" s="13"/>
      <c r="X1323" s="13"/>
      <c r="Y1323" s="13"/>
      <c r="Z1323" s="13"/>
      <c r="AA1323" s="13"/>
      <c r="AB1323" s="13"/>
      <c r="AC1323" s="13"/>
      <c r="AD1323" s="13"/>
      <c r="AE1323" s="13"/>
      <c r="AT1323" s="235" t="s">
        <v>170</v>
      </c>
      <c r="AU1323" s="235" t="s">
        <v>79</v>
      </c>
      <c r="AV1323" s="13" t="s">
        <v>77</v>
      </c>
      <c r="AW1323" s="13" t="s">
        <v>31</v>
      </c>
      <c r="AX1323" s="13" t="s">
        <v>69</v>
      </c>
      <c r="AY1323" s="235" t="s">
        <v>159</v>
      </c>
    </row>
    <row r="1324" s="14" customFormat="1">
      <c r="A1324" s="14"/>
      <c r="B1324" s="236"/>
      <c r="C1324" s="237"/>
      <c r="D1324" s="227" t="s">
        <v>170</v>
      </c>
      <c r="E1324" s="238" t="s">
        <v>19</v>
      </c>
      <c r="F1324" s="239" t="s">
        <v>79</v>
      </c>
      <c r="G1324" s="237"/>
      <c r="H1324" s="240">
        <v>2</v>
      </c>
      <c r="I1324" s="241"/>
      <c r="J1324" s="237"/>
      <c r="K1324" s="237"/>
      <c r="L1324" s="242"/>
      <c r="M1324" s="243"/>
      <c r="N1324" s="244"/>
      <c r="O1324" s="244"/>
      <c r="P1324" s="244"/>
      <c r="Q1324" s="244"/>
      <c r="R1324" s="244"/>
      <c r="S1324" s="244"/>
      <c r="T1324" s="245"/>
      <c r="U1324" s="14"/>
      <c r="V1324" s="14"/>
      <c r="W1324" s="14"/>
      <c r="X1324" s="14"/>
      <c r="Y1324" s="14"/>
      <c r="Z1324" s="14"/>
      <c r="AA1324" s="14"/>
      <c r="AB1324" s="14"/>
      <c r="AC1324" s="14"/>
      <c r="AD1324" s="14"/>
      <c r="AE1324" s="14"/>
      <c r="AT1324" s="246" t="s">
        <v>170</v>
      </c>
      <c r="AU1324" s="246" t="s">
        <v>79</v>
      </c>
      <c r="AV1324" s="14" t="s">
        <v>79</v>
      </c>
      <c r="AW1324" s="14" t="s">
        <v>31</v>
      </c>
      <c r="AX1324" s="14" t="s">
        <v>77</v>
      </c>
      <c r="AY1324" s="246" t="s">
        <v>159</v>
      </c>
    </row>
    <row r="1325" s="2" customFormat="1" ht="16.5" customHeight="1">
      <c r="A1325" s="41"/>
      <c r="B1325" s="42"/>
      <c r="C1325" s="207" t="s">
        <v>1497</v>
      </c>
      <c r="D1325" s="207" t="s">
        <v>161</v>
      </c>
      <c r="E1325" s="208" t="s">
        <v>1498</v>
      </c>
      <c r="F1325" s="209" t="s">
        <v>1499</v>
      </c>
      <c r="G1325" s="210" t="s">
        <v>235</v>
      </c>
      <c r="H1325" s="211">
        <v>9</v>
      </c>
      <c r="I1325" s="212"/>
      <c r="J1325" s="213">
        <f>ROUND(I1325*H1325,2)</f>
        <v>0</v>
      </c>
      <c r="K1325" s="209" t="s">
        <v>165</v>
      </c>
      <c r="L1325" s="47"/>
      <c r="M1325" s="214" t="s">
        <v>19</v>
      </c>
      <c r="N1325" s="215" t="s">
        <v>40</v>
      </c>
      <c r="O1325" s="87"/>
      <c r="P1325" s="216">
        <f>O1325*H1325</f>
        <v>0</v>
      </c>
      <c r="Q1325" s="216">
        <v>0</v>
      </c>
      <c r="R1325" s="216">
        <f>Q1325*H1325</f>
        <v>0</v>
      </c>
      <c r="S1325" s="216">
        <v>0.00020000000000000001</v>
      </c>
      <c r="T1325" s="217">
        <f>S1325*H1325</f>
        <v>0.0018000000000000002</v>
      </c>
      <c r="U1325" s="41"/>
      <c r="V1325" s="41"/>
      <c r="W1325" s="41"/>
      <c r="X1325" s="41"/>
      <c r="Y1325" s="41"/>
      <c r="Z1325" s="41"/>
      <c r="AA1325" s="41"/>
      <c r="AB1325" s="41"/>
      <c r="AC1325" s="41"/>
      <c r="AD1325" s="41"/>
      <c r="AE1325" s="41"/>
      <c r="AR1325" s="218" t="s">
        <v>273</v>
      </c>
      <c r="AT1325" s="218" t="s">
        <v>161</v>
      </c>
      <c r="AU1325" s="218" t="s">
        <v>79</v>
      </c>
      <c r="AY1325" s="20" t="s">
        <v>159</v>
      </c>
      <c r="BE1325" s="219">
        <f>IF(N1325="základní",J1325,0)</f>
        <v>0</v>
      </c>
      <c r="BF1325" s="219">
        <f>IF(N1325="snížená",J1325,0)</f>
        <v>0</v>
      </c>
      <c r="BG1325" s="219">
        <f>IF(N1325="zákl. přenesená",J1325,0)</f>
        <v>0</v>
      </c>
      <c r="BH1325" s="219">
        <f>IF(N1325="sníž. přenesená",J1325,0)</f>
        <v>0</v>
      </c>
      <c r="BI1325" s="219">
        <f>IF(N1325="nulová",J1325,0)</f>
        <v>0</v>
      </c>
      <c r="BJ1325" s="20" t="s">
        <v>77</v>
      </c>
      <c r="BK1325" s="219">
        <f>ROUND(I1325*H1325,2)</f>
        <v>0</v>
      </c>
      <c r="BL1325" s="20" t="s">
        <v>273</v>
      </c>
      <c r="BM1325" s="218" t="s">
        <v>1500</v>
      </c>
    </row>
    <row r="1326" s="2" customFormat="1">
      <c r="A1326" s="41"/>
      <c r="B1326" s="42"/>
      <c r="C1326" s="43"/>
      <c r="D1326" s="220" t="s">
        <v>168</v>
      </c>
      <c r="E1326" s="43"/>
      <c r="F1326" s="221" t="s">
        <v>1501</v>
      </c>
      <c r="G1326" s="43"/>
      <c r="H1326" s="43"/>
      <c r="I1326" s="222"/>
      <c r="J1326" s="43"/>
      <c r="K1326" s="43"/>
      <c r="L1326" s="47"/>
      <c r="M1326" s="223"/>
      <c r="N1326" s="224"/>
      <c r="O1326" s="87"/>
      <c r="P1326" s="87"/>
      <c r="Q1326" s="87"/>
      <c r="R1326" s="87"/>
      <c r="S1326" s="87"/>
      <c r="T1326" s="88"/>
      <c r="U1326" s="41"/>
      <c r="V1326" s="41"/>
      <c r="W1326" s="41"/>
      <c r="X1326" s="41"/>
      <c r="Y1326" s="41"/>
      <c r="Z1326" s="41"/>
      <c r="AA1326" s="41"/>
      <c r="AB1326" s="41"/>
      <c r="AC1326" s="41"/>
      <c r="AD1326" s="41"/>
      <c r="AE1326" s="41"/>
      <c r="AT1326" s="20" t="s">
        <v>168</v>
      </c>
      <c r="AU1326" s="20" t="s">
        <v>79</v>
      </c>
    </row>
    <row r="1327" s="13" customFormat="1">
      <c r="A1327" s="13"/>
      <c r="B1327" s="225"/>
      <c r="C1327" s="226"/>
      <c r="D1327" s="227" t="s">
        <v>170</v>
      </c>
      <c r="E1327" s="228" t="s">
        <v>19</v>
      </c>
      <c r="F1327" s="229" t="s">
        <v>1192</v>
      </c>
      <c r="G1327" s="226"/>
      <c r="H1327" s="228" t="s">
        <v>19</v>
      </c>
      <c r="I1327" s="230"/>
      <c r="J1327" s="226"/>
      <c r="K1327" s="226"/>
      <c r="L1327" s="231"/>
      <c r="M1327" s="232"/>
      <c r="N1327" s="233"/>
      <c r="O1327" s="233"/>
      <c r="P1327" s="233"/>
      <c r="Q1327" s="233"/>
      <c r="R1327" s="233"/>
      <c r="S1327" s="233"/>
      <c r="T1327" s="234"/>
      <c r="U1327" s="13"/>
      <c r="V1327" s="13"/>
      <c r="W1327" s="13"/>
      <c r="X1327" s="13"/>
      <c r="Y1327" s="13"/>
      <c r="Z1327" s="13"/>
      <c r="AA1327" s="13"/>
      <c r="AB1327" s="13"/>
      <c r="AC1327" s="13"/>
      <c r="AD1327" s="13"/>
      <c r="AE1327" s="13"/>
      <c r="AT1327" s="235" t="s">
        <v>170</v>
      </c>
      <c r="AU1327" s="235" t="s">
        <v>79</v>
      </c>
      <c r="AV1327" s="13" t="s">
        <v>77</v>
      </c>
      <c r="AW1327" s="13" t="s">
        <v>31</v>
      </c>
      <c r="AX1327" s="13" t="s">
        <v>69</v>
      </c>
      <c r="AY1327" s="235" t="s">
        <v>159</v>
      </c>
    </row>
    <row r="1328" s="14" customFormat="1">
      <c r="A1328" s="14"/>
      <c r="B1328" s="236"/>
      <c r="C1328" s="237"/>
      <c r="D1328" s="227" t="s">
        <v>170</v>
      </c>
      <c r="E1328" s="238" t="s">
        <v>19</v>
      </c>
      <c r="F1328" s="239" t="s">
        <v>77</v>
      </c>
      <c r="G1328" s="237"/>
      <c r="H1328" s="240">
        <v>1</v>
      </c>
      <c r="I1328" s="241"/>
      <c r="J1328" s="237"/>
      <c r="K1328" s="237"/>
      <c r="L1328" s="242"/>
      <c r="M1328" s="243"/>
      <c r="N1328" s="244"/>
      <c r="O1328" s="244"/>
      <c r="P1328" s="244"/>
      <c r="Q1328" s="244"/>
      <c r="R1328" s="244"/>
      <c r="S1328" s="244"/>
      <c r="T1328" s="245"/>
      <c r="U1328" s="14"/>
      <c r="V1328" s="14"/>
      <c r="W1328" s="14"/>
      <c r="X1328" s="14"/>
      <c r="Y1328" s="14"/>
      <c r="Z1328" s="14"/>
      <c r="AA1328" s="14"/>
      <c r="AB1328" s="14"/>
      <c r="AC1328" s="14"/>
      <c r="AD1328" s="14"/>
      <c r="AE1328" s="14"/>
      <c r="AT1328" s="246" t="s">
        <v>170</v>
      </c>
      <c r="AU1328" s="246" t="s">
        <v>79</v>
      </c>
      <c r="AV1328" s="14" t="s">
        <v>79</v>
      </c>
      <c r="AW1328" s="14" t="s">
        <v>31</v>
      </c>
      <c r="AX1328" s="14" t="s">
        <v>69</v>
      </c>
      <c r="AY1328" s="246" t="s">
        <v>159</v>
      </c>
    </row>
    <row r="1329" s="13" customFormat="1">
      <c r="A1329" s="13"/>
      <c r="B1329" s="225"/>
      <c r="C1329" s="226"/>
      <c r="D1329" s="227" t="s">
        <v>170</v>
      </c>
      <c r="E1329" s="228" t="s">
        <v>19</v>
      </c>
      <c r="F1329" s="229" t="s">
        <v>1194</v>
      </c>
      <c r="G1329" s="226"/>
      <c r="H1329" s="228" t="s">
        <v>19</v>
      </c>
      <c r="I1329" s="230"/>
      <c r="J1329" s="226"/>
      <c r="K1329" s="226"/>
      <c r="L1329" s="231"/>
      <c r="M1329" s="232"/>
      <c r="N1329" s="233"/>
      <c r="O1329" s="233"/>
      <c r="P1329" s="233"/>
      <c r="Q1329" s="233"/>
      <c r="R1329" s="233"/>
      <c r="S1329" s="233"/>
      <c r="T1329" s="234"/>
      <c r="U1329" s="13"/>
      <c r="V1329" s="13"/>
      <c r="W1329" s="13"/>
      <c r="X1329" s="13"/>
      <c r="Y1329" s="13"/>
      <c r="Z1329" s="13"/>
      <c r="AA1329" s="13"/>
      <c r="AB1329" s="13"/>
      <c r="AC1329" s="13"/>
      <c r="AD1329" s="13"/>
      <c r="AE1329" s="13"/>
      <c r="AT1329" s="235" t="s">
        <v>170</v>
      </c>
      <c r="AU1329" s="235" t="s">
        <v>79</v>
      </c>
      <c r="AV1329" s="13" t="s">
        <v>77</v>
      </c>
      <c r="AW1329" s="13" t="s">
        <v>31</v>
      </c>
      <c r="AX1329" s="13" t="s">
        <v>69</v>
      </c>
      <c r="AY1329" s="235" t="s">
        <v>159</v>
      </c>
    </row>
    <row r="1330" s="14" customFormat="1">
      <c r="A1330" s="14"/>
      <c r="B1330" s="236"/>
      <c r="C1330" s="237"/>
      <c r="D1330" s="227" t="s">
        <v>170</v>
      </c>
      <c r="E1330" s="238" t="s">
        <v>19</v>
      </c>
      <c r="F1330" s="239" t="s">
        <v>1502</v>
      </c>
      <c r="G1330" s="237"/>
      <c r="H1330" s="240">
        <v>8</v>
      </c>
      <c r="I1330" s="241"/>
      <c r="J1330" s="237"/>
      <c r="K1330" s="237"/>
      <c r="L1330" s="242"/>
      <c r="M1330" s="243"/>
      <c r="N1330" s="244"/>
      <c r="O1330" s="244"/>
      <c r="P1330" s="244"/>
      <c r="Q1330" s="244"/>
      <c r="R1330" s="244"/>
      <c r="S1330" s="244"/>
      <c r="T1330" s="245"/>
      <c r="U1330" s="14"/>
      <c r="V1330" s="14"/>
      <c r="W1330" s="14"/>
      <c r="X1330" s="14"/>
      <c r="Y1330" s="14"/>
      <c r="Z1330" s="14"/>
      <c r="AA1330" s="14"/>
      <c r="AB1330" s="14"/>
      <c r="AC1330" s="14"/>
      <c r="AD1330" s="14"/>
      <c r="AE1330" s="14"/>
      <c r="AT1330" s="246" t="s">
        <v>170</v>
      </c>
      <c r="AU1330" s="246" t="s">
        <v>79</v>
      </c>
      <c r="AV1330" s="14" t="s">
        <v>79</v>
      </c>
      <c r="AW1330" s="14" t="s">
        <v>31</v>
      </c>
      <c r="AX1330" s="14" t="s">
        <v>69</v>
      </c>
      <c r="AY1330" s="246" t="s">
        <v>159</v>
      </c>
    </row>
    <row r="1331" s="15" customFormat="1">
      <c r="A1331" s="15"/>
      <c r="B1331" s="247"/>
      <c r="C1331" s="248"/>
      <c r="D1331" s="227" t="s">
        <v>170</v>
      </c>
      <c r="E1331" s="249" t="s">
        <v>19</v>
      </c>
      <c r="F1331" s="250" t="s">
        <v>188</v>
      </c>
      <c r="G1331" s="248"/>
      <c r="H1331" s="251">
        <v>9</v>
      </c>
      <c r="I1331" s="252"/>
      <c r="J1331" s="248"/>
      <c r="K1331" s="248"/>
      <c r="L1331" s="253"/>
      <c r="M1331" s="254"/>
      <c r="N1331" s="255"/>
      <c r="O1331" s="255"/>
      <c r="P1331" s="255"/>
      <c r="Q1331" s="255"/>
      <c r="R1331" s="255"/>
      <c r="S1331" s="255"/>
      <c r="T1331" s="256"/>
      <c r="U1331" s="15"/>
      <c r="V1331" s="15"/>
      <c r="W1331" s="15"/>
      <c r="X1331" s="15"/>
      <c r="Y1331" s="15"/>
      <c r="Z1331" s="15"/>
      <c r="AA1331" s="15"/>
      <c r="AB1331" s="15"/>
      <c r="AC1331" s="15"/>
      <c r="AD1331" s="15"/>
      <c r="AE1331" s="15"/>
      <c r="AT1331" s="257" t="s">
        <v>170</v>
      </c>
      <c r="AU1331" s="257" t="s">
        <v>79</v>
      </c>
      <c r="AV1331" s="15" t="s">
        <v>166</v>
      </c>
      <c r="AW1331" s="15" t="s">
        <v>31</v>
      </c>
      <c r="AX1331" s="15" t="s">
        <v>77</v>
      </c>
      <c r="AY1331" s="257" t="s">
        <v>159</v>
      </c>
    </row>
    <row r="1332" s="12" customFormat="1" ht="22.8" customHeight="1">
      <c r="A1332" s="12"/>
      <c r="B1332" s="191"/>
      <c r="C1332" s="192"/>
      <c r="D1332" s="193" t="s">
        <v>68</v>
      </c>
      <c r="E1332" s="205" t="s">
        <v>1503</v>
      </c>
      <c r="F1332" s="205" t="s">
        <v>1504</v>
      </c>
      <c r="G1332" s="192"/>
      <c r="H1332" s="192"/>
      <c r="I1332" s="195"/>
      <c r="J1332" s="206">
        <f>BK1332</f>
        <v>0</v>
      </c>
      <c r="K1332" s="192"/>
      <c r="L1332" s="197"/>
      <c r="M1332" s="198"/>
      <c r="N1332" s="199"/>
      <c r="O1332" s="199"/>
      <c r="P1332" s="200">
        <f>SUM(P1333:P1417)</f>
        <v>0</v>
      </c>
      <c r="Q1332" s="199"/>
      <c r="R1332" s="200">
        <f>SUM(R1333:R1417)</f>
        <v>3.1141717200000003</v>
      </c>
      <c r="S1332" s="199"/>
      <c r="T1332" s="201">
        <f>SUM(T1333:T1417)</f>
        <v>2.0995759999999999</v>
      </c>
      <c r="U1332" s="12"/>
      <c r="V1332" s="12"/>
      <c r="W1332" s="12"/>
      <c r="X1332" s="12"/>
      <c r="Y1332" s="12"/>
      <c r="Z1332" s="12"/>
      <c r="AA1332" s="12"/>
      <c r="AB1332" s="12"/>
      <c r="AC1332" s="12"/>
      <c r="AD1332" s="12"/>
      <c r="AE1332" s="12"/>
      <c r="AR1332" s="202" t="s">
        <v>79</v>
      </c>
      <c r="AT1332" s="203" t="s">
        <v>68</v>
      </c>
      <c r="AU1332" s="203" t="s">
        <v>77</v>
      </c>
      <c r="AY1332" s="202" t="s">
        <v>159</v>
      </c>
      <c r="BK1332" s="204">
        <f>SUM(BK1333:BK1417)</f>
        <v>0</v>
      </c>
    </row>
    <row r="1333" s="2" customFormat="1" ht="21.75" customHeight="1">
      <c r="A1333" s="41"/>
      <c r="B1333" s="42"/>
      <c r="C1333" s="207" t="s">
        <v>1505</v>
      </c>
      <c r="D1333" s="207" t="s">
        <v>161</v>
      </c>
      <c r="E1333" s="208" t="s">
        <v>1506</v>
      </c>
      <c r="F1333" s="209" t="s">
        <v>1507</v>
      </c>
      <c r="G1333" s="210" t="s">
        <v>164</v>
      </c>
      <c r="H1333" s="211">
        <v>1.8360000000000001</v>
      </c>
      <c r="I1333" s="212"/>
      <c r="J1333" s="213">
        <f>ROUND(I1333*H1333,2)</f>
        <v>0</v>
      </c>
      <c r="K1333" s="209" t="s">
        <v>165</v>
      </c>
      <c r="L1333" s="47"/>
      <c r="M1333" s="214" t="s">
        <v>19</v>
      </c>
      <c r="N1333" s="215" t="s">
        <v>40</v>
      </c>
      <c r="O1333" s="87"/>
      <c r="P1333" s="216">
        <f>O1333*H1333</f>
        <v>0</v>
      </c>
      <c r="Q1333" s="216">
        <v>0.00122</v>
      </c>
      <c r="R1333" s="216">
        <f>Q1333*H1333</f>
        <v>0.0022399199999999998</v>
      </c>
      <c r="S1333" s="216">
        <v>0</v>
      </c>
      <c r="T1333" s="217">
        <f>S1333*H1333</f>
        <v>0</v>
      </c>
      <c r="U1333" s="41"/>
      <c r="V1333" s="41"/>
      <c r="W1333" s="41"/>
      <c r="X1333" s="41"/>
      <c r="Y1333" s="41"/>
      <c r="Z1333" s="41"/>
      <c r="AA1333" s="41"/>
      <c r="AB1333" s="41"/>
      <c r="AC1333" s="41"/>
      <c r="AD1333" s="41"/>
      <c r="AE1333" s="41"/>
      <c r="AR1333" s="218" t="s">
        <v>273</v>
      </c>
      <c r="AT1333" s="218" t="s">
        <v>161</v>
      </c>
      <c r="AU1333" s="218" t="s">
        <v>79</v>
      </c>
      <c r="AY1333" s="20" t="s">
        <v>159</v>
      </c>
      <c r="BE1333" s="219">
        <f>IF(N1333="základní",J1333,0)</f>
        <v>0</v>
      </c>
      <c r="BF1333" s="219">
        <f>IF(N1333="snížená",J1333,0)</f>
        <v>0</v>
      </c>
      <c r="BG1333" s="219">
        <f>IF(N1333="zákl. přenesená",J1333,0)</f>
        <v>0</v>
      </c>
      <c r="BH1333" s="219">
        <f>IF(N1333="sníž. přenesená",J1333,0)</f>
        <v>0</v>
      </c>
      <c r="BI1333" s="219">
        <f>IF(N1333="nulová",J1333,0)</f>
        <v>0</v>
      </c>
      <c r="BJ1333" s="20" t="s">
        <v>77</v>
      </c>
      <c r="BK1333" s="219">
        <f>ROUND(I1333*H1333,2)</f>
        <v>0</v>
      </c>
      <c r="BL1333" s="20" t="s">
        <v>273</v>
      </c>
      <c r="BM1333" s="218" t="s">
        <v>1508</v>
      </c>
    </row>
    <row r="1334" s="2" customFormat="1">
      <c r="A1334" s="41"/>
      <c r="B1334" s="42"/>
      <c r="C1334" s="43"/>
      <c r="D1334" s="220" t="s">
        <v>168</v>
      </c>
      <c r="E1334" s="43"/>
      <c r="F1334" s="221" t="s">
        <v>1509</v>
      </c>
      <c r="G1334" s="43"/>
      <c r="H1334" s="43"/>
      <c r="I1334" s="222"/>
      <c r="J1334" s="43"/>
      <c r="K1334" s="43"/>
      <c r="L1334" s="47"/>
      <c r="M1334" s="223"/>
      <c r="N1334" s="224"/>
      <c r="O1334" s="87"/>
      <c r="P1334" s="87"/>
      <c r="Q1334" s="87"/>
      <c r="R1334" s="87"/>
      <c r="S1334" s="87"/>
      <c r="T1334" s="88"/>
      <c r="U1334" s="41"/>
      <c r="V1334" s="41"/>
      <c r="W1334" s="41"/>
      <c r="X1334" s="41"/>
      <c r="Y1334" s="41"/>
      <c r="Z1334" s="41"/>
      <c r="AA1334" s="41"/>
      <c r="AB1334" s="41"/>
      <c r="AC1334" s="41"/>
      <c r="AD1334" s="41"/>
      <c r="AE1334" s="41"/>
      <c r="AT1334" s="20" t="s">
        <v>168</v>
      </c>
      <c r="AU1334" s="20" t="s">
        <v>79</v>
      </c>
    </row>
    <row r="1335" s="14" customFormat="1">
      <c r="A1335" s="14"/>
      <c r="B1335" s="236"/>
      <c r="C1335" s="237"/>
      <c r="D1335" s="227" t="s">
        <v>170</v>
      </c>
      <c r="E1335" s="238" t="s">
        <v>19</v>
      </c>
      <c r="F1335" s="239" t="s">
        <v>1510</v>
      </c>
      <c r="G1335" s="237"/>
      <c r="H1335" s="240">
        <v>1.8360000000000001</v>
      </c>
      <c r="I1335" s="241"/>
      <c r="J1335" s="237"/>
      <c r="K1335" s="237"/>
      <c r="L1335" s="242"/>
      <c r="M1335" s="243"/>
      <c r="N1335" s="244"/>
      <c r="O1335" s="244"/>
      <c r="P1335" s="244"/>
      <c r="Q1335" s="244"/>
      <c r="R1335" s="244"/>
      <c r="S1335" s="244"/>
      <c r="T1335" s="245"/>
      <c r="U1335" s="14"/>
      <c r="V1335" s="14"/>
      <c r="W1335" s="14"/>
      <c r="X1335" s="14"/>
      <c r="Y1335" s="14"/>
      <c r="Z1335" s="14"/>
      <c r="AA1335" s="14"/>
      <c r="AB1335" s="14"/>
      <c r="AC1335" s="14"/>
      <c r="AD1335" s="14"/>
      <c r="AE1335" s="14"/>
      <c r="AT1335" s="246" t="s">
        <v>170</v>
      </c>
      <c r="AU1335" s="246" t="s">
        <v>79</v>
      </c>
      <c r="AV1335" s="14" t="s">
        <v>79</v>
      </c>
      <c r="AW1335" s="14" t="s">
        <v>31</v>
      </c>
      <c r="AX1335" s="14" t="s">
        <v>77</v>
      </c>
      <c r="AY1335" s="246" t="s">
        <v>159</v>
      </c>
    </row>
    <row r="1336" s="2" customFormat="1" ht="21.75" customHeight="1">
      <c r="A1336" s="41"/>
      <c r="B1336" s="42"/>
      <c r="C1336" s="207" t="s">
        <v>1511</v>
      </c>
      <c r="D1336" s="207" t="s">
        <v>161</v>
      </c>
      <c r="E1336" s="208" t="s">
        <v>1512</v>
      </c>
      <c r="F1336" s="209" t="s">
        <v>1513</v>
      </c>
      <c r="G1336" s="210" t="s">
        <v>197</v>
      </c>
      <c r="H1336" s="211">
        <v>128.572</v>
      </c>
      <c r="I1336" s="212"/>
      <c r="J1336" s="213">
        <f>ROUND(I1336*H1336,2)</f>
        <v>0</v>
      </c>
      <c r="K1336" s="209" t="s">
        <v>165</v>
      </c>
      <c r="L1336" s="47"/>
      <c r="M1336" s="214" t="s">
        <v>19</v>
      </c>
      <c r="N1336" s="215" t="s">
        <v>40</v>
      </c>
      <c r="O1336" s="87"/>
      <c r="P1336" s="216">
        <f>O1336*H1336</f>
        <v>0</v>
      </c>
      <c r="Q1336" s="216">
        <v>0</v>
      </c>
      <c r="R1336" s="216">
        <f>Q1336*H1336</f>
        <v>0</v>
      </c>
      <c r="S1336" s="216">
        <v>0</v>
      </c>
      <c r="T1336" s="217">
        <f>S1336*H1336</f>
        <v>0</v>
      </c>
      <c r="U1336" s="41"/>
      <c r="V1336" s="41"/>
      <c r="W1336" s="41"/>
      <c r="X1336" s="41"/>
      <c r="Y1336" s="41"/>
      <c r="Z1336" s="41"/>
      <c r="AA1336" s="41"/>
      <c r="AB1336" s="41"/>
      <c r="AC1336" s="41"/>
      <c r="AD1336" s="41"/>
      <c r="AE1336" s="41"/>
      <c r="AR1336" s="218" t="s">
        <v>166</v>
      </c>
      <c r="AT1336" s="218" t="s">
        <v>161</v>
      </c>
      <c r="AU1336" s="218" t="s">
        <v>79</v>
      </c>
      <c r="AY1336" s="20" t="s">
        <v>159</v>
      </c>
      <c r="BE1336" s="219">
        <f>IF(N1336="základní",J1336,0)</f>
        <v>0</v>
      </c>
      <c r="BF1336" s="219">
        <f>IF(N1336="snížená",J1336,0)</f>
        <v>0</v>
      </c>
      <c r="BG1336" s="219">
        <f>IF(N1336="zákl. přenesená",J1336,0)</f>
        <v>0</v>
      </c>
      <c r="BH1336" s="219">
        <f>IF(N1336="sníž. přenesená",J1336,0)</f>
        <v>0</v>
      </c>
      <c r="BI1336" s="219">
        <f>IF(N1336="nulová",J1336,0)</f>
        <v>0</v>
      </c>
      <c r="BJ1336" s="20" t="s">
        <v>77</v>
      </c>
      <c r="BK1336" s="219">
        <f>ROUND(I1336*H1336,2)</f>
        <v>0</v>
      </c>
      <c r="BL1336" s="20" t="s">
        <v>166</v>
      </c>
      <c r="BM1336" s="218" t="s">
        <v>1514</v>
      </c>
    </row>
    <row r="1337" s="2" customFormat="1">
      <c r="A1337" s="41"/>
      <c r="B1337" s="42"/>
      <c r="C1337" s="43"/>
      <c r="D1337" s="220" t="s">
        <v>168</v>
      </c>
      <c r="E1337" s="43"/>
      <c r="F1337" s="221" t="s">
        <v>1515</v>
      </c>
      <c r="G1337" s="43"/>
      <c r="H1337" s="43"/>
      <c r="I1337" s="222"/>
      <c r="J1337" s="43"/>
      <c r="K1337" s="43"/>
      <c r="L1337" s="47"/>
      <c r="M1337" s="223"/>
      <c r="N1337" s="224"/>
      <c r="O1337" s="87"/>
      <c r="P1337" s="87"/>
      <c r="Q1337" s="87"/>
      <c r="R1337" s="87"/>
      <c r="S1337" s="87"/>
      <c r="T1337" s="88"/>
      <c r="U1337" s="41"/>
      <c r="V1337" s="41"/>
      <c r="W1337" s="41"/>
      <c r="X1337" s="41"/>
      <c r="Y1337" s="41"/>
      <c r="Z1337" s="41"/>
      <c r="AA1337" s="41"/>
      <c r="AB1337" s="41"/>
      <c r="AC1337" s="41"/>
      <c r="AD1337" s="41"/>
      <c r="AE1337" s="41"/>
      <c r="AT1337" s="20" t="s">
        <v>168</v>
      </c>
      <c r="AU1337" s="20" t="s">
        <v>79</v>
      </c>
    </row>
    <row r="1338" s="13" customFormat="1">
      <c r="A1338" s="13"/>
      <c r="B1338" s="225"/>
      <c r="C1338" s="226"/>
      <c r="D1338" s="227" t="s">
        <v>170</v>
      </c>
      <c r="E1338" s="228" t="s">
        <v>19</v>
      </c>
      <c r="F1338" s="229" t="s">
        <v>1516</v>
      </c>
      <c r="G1338" s="226"/>
      <c r="H1338" s="228" t="s">
        <v>19</v>
      </c>
      <c r="I1338" s="230"/>
      <c r="J1338" s="226"/>
      <c r="K1338" s="226"/>
      <c r="L1338" s="231"/>
      <c r="M1338" s="232"/>
      <c r="N1338" s="233"/>
      <c r="O1338" s="233"/>
      <c r="P1338" s="233"/>
      <c r="Q1338" s="233"/>
      <c r="R1338" s="233"/>
      <c r="S1338" s="233"/>
      <c r="T1338" s="234"/>
      <c r="U1338" s="13"/>
      <c r="V1338" s="13"/>
      <c r="W1338" s="13"/>
      <c r="X1338" s="13"/>
      <c r="Y1338" s="13"/>
      <c r="Z1338" s="13"/>
      <c r="AA1338" s="13"/>
      <c r="AB1338" s="13"/>
      <c r="AC1338" s="13"/>
      <c r="AD1338" s="13"/>
      <c r="AE1338" s="13"/>
      <c r="AT1338" s="235" t="s">
        <v>170</v>
      </c>
      <c r="AU1338" s="235" t="s">
        <v>79</v>
      </c>
      <c r="AV1338" s="13" t="s">
        <v>77</v>
      </c>
      <c r="AW1338" s="13" t="s">
        <v>31</v>
      </c>
      <c r="AX1338" s="13" t="s">
        <v>69</v>
      </c>
      <c r="AY1338" s="235" t="s">
        <v>159</v>
      </c>
    </row>
    <row r="1339" s="14" customFormat="1">
      <c r="A1339" s="14"/>
      <c r="B1339" s="236"/>
      <c r="C1339" s="237"/>
      <c r="D1339" s="227" t="s">
        <v>170</v>
      </c>
      <c r="E1339" s="238" t="s">
        <v>19</v>
      </c>
      <c r="F1339" s="239" t="s">
        <v>626</v>
      </c>
      <c r="G1339" s="237"/>
      <c r="H1339" s="240">
        <v>62.973999999999997</v>
      </c>
      <c r="I1339" s="241"/>
      <c r="J1339" s="237"/>
      <c r="K1339" s="237"/>
      <c r="L1339" s="242"/>
      <c r="M1339" s="243"/>
      <c r="N1339" s="244"/>
      <c r="O1339" s="244"/>
      <c r="P1339" s="244"/>
      <c r="Q1339" s="244"/>
      <c r="R1339" s="244"/>
      <c r="S1339" s="244"/>
      <c r="T1339" s="245"/>
      <c r="U1339" s="14"/>
      <c r="V1339" s="14"/>
      <c r="W1339" s="14"/>
      <c r="X1339" s="14"/>
      <c r="Y1339" s="14"/>
      <c r="Z1339" s="14"/>
      <c r="AA1339" s="14"/>
      <c r="AB1339" s="14"/>
      <c r="AC1339" s="14"/>
      <c r="AD1339" s="14"/>
      <c r="AE1339" s="14"/>
      <c r="AT1339" s="246" t="s">
        <v>170</v>
      </c>
      <c r="AU1339" s="246" t="s">
        <v>79</v>
      </c>
      <c r="AV1339" s="14" t="s">
        <v>79</v>
      </c>
      <c r="AW1339" s="14" t="s">
        <v>31</v>
      </c>
      <c r="AX1339" s="14" t="s">
        <v>69</v>
      </c>
      <c r="AY1339" s="246" t="s">
        <v>159</v>
      </c>
    </row>
    <row r="1340" s="14" customFormat="1">
      <c r="A1340" s="14"/>
      <c r="B1340" s="236"/>
      <c r="C1340" s="237"/>
      <c r="D1340" s="227" t="s">
        <v>170</v>
      </c>
      <c r="E1340" s="238" t="s">
        <v>19</v>
      </c>
      <c r="F1340" s="239" t="s">
        <v>627</v>
      </c>
      <c r="G1340" s="237"/>
      <c r="H1340" s="240">
        <v>53.597999999999999</v>
      </c>
      <c r="I1340" s="241"/>
      <c r="J1340" s="237"/>
      <c r="K1340" s="237"/>
      <c r="L1340" s="242"/>
      <c r="M1340" s="243"/>
      <c r="N1340" s="244"/>
      <c r="O1340" s="244"/>
      <c r="P1340" s="244"/>
      <c r="Q1340" s="244"/>
      <c r="R1340" s="244"/>
      <c r="S1340" s="244"/>
      <c r="T1340" s="245"/>
      <c r="U1340" s="14"/>
      <c r="V1340" s="14"/>
      <c r="W1340" s="14"/>
      <c r="X1340" s="14"/>
      <c r="Y1340" s="14"/>
      <c r="Z1340" s="14"/>
      <c r="AA1340" s="14"/>
      <c r="AB1340" s="14"/>
      <c r="AC1340" s="14"/>
      <c r="AD1340" s="14"/>
      <c r="AE1340" s="14"/>
      <c r="AT1340" s="246" t="s">
        <v>170</v>
      </c>
      <c r="AU1340" s="246" t="s">
        <v>79</v>
      </c>
      <c r="AV1340" s="14" t="s">
        <v>79</v>
      </c>
      <c r="AW1340" s="14" t="s">
        <v>31</v>
      </c>
      <c r="AX1340" s="14" t="s">
        <v>69</v>
      </c>
      <c r="AY1340" s="246" t="s">
        <v>159</v>
      </c>
    </row>
    <row r="1341" s="13" customFormat="1">
      <c r="A1341" s="13"/>
      <c r="B1341" s="225"/>
      <c r="C1341" s="226"/>
      <c r="D1341" s="227" t="s">
        <v>170</v>
      </c>
      <c r="E1341" s="228" t="s">
        <v>19</v>
      </c>
      <c r="F1341" s="229" t="s">
        <v>1517</v>
      </c>
      <c r="G1341" s="226"/>
      <c r="H1341" s="228" t="s">
        <v>19</v>
      </c>
      <c r="I1341" s="230"/>
      <c r="J1341" s="226"/>
      <c r="K1341" s="226"/>
      <c r="L1341" s="231"/>
      <c r="M1341" s="232"/>
      <c r="N1341" s="233"/>
      <c r="O1341" s="233"/>
      <c r="P1341" s="233"/>
      <c r="Q1341" s="233"/>
      <c r="R1341" s="233"/>
      <c r="S1341" s="233"/>
      <c r="T1341" s="234"/>
      <c r="U1341" s="13"/>
      <c r="V1341" s="13"/>
      <c r="W1341" s="13"/>
      <c r="X1341" s="13"/>
      <c r="Y1341" s="13"/>
      <c r="Z1341" s="13"/>
      <c r="AA1341" s="13"/>
      <c r="AB1341" s="13"/>
      <c r="AC1341" s="13"/>
      <c r="AD1341" s="13"/>
      <c r="AE1341" s="13"/>
      <c r="AT1341" s="235" t="s">
        <v>170</v>
      </c>
      <c r="AU1341" s="235" t="s">
        <v>79</v>
      </c>
      <c r="AV1341" s="13" t="s">
        <v>77</v>
      </c>
      <c r="AW1341" s="13" t="s">
        <v>31</v>
      </c>
      <c r="AX1341" s="13" t="s">
        <v>69</v>
      </c>
      <c r="AY1341" s="235" t="s">
        <v>159</v>
      </c>
    </row>
    <row r="1342" s="14" customFormat="1">
      <c r="A1342" s="14"/>
      <c r="B1342" s="236"/>
      <c r="C1342" s="237"/>
      <c r="D1342" s="227" t="s">
        <v>170</v>
      </c>
      <c r="E1342" s="238" t="s">
        <v>19</v>
      </c>
      <c r="F1342" s="239" t="s">
        <v>1518</v>
      </c>
      <c r="G1342" s="237"/>
      <c r="H1342" s="240">
        <v>12</v>
      </c>
      <c r="I1342" s="241"/>
      <c r="J1342" s="237"/>
      <c r="K1342" s="237"/>
      <c r="L1342" s="242"/>
      <c r="M1342" s="243"/>
      <c r="N1342" s="244"/>
      <c r="O1342" s="244"/>
      <c r="P1342" s="244"/>
      <c r="Q1342" s="244"/>
      <c r="R1342" s="244"/>
      <c r="S1342" s="244"/>
      <c r="T1342" s="245"/>
      <c r="U1342" s="14"/>
      <c r="V1342" s="14"/>
      <c r="W1342" s="14"/>
      <c r="X1342" s="14"/>
      <c r="Y1342" s="14"/>
      <c r="Z1342" s="14"/>
      <c r="AA1342" s="14"/>
      <c r="AB1342" s="14"/>
      <c r="AC1342" s="14"/>
      <c r="AD1342" s="14"/>
      <c r="AE1342" s="14"/>
      <c r="AT1342" s="246" t="s">
        <v>170</v>
      </c>
      <c r="AU1342" s="246" t="s">
        <v>79</v>
      </c>
      <c r="AV1342" s="14" t="s">
        <v>79</v>
      </c>
      <c r="AW1342" s="14" t="s">
        <v>31</v>
      </c>
      <c r="AX1342" s="14" t="s">
        <v>69</v>
      </c>
      <c r="AY1342" s="246" t="s">
        <v>159</v>
      </c>
    </row>
    <row r="1343" s="15" customFormat="1">
      <c r="A1343" s="15"/>
      <c r="B1343" s="247"/>
      <c r="C1343" s="248"/>
      <c r="D1343" s="227" t="s">
        <v>170</v>
      </c>
      <c r="E1343" s="249" t="s">
        <v>19</v>
      </c>
      <c r="F1343" s="250" t="s">
        <v>188</v>
      </c>
      <c r="G1343" s="248"/>
      <c r="H1343" s="251">
        <v>128.572</v>
      </c>
      <c r="I1343" s="252"/>
      <c r="J1343" s="248"/>
      <c r="K1343" s="248"/>
      <c r="L1343" s="253"/>
      <c r="M1343" s="254"/>
      <c r="N1343" s="255"/>
      <c r="O1343" s="255"/>
      <c r="P1343" s="255"/>
      <c r="Q1343" s="255"/>
      <c r="R1343" s="255"/>
      <c r="S1343" s="255"/>
      <c r="T1343" s="256"/>
      <c r="U1343" s="15"/>
      <c r="V1343" s="15"/>
      <c r="W1343" s="15"/>
      <c r="X1343" s="15"/>
      <c r="Y1343" s="15"/>
      <c r="Z1343" s="15"/>
      <c r="AA1343" s="15"/>
      <c r="AB1343" s="15"/>
      <c r="AC1343" s="15"/>
      <c r="AD1343" s="15"/>
      <c r="AE1343" s="15"/>
      <c r="AT1343" s="257" t="s">
        <v>170</v>
      </c>
      <c r="AU1343" s="257" t="s">
        <v>79</v>
      </c>
      <c r="AV1343" s="15" t="s">
        <v>166</v>
      </c>
      <c r="AW1343" s="15" t="s">
        <v>31</v>
      </c>
      <c r="AX1343" s="15" t="s">
        <v>77</v>
      </c>
      <c r="AY1343" s="257" t="s">
        <v>159</v>
      </c>
    </row>
    <row r="1344" s="2" customFormat="1" ht="16.5" customHeight="1">
      <c r="A1344" s="41"/>
      <c r="B1344" s="42"/>
      <c r="C1344" s="207" t="s">
        <v>1519</v>
      </c>
      <c r="D1344" s="207" t="s">
        <v>161</v>
      </c>
      <c r="E1344" s="208" t="s">
        <v>1520</v>
      </c>
      <c r="F1344" s="209" t="s">
        <v>1521</v>
      </c>
      <c r="G1344" s="210" t="s">
        <v>251</v>
      </c>
      <c r="H1344" s="211">
        <v>895.29999999999995</v>
      </c>
      <c r="I1344" s="212"/>
      <c r="J1344" s="213">
        <f>ROUND(I1344*H1344,2)</f>
        <v>0</v>
      </c>
      <c r="K1344" s="209" t="s">
        <v>165</v>
      </c>
      <c r="L1344" s="47"/>
      <c r="M1344" s="214" t="s">
        <v>19</v>
      </c>
      <c r="N1344" s="215" t="s">
        <v>40</v>
      </c>
      <c r="O1344" s="87"/>
      <c r="P1344" s="216">
        <f>O1344*H1344</f>
        <v>0</v>
      </c>
      <c r="Q1344" s="216">
        <v>2.0000000000000002E-05</v>
      </c>
      <c r="R1344" s="216">
        <f>Q1344*H1344</f>
        <v>0.017906000000000002</v>
      </c>
      <c r="S1344" s="216">
        <v>0</v>
      </c>
      <c r="T1344" s="217">
        <f>S1344*H1344</f>
        <v>0</v>
      </c>
      <c r="U1344" s="41"/>
      <c r="V1344" s="41"/>
      <c r="W1344" s="41"/>
      <c r="X1344" s="41"/>
      <c r="Y1344" s="41"/>
      <c r="Z1344" s="41"/>
      <c r="AA1344" s="41"/>
      <c r="AB1344" s="41"/>
      <c r="AC1344" s="41"/>
      <c r="AD1344" s="41"/>
      <c r="AE1344" s="41"/>
      <c r="AR1344" s="218" t="s">
        <v>273</v>
      </c>
      <c r="AT1344" s="218" t="s">
        <v>161</v>
      </c>
      <c r="AU1344" s="218" t="s">
        <v>79</v>
      </c>
      <c r="AY1344" s="20" t="s">
        <v>159</v>
      </c>
      <c r="BE1344" s="219">
        <f>IF(N1344="základní",J1344,0)</f>
        <v>0</v>
      </c>
      <c r="BF1344" s="219">
        <f>IF(N1344="snížená",J1344,0)</f>
        <v>0</v>
      </c>
      <c r="BG1344" s="219">
        <f>IF(N1344="zákl. přenesená",J1344,0)</f>
        <v>0</v>
      </c>
      <c r="BH1344" s="219">
        <f>IF(N1344="sníž. přenesená",J1344,0)</f>
        <v>0</v>
      </c>
      <c r="BI1344" s="219">
        <f>IF(N1344="nulová",J1344,0)</f>
        <v>0</v>
      </c>
      <c r="BJ1344" s="20" t="s">
        <v>77</v>
      </c>
      <c r="BK1344" s="219">
        <f>ROUND(I1344*H1344,2)</f>
        <v>0</v>
      </c>
      <c r="BL1344" s="20" t="s">
        <v>273</v>
      </c>
      <c r="BM1344" s="218" t="s">
        <v>1522</v>
      </c>
    </row>
    <row r="1345" s="2" customFormat="1">
      <c r="A1345" s="41"/>
      <c r="B1345" s="42"/>
      <c r="C1345" s="43"/>
      <c r="D1345" s="220" t="s">
        <v>168</v>
      </c>
      <c r="E1345" s="43"/>
      <c r="F1345" s="221" t="s">
        <v>1523</v>
      </c>
      <c r="G1345" s="43"/>
      <c r="H1345" s="43"/>
      <c r="I1345" s="222"/>
      <c r="J1345" s="43"/>
      <c r="K1345" s="43"/>
      <c r="L1345" s="47"/>
      <c r="M1345" s="223"/>
      <c r="N1345" s="224"/>
      <c r="O1345" s="87"/>
      <c r="P1345" s="87"/>
      <c r="Q1345" s="87"/>
      <c r="R1345" s="87"/>
      <c r="S1345" s="87"/>
      <c r="T1345" s="88"/>
      <c r="U1345" s="41"/>
      <c r="V1345" s="41"/>
      <c r="W1345" s="41"/>
      <c r="X1345" s="41"/>
      <c r="Y1345" s="41"/>
      <c r="Z1345" s="41"/>
      <c r="AA1345" s="41"/>
      <c r="AB1345" s="41"/>
      <c r="AC1345" s="41"/>
      <c r="AD1345" s="41"/>
      <c r="AE1345" s="41"/>
      <c r="AT1345" s="20" t="s">
        <v>168</v>
      </c>
      <c r="AU1345" s="20" t="s">
        <v>79</v>
      </c>
    </row>
    <row r="1346" s="13" customFormat="1">
      <c r="A1346" s="13"/>
      <c r="B1346" s="225"/>
      <c r="C1346" s="226"/>
      <c r="D1346" s="227" t="s">
        <v>170</v>
      </c>
      <c r="E1346" s="228" t="s">
        <v>19</v>
      </c>
      <c r="F1346" s="229" t="s">
        <v>1524</v>
      </c>
      <c r="G1346" s="226"/>
      <c r="H1346" s="228" t="s">
        <v>19</v>
      </c>
      <c r="I1346" s="230"/>
      <c r="J1346" s="226"/>
      <c r="K1346" s="226"/>
      <c r="L1346" s="231"/>
      <c r="M1346" s="232"/>
      <c r="N1346" s="233"/>
      <c r="O1346" s="233"/>
      <c r="P1346" s="233"/>
      <c r="Q1346" s="233"/>
      <c r="R1346" s="233"/>
      <c r="S1346" s="233"/>
      <c r="T1346" s="234"/>
      <c r="U1346" s="13"/>
      <c r="V1346" s="13"/>
      <c r="W1346" s="13"/>
      <c r="X1346" s="13"/>
      <c r="Y1346" s="13"/>
      <c r="Z1346" s="13"/>
      <c r="AA1346" s="13"/>
      <c r="AB1346" s="13"/>
      <c r="AC1346" s="13"/>
      <c r="AD1346" s="13"/>
      <c r="AE1346" s="13"/>
      <c r="AT1346" s="235" t="s">
        <v>170</v>
      </c>
      <c r="AU1346" s="235" t="s">
        <v>79</v>
      </c>
      <c r="AV1346" s="13" t="s">
        <v>77</v>
      </c>
      <c r="AW1346" s="13" t="s">
        <v>31</v>
      </c>
      <c r="AX1346" s="13" t="s">
        <v>69</v>
      </c>
      <c r="AY1346" s="235" t="s">
        <v>159</v>
      </c>
    </row>
    <row r="1347" s="14" customFormat="1">
      <c r="A1347" s="14"/>
      <c r="B1347" s="236"/>
      <c r="C1347" s="237"/>
      <c r="D1347" s="227" t="s">
        <v>170</v>
      </c>
      <c r="E1347" s="238" t="s">
        <v>19</v>
      </c>
      <c r="F1347" s="239" t="s">
        <v>1525</v>
      </c>
      <c r="G1347" s="237"/>
      <c r="H1347" s="240">
        <v>110.09999999999999</v>
      </c>
      <c r="I1347" s="241"/>
      <c r="J1347" s="237"/>
      <c r="K1347" s="237"/>
      <c r="L1347" s="242"/>
      <c r="M1347" s="243"/>
      <c r="N1347" s="244"/>
      <c r="O1347" s="244"/>
      <c r="P1347" s="244"/>
      <c r="Q1347" s="244"/>
      <c r="R1347" s="244"/>
      <c r="S1347" s="244"/>
      <c r="T1347" s="245"/>
      <c r="U1347" s="14"/>
      <c r="V1347" s="14"/>
      <c r="W1347" s="14"/>
      <c r="X1347" s="14"/>
      <c r="Y1347" s="14"/>
      <c r="Z1347" s="14"/>
      <c r="AA1347" s="14"/>
      <c r="AB1347" s="14"/>
      <c r="AC1347" s="14"/>
      <c r="AD1347" s="14"/>
      <c r="AE1347" s="14"/>
      <c r="AT1347" s="246" t="s">
        <v>170</v>
      </c>
      <c r="AU1347" s="246" t="s">
        <v>79</v>
      </c>
      <c r="AV1347" s="14" t="s">
        <v>79</v>
      </c>
      <c r="AW1347" s="14" t="s">
        <v>31</v>
      </c>
      <c r="AX1347" s="14" t="s">
        <v>69</v>
      </c>
      <c r="AY1347" s="246" t="s">
        <v>159</v>
      </c>
    </row>
    <row r="1348" s="16" customFormat="1">
      <c r="A1348" s="16"/>
      <c r="B1348" s="268"/>
      <c r="C1348" s="269"/>
      <c r="D1348" s="227" t="s">
        <v>170</v>
      </c>
      <c r="E1348" s="270" t="s">
        <v>19</v>
      </c>
      <c r="F1348" s="271" t="s">
        <v>585</v>
      </c>
      <c r="G1348" s="269"/>
      <c r="H1348" s="272">
        <v>110.09999999999999</v>
      </c>
      <c r="I1348" s="273"/>
      <c r="J1348" s="269"/>
      <c r="K1348" s="269"/>
      <c r="L1348" s="274"/>
      <c r="M1348" s="275"/>
      <c r="N1348" s="276"/>
      <c r="O1348" s="276"/>
      <c r="P1348" s="276"/>
      <c r="Q1348" s="276"/>
      <c r="R1348" s="276"/>
      <c r="S1348" s="276"/>
      <c r="T1348" s="277"/>
      <c r="U1348" s="16"/>
      <c r="V1348" s="16"/>
      <c r="W1348" s="16"/>
      <c r="X1348" s="16"/>
      <c r="Y1348" s="16"/>
      <c r="Z1348" s="16"/>
      <c r="AA1348" s="16"/>
      <c r="AB1348" s="16"/>
      <c r="AC1348" s="16"/>
      <c r="AD1348" s="16"/>
      <c r="AE1348" s="16"/>
      <c r="AT1348" s="278" t="s">
        <v>170</v>
      </c>
      <c r="AU1348" s="278" t="s">
        <v>79</v>
      </c>
      <c r="AV1348" s="16" t="s">
        <v>194</v>
      </c>
      <c r="AW1348" s="16" t="s">
        <v>31</v>
      </c>
      <c r="AX1348" s="16" t="s">
        <v>69</v>
      </c>
      <c r="AY1348" s="278" t="s">
        <v>159</v>
      </c>
    </row>
    <row r="1349" s="13" customFormat="1">
      <c r="A1349" s="13"/>
      <c r="B1349" s="225"/>
      <c r="C1349" s="226"/>
      <c r="D1349" s="227" t="s">
        <v>170</v>
      </c>
      <c r="E1349" s="228" t="s">
        <v>19</v>
      </c>
      <c r="F1349" s="229" t="s">
        <v>1526</v>
      </c>
      <c r="G1349" s="226"/>
      <c r="H1349" s="228" t="s">
        <v>19</v>
      </c>
      <c r="I1349" s="230"/>
      <c r="J1349" s="226"/>
      <c r="K1349" s="226"/>
      <c r="L1349" s="231"/>
      <c r="M1349" s="232"/>
      <c r="N1349" s="233"/>
      <c r="O1349" s="233"/>
      <c r="P1349" s="233"/>
      <c r="Q1349" s="233"/>
      <c r="R1349" s="233"/>
      <c r="S1349" s="233"/>
      <c r="T1349" s="234"/>
      <c r="U1349" s="13"/>
      <c r="V1349" s="13"/>
      <c r="W1349" s="13"/>
      <c r="X1349" s="13"/>
      <c r="Y1349" s="13"/>
      <c r="Z1349" s="13"/>
      <c r="AA1349" s="13"/>
      <c r="AB1349" s="13"/>
      <c r="AC1349" s="13"/>
      <c r="AD1349" s="13"/>
      <c r="AE1349" s="13"/>
      <c r="AT1349" s="235" t="s">
        <v>170</v>
      </c>
      <c r="AU1349" s="235" t="s">
        <v>79</v>
      </c>
      <c r="AV1349" s="13" t="s">
        <v>77</v>
      </c>
      <c r="AW1349" s="13" t="s">
        <v>31</v>
      </c>
      <c r="AX1349" s="13" t="s">
        <v>69</v>
      </c>
      <c r="AY1349" s="235" t="s">
        <v>159</v>
      </c>
    </row>
    <row r="1350" s="14" customFormat="1">
      <c r="A1350" s="14"/>
      <c r="B1350" s="236"/>
      <c r="C1350" s="237"/>
      <c r="D1350" s="227" t="s">
        <v>170</v>
      </c>
      <c r="E1350" s="238" t="s">
        <v>19</v>
      </c>
      <c r="F1350" s="239" t="s">
        <v>1527</v>
      </c>
      <c r="G1350" s="237"/>
      <c r="H1350" s="240">
        <v>119.94</v>
      </c>
      <c r="I1350" s="241"/>
      <c r="J1350" s="237"/>
      <c r="K1350" s="237"/>
      <c r="L1350" s="242"/>
      <c r="M1350" s="243"/>
      <c r="N1350" s="244"/>
      <c r="O1350" s="244"/>
      <c r="P1350" s="244"/>
      <c r="Q1350" s="244"/>
      <c r="R1350" s="244"/>
      <c r="S1350" s="244"/>
      <c r="T1350" s="245"/>
      <c r="U1350" s="14"/>
      <c r="V1350" s="14"/>
      <c r="W1350" s="14"/>
      <c r="X1350" s="14"/>
      <c r="Y1350" s="14"/>
      <c r="Z1350" s="14"/>
      <c r="AA1350" s="14"/>
      <c r="AB1350" s="14"/>
      <c r="AC1350" s="14"/>
      <c r="AD1350" s="14"/>
      <c r="AE1350" s="14"/>
      <c r="AT1350" s="246" t="s">
        <v>170</v>
      </c>
      <c r="AU1350" s="246" t="s">
        <v>79</v>
      </c>
      <c r="AV1350" s="14" t="s">
        <v>79</v>
      </c>
      <c r="AW1350" s="14" t="s">
        <v>31</v>
      </c>
      <c r="AX1350" s="14" t="s">
        <v>69</v>
      </c>
      <c r="AY1350" s="246" t="s">
        <v>159</v>
      </c>
    </row>
    <row r="1351" s="13" customFormat="1">
      <c r="A1351" s="13"/>
      <c r="B1351" s="225"/>
      <c r="C1351" s="226"/>
      <c r="D1351" s="227" t="s">
        <v>170</v>
      </c>
      <c r="E1351" s="228" t="s">
        <v>19</v>
      </c>
      <c r="F1351" s="229" t="s">
        <v>1528</v>
      </c>
      <c r="G1351" s="226"/>
      <c r="H1351" s="228" t="s">
        <v>19</v>
      </c>
      <c r="I1351" s="230"/>
      <c r="J1351" s="226"/>
      <c r="K1351" s="226"/>
      <c r="L1351" s="231"/>
      <c r="M1351" s="232"/>
      <c r="N1351" s="233"/>
      <c r="O1351" s="233"/>
      <c r="P1351" s="233"/>
      <c r="Q1351" s="233"/>
      <c r="R1351" s="233"/>
      <c r="S1351" s="233"/>
      <c r="T1351" s="234"/>
      <c r="U1351" s="13"/>
      <c r="V1351" s="13"/>
      <c r="W1351" s="13"/>
      <c r="X1351" s="13"/>
      <c r="Y1351" s="13"/>
      <c r="Z1351" s="13"/>
      <c r="AA1351" s="13"/>
      <c r="AB1351" s="13"/>
      <c r="AC1351" s="13"/>
      <c r="AD1351" s="13"/>
      <c r="AE1351" s="13"/>
      <c r="AT1351" s="235" t="s">
        <v>170</v>
      </c>
      <c r="AU1351" s="235" t="s">
        <v>79</v>
      </c>
      <c r="AV1351" s="13" t="s">
        <v>77</v>
      </c>
      <c r="AW1351" s="13" t="s">
        <v>31</v>
      </c>
      <c r="AX1351" s="13" t="s">
        <v>69</v>
      </c>
      <c r="AY1351" s="235" t="s">
        <v>159</v>
      </c>
    </row>
    <row r="1352" s="14" customFormat="1">
      <c r="A1352" s="14"/>
      <c r="B1352" s="236"/>
      <c r="C1352" s="237"/>
      <c r="D1352" s="227" t="s">
        <v>170</v>
      </c>
      <c r="E1352" s="238" t="s">
        <v>19</v>
      </c>
      <c r="F1352" s="239" t="s">
        <v>1529</v>
      </c>
      <c r="G1352" s="237"/>
      <c r="H1352" s="240">
        <v>665.25999999999999</v>
      </c>
      <c r="I1352" s="241"/>
      <c r="J1352" s="237"/>
      <c r="K1352" s="237"/>
      <c r="L1352" s="242"/>
      <c r="M1352" s="243"/>
      <c r="N1352" s="244"/>
      <c r="O1352" s="244"/>
      <c r="P1352" s="244"/>
      <c r="Q1352" s="244"/>
      <c r="R1352" s="244"/>
      <c r="S1352" s="244"/>
      <c r="T1352" s="245"/>
      <c r="U1352" s="14"/>
      <c r="V1352" s="14"/>
      <c r="W1352" s="14"/>
      <c r="X1352" s="14"/>
      <c r="Y1352" s="14"/>
      <c r="Z1352" s="14"/>
      <c r="AA1352" s="14"/>
      <c r="AB1352" s="14"/>
      <c r="AC1352" s="14"/>
      <c r="AD1352" s="14"/>
      <c r="AE1352" s="14"/>
      <c r="AT1352" s="246" t="s">
        <v>170</v>
      </c>
      <c r="AU1352" s="246" t="s">
        <v>79</v>
      </c>
      <c r="AV1352" s="14" t="s">
        <v>79</v>
      </c>
      <c r="AW1352" s="14" t="s">
        <v>31</v>
      </c>
      <c r="AX1352" s="14" t="s">
        <v>69</v>
      </c>
      <c r="AY1352" s="246" t="s">
        <v>159</v>
      </c>
    </row>
    <row r="1353" s="16" customFormat="1">
      <c r="A1353" s="16"/>
      <c r="B1353" s="268"/>
      <c r="C1353" s="269"/>
      <c r="D1353" s="227" t="s">
        <v>170</v>
      </c>
      <c r="E1353" s="270" t="s">
        <v>19</v>
      </c>
      <c r="F1353" s="271" t="s">
        <v>585</v>
      </c>
      <c r="G1353" s="269"/>
      <c r="H1353" s="272">
        <v>785.20000000000005</v>
      </c>
      <c r="I1353" s="273"/>
      <c r="J1353" s="269"/>
      <c r="K1353" s="269"/>
      <c r="L1353" s="274"/>
      <c r="M1353" s="275"/>
      <c r="N1353" s="276"/>
      <c r="O1353" s="276"/>
      <c r="P1353" s="276"/>
      <c r="Q1353" s="276"/>
      <c r="R1353" s="276"/>
      <c r="S1353" s="276"/>
      <c r="T1353" s="277"/>
      <c r="U1353" s="16"/>
      <c r="V1353" s="16"/>
      <c r="W1353" s="16"/>
      <c r="X1353" s="16"/>
      <c r="Y1353" s="16"/>
      <c r="Z1353" s="16"/>
      <c r="AA1353" s="16"/>
      <c r="AB1353" s="16"/>
      <c r="AC1353" s="16"/>
      <c r="AD1353" s="16"/>
      <c r="AE1353" s="16"/>
      <c r="AT1353" s="278" t="s">
        <v>170</v>
      </c>
      <c r="AU1353" s="278" t="s">
        <v>79</v>
      </c>
      <c r="AV1353" s="16" t="s">
        <v>194</v>
      </c>
      <c r="AW1353" s="16" t="s">
        <v>31</v>
      </c>
      <c r="AX1353" s="16" t="s">
        <v>69</v>
      </c>
      <c r="AY1353" s="278" t="s">
        <v>159</v>
      </c>
    </row>
    <row r="1354" s="15" customFormat="1">
      <c r="A1354" s="15"/>
      <c r="B1354" s="247"/>
      <c r="C1354" s="248"/>
      <c r="D1354" s="227" t="s">
        <v>170</v>
      </c>
      <c r="E1354" s="249" t="s">
        <v>19</v>
      </c>
      <c r="F1354" s="250" t="s">
        <v>188</v>
      </c>
      <c r="G1354" s="248"/>
      <c r="H1354" s="251">
        <v>895.29999999999995</v>
      </c>
      <c r="I1354" s="252"/>
      <c r="J1354" s="248"/>
      <c r="K1354" s="248"/>
      <c r="L1354" s="253"/>
      <c r="M1354" s="254"/>
      <c r="N1354" s="255"/>
      <c r="O1354" s="255"/>
      <c r="P1354" s="255"/>
      <c r="Q1354" s="255"/>
      <c r="R1354" s="255"/>
      <c r="S1354" s="255"/>
      <c r="T1354" s="256"/>
      <c r="U1354" s="15"/>
      <c r="V1354" s="15"/>
      <c r="W1354" s="15"/>
      <c r="X1354" s="15"/>
      <c r="Y1354" s="15"/>
      <c r="Z1354" s="15"/>
      <c r="AA1354" s="15"/>
      <c r="AB1354" s="15"/>
      <c r="AC1354" s="15"/>
      <c r="AD1354" s="15"/>
      <c r="AE1354" s="15"/>
      <c r="AT1354" s="257" t="s">
        <v>170</v>
      </c>
      <c r="AU1354" s="257" t="s">
        <v>79</v>
      </c>
      <c r="AV1354" s="15" t="s">
        <v>166</v>
      </c>
      <c r="AW1354" s="15" t="s">
        <v>31</v>
      </c>
      <c r="AX1354" s="15" t="s">
        <v>77</v>
      </c>
      <c r="AY1354" s="257" t="s">
        <v>159</v>
      </c>
    </row>
    <row r="1355" s="2" customFormat="1" ht="16.5" customHeight="1">
      <c r="A1355" s="41"/>
      <c r="B1355" s="42"/>
      <c r="C1355" s="258" t="s">
        <v>1530</v>
      </c>
      <c r="D1355" s="258" t="s">
        <v>316</v>
      </c>
      <c r="E1355" s="259" t="s">
        <v>1531</v>
      </c>
      <c r="F1355" s="260" t="s">
        <v>1532</v>
      </c>
      <c r="G1355" s="261" t="s">
        <v>164</v>
      </c>
      <c r="H1355" s="262">
        <v>3.4500000000000002</v>
      </c>
      <c r="I1355" s="263"/>
      <c r="J1355" s="264">
        <f>ROUND(I1355*H1355,2)</f>
        <v>0</v>
      </c>
      <c r="K1355" s="260" t="s">
        <v>165</v>
      </c>
      <c r="L1355" s="265"/>
      <c r="M1355" s="266" t="s">
        <v>19</v>
      </c>
      <c r="N1355" s="267" t="s">
        <v>40</v>
      </c>
      <c r="O1355" s="87"/>
      <c r="P1355" s="216">
        <f>O1355*H1355</f>
        <v>0</v>
      </c>
      <c r="Q1355" s="216">
        <v>0.55000000000000004</v>
      </c>
      <c r="R1355" s="216">
        <f>Q1355*H1355</f>
        <v>1.8975000000000002</v>
      </c>
      <c r="S1355" s="216">
        <v>0</v>
      </c>
      <c r="T1355" s="217">
        <f>S1355*H1355</f>
        <v>0</v>
      </c>
      <c r="U1355" s="41"/>
      <c r="V1355" s="41"/>
      <c r="W1355" s="41"/>
      <c r="X1355" s="41"/>
      <c r="Y1355" s="41"/>
      <c r="Z1355" s="41"/>
      <c r="AA1355" s="41"/>
      <c r="AB1355" s="41"/>
      <c r="AC1355" s="41"/>
      <c r="AD1355" s="41"/>
      <c r="AE1355" s="41"/>
      <c r="AR1355" s="218" t="s">
        <v>225</v>
      </c>
      <c r="AT1355" s="218" t="s">
        <v>316</v>
      </c>
      <c r="AU1355" s="218" t="s">
        <v>79</v>
      </c>
      <c r="AY1355" s="20" t="s">
        <v>159</v>
      </c>
      <c r="BE1355" s="219">
        <f>IF(N1355="základní",J1355,0)</f>
        <v>0</v>
      </c>
      <c r="BF1355" s="219">
        <f>IF(N1355="snížená",J1355,0)</f>
        <v>0</v>
      </c>
      <c r="BG1355" s="219">
        <f>IF(N1355="zákl. přenesená",J1355,0)</f>
        <v>0</v>
      </c>
      <c r="BH1355" s="219">
        <f>IF(N1355="sníž. přenesená",J1355,0)</f>
        <v>0</v>
      </c>
      <c r="BI1355" s="219">
        <f>IF(N1355="nulová",J1355,0)</f>
        <v>0</v>
      </c>
      <c r="BJ1355" s="20" t="s">
        <v>77</v>
      </c>
      <c r="BK1355" s="219">
        <f>ROUND(I1355*H1355,2)</f>
        <v>0</v>
      </c>
      <c r="BL1355" s="20" t="s">
        <v>166</v>
      </c>
      <c r="BM1355" s="218" t="s">
        <v>1533</v>
      </c>
    </row>
    <row r="1356" s="13" customFormat="1">
      <c r="A1356" s="13"/>
      <c r="B1356" s="225"/>
      <c r="C1356" s="226"/>
      <c r="D1356" s="227" t="s">
        <v>170</v>
      </c>
      <c r="E1356" s="228" t="s">
        <v>19</v>
      </c>
      <c r="F1356" s="229" t="s">
        <v>1534</v>
      </c>
      <c r="G1356" s="226"/>
      <c r="H1356" s="228" t="s">
        <v>19</v>
      </c>
      <c r="I1356" s="230"/>
      <c r="J1356" s="226"/>
      <c r="K1356" s="226"/>
      <c r="L1356" s="231"/>
      <c r="M1356" s="232"/>
      <c r="N1356" s="233"/>
      <c r="O1356" s="233"/>
      <c r="P1356" s="233"/>
      <c r="Q1356" s="233"/>
      <c r="R1356" s="233"/>
      <c r="S1356" s="233"/>
      <c r="T1356" s="234"/>
      <c r="U1356" s="13"/>
      <c r="V1356" s="13"/>
      <c r="W1356" s="13"/>
      <c r="X1356" s="13"/>
      <c r="Y1356" s="13"/>
      <c r="Z1356" s="13"/>
      <c r="AA1356" s="13"/>
      <c r="AB1356" s="13"/>
      <c r="AC1356" s="13"/>
      <c r="AD1356" s="13"/>
      <c r="AE1356" s="13"/>
      <c r="AT1356" s="235" t="s">
        <v>170</v>
      </c>
      <c r="AU1356" s="235" t="s">
        <v>79</v>
      </c>
      <c r="AV1356" s="13" t="s">
        <v>77</v>
      </c>
      <c r="AW1356" s="13" t="s">
        <v>31</v>
      </c>
      <c r="AX1356" s="13" t="s">
        <v>69</v>
      </c>
      <c r="AY1356" s="235" t="s">
        <v>159</v>
      </c>
    </row>
    <row r="1357" s="14" customFormat="1">
      <c r="A1357" s="14"/>
      <c r="B1357" s="236"/>
      <c r="C1357" s="237"/>
      <c r="D1357" s="227" t="s">
        <v>170</v>
      </c>
      <c r="E1357" s="238" t="s">
        <v>19</v>
      </c>
      <c r="F1357" s="239" t="s">
        <v>1535</v>
      </c>
      <c r="G1357" s="237"/>
      <c r="H1357" s="240">
        <v>1.0860000000000001</v>
      </c>
      <c r="I1357" s="241"/>
      <c r="J1357" s="237"/>
      <c r="K1357" s="237"/>
      <c r="L1357" s="242"/>
      <c r="M1357" s="243"/>
      <c r="N1357" s="244"/>
      <c r="O1357" s="244"/>
      <c r="P1357" s="244"/>
      <c r="Q1357" s="244"/>
      <c r="R1357" s="244"/>
      <c r="S1357" s="244"/>
      <c r="T1357" s="245"/>
      <c r="U1357" s="14"/>
      <c r="V1357" s="14"/>
      <c r="W1357" s="14"/>
      <c r="X1357" s="14"/>
      <c r="Y1357" s="14"/>
      <c r="Z1357" s="14"/>
      <c r="AA1357" s="14"/>
      <c r="AB1357" s="14"/>
      <c r="AC1357" s="14"/>
      <c r="AD1357" s="14"/>
      <c r="AE1357" s="14"/>
      <c r="AT1357" s="246" t="s">
        <v>170</v>
      </c>
      <c r="AU1357" s="246" t="s">
        <v>79</v>
      </c>
      <c r="AV1357" s="14" t="s">
        <v>79</v>
      </c>
      <c r="AW1357" s="14" t="s">
        <v>31</v>
      </c>
      <c r="AX1357" s="14" t="s">
        <v>69</v>
      </c>
      <c r="AY1357" s="246" t="s">
        <v>159</v>
      </c>
    </row>
    <row r="1358" s="13" customFormat="1">
      <c r="A1358" s="13"/>
      <c r="B1358" s="225"/>
      <c r="C1358" s="226"/>
      <c r="D1358" s="227" t="s">
        <v>170</v>
      </c>
      <c r="E1358" s="228" t="s">
        <v>19</v>
      </c>
      <c r="F1358" s="229" t="s">
        <v>1536</v>
      </c>
      <c r="G1358" s="226"/>
      <c r="H1358" s="228" t="s">
        <v>19</v>
      </c>
      <c r="I1358" s="230"/>
      <c r="J1358" s="226"/>
      <c r="K1358" s="226"/>
      <c r="L1358" s="231"/>
      <c r="M1358" s="232"/>
      <c r="N1358" s="233"/>
      <c r="O1358" s="233"/>
      <c r="P1358" s="233"/>
      <c r="Q1358" s="233"/>
      <c r="R1358" s="233"/>
      <c r="S1358" s="233"/>
      <c r="T1358" s="234"/>
      <c r="U1358" s="13"/>
      <c r="V1358" s="13"/>
      <c r="W1358" s="13"/>
      <c r="X1358" s="13"/>
      <c r="Y1358" s="13"/>
      <c r="Z1358" s="13"/>
      <c r="AA1358" s="13"/>
      <c r="AB1358" s="13"/>
      <c r="AC1358" s="13"/>
      <c r="AD1358" s="13"/>
      <c r="AE1358" s="13"/>
      <c r="AT1358" s="235" t="s">
        <v>170</v>
      </c>
      <c r="AU1358" s="235" t="s">
        <v>79</v>
      </c>
      <c r="AV1358" s="13" t="s">
        <v>77</v>
      </c>
      <c r="AW1358" s="13" t="s">
        <v>31</v>
      </c>
      <c r="AX1358" s="13" t="s">
        <v>69</v>
      </c>
      <c r="AY1358" s="235" t="s">
        <v>159</v>
      </c>
    </row>
    <row r="1359" s="14" customFormat="1">
      <c r="A1359" s="14"/>
      <c r="B1359" s="236"/>
      <c r="C1359" s="237"/>
      <c r="D1359" s="227" t="s">
        <v>170</v>
      </c>
      <c r="E1359" s="238" t="s">
        <v>19</v>
      </c>
      <c r="F1359" s="239" t="s">
        <v>1537</v>
      </c>
      <c r="G1359" s="237"/>
      <c r="H1359" s="240">
        <v>0.29099999999999998</v>
      </c>
      <c r="I1359" s="241"/>
      <c r="J1359" s="237"/>
      <c r="K1359" s="237"/>
      <c r="L1359" s="242"/>
      <c r="M1359" s="243"/>
      <c r="N1359" s="244"/>
      <c r="O1359" s="244"/>
      <c r="P1359" s="244"/>
      <c r="Q1359" s="244"/>
      <c r="R1359" s="244"/>
      <c r="S1359" s="244"/>
      <c r="T1359" s="245"/>
      <c r="U1359" s="14"/>
      <c r="V1359" s="14"/>
      <c r="W1359" s="14"/>
      <c r="X1359" s="14"/>
      <c r="Y1359" s="14"/>
      <c r="Z1359" s="14"/>
      <c r="AA1359" s="14"/>
      <c r="AB1359" s="14"/>
      <c r="AC1359" s="14"/>
      <c r="AD1359" s="14"/>
      <c r="AE1359" s="14"/>
      <c r="AT1359" s="246" t="s">
        <v>170</v>
      </c>
      <c r="AU1359" s="246" t="s">
        <v>79</v>
      </c>
      <c r="AV1359" s="14" t="s">
        <v>79</v>
      </c>
      <c r="AW1359" s="14" t="s">
        <v>31</v>
      </c>
      <c r="AX1359" s="14" t="s">
        <v>69</v>
      </c>
      <c r="AY1359" s="246" t="s">
        <v>159</v>
      </c>
    </row>
    <row r="1360" s="13" customFormat="1">
      <c r="A1360" s="13"/>
      <c r="B1360" s="225"/>
      <c r="C1360" s="226"/>
      <c r="D1360" s="227" t="s">
        <v>170</v>
      </c>
      <c r="E1360" s="228" t="s">
        <v>19</v>
      </c>
      <c r="F1360" s="229" t="s">
        <v>1526</v>
      </c>
      <c r="G1360" s="226"/>
      <c r="H1360" s="228" t="s">
        <v>19</v>
      </c>
      <c r="I1360" s="230"/>
      <c r="J1360" s="226"/>
      <c r="K1360" s="226"/>
      <c r="L1360" s="231"/>
      <c r="M1360" s="232"/>
      <c r="N1360" s="233"/>
      <c r="O1360" s="233"/>
      <c r="P1360" s="233"/>
      <c r="Q1360" s="233"/>
      <c r="R1360" s="233"/>
      <c r="S1360" s="233"/>
      <c r="T1360" s="234"/>
      <c r="U1360" s="13"/>
      <c r="V1360" s="13"/>
      <c r="W1360" s="13"/>
      <c r="X1360" s="13"/>
      <c r="Y1360" s="13"/>
      <c r="Z1360" s="13"/>
      <c r="AA1360" s="13"/>
      <c r="AB1360" s="13"/>
      <c r="AC1360" s="13"/>
      <c r="AD1360" s="13"/>
      <c r="AE1360" s="13"/>
      <c r="AT1360" s="235" t="s">
        <v>170</v>
      </c>
      <c r="AU1360" s="235" t="s">
        <v>79</v>
      </c>
      <c r="AV1360" s="13" t="s">
        <v>77</v>
      </c>
      <c r="AW1360" s="13" t="s">
        <v>31</v>
      </c>
      <c r="AX1360" s="13" t="s">
        <v>69</v>
      </c>
      <c r="AY1360" s="235" t="s">
        <v>159</v>
      </c>
    </row>
    <row r="1361" s="14" customFormat="1">
      <c r="A1361" s="14"/>
      <c r="B1361" s="236"/>
      <c r="C1361" s="237"/>
      <c r="D1361" s="227" t="s">
        <v>170</v>
      </c>
      <c r="E1361" s="238" t="s">
        <v>19</v>
      </c>
      <c r="F1361" s="239" t="s">
        <v>1538</v>
      </c>
      <c r="G1361" s="237"/>
      <c r="H1361" s="240">
        <v>0.317</v>
      </c>
      <c r="I1361" s="241"/>
      <c r="J1361" s="237"/>
      <c r="K1361" s="237"/>
      <c r="L1361" s="242"/>
      <c r="M1361" s="243"/>
      <c r="N1361" s="244"/>
      <c r="O1361" s="244"/>
      <c r="P1361" s="244"/>
      <c r="Q1361" s="244"/>
      <c r="R1361" s="244"/>
      <c r="S1361" s="244"/>
      <c r="T1361" s="245"/>
      <c r="U1361" s="14"/>
      <c r="V1361" s="14"/>
      <c r="W1361" s="14"/>
      <c r="X1361" s="14"/>
      <c r="Y1361" s="14"/>
      <c r="Z1361" s="14"/>
      <c r="AA1361" s="14"/>
      <c r="AB1361" s="14"/>
      <c r="AC1361" s="14"/>
      <c r="AD1361" s="14"/>
      <c r="AE1361" s="14"/>
      <c r="AT1361" s="246" t="s">
        <v>170</v>
      </c>
      <c r="AU1361" s="246" t="s">
        <v>79</v>
      </c>
      <c r="AV1361" s="14" t="s">
        <v>79</v>
      </c>
      <c r="AW1361" s="14" t="s">
        <v>31</v>
      </c>
      <c r="AX1361" s="14" t="s">
        <v>69</v>
      </c>
      <c r="AY1361" s="246" t="s">
        <v>159</v>
      </c>
    </row>
    <row r="1362" s="13" customFormat="1">
      <c r="A1362" s="13"/>
      <c r="B1362" s="225"/>
      <c r="C1362" s="226"/>
      <c r="D1362" s="227" t="s">
        <v>170</v>
      </c>
      <c r="E1362" s="228" t="s">
        <v>19</v>
      </c>
      <c r="F1362" s="229" t="s">
        <v>1528</v>
      </c>
      <c r="G1362" s="226"/>
      <c r="H1362" s="228" t="s">
        <v>19</v>
      </c>
      <c r="I1362" s="230"/>
      <c r="J1362" s="226"/>
      <c r="K1362" s="226"/>
      <c r="L1362" s="231"/>
      <c r="M1362" s="232"/>
      <c r="N1362" s="233"/>
      <c r="O1362" s="233"/>
      <c r="P1362" s="233"/>
      <c r="Q1362" s="233"/>
      <c r="R1362" s="233"/>
      <c r="S1362" s="233"/>
      <c r="T1362" s="234"/>
      <c r="U1362" s="13"/>
      <c r="V1362" s="13"/>
      <c r="W1362" s="13"/>
      <c r="X1362" s="13"/>
      <c r="Y1362" s="13"/>
      <c r="Z1362" s="13"/>
      <c r="AA1362" s="13"/>
      <c r="AB1362" s="13"/>
      <c r="AC1362" s="13"/>
      <c r="AD1362" s="13"/>
      <c r="AE1362" s="13"/>
      <c r="AT1362" s="235" t="s">
        <v>170</v>
      </c>
      <c r="AU1362" s="235" t="s">
        <v>79</v>
      </c>
      <c r="AV1362" s="13" t="s">
        <v>77</v>
      </c>
      <c r="AW1362" s="13" t="s">
        <v>31</v>
      </c>
      <c r="AX1362" s="13" t="s">
        <v>69</v>
      </c>
      <c r="AY1362" s="235" t="s">
        <v>159</v>
      </c>
    </row>
    <row r="1363" s="14" customFormat="1">
      <c r="A1363" s="14"/>
      <c r="B1363" s="236"/>
      <c r="C1363" s="237"/>
      <c r="D1363" s="227" t="s">
        <v>170</v>
      </c>
      <c r="E1363" s="238" t="s">
        <v>19</v>
      </c>
      <c r="F1363" s="239" t="s">
        <v>1539</v>
      </c>
      <c r="G1363" s="237"/>
      <c r="H1363" s="240">
        <v>1.756</v>
      </c>
      <c r="I1363" s="241"/>
      <c r="J1363" s="237"/>
      <c r="K1363" s="237"/>
      <c r="L1363" s="242"/>
      <c r="M1363" s="243"/>
      <c r="N1363" s="244"/>
      <c r="O1363" s="244"/>
      <c r="P1363" s="244"/>
      <c r="Q1363" s="244"/>
      <c r="R1363" s="244"/>
      <c r="S1363" s="244"/>
      <c r="T1363" s="245"/>
      <c r="U1363" s="14"/>
      <c r="V1363" s="14"/>
      <c r="W1363" s="14"/>
      <c r="X1363" s="14"/>
      <c r="Y1363" s="14"/>
      <c r="Z1363" s="14"/>
      <c r="AA1363" s="14"/>
      <c r="AB1363" s="14"/>
      <c r="AC1363" s="14"/>
      <c r="AD1363" s="14"/>
      <c r="AE1363" s="14"/>
      <c r="AT1363" s="246" t="s">
        <v>170</v>
      </c>
      <c r="AU1363" s="246" t="s">
        <v>79</v>
      </c>
      <c r="AV1363" s="14" t="s">
        <v>79</v>
      </c>
      <c r="AW1363" s="14" t="s">
        <v>31</v>
      </c>
      <c r="AX1363" s="14" t="s">
        <v>69</v>
      </c>
      <c r="AY1363" s="246" t="s">
        <v>159</v>
      </c>
    </row>
    <row r="1364" s="15" customFormat="1">
      <c r="A1364" s="15"/>
      <c r="B1364" s="247"/>
      <c r="C1364" s="248"/>
      <c r="D1364" s="227" t="s">
        <v>170</v>
      </c>
      <c r="E1364" s="249" t="s">
        <v>19</v>
      </c>
      <c r="F1364" s="250" t="s">
        <v>188</v>
      </c>
      <c r="G1364" s="248"/>
      <c r="H1364" s="251">
        <v>3.4500000000000002</v>
      </c>
      <c r="I1364" s="252"/>
      <c r="J1364" s="248"/>
      <c r="K1364" s="248"/>
      <c r="L1364" s="253"/>
      <c r="M1364" s="254"/>
      <c r="N1364" s="255"/>
      <c r="O1364" s="255"/>
      <c r="P1364" s="255"/>
      <c r="Q1364" s="255"/>
      <c r="R1364" s="255"/>
      <c r="S1364" s="255"/>
      <c r="T1364" s="256"/>
      <c r="U1364" s="15"/>
      <c r="V1364" s="15"/>
      <c r="W1364" s="15"/>
      <c r="X1364" s="15"/>
      <c r="Y1364" s="15"/>
      <c r="Z1364" s="15"/>
      <c r="AA1364" s="15"/>
      <c r="AB1364" s="15"/>
      <c r="AC1364" s="15"/>
      <c r="AD1364" s="15"/>
      <c r="AE1364" s="15"/>
      <c r="AT1364" s="257" t="s">
        <v>170</v>
      </c>
      <c r="AU1364" s="257" t="s">
        <v>79</v>
      </c>
      <c r="AV1364" s="15" t="s">
        <v>166</v>
      </c>
      <c r="AW1364" s="15" t="s">
        <v>31</v>
      </c>
      <c r="AX1364" s="15" t="s">
        <v>77</v>
      </c>
      <c r="AY1364" s="257" t="s">
        <v>159</v>
      </c>
    </row>
    <row r="1365" s="2" customFormat="1" ht="24.15" customHeight="1">
      <c r="A1365" s="41"/>
      <c r="B1365" s="42"/>
      <c r="C1365" s="207" t="s">
        <v>1540</v>
      </c>
      <c r="D1365" s="207" t="s">
        <v>161</v>
      </c>
      <c r="E1365" s="208" t="s">
        <v>1541</v>
      </c>
      <c r="F1365" s="209" t="s">
        <v>1542</v>
      </c>
      <c r="G1365" s="210" t="s">
        <v>197</v>
      </c>
      <c r="H1365" s="211">
        <v>128.572</v>
      </c>
      <c r="I1365" s="212"/>
      <c r="J1365" s="213">
        <f>ROUND(I1365*H1365,2)</f>
        <v>0</v>
      </c>
      <c r="K1365" s="209" t="s">
        <v>165</v>
      </c>
      <c r="L1365" s="47"/>
      <c r="M1365" s="214" t="s">
        <v>19</v>
      </c>
      <c r="N1365" s="215" t="s">
        <v>40</v>
      </c>
      <c r="O1365" s="87"/>
      <c r="P1365" s="216">
        <f>O1365*H1365</f>
        <v>0</v>
      </c>
      <c r="Q1365" s="216">
        <v>0</v>
      </c>
      <c r="R1365" s="216">
        <f>Q1365*H1365</f>
        <v>0</v>
      </c>
      <c r="S1365" s="216">
        <v>0.0050000000000000001</v>
      </c>
      <c r="T1365" s="217">
        <f>S1365*H1365</f>
        <v>0.64285999999999999</v>
      </c>
      <c r="U1365" s="41"/>
      <c r="V1365" s="41"/>
      <c r="W1365" s="41"/>
      <c r="X1365" s="41"/>
      <c r="Y1365" s="41"/>
      <c r="Z1365" s="41"/>
      <c r="AA1365" s="41"/>
      <c r="AB1365" s="41"/>
      <c r="AC1365" s="41"/>
      <c r="AD1365" s="41"/>
      <c r="AE1365" s="41"/>
      <c r="AR1365" s="218" t="s">
        <v>273</v>
      </c>
      <c r="AT1365" s="218" t="s">
        <v>161</v>
      </c>
      <c r="AU1365" s="218" t="s">
        <v>79</v>
      </c>
      <c r="AY1365" s="20" t="s">
        <v>159</v>
      </c>
      <c r="BE1365" s="219">
        <f>IF(N1365="základní",J1365,0)</f>
        <v>0</v>
      </c>
      <c r="BF1365" s="219">
        <f>IF(N1365="snížená",J1365,0)</f>
        <v>0</v>
      </c>
      <c r="BG1365" s="219">
        <f>IF(N1365="zákl. přenesená",J1365,0)</f>
        <v>0</v>
      </c>
      <c r="BH1365" s="219">
        <f>IF(N1365="sníž. přenesená",J1365,0)</f>
        <v>0</v>
      </c>
      <c r="BI1365" s="219">
        <f>IF(N1365="nulová",J1365,0)</f>
        <v>0</v>
      </c>
      <c r="BJ1365" s="20" t="s">
        <v>77</v>
      </c>
      <c r="BK1365" s="219">
        <f>ROUND(I1365*H1365,2)</f>
        <v>0</v>
      </c>
      <c r="BL1365" s="20" t="s">
        <v>273</v>
      </c>
      <c r="BM1365" s="218" t="s">
        <v>1543</v>
      </c>
    </row>
    <row r="1366" s="2" customFormat="1">
      <c r="A1366" s="41"/>
      <c r="B1366" s="42"/>
      <c r="C1366" s="43"/>
      <c r="D1366" s="220" t="s">
        <v>168</v>
      </c>
      <c r="E1366" s="43"/>
      <c r="F1366" s="221" t="s">
        <v>1544</v>
      </c>
      <c r="G1366" s="43"/>
      <c r="H1366" s="43"/>
      <c r="I1366" s="222"/>
      <c r="J1366" s="43"/>
      <c r="K1366" s="43"/>
      <c r="L1366" s="47"/>
      <c r="M1366" s="223"/>
      <c r="N1366" s="224"/>
      <c r="O1366" s="87"/>
      <c r="P1366" s="87"/>
      <c r="Q1366" s="87"/>
      <c r="R1366" s="87"/>
      <c r="S1366" s="87"/>
      <c r="T1366" s="88"/>
      <c r="U1366" s="41"/>
      <c r="V1366" s="41"/>
      <c r="W1366" s="41"/>
      <c r="X1366" s="41"/>
      <c r="Y1366" s="41"/>
      <c r="Z1366" s="41"/>
      <c r="AA1366" s="41"/>
      <c r="AB1366" s="41"/>
      <c r="AC1366" s="41"/>
      <c r="AD1366" s="41"/>
      <c r="AE1366" s="41"/>
      <c r="AT1366" s="20" t="s">
        <v>168</v>
      </c>
      <c r="AU1366" s="20" t="s">
        <v>79</v>
      </c>
    </row>
    <row r="1367" s="13" customFormat="1">
      <c r="A1367" s="13"/>
      <c r="B1367" s="225"/>
      <c r="C1367" s="226"/>
      <c r="D1367" s="227" t="s">
        <v>170</v>
      </c>
      <c r="E1367" s="228" t="s">
        <v>19</v>
      </c>
      <c r="F1367" s="229" t="s">
        <v>1545</v>
      </c>
      <c r="G1367" s="226"/>
      <c r="H1367" s="228" t="s">
        <v>19</v>
      </c>
      <c r="I1367" s="230"/>
      <c r="J1367" s="226"/>
      <c r="K1367" s="226"/>
      <c r="L1367" s="231"/>
      <c r="M1367" s="232"/>
      <c r="N1367" s="233"/>
      <c r="O1367" s="233"/>
      <c r="P1367" s="233"/>
      <c r="Q1367" s="233"/>
      <c r="R1367" s="233"/>
      <c r="S1367" s="233"/>
      <c r="T1367" s="234"/>
      <c r="U1367" s="13"/>
      <c r="V1367" s="13"/>
      <c r="W1367" s="13"/>
      <c r="X1367" s="13"/>
      <c r="Y1367" s="13"/>
      <c r="Z1367" s="13"/>
      <c r="AA1367" s="13"/>
      <c r="AB1367" s="13"/>
      <c r="AC1367" s="13"/>
      <c r="AD1367" s="13"/>
      <c r="AE1367" s="13"/>
      <c r="AT1367" s="235" t="s">
        <v>170</v>
      </c>
      <c r="AU1367" s="235" t="s">
        <v>79</v>
      </c>
      <c r="AV1367" s="13" t="s">
        <v>77</v>
      </c>
      <c r="AW1367" s="13" t="s">
        <v>31</v>
      </c>
      <c r="AX1367" s="13" t="s">
        <v>69</v>
      </c>
      <c r="AY1367" s="235" t="s">
        <v>159</v>
      </c>
    </row>
    <row r="1368" s="13" customFormat="1">
      <c r="A1368" s="13"/>
      <c r="B1368" s="225"/>
      <c r="C1368" s="226"/>
      <c r="D1368" s="227" t="s">
        <v>170</v>
      </c>
      <c r="E1368" s="228" t="s">
        <v>19</v>
      </c>
      <c r="F1368" s="229" t="s">
        <v>1516</v>
      </c>
      <c r="G1368" s="226"/>
      <c r="H1368" s="228" t="s">
        <v>19</v>
      </c>
      <c r="I1368" s="230"/>
      <c r="J1368" s="226"/>
      <c r="K1368" s="226"/>
      <c r="L1368" s="231"/>
      <c r="M1368" s="232"/>
      <c r="N1368" s="233"/>
      <c r="O1368" s="233"/>
      <c r="P1368" s="233"/>
      <c r="Q1368" s="233"/>
      <c r="R1368" s="233"/>
      <c r="S1368" s="233"/>
      <c r="T1368" s="234"/>
      <c r="U1368" s="13"/>
      <c r="V1368" s="13"/>
      <c r="W1368" s="13"/>
      <c r="X1368" s="13"/>
      <c r="Y1368" s="13"/>
      <c r="Z1368" s="13"/>
      <c r="AA1368" s="13"/>
      <c r="AB1368" s="13"/>
      <c r="AC1368" s="13"/>
      <c r="AD1368" s="13"/>
      <c r="AE1368" s="13"/>
      <c r="AT1368" s="235" t="s">
        <v>170</v>
      </c>
      <c r="AU1368" s="235" t="s">
        <v>79</v>
      </c>
      <c r="AV1368" s="13" t="s">
        <v>77</v>
      </c>
      <c r="AW1368" s="13" t="s">
        <v>31</v>
      </c>
      <c r="AX1368" s="13" t="s">
        <v>69</v>
      </c>
      <c r="AY1368" s="235" t="s">
        <v>159</v>
      </c>
    </row>
    <row r="1369" s="14" customFormat="1">
      <c r="A1369" s="14"/>
      <c r="B1369" s="236"/>
      <c r="C1369" s="237"/>
      <c r="D1369" s="227" t="s">
        <v>170</v>
      </c>
      <c r="E1369" s="238" t="s">
        <v>19</v>
      </c>
      <c r="F1369" s="239" t="s">
        <v>626</v>
      </c>
      <c r="G1369" s="237"/>
      <c r="H1369" s="240">
        <v>62.973999999999997</v>
      </c>
      <c r="I1369" s="241"/>
      <c r="J1369" s="237"/>
      <c r="K1369" s="237"/>
      <c r="L1369" s="242"/>
      <c r="M1369" s="243"/>
      <c r="N1369" s="244"/>
      <c r="O1369" s="244"/>
      <c r="P1369" s="244"/>
      <c r="Q1369" s="244"/>
      <c r="R1369" s="244"/>
      <c r="S1369" s="244"/>
      <c r="T1369" s="245"/>
      <c r="U1369" s="14"/>
      <c r="V1369" s="14"/>
      <c r="W1369" s="14"/>
      <c r="X1369" s="14"/>
      <c r="Y1369" s="14"/>
      <c r="Z1369" s="14"/>
      <c r="AA1369" s="14"/>
      <c r="AB1369" s="14"/>
      <c r="AC1369" s="14"/>
      <c r="AD1369" s="14"/>
      <c r="AE1369" s="14"/>
      <c r="AT1369" s="246" t="s">
        <v>170</v>
      </c>
      <c r="AU1369" s="246" t="s">
        <v>79</v>
      </c>
      <c r="AV1369" s="14" t="s">
        <v>79</v>
      </c>
      <c r="AW1369" s="14" t="s">
        <v>31</v>
      </c>
      <c r="AX1369" s="14" t="s">
        <v>69</v>
      </c>
      <c r="AY1369" s="246" t="s">
        <v>159</v>
      </c>
    </row>
    <row r="1370" s="14" customFormat="1">
      <c r="A1370" s="14"/>
      <c r="B1370" s="236"/>
      <c r="C1370" s="237"/>
      <c r="D1370" s="227" t="s">
        <v>170</v>
      </c>
      <c r="E1370" s="238" t="s">
        <v>19</v>
      </c>
      <c r="F1370" s="239" t="s">
        <v>627</v>
      </c>
      <c r="G1370" s="237"/>
      <c r="H1370" s="240">
        <v>53.597999999999999</v>
      </c>
      <c r="I1370" s="241"/>
      <c r="J1370" s="237"/>
      <c r="K1370" s="237"/>
      <c r="L1370" s="242"/>
      <c r="M1370" s="243"/>
      <c r="N1370" s="244"/>
      <c r="O1370" s="244"/>
      <c r="P1370" s="244"/>
      <c r="Q1370" s="244"/>
      <c r="R1370" s="244"/>
      <c r="S1370" s="244"/>
      <c r="T1370" s="245"/>
      <c r="U1370" s="14"/>
      <c r="V1370" s="14"/>
      <c r="W1370" s="14"/>
      <c r="X1370" s="14"/>
      <c r="Y1370" s="14"/>
      <c r="Z1370" s="14"/>
      <c r="AA1370" s="14"/>
      <c r="AB1370" s="14"/>
      <c r="AC1370" s="14"/>
      <c r="AD1370" s="14"/>
      <c r="AE1370" s="14"/>
      <c r="AT1370" s="246" t="s">
        <v>170</v>
      </c>
      <c r="AU1370" s="246" t="s">
        <v>79</v>
      </c>
      <c r="AV1370" s="14" t="s">
        <v>79</v>
      </c>
      <c r="AW1370" s="14" t="s">
        <v>31</v>
      </c>
      <c r="AX1370" s="14" t="s">
        <v>69</v>
      </c>
      <c r="AY1370" s="246" t="s">
        <v>159</v>
      </c>
    </row>
    <row r="1371" s="13" customFormat="1">
      <c r="A1371" s="13"/>
      <c r="B1371" s="225"/>
      <c r="C1371" s="226"/>
      <c r="D1371" s="227" t="s">
        <v>170</v>
      </c>
      <c r="E1371" s="228" t="s">
        <v>19</v>
      </c>
      <c r="F1371" s="229" t="s">
        <v>1517</v>
      </c>
      <c r="G1371" s="226"/>
      <c r="H1371" s="228" t="s">
        <v>19</v>
      </c>
      <c r="I1371" s="230"/>
      <c r="J1371" s="226"/>
      <c r="K1371" s="226"/>
      <c r="L1371" s="231"/>
      <c r="M1371" s="232"/>
      <c r="N1371" s="233"/>
      <c r="O1371" s="233"/>
      <c r="P1371" s="233"/>
      <c r="Q1371" s="233"/>
      <c r="R1371" s="233"/>
      <c r="S1371" s="233"/>
      <c r="T1371" s="234"/>
      <c r="U1371" s="13"/>
      <c r="V1371" s="13"/>
      <c r="W1371" s="13"/>
      <c r="X1371" s="13"/>
      <c r="Y1371" s="13"/>
      <c r="Z1371" s="13"/>
      <c r="AA1371" s="13"/>
      <c r="AB1371" s="13"/>
      <c r="AC1371" s="13"/>
      <c r="AD1371" s="13"/>
      <c r="AE1371" s="13"/>
      <c r="AT1371" s="235" t="s">
        <v>170</v>
      </c>
      <c r="AU1371" s="235" t="s">
        <v>79</v>
      </c>
      <c r="AV1371" s="13" t="s">
        <v>77</v>
      </c>
      <c r="AW1371" s="13" t="s">
        <v>31</v>
      </c>
      <c r="AX1371" s="13" t="s">
        <v>69</v>
      </c>
      <c r="AY1371" s="235" t="s">
        <v>159</v>
      </c>
    </row>
    <row r="1372" s="14" customFormat="1">
      <c r="A1372" s="14"/>
      <c r="B1372" s="236"/>
      <c r="C1372" s="237"/>
      <c r="D1372" s="227" t="s">
        <v>170</v>
      </c>
      <c r="E1372" s="238" t="s">
        <v>19</v>
      </c>
      <c r="F1372" s="239" t="s">
        <v>1518</v>
      </c>
      <c r="G1372" s="237"/>
      <c r="H1372" s="240">
        <v>12</v>
      </c>
      <c r="I1372" s="241"/>
      <c r="J1372" s="237"/>
      <c r="K1372" s="237"/>
      <c r="L1372" s="242"/>
      <c r="M1372" s="243"/>
      <c r="N1372" s="244"/>
      <c r="O1372" s="244"/>
      <c r="P1372" s="244"/>
      <c r="Q1372" s="244"/>
      <c r="R1372" s="244"/>
      <c r="S1372" s="244"/>
      <c r="T1372" s="245"/>
      <c r="U1372" s="14"/>
      <c r="V1372" s="14"/>
      <c r="W1372" s="14"/>
      <c r="X1372" s="14"/>
      <c r="Y1372" s="14"/>
      <c r="Z1372" s="14"/>
      <c r="AA1372" s="14"/>
      <c r="AB1372" s="14"/>
      <c r="AC1372" s="14"/>
      <c r="AD1372" s="14"/>
      <c r="AE1372" s="14"/>
      <c r="AT1372" s="246" t="s">
        <v>170</v>
      </c>
      <c r="AU1372" s="246" t="s">
        <v>79</v>
      </c>
      <c r="AV1372" s="14" t="s">
        <v>79</v>
      </c>
      <c r="AW1372" s="14" t="s">
        <v>31</v>
      </c>
      <c r="AX1372" s="14" t="s">
        <v>69</v>
      </c>
      <c r="AY1372" s="246" t="s">
        <v>159</v>
      </c>
    </row>
    <row r="1373" s="15" customFormat="1">
      <c r="A1373" s="15"/>
      <c r="B1373" s="247"/>
      <c r="C1373" s="248"/>
      <c r="D1373" s="227" t="s">
        <v>170</v>
      </c>
      <c r="E1373" s="249" t="s">
        <v>19</v>
      </c>
      <c r="F1373" s="250" t="s">
        <v>188</v>
      </c>
      <c r="G1373" s="248"/>
      <c r="H1373" s="251">
        <v>128.572</v>
      </c>
      <c r="I1373" s="252"/>
      <c r="J1373" s="248"/>
      <c r="K1373" s="248"/>
      <c r="L1373" s="253"/>
      <c r="M1373" s="254"/>
      <c r="N1373" s="255"/>
      <c r="O1373" s="255"/>
      <c r="P1373" s="255"/>
      <c r="Q1373" s="255"/>
      <c r="R1373" s="255"/>
      <c r="S1373" s="255"/>
      <c r="T1373" s="256"/>
      <c r="U1373" s="15"/>
      <c r="V1373" s="15"/>
      <c r="W1373" s="15"/>
      <c r="X1373" s="15"/>
      <c r="Y1373" s="15"/>
      <c r="Z1373" s="15"/>
      <c r="AA1373" s="15"/>
      <c r="AB1373" s="15"/>
      <c r="AC1373" s="15"/>
      <c r="AD1373" s="15"/>
      <c r="AE1373" s="15"/>
      <c r="AT1373" s="257" t="s">
        <v>170</v>
      </c>
      <c r="AU1373" s="257" t="s">
        <v>79</v>
      </c>
      <c r="AV1373" s="15" t="s">
        <v>166</v>
      </c>
      <c r="AW1373" s="15" t="s">
        <v>31</v>
      </c>
      <c r="AX1373" s="15" t="s">
        <v>77</v>
      </c>
      <c r="AY1373" s="257" t="s">
        <v>159</v>
      </c>
    </row>
    <row r="1374" s="2" customFormat="1" ht="24.15" customHeight="1">
      <c r="A1374" s="41"/>
      <c r="B1374" s="42"/>
      <c r="C1374" s="207" t="s">
        <v>1546</v>
      </c>
      <c r="D1374" s="207" t="s">
        <v>161</v>
      </c>
      <c r="E1374" s="208" t="s">
        <v>1547</v>
      </c>
      <c r="F1374" s="209" t="s">
        <v>1548</v>
      </c>
      <c r="G1374" s="210" t="s">
        <v>197</v>
      </c>
      <c r="H1374" s="211">
        <v>128.572</v>
      </c>
      <c r="I1374" s="212"/>
      <c r="J1374" s="213">
        <f>ROUND(I1374*H1374,2)</f>
        <v>0</v>
      </c>
      <c r="K1374" s="209" t="s">
        <v>165</v>
      </c>
      <c r="L1374" s="47"/>
      <c r="M1374" s="214" t="s">
        <v>19</v>
      </c>
      <c r="N1374" s="215" t="s">
        <v>40</v>
      </c>
      <c r="O1374" s="87"/>
      <c r="P1374" s="216">
        <f>O1374*H1374</f>
        <v>0</v>
      </c>
      <c r="Q1374" s="216">
        <v>0</v>
      </c>
      <c r="R1374" s="216">
        <f>Q1374*H1374</f>
        <v>0</v>
      </c>
      <c r="S1374" s="216">
        <v>0.0030000000000000001</v>
      </c>
      <c r="T1374" s="217">
        <f>S1374*H1374</f>
        <v>0.385716</v>
      </c>
      <c r="U1374" s="41"/>
      <c r="V1374" s="41"/>
      <c r="W1374" s="41"/>
      <c r="X1374" s="41"/>
      <c r="Y1374" s="41"/>
      <c r="Z1374" s="41"/>
      <c r="AA1374" s="41"/>
      <c r="AB1374" s="41"/>
      <c r="AC1374" s="41"/>
      <c r="AD1374" s="41"/>
      <c r="AE1374" s="41"/>
      <c r="AR1374" s="218" t="s">
        <v>273</v>
      </c>
      <c r="AT1374" s="218" t="s">
        <v>161</v>
      </c>
      <c r="AU1374" s="218" t="s">
        <v>79</v>
      </c>
      <c r="AY1374" s="20" t="s">
        <v>159</v>
      </c>
      <c r="BE1374" s="219">
        <f>IF(N1374="základní",J1374,0)</f>
        <v>0</v>
      </c>
      <c r="BF1374" s="219">
        <f>IF(N1374="snížená",J1374,0)</f>
        <v>0</v>
      </c>
      <c r="BG1374" s="219">
        <f>IF(N1374="zákl. přenesená",J1374,0)</f>
        <v>0</v>
      </c>
      <c r="BH1374" s="219">
        <f>IF(N1374="sníž. přenesená",J1374,0)</f>
        <v>0</v>
      </c>
      <c r="BI1374" s="219">
        <f>IF(N1374="nulová",J1374,0)</f>
        <v>0</v>
      </c>
      <c r="BJ1374" s="20" t="s">
        <v>77</v>
      </c>
      <c r="BK1374" s="219">
        <f>ROUND(I1374*H1374,2)</f>
        <v>0</v>
      </c>
      <c r="BL1374" s="20" t="s">
        <v>273</v>
      </c>
      <c r="BM1374" s="218" t="s">
        <v>1549</v>
      </c>
    </row>
    <row r="1375" s="2" customFormat="1">
      <c r="A1375" s="41"/>
      <c r="B1375" s="42"/>
      <c r="C1375" s="43"/>
      <c r="D1375" s="220" t="s">
        <v>168</v>
      </c>
      <c r="E1375" s="43"/>
      <c r="F1375" s="221" t="s">
        <v>1550</v>
      </c>
      <c r="G1375" s="43"/>
      <c r="H1375" s="43"/>
      <c r="I1375" s="222"/>
      <c r="J1375" s="43"/>
      <c r="K1375" s="43"/>
      <c r="L1375" s="47"/>
      <c r="M1375" s="223"/>
      <c r="N1375" s="224"/>
      <c r="O1375" s="87"/>
      <c r="P1375" s="87"/>
      <c r="Q1375" s="87"/>
      <c r="R1375" s="87"/>
      <c r="S1375" s="87"/>
      <c r="T1375" s="88"/>
      <c r="U1375" s="41"/>
      <c r="V1375" s="41"/>
      <c r="W1375" s="41"/>
      <c r="X1375" s="41"/>
      <c r="Y1375" s="41"/>
      <c r="Z1375" s="41"/>
      <c r="AA1375" s="41"/>
      <c r="AB1375" s="41"/>
      <c r="AC1375" s="41"/>
      <c r="AD1375" s="41"/>
      <c r="AE1375" s="41"/>
      <c r="AT1375" s="20" t="s">
        <v>168</v>
      </c>
      <c r="AU1375" s="20" t="s">
        <v>79</v>
      </c>
    </row>
    <row r="1376" s="13" customFormat="1">
      <c r="A1376" s="13"/>
      <c r="B1376" s="225"/>
      <c r="C1376" s="226"/>
      <c r="D1376" s="227" t="s">
        <v>170</v>
      </c>
      <c r="E1376" s="228" t="s">
        <v>19</v>
      </c>
      <c r="F1376" s="229" t="s">
        <v>1536</v>
      </c>
      <c r="G1376" s="226"/>
      <c r="H1376" s="228" t="s">
        <v>19</v>
      </c>
      <c r="I1376" s="230"/>
      <c r="J1376" s="226"/>
      <c r="K1376" s="226"/>
      <c r="L1376" s="231"/>
      <c r="M1376" s="232"/>
      <c r="N1376" s="233"/>
      <c r="O1376" s="233"/>
      <c r="P1376" s="233"/>
      <c r="Q1376" s="233"/>
      <c r="R1376" s="233"/>
      <c r="S1376" s="233"/>
      <c r="T1376" s="234"/>
      <c r="U1376" s="13"/>
      <c r="V1376" s="13"/>
      <c r="W1376" s="13"/>
      <c r="X1376" s="13"/>
      <c r="Y1376" s="13"/>
      <c r="Z1376" s="13"/>
      <c r="AA1376" s="13"/>
      <c r="AB1376" s="13"/>
      <c r="AC1376" s="13"/>
      <c r="AD1376" s="13"/>
      <c r="AE1376" s="13"/>
      <c r="AT1376" s="235" t="s">
        <v>170</v>
      </c>
      <c r="AU1376" s="235" t="s">
        <v>79</v>
      </c>
      <c r="AV1376" s="13" t="s">
        <v>77</v>
      </c>
      <c r="AW1376" s="13" t="s">
        <v>31</v>
      </c>
      <c r="AX1376" s="13" t="s">
        <v>69</v>
      </c>
      <c r="AY1376" s="235" t="s">
        <v>159</v>
      </c>
    </row>
    <row r="1377" s="14" customFormat="1">
      <c r="A1377" s="14"/>
      <c r="B1377" s="236"/>
      <c r="C1377" s="237"/>
      <c r="D1377" s="227" t="s">
        <v>170</v>
      </c>
      <c r="E1377" s="238" t="s">
        <v>19</v>
      </c>
      <c r="F1377" s="239" t="s">
        <v>1551</v>
      </c>
      <c r="G1377" s="237"/>
      <c r="H1377" s="240">
        <v>128.572</v>
      </c>
      <c r="I1377" s="241"/>
      <c r="J1377" s="237"/>
      <c r="K1377" s="237"/>
      <c r="L1377" s="242"/>
      <c r="M1377" s="243"/>
      <c r="N1377" s="244"/>
      <c r="O1377" s="244"/>
      <c r="P1377" s="244"/>
      <c r="Q1377" s="244"/>
      <c r="R1377" s="244"/>
      <c r="S1377" s="244"/>
      <c r="T1377" s="245"/>
      <c r="U1377" s="14"/>
      <c r="V1377" s="14"/>
      <c r="W1377" s="14"/>
      <c r="X1377" s="14"/>
      <c r="Y1377" s="14"/>
      <c r="Z1377" s="14"/>
      <c r="AA1377" s="14"/>
      <c r="AB1377" s="14"/>
      <c r="AC1377" s="14"/>
      <c r="AD1377" s="14"/>
      <c r="AE1377" s="14"/>
      <c r="AT1377" s="246" t="s">
        <v>170</v>
      </c>
      <c r="AU1377" s="246" t="s">
        <v>79</v>
      </c>
      <c r="AV1377" s="14" t="s">
        <v>79</v>
      </c>
      <c r="AW1377" s="14" t="s">
        <v>31</v>
      </c>
      <c r="AX1377" s="14" t="s">
        <v>77</v>
      </c>
      <c r="AY1377" s="246" t="s">
        <v>159</v>
      </c>
    </row>
    <row r="1378" s="2" customFormat="1" ht="24.15" customHeight="1">
      <c r="A1378" s="41"/>
      <c r="B1378" s="42"/>
      <c r="C1378" s="207" t="s">
        <v>1552</v>
      </c>
      <c r="D1378" s="207" t="s">
        <v>161</v>
      </c>
      <c r="E1378" s="208" t="s">
        <v>1553</v>
      </c>
      <c r="F1378" s="209" t="s">
        <v>1554</v>
      </c>
      <c r="G1378" s="210" t="s">
        <v>164</v>
      </c>
      <c r="H1378" s="211">
        <v>3.4500000000000002</v>
      </c>
      <c r="I1378" s="212"/>
      <c r="J1378" s="213">
        <f>ROUND(I1378*H1378,2)</f>
        <v>0</v>
      </c>
      <c r="K1378" s="209" t="s">
        <v>165</v>
      </c>
      <c r="L1378" s="47"/>
      <c r="M1378" s="214" t="s">
        <v>19</v>
      </c>
      <c r="N1378" s="215" t="s">
        <v>40</v>
      </c>
      <c r="O1378" s="87"/>
      <c r="P1378" s="216">
        <f>O1378*H1378</f>
        <v>0</v>
      </c>
      <c r="Q1378" s="216">
        <v>0.023300000000000001</v>
      </c>
      <c r="R1378" s="216">
        <f>Q1378*H1378</f>
        <v>0.080385000000000012</v>
      </c>
      <c r="S1378" s="216">
        <v>0</v>
      </c>
      <c r="T1378" s="217">
        <f>S1378*H1378</f>
        <v>0</v>
      </c>
      <c r="U1378" s="41"/>
      <c r="V1378" s="41"/>
      <c r="W1378" s="41"/>
      <c r="X1378" s="41"/>
      <c r="Y1378" s="41"/>
      <c r="Z1378" s="41"/>
      <c r="AA1378" s="41"/>
      <c r="AB1378" s="41"/>
      <c r="AC1378" s="41"/>
      <c r="AD1378" s="41"/>
      <c r="AE1378" s="41"/>
      <c r="AR1378" s="218" t="s">
        <v>273</v>
      </c>
      <c r="AT1378" s="218" t="s">
        <v>161</v>
      </c>
      <c r="AU1378" s="218" t="s">
        <v>79</v>
      </c>
      <c r="AY1378" s="20" t="s">
        <v>159</v>
      </c>
      <c r="BE1378" s="219">
        <f>IF(N1378="základní",J1378,0)</f>
        <v>0</v>
      </c>
      <c r="BF1378" s="219">
        <f>IF(N1378="snížená",J1378,0)</f>
        <v>0</v>
      </c>
      <c r="BG1378" s="219">
        <f>IF(N1378="zákl. přenesená",J1378,0)</f>
        <v>0</v>
      </c>
      <c r="BH1378" s="219">
        <f>IF(N1378="sníž. přenesená",J1378,0)</f>
        <v>0</v>
      </c>
      <c r="BI1378" s="219">
        <f>IF(N1378="nulová",J1378,0)</f>
        <v>0</v>
      </c>
      <c r="BJ1378" s="20" t="s">
        <v>77</v>
      </c>
      <c r="BK1378" s="219">
        <f>ROUND(I1378*H1378,2)</f>
        <v>0</v>
      </c>
      <c r="BL1378" s="20" t="s">
        <v>273</v>
      </c>
      <c r="BM1378" s="218" t="s">
        <v>1555</v>
      </c>
    </row>
    <row r="1379" s="2" customFormat="1">
      <c r="A1379" s="41"/>
      <c r="B1379" s="42"/>
      <c r="C1379" s="43"/>
      <c r="D1379" s="220" t="s">
        <v>168</v>
      </c>
      <c r="E1379" s="43"/>
      <c r="F1379" s="221" t="s">
        <v>1556</v>
      </c>
      <c r="G1379" s="43"/>
      <c r="H1379" s="43"/>
      <c r="I1379" s="222"/>
      <c r="J1379" s="43"/>
      <c r="K1379" s="43"/>
      <c r="L1379" s="47"/>
      <c r="M1379" s="223"/>
      <c r="N1379" s="224"/>
      <c r="O1379" s="87"/>
      <c r="P1379" s="87"/>
      <c r="Q1379" s="87"/>
      <c r="R1379" s="87"/>
      <c r="S1379" s="87"/>
      <c r="T1379" s="88"/>
      <c r="U1379" s="41"/>
      <c r="V1379" s="41"/>
      <c r="W1379" s="41"/>
      <c r="X1379" s="41"/>
      <c r="Y1379" s="41"/>
      <c r="Z1379" s="41"/>
      <c r="AA1379" s="41"/>
      <c r="AB1379" s="41"/>
      <c r="AC1379" s="41"/>
      <c r="AD1379" s="41"/>
      <c r="AE1379" s="41"/>
      <c r="AT1379" s="20" t="s">
        <v>168</v>
      </c>
      <c r="AU1379" s="20" t="s">
        <v>79</v>
      </c>
    </row>
    <row r="1380" s="14" customFormat="1">
      <c r="A1380" s="14"/>
      <c r="B1380" s="236"/>
      <c r="C1380" s="237"/>
      <c r="D1380" s="227" t="s">
        <v>170</v>
      </c>
      <c r="E1380" s="238" t="s">
        <v>19</v>
      </c>
      <c r="F1380" s="239" t="s">
        <v>1557</v>
      </c>
      <c r="G1380" s="237"/>
      <c r="H1380" s="240">
        <v>3.4500000000000002</v>
      </c>
      <c r="I1380" s="241"/>
      <c r="J1380" s="237"/>
      <c r="K1380" s="237"/>
      <c r="L1380" s="242"/>
      <c r="M1380" s="243"/>
      <c r="N1380" s="244"/>
      <c r="O1380" s="244"/>
      <c r="P1380" s="244"/>
      <c r="Q1380" s="244"/>
      <c r="R1380" s="244"/>
      <c r="S1380" s="244"/>
      <c r="T1380" s="245"/>
      <c r="U1380" s="14"/>
      <c r="V1380" s="14"/>
      <c r="W1380" s="14"/>
      <c r="X1380" s="14"/>
      <c r="Y1380" s="14"/>
      <c r="Z1380" s="14"/>
      <c r="AA1380" s="14"/>
      <c r="AB1380" s="14"/>
      <c r="AC1380" s="14"/>
      <c r="AD1380" s="14"/>
      <c r="AE1380" s="14"/>
      <c r="AT1380" s="246" t="s">
        <v>170</v>
      </c>
      <c r="AU1380" s="246" t="s">
        <v>79</v>
      </c>
      <c r="AV1380" s="14" t="s">
        <v>79</v>
      </c>
      <c r="AW1380" s="14" t="s">
        <v>31</v>
      </c>
      <c r="AX1380" s="14" t="s">
        <v>77</v>
      </c>
      <c r="AY1380" s="246" t="s">
        <v>159</v>
      </c>
    </row>
    <row r="1381" s="2" customFormat="1" ht="16.5" customHeight="1">
      <c r="A1381" s="41"/>
      <c r="B1381" s="42"/>
      <c r="C1381" s="207" t="s">
        <v>1558</v>
      </c>
      <c r="D1381" s="207" t="s">
        <v>161</v>
      </c>
      <c r="E1381" s="208" t="s">
        <v>1559</v>
      </c>
      <c r="F1381" s="209" t="s">
        <v>1560</v>
      </c>
      <c r="G1381" s="210" t="s">
        <v>197</v>
      </c>
      <c r="H1381" s="211">
        <v>76.5</v>
      </c>
      <c r="I1381" s="212"/>
      <c r="J1381" s="213">
        <f>ROUND(I1381*H1381,2)</f>
        <v>0</v>
      </c>
      <c r="K1381" s="209" t="s">
        <v>165</v>
      </c>
      <c r="L1381" s="47"/>
      <c r="M1381" s="214" t="s">
        <v>19</v>
      </c>
      <c r="N1381" s="215" t="s">
        <v>40</v>
      </c>
      <c r="O1381" s="87"/>
      <c r="P1381" s="216">
        <f>O1381*H1381</f>
        <v>0</v>
      </c>
      <c r="Q1381" s="216">
        <v>0</v>
      </c>
      <c r="R1381" s="216">
        <f>Q1381*H1381</f>
        <v>0</v>
      </c>
      <c r="S1381" s="216">
        <v>0</v>
      </c>
      <c r="T1381" s="217">
        <f>S1381*H1381</f>
        <v>0</v>
      </c>
      <c r="U1381" s="41"/>
      <c r="V1381" s="41"/>
      <c r="W1381" s="41"/>
      <c r="X1381" s="41"/>
      <c r="Y1381" s="41"/>
      <c r="Z1381" s="41"/>
      <c r="AA1381" s="41"/>
      <c r="AB1381" s="41"/>
      <c r="AC1381" s="41"/>
      <c r="AD1381" s="41"/>
      <c r="AE1381" s="41"/>
      <c r="AR1381" s="218" t="s">
        <v>273</v>
      </c>
      <c r="AT1381" s="218" t="s">
        <v>161</v>
      </c>
      <c r="AU1381" s="218" t="s">
        <v>79</v>
      </c>
      <c r="AY1381" s="20" t="s">
        <v>159</v>
      </c>
      <c r="BE1381" s="219">
        <f>IF(N1381="základní",J1381,0)</f>
        <v>0</v>
      </c>
      <c r="BF1381" s="219">
        <f>IF(N1381="snížená",J1381,0)</f>
        <v>0</v>
      </c>
      <c r="BG1381" s="219">
        <f>IF(N1381="zákl. přenesená",J1381,0)</f>
        <v>0</v>
      </c>
      <c r="BH1381" s="219">
        <f>IF(N1381="sníž. přenesená",J1381,0)</f>
        <v>0</v>
      </c>
      <c r="BI1381" s="219">
        <f>IF(N1381="nulová",J1381,0)</f>
        <v>0</v>
      </c>
      <c r="BJ1381" s="20" t="s">
        <v>77</v>
      </c>
      <c r="BK1381" s="219">
        <f>ROUND(I1381*H1381,2)</f>
        <v>0</v>
      </c>
      <c r="BL1381" s="20" t="s">
        <v>273</v>
      </c>
      <c r="BM1381" s="218" t="s">
        <v>1561</v>
      </c>
    </row>
    <row r="1382" s="2" customFormat="1">
      <c r="A1382" s="41"/>
      <c r="B1382" s="42"/>
      <c r="C1382" s="43"/>
      <c r="D1382" s="220" t="s">
        <v>168</v>
      </c>
      <c r="E1382" s="43"/>
      <c r="F1382" s="221" t="s">
        <v>1562</v>
      </c>
      <c r="G1382" s="43"/>
      <c r="H1382" s="43"/>
      <c r="I1382" s="222"/>
      <c r="J1382" s="43"/>
      <c r="K1382" s="43"/>
      <c r="L1382" s="47"/>
      <c r="M1382" s="223"/>
      <c r="N1382" s="224"/>
      <c r="O1382" s="87"/>
      <c r="P1382" s="87"/>
      <c r="Q1382" s="87"/>
      <c r="R1382" s="87"/>
      <c r="S1382" s="87"/>
      <c r="T1382" s="88"/>
      <c r="U1382" s="41"/>
      <c r="V1382" s="41"/>
      <c r="W1382" s="41"/>
      <c r="X1382" s="41"/>
      <c r="Y1382" s="41"/>
      <c r="Z1382" s="41"/>
      <c r="AA1382" s="41"/>
      <c r="AB1382" s="41"/>
      <c r="AC1382" s="41"/>
      <c r="AD1382" s="41"/>
      <c r="AE1382" s="41"/>
      <c r="AT1382" s="20" t="s">
        <v>168</v>
      </c>
      <c r="AU1382" s="20" t="s">
        <v>79</v>
      </c>
    </row>
    <row r="1383" s="13" customFormat="1">
      <c r="A1383" s="13"/>
      <c r="B1383" s="225"/>
      <c r="C1383" s="226"/>
      <c r="D1383" s="227" t="s">
        <v>170</v>
      </c>
      <c r="E1383" s="228" t="s">
        <v>19</v>
      </c>
      <c r="F1383" s="229" t="s">
        <v>640</v>
      </c>
      <c r="G1383" s="226"/>
      <c r="H1383" s="228" t="s">
        <v>19</v>
      </c>
      <c r="I1383" s="230"/>
      <c r="J1383" s="226"/>
      <c r="K1383" s="226"/>
      <c r="L1383" s="231"/>
      <c r="M1383" s="232"/>
      <c r="N1383" s="233"/>
      <c r="O1383" s="233"/>
      <c r="P1383" s="233"/>
      <c r="Q1383" s="233"/>
      <c r="R1383" s="233"/>
      <c r="S1383" s="233"/>
      <c r="T1383" s="234"/>
      <c r="U1383" s="13"/>
      <c r="V1383" s="13"/>
      <c r="W1383" s="13"/>
      <c r="X1383" s="13"/>
      <c r="Y1383" s="13"/>
      <c r="Z1383" s="13"/>
      <c r="AA1383" s="13"/>
      <c r="AB1383" s="13"/>
      <c r="AC1383" s="13"/>
      <c r="AD1383" s="13"/>
      <c r="AE1383" s="13"/>
      <c r="AT1383" s="235" t="s">
        <v>170</v>
      </c>
      <c r="AU1383" s="235" t="s">
        <v>79</v>
      </c>
      <c r="AV1383" s="13" t="s">
        <v>77</v>
      </c>
      <c r="AW1383" s="13" t="s">
        <v>31</v>
      </c>
      <c r="AX1383" s="13" t="s">
        <v>69</v>
      </c>
      <c r="AY1383" s="235" t="s">
        <v>159</v>
      </c>
    </row>
    <row r="1384" s="14" customFormat="1">
      <c r="A1384" s="14"/>
      <c r="B1384" s="236"/>
      <c r="C1384" s="237"/>
      <c r="D1384" s="227" t="s">
        <v>170</v>
      </c>
      <c r="E1384" s="238" t="s">
        <v>19</v>
      </c>
      <c r="F1384" s="239" t="s">
        <v>641</v>
      </c>
      <c r="G1384" s="237"/>
      <c r="H1384" s="240">
        <v>5.2800000000000002</v>
      </c>
      <c r="I1384" s="241"/>
      <c r="J1384" s="237"/>
      <c r="K1384" s="237"/>
      <c r="L1384" s="242"/>
      <c r="M1384" s="243"/>
      <c r="N1384" s="244"/>
      <c r="O1384" s="244"/>
      <c r="P1384" s="244"/>
      <c r="Q1384" s="244"/>
      <c r="R1384" s="244"/>
      <c r="S1384" s="244"/>
      <c r="T1384" s="245"/>
      <c r="U1384" s="14"/>
      <c r="V1384" s="14"/>
      <c r="W1384" s="14"/>
      <c r="X1384" s="14"/>
      <c r="Y1384" s="14"/>
      <c r="Z1384" s="14"/>
      <c r="AA1384" s="14"/>
      <c r="AB1384" s="14"/>
      <c r="AC1384" s="14"/>
      <c r="AD1384" s="14"/>
      <c r="AE1384" s="14"/>
      <c r="AT1384" s="246" t="s">
        <v>170</v>
      </c>
      <c r="AU1384" s="246" t="s">
        <v>79</v>
      </c>
      <c r="AV1384" s="14" t="s">
        <v>79</v>
      </c>
      <c r="AW1384" s="14" t="s">
        <v>31</v>
      </c>
      <c r="AX1384" s="14" t="s">
        <v>69</v>
      </c>
      <c r="AY1384" s="246" t="s">
        <v>159</v>
      </c>
    </row>
    <row r="1385" s="13" customFormat="1">
      <c r="A1385" s="13"/>
      <c r="B1385" s="225"/>
      <c r="C1385" s="226"/>
      <c r="D1385" s="227" t="s">
        <v>170</v>
      </c>
      <c r="E1385" s="228" t="s">
        <v>19</v>
      </c>
      <c r="F1385" s="229" t="s">
        <v>1186</v>
      </c>
      <c r="G1385" s="226"/>
      <c r="H1385" s="228" t="s">
        <v>19</v>
      </c>
      <c r="I1385" s="230"/>
      <c r="J1385" s="226"/>
      <c r="K1385" s="226"/>
      <c r="L1385" s="231"/>
      <c r="M1385" s="232"/>
      <c r="N1385" s="233"/>
      <c r="O1385" s="233"/>
      <c r="P1385" s="233"/>
      <c r="Q1385" s="233"/>
      <c r="R1385" s="233"/>
      <c r="S1385" s="233"/>
      <c r="T1385" s="234"/>
      <c r="U1385" s="13"/>
      <c r="V1385" s="13"/>
      <c r="W1385" s="13"/>
      <c r="X1385" s="13"/>
      <c r="Y1385" s="13"/>
      <c r="Z1385" s="13"/>
      <c r="AA1385" s="13"/>
      <c r="AB1385" s="13"/>
      <c r="AC1385" s="13"/>
      <c r="AD1385" s="13"/>
      <c r="AE1385" s="13"/>
      <c r="AT1385" s="235" t="s">
        <v>170</v>
      </c>
      <c r="AU1385" s="235" t="s">
        <v>79</v>
      </c>
      <c r="AV1385" s="13" t="s">
        <v>77</v>
      </c>
      <c r="AW1385" s="13" t="s">
        <v>31</v>
      </c>
      <c r="AX1385" s="13" t="s">
        <v>69</v>
      </c>
      <c r="AY1385" s="235" t="s">
        <v>159</v>
      </c>
    </row>
    <row r="1386" s="14" customFormat="1">
      <c r="A1386" s="14"/>
      <c r="B1386" s="236"/>
      <c r="C1386" s="237"/>
      <c r="D1386" s="227" t="s">
        <v>170</v>
      </c>
      <c r="E1386" s="238" t="s">
        <v>19</v>
      </c>
      <c r="F1386" s="239" t="s">
        <v>330</v>
      </c>
      <c r="G1386" s="237"/>
      <c r="H1386" s="240">
        <v>27</v>
      </c>
      <c r="I1386" s="241"/>
      <c r="J1386" s="237"/>
      <c r="K1386" s="237"/>
      <c r="L1386" s="242"/>
      <c r="M1386" s="243"/>
      <c r="N1386" s="244"/>
      <c r="O1386" s="244"/>
      <c r="P1386" s="244"/>
      <c r="Q1386" s="244"/>
      <c r="R1386" s="244"/>
      <c r="S1386" s="244"/>
      <c r="T1386" s="245"/>
      <c r="U1386" s="14"/>
      <c r="V1386" s="14"/>
      <c r="W1386" s="14"/>
      <c r="X1386" s="14"/>
      <c r="Y1386" s="14"/>
      <c r="Z1386" s="14"/>
      <c r="AA1386" s="14"/>
      <c r="AB1386" s="14"/>
      <c r="AC1386" s="14"/>
      <c r="AD1386" s="14"/>
      <c r="AE1386" s="14"/>
      <c r="AT1386" s="246" t="s">
        <v>170</v>
      </c>
      <c r="AU1386" s="246" t="s">
        <v>79</v>
      </c>
      <c r="AV1386" s="14" t="s">
        <v>79</v>
      </c>
      <c r="AW1386" s="14" t="s">
        <v>31</v>
      </c>
      <c r="AX1386" s="14" t="s">
        <v>69</v>
      </c>
      <c r="AY1386" s="246" t="s">
        <v>159</v>
      </c>
    </row>
    <row r="1387" s="13" customFormat="1">
      <c r="A1387" s="13"/>
      <c r="B1387" s="225"/>
      <c r="C1387" s="226"/>
      <c r="D1387" s="227" t="s">
        <v>170</v>
      </c>
      <c r="E1387" s="228" t="s">
        <v>19</v>
      </c>
      <c r="F1387" s="229" t="s">
        <v>642</v>
      </c>
      <c r="G1387" s="226"/>
      <c r="H1387" s="228" t="s">
        <v>19</v>
      </c>
      <c r="I1387" s="230"/>
      <c r="J1387" s="226"/>
      <c r="K1387" s="226"/>
      <c r="L1387" s="231"/>
      <c r="M1387" s="232"/>
      <c r="N1387" s="233"/>
      <c r="O1387" s="233"/>
      <c r="P1387" s="233"/>
      <c r="Q1387" s="233"/>
      <c r="R1387" s="233"/>
      <c r="S1387" s="233"/>
      <c r="T1387" s="234"/>
      <c r="U1387" s="13"/>
      <c r="V1387" s="13"/>
      <c r="W1387" s="13"/>
      <c r="X1387" s="13"/>
      <c r="Y1387" s="13"/>
      <c r="Z1387" s="13"/>
      <c r="AA1387" s="13"/>
      <c r="AB1387" s="13"/>
      <c r="AC1387" s="13"/>
      <c r="AD1387" s="13"/>
      <c r="AE1387" s="13"/>
      <c r="AT1387" s="235" t="s">
        <v>170</v>
      </c>
      <c r="AU1387" s="235" t="s">
        <v>79</v>
      </c>
      <c r="AV1387" s="13" t="s">
        <v>77</v>
      </c>
      <c r="AW1387" s="13" t="s">
        <v>31</v>
      </c>
      <c r="AX1387" s="13" t="s">
        <v>69</v>
      </c>
      <c r="AY1387" s="235" t="s">
        <v>159</v>
      </c>
    </row>
    <row r="1388" s="14" customFormat="1">
      <c r="A1388" s="14"/>
      <c r="B1388" s="236"/>
      <c r="C1388" s="237"/>
      <c r="D1388" s="227" t="s">
        <v>170</v>
      </c>
      <c r="E1388" s="238" t="s">
        <v>19</v>
      </c>
      <c r="F1388" s="239" t="s">
        <v>643</v>
      </c>
      <c r="G1388" s="237"/>
      <c r="H1388" s="240">
        <v>17.030000000000001</v>
      </c>
      <c r="I1388" s="241"/>
      <c r="J1388" s="237"/>
      <c r="K1388" s="237"/>
      <c r="L1388" s="242"/>
      <c r="M1388" s="243"/>
      <c r="N1388" s="244"/>
      <c r="O1388" s="244"/>
      <c r="P1388" s="244"/>
      <c r="Q1388" s="244"/>
      <c r="R1388" s="244"/>
      <c r="S1388" s="244"/>
      <c r="T1388" s="245"/>
      <c r="U1388" s="14"/>
      <c r="V1388" s="14"/>
      <c r="W1388" s="14"/>
      <c r="X1388" s="14"/>
      <c r="Y1388" s="14"/>
      <c r="Z1388" s="14"/>
      <c r="AA1388" s="14"/>
      <c r="AB1388" s="14"/>
      <c r="AC1388" s="14"/>
      <c r="AD1388" s="14"/>
      <c r="AE1388" s="14"/>
      <c r="AT1388" s="246" t="s">
        <v>170</v>
      </c>
      <c r="AU1388" s="246" t="s">
        <v>79</v>
      </c>
      <c r="AV1388" s="14" t="s">
        <v>79</v>
      </c>
      <c r="AW1388" s="14" t="s">
        <v>31</v>
      </c>
      <c r="AX1388" s="14" t="s">
        <v>69</v>
      </c>
      <c r="AY1388" s="246" t="s">
        <v>159</v>
      </c>
    </row>
    <row r="1389" s="13" customFormat="1">
      <c r="A1389" s="13"/>
      <c r="B1389" s="225"/>
      <c r="C1389" s="226"/>
      <c r="D1389" s="227" t="s">
        <v>170</v>
      </c>
      <c r="E1389" s="228" t="s">
        <v>19</v>
      </c>
      <c r="F1389" s="229" t="s">
        <v>644</v>
      </c>
      <c r="G1389" s="226"/>
      <c r="H1389" s="228" t="s">
        <v>19</v>
      </c>
      <c r="I1389" s="230"/>
      <c r="J1389" s="226"/>
      <c r="K1389" s="226"/>
      <c r="L1389" s="231"/>
      <c r="M1389" s="232"/>
      <c r="N1389" s="233"/>
      <c r="O1389" s="233"/>
      <c r="P1389" s="233"/>
      <c r="Q1389" s="233"/>
      <c r="R1389" s="233"/>
      <c r="S1389" s="233"/>
      <c r="T1389" s="234"/>
      <c r="U1389" s="13"/>
      <c r="V1389" s="13"/>
      <c r="W1389" s="13"/>
      <c r="X1389" s="13"/>
      <c r="Y1389" s="13"/>
      <c r="Z1389" s="13"/>
      <c r="AA1389" s="13"/>
      <c r="AB1389" s="13"/>
      <c r="AC1389" s="13"/>
      <c r="AD1389" s="13"/>
      <c r="AE1389" s="13"/>
      <c r="AT1389" s="235" t="s">
        <v>170</v>
      </c>
      <c r="AU1389" s="235" t="s">
        <v>79</v>
      </c>
      <c r="AV1389" s="13" t="s">
        <v>77</v>
      </c>
      <c r="AW1389" s="13" t="s">
        <v>31</v>
      </c>
      <c r="AX1389" s="13" t="s">
        <v>69</v>
      </c>
      <c r="AY1389" s="235" t="s">
        <v>159</v>
      </c>
    </row>
    <row r="1390" s="14" customFormat="1">
      <c r="A1390" s="14"/>
      <c r="B1390" s="236"/>
      <c r="C1390" s="237"/>
      <c r="D1390" s="227" t="s">
        <v>170</v>
      </c>
      <c r="E1390" s="238" t="s">
        <v>19</v>
      </c>
      <c r="F1390" s="239" t="s">
        <v>645</v>
      </c>
      <c r="G1390" s="237"/>
      <c r="H1390" s="240">
        <v>15.34</v>
      </c>
      <c r="I1390" s="241"/>
      <c r="J1390" s="237"/>
      <c r="K1390" s="237"/>
      <c r="L1390" s="242"/>
      <c r="M1390" s="243"/>
      <c r="N1390" s="244"/>
      <c r="O1390" s="244"/>
      <c r="P1390" s="244"/>
      <c r="Q1390" s="244"/>
      <c r="R1390" s="244"/>
      <c r="S1390" s="244"/>
      <c r="T1390" s="245"/>
      <c r="U1390" s="14"/>
      <c r="V1390" s="14"/>
      <c r="W1390" s="14"/>
      <c r="X1390" s="14"/>
      <c r="Y1390" s="14"/>
      <c r="Z1390" s="14"/>
      <c r="AA1390" s="14"/>
      <c r="AB1390" s="14"/>
      <c r="AC1390" s="14"/>
      <c r="AD1390" s="14"/>
      <c r="AE1390" s="14"/>
      <c r="AT1390" s="246" t="s">
        <v>170</v>
      </c>
      <c r="AU1390" s="246" t="s">
        <v>79</v>
      </c>
      <c r="AV1390" s="14" t="s">
        <v>79</v>
      </c>
      <c r="AW1390" s="14" t="s">
        <v>31</v>
      </c>
      <c r="AX1390" s="14" t="s">
        <v>69</v>
      </c>
      <c r="AY1390" s="246" t="s">
        <v>159</v>
      </c>
    </row>
    <row r="1391" s="13" customFormat="1">
      <c r="A1391" s="13"/>
      <c r="B1391" s="225"/>
      <c r="C1391" s="226"/>
      <c r="D1391" s="227" t="s">
        <v>170</v>
      </c>
      <c r="E1391" s="228" t="s">
        <v>19</v>
      </c>
      <c r="F1391" s="229" t="s">
        <v>646</v>
      </c>
      <c r="G1391" s="226"/>
      <c r="H1391" s="228" t="s">
        <v>19</v>
      </c>
      <c r="I1391" s="230"/>
      <c r="J1391" s="226"/>
      <c r="K1391" s="226"/>
      <c r="L1391" s="231"/>
      <c r="M1391" s="232"/>
      <c r="N1391" s="233"/>
      <c r="O1391" s="233"/>
      <c r="P1391" s="233"/>
      <c r="Q1391" s="233"/>
      <c r="R1391" s="233"/>
      <c r="S1391" s="233"/>
      <c r="T1391" s="234"/>
      <c r="U1391" s="13"/>
      <c r="V1391" s="13"/>
      <c r="W1391" s="13"/>
      <c r="X1391" s="13"/>
      <c r="Y1391" s="13"/>
      <c r="Z1391" s="13"/>
      <c r="AA1391" s="13"/>
      <c r="AB1391" s="13"/>
      <c r="AC1391" s="13"/>
      <c r="AD1391" s="13"/>
      <c r="AE1391" s="13"/>
      <c r="AT1391" s="235" t="s">
        <v>170</v>
      </c>
      <c r="AU1391" s="235" t="s">
        <v>79</v>
      </c>
      <c r="AV1391" s="13" t="s">
        <v>77</v>
      </c>
      <c r="AW1391" s="13" t="s">
        <v>31</v>
      </c>
      <c r="AX1391" s="13" t="s">
        <v>69</v>
      </c>
      <c r="AY1391" s="235" t="s">
        <v>159</v>
      </c>
    </row>
    <row r="1392" s="14" customFormat="1">
      <c r="A1392" s="14"/>
      <c r="B1392" s="236"/>
      <c r="C1392" s="237"/>
      <c r="D1392" s="227" t="s">
        <v>170</v>
      </c>
      <c r="E1392" s="238" t="s">
        <v>19</v>
      </c>
      <c r="F1392" s="239" t="s">
        <v>647</v>
      </c>
      <c r="G1392" s="237"/>
      <c r="H1392" s="240">
        <v>4</v>
      </c>
      <c r="I1392" s="241"/>
      <c r="J1392" s="237"/>
      <c r="K1392" s="237"/>
      <c r="L1392" s="242"/>
      <c r="M1392" s="243"/>
      <c r="N1392" s="244"/>
      <c r="O1392" s="244"/>
      <c r="P1392" s="244"/>
      <c r="Q1392" s="244"/>
      <c r="R1392" s="244"/>
      <c r="S1392" s="244"/>
      <c r="T1392" s="245"/>
      <c r="U1392" s="14"/>
      <c r="V1392" s="14"/>
      <c r="W1392" s="14"/>
      <c r="X1392" s="14"/>
      <c r="Y1392" s="14"/>
      <c r="Z1392" s="14"/>
      <c r="AA1392" s="14"/>
      <c r="AB1392" s="14"/>
      <c r="AC1392" s="14"/>
      <c r="AD1392" s="14"/>
      <c r="AE1392" s="14"/>
      <c r="AT1392" s="246" t="s">
        <v>170</v>
      </c>
      <c r="AU1392" s="246" t="s">
        <v>79</v>
      </c>
      <c r="AV1392" s="14" t="s">
        <v>79</v>
      </c>
      <c r="AW1392" s="14" t="s">
        <v>31</v>
      </c>
      <c r="AX1392" s="14" t="s">
        <v>69</v>
      </c>
      <c r="AY1392" s="246" t="s">
        <v>159</v>
      </c>
    </row>
    <row r="1393" s="13" customFormat="1">
      <c r="A1393" s="13"/>
      <c r="B1393" s="225"/>
      <c r="C1393" s="226"/>
      <c r="D1393" s="227" t="s">
        <v>170</v>
      </c>
      <c r="E1393" s="228" t="s">
        <v>19</v>
      </c>
      <c r="F1393" s="229" t="s">
        <v>691</v>
      </c>
      <c r="G1393" s="226"/>
      <c r="H1393" s="228" t="s">
        <v>19</v>
      </c>
      <c r="I1393" s="230"/>
      <c r="J1393" s="226"/>
      <c r="K1393" s="226"/>
      <c r="L1393" s="231"/>
      <c r="M1393" s="232"/>
      <c r="N1393" s="233"/>
      <c r="O1393" s="233"/>
      <c r="P1393" s="233"/>
      <c r="Q1393" s="233"/>
      <c r="R1393" s="233"/>
      <c r="S1393" s="233"/>
      <c r="T1393" s="234"/>
      <c r="U1393" s="13"/>
      <c r="V1393" s="13"/>
      <c r="W1393" s="13"/>
      <c r="X1393" s="13"/>
      <c r="Y1393" s="13"/>
      <c r="Z1393" s="13"/>
      <c r="AA1393" s="13"/>
      <c r="AB1393" s="13"/>
      <c r="AC1393" s="13"/>
      <c r="AD1393" s="13"/>
      <c r="AE1393" s="13"/>
      <c r="AT1393" s="235" t="s">
        <v>170</v>
      </c>
      <c r="AU1393" s="235" t="s">
        <v>79</v>
      </c>
      <c r="AV1393" s="13" t="s">
        <v>77</v>
      </c>
      <c r="AW1393" s="13" t="s">
        <v>31</v>
      </c>
      <c r="AX1393" s="13" t="s">
        <v>69</v>
      </c>
      <c r="AY1393" s="235" t="s">
        <v>159</v>
      </c>
    </row>
    <row r="1394" s="14" customFormat="1">
      <c r="A1394" s="14"/>
      <c r="B1394" s="236"/>
      <c r="C1394" s="237"/>
      <c r="D1394" s="227" t="s">
        <v>170</v>
      </c>
      <c r="E1394" s="238" t="s">
        <v>19</v>
      </c>
      <c r="F1394" s="239" t="s">
        <v>692</v>
      </c>
      <c r="G1394" s="237"/>
      <c r="H1394" s="240">
        <v>7.8499999999999996</v>
      </c>
      <c r="I1394" s="241"/>
      <c r="J1394" s="237"/>
      <c r="K1394" s="237"/>
      <c r="L1394" s="242"/>
      <c r="M1394" s="243"/>
      <c r="N1394" s="244"/>
      <c r="O1394" s="244"/>
      <c r="P1394" s="244"/>
      <c r="Q1394" s="244"/>
      <c r="R1394" s="244"/>
      <c r="S1394" s="244"/>
      <c r="T1394" s="245"/>
      <c r="U1394" s="14"/>
      <c r="V1394" s="14"/>
      <c r="W1394" s="14"/>
      <c r="X1394" s="14"/>
      <c r="Y1394" s="14"/>
      <c r="Z1394" s="14"/>
      <c r="AA1394" s="14"/>
      <c r="AB1394" s="14"/>
      <c r="AC1394" s="14"/>
      <c r="AD1394" s="14"/>
      <c r="AE1394" s="14"/>
      <c r="AT1394" s="246" t="s">
        <v>170</v>
      </c>
      <c r="AU1394" s="246" t="s">
        <v>79</v>
      </c>
      <c r="AV1394" s="14" t="s">
        <v>79</v>
      </c>
      <c r="AW1394" s="14" t="s">
        <v>31</v>
      </c>
      <c r="AX1394" s="14" t="s">
        <v>69</v>
      </c>
      <c r="AY1394" s="246" t="s">
        <v>159</v>
      </c>
    </row>
    <row r="1395" s="15" customFormat="1">
      <c r="A1395" s="15"/>
      <c r="B1395" s="247"/>
      <c r="C1395" s="248"/>
      <c r="D1395" s="227" t="s">
        <v>170</v>
      </c>
      <c r="E1395" s="249" t="s">
        <v>19</v>
      </c>
      <c r="F1395" s="250" t="s">
        <v>188</v>
      </c>
      <c r="G1395" s="248"/>
      <c r="H1395" s="251">
        <v>76.5</v>
      </c>
      <c r="I1395" s="252"/>
      <c r="J1395" s="248"/>
      <c r="K1395" s="248"/>
      <c r="L1395" s="253"/>
      <c r="M1395" s="254"/>
      <c r="N1395" s="255"/>
      <c r="O1395" s="255"/>
      <c r="P1395" s="255"/>
      <c r="Q1395" s="255"/>
      <c r="R1395" s="255"/>
      <c r="S1395" s="255"/>
      <c r="T1395" s="256"/>
      <c r="U1395" s="15"/>
      <c r="V1395" s="15"/>
      <c r="W1395" s="15"/>
      <c r="X1395" s="15"/>
      <c r="Y1395" s="15"/>
      <c r="Z1395" s="15"/>
      <c r="AA1395" s="15"/>
      <c r="AB1395" s="15"/>
      <c r="AC1395" s="15"/>
      <c r="AD1395" s="15"/>
      <c r="AE1395" s="15"/>
      <c r="AT1395" s="257" t="s">
        <v>170</v>
      </c>
      <c r="AU1395" s="257" t="s">
        <v>79</v>
      </c>
      <c r="AV1395" s="15" t="s">
        <v>166</v>
      </c>
      <c r="AW1395" s="15" t="s">
        <v>31</v>
      </c>
      <c r="AX1395" s="15" t="s">
        <v>77</v>
      </c>
      <c r="AY1395" s="257" t="s">
        <v>159</v>
      </c>
    </row>
    <row r="1396" s="2" customFormat="1" ht="16.5" customHeight="1">
      <c r="A1396" s="41"/>
      <c r="B1396" s="42"/>
      <c r="C1396" s="258" t="s">
        <v>1563</v>
      </c>
      <c r="D1396" s="258" t="s">
        <v>316</v>
      </c>
      <c r="E1396" s="259" t="s">
        <v>1564</v>
      </c>
      <c r="F1396" s="260" t="s">
        <v>1565</v>
      </c>
      <c r="G1396" s="261" t="s">
        <v>164</v>
      </c>
      <c r="H1396" s="262">
        <v>2.02</v>
      </c>
      <c r="I1396" s="263"/>
      <c r="J1396" s="264">
        <f>ROUND(I1396*H1396,2)</f>
        <v>0</v>
      </c>
      <c r="K1396" s="260" t="s">
        <v>165</v>
      </c>
      <c r="L1396" s="265"/>
      <c r="M1396" s="266" t="s">
        <v>19</v>
      </c>
      <c r="N1396" s="267" t="s">
        <v>40</v>
      </c>
      <c r="O1396" s="87"/>
      <c r="P1396" s="216">
        <f>O1396*H1396</f>
        <v>0</v>
      </c>
      <c r="Q1396" s="216">
        <v>0.55000000000000004</v>
      </c>
      <c r="R1396" s="216">
        <f>Q1396*H1396</f>
        <v>1.1110000000000002</v>
      </c>
      <c r="S1396" s="216">
        <v>0</v>
      </c>
      <c r="T1396" s="217">
        <f>S1396*H1396</f>
        <v>0</v>
      </c>
      <c r="U1396" s="41"/>
      <c r="V1396" s="41"/>
      <c r="W1396" s="41"/>
      <c r="X1396" s="41"/>
      <c r="Y1396" s="41"/>
      <c r="Z1396" s="41"/>
      <c r="AA1396" s="41"/>
      <c r="AB1396" s="41"/>
      <c r="AC1396" s="41"/>
      <c r="AD1396" s="41"/>
      <c r="AE1396" s="41"/>
      <c r="AR1396" s="218" t="s">
        <v>342</v>
      </c>
      <c r="AT1396" s="218" t="s">
        <v>316</v>
      </c>
      <c r="AU1396" s="218" t="s">
        <v>79</v>
      </c>
      <c r="AY1396" s="20" t="s">
        <v>159</v>
      </c>
      <c r="BE1396" s="219">
        <f>IF(N1396="základní",J1396,0)</f>
        <v>0</v>
      </c>
      <c r="BF1396" s="219">
        <f>IF(N1396="snížená",J1396,0)</f>
        <v>0</v>
      </c>
      <c r="BG1396" s="219">
        <f>IF(N1396="zákl. přenesená",J1396,0)</f>
        <v>0</v>
      </c>
      <c r="BH1396" s="219">
        <f>IF(N1396="sníž. přenesená",J1396,0)</f>
        <v>0</v>
      </c>
      <c r="BI1396" s="219">
        <f>IF(N1396="nulová",J1396,0)</f>
        <v>0</v>
      </c>
      <c r="BJ1396" s="20" t="s">
        <v>77</v>
      </c>
      <c r="BK1396" s="219">
        <f>ROUND(I1396*H1396,2)</f>
        <v>0</v>
      </c>
      <c r="BL1396" s="20" t="s">
        <v>273</v>
      </c>
      <c r="BM1396" s="218" t="s">
        <v>1566</v>
      </c>
    </row>
    <row r="1397" s="14" customFormat="1">
      <c r="A1397" s="14"/>
      <c r="B1397" s="236"/>
      <c r="C1397" s="237"/>
      <c r="D1397" s="227" t="s">
        <v>170</v>
      </c>
      <c r="E1397" s="238" t="s">
        <v>19</v>
      </c>
      <c r="F1397" s="239" t="s">
        <v>1567</v>
      </c>
      <c r="G1397" s="237"/>
      <c r="H1397" s="240">
        <v>2.02</v>
      </c>
      <c r="I1397" s="241"/>
      <c r="J1397" s="237"/>
      <c r="K1397" s="237"/>
      <c r="L1397" s="242"/>
      <c r="M1397" s="243"/>
      <c r="N1397" s="244"/>
      <c r="O1397" s="244"/>
      <c r="P1397" s="244"/>
      <c r="Q1397" s="244"/>
      <c r="R1397" s="244"/>
      <c r="S1397" s="244"/>
      <c r="T1397" s="245"/>
      <c r="U1397" s="14"/>
      <c r="V1397" s="14"/>
      <c r="W1397" s="14"/>
      <c r="X1397" s="14"/>
      <c r="Y1397" s="14"/>
      <c r="Z1397" s="14"/>
      <c r="AA1397" s="14"/>
      <c r="AB1397" s="14"/>
      <c r="AC1397" s="14"/>
      <c r="AD1397" s="14"/>
      <c r="AE1397" s="14"/>
      <c r="AT1397" s="246" t="s">
        <v>170</v>
      </c>
      <c r="AU1397" s="246" t="s">
        <v>79</v>
      </c>
      <c r="AV1397" s="14" t="s">
        <v>79</v>
      </c>
      <c r="AW1397" s="14" t="s">
        <v>31</v>
      </c>
      <c r="AX1397" s="14" t="s">
        <v>77</v>
      </c>
      <c r="AY1397" s="246" t="s">
        <v>159</v>
      </c>
    </row>
    <row r="1398" s="2" customFormat="1" ht="21.75" customHeight="1">
      <c r="A1398" s="41"/>
      <c r="B1398" s="42"/>
      <c r="C1398" s="207" t="s">
        <v>1568</v>
      </c>
      <c r="D1398" s="207" t="s">
        <v>161</v>
      </c>
      <c r="E1398" s="208" t="s">
        <v>1569</v>
      </c>
      <c r="F1398" s="209" t="s">
        <v>1570</v>
      </c>
      <c r="G1398" s="210" t="s">
        <v>197</v>
      </c>
      <c r="H1398" s="211">
        <v>76.5</v>
      </c>
      <c r="I1398" s="212"/>
      <c r="J1398" s="213">
        <f>ROUND(I1398*H1398,2)</f>
        <v>0</v>
      </c>
      <c r="K1398" s="209" t="s">
        <v>165</v>
      </c>
      <c r="L1398" s="47"/>
      <c r="M1398" s="214" t="s">
        <v>19</v>
      </c>
      <c r="N1398" s="215" t="s">
        <v>40</v>
      </c>
      <c r="O1398" s="87"/>
      <c r="P1398" s="216">
        <f>O1398*H1398</f>
        <v>0</v>
      </c>
      <c r="Q1398" s="216">
        <v>0</v>
      </c>
      <c r="R1398" s="216">
        <f>Q1398*H1398</f>
        <v>0</v>
      </c>
      <c r="S1398" s="216">
        <v>0.014</v>
      </c>
      <c r="T1398" s="217">
        <f>S1398*H1398</f>
        <v>1.071</v>
      </c>
      <c r="U1398" s="41"/>
      <c r="V1398" s="41"/>
      <c r="W1398" s="41"/>
      <c r="X1398" s="41"/>
      <c r="Y1398" s="41"/>
      <c r="Z1398" s="41"/>
      <c r="AA1398" s="41"/>
      <c r="AB1398" s="41"/>
      <c r="AC1398" s="41"/>
      <c r="AD1398" s="41"/>
      <c r="AE1398" s="41"/>
      <c r="AR1398" s="218" t="s">
        <v>273</v>
      </c>
      <c r="AT1398" s="218" t="s">
        <v>161</v>
      </c>
      <c r="AU1398" s="218" t="s">
        <v>79</v>
      </c>
      <c r="AY1398" s="20" t="s">
        <v>159</v>
      </c>
      <c r="BE1398" s="219">
        <f>IF(N1398="základní",J1398,0)</f>
        <v>0</v>
      </c>
      <c r="BF1398" s="219">
        <f>IF(N1398="snížená",J1398,0)</f>
        <v>0</v>
      </c>
      <c r="BG1398" s="219">
        <f>IF(N1398="zákl. přenesená",J1398,0)</f>
        <v>0</v>
      </c>
      <c r="BH1398" s="219">
        <f>IF(N1398="sníž. přenesená",J1398,0)</f>
        <v>0</v>
      </c>
      <c r="BI1398" s="219">
        <f>IF(N1398="nulová",J1398,0)</f>
        <v>0</v>
      </c>
      <c r="BJ1398" s="20" t="s">
        <v>77</v>
      </c>
      <c r="BK1398" s="219">
        <f>ROUND(I1398*H1398,2)</f>
        <v>0</v>
      </c>
      <c r="BL1398" s="20" t="s">
        <v>273</v>
      </c>
      <c r="BM1398" s="218" t="s">
        <v>1571</v>
      </c>
    </row>
    <row r="1399" s="2" customFormat="1">
      <c r="A1399" s="41"/>
      <c r="B1399" s="42"/>
      <c r="C1399" s="43"/>
      <c r="D1399" s="220" t="s">
        <v>168</v>
      </c>
      <c r="E1399" s="43"/>
      <c r="F1399" s="221" t="s">
        <v>1572</v>
      </c>
      <c r="G1399" s="43"/>
      <c r="H1399" s="43"/>
      <c r="I1399" s="222"/>
      <c r="J1399" s="43"/>
      <c r="K1399" s="43"/>
      <c r="L1399" s="47"/>
      <c r="M1399" s="223"/>
      <c r="N1399" s="224"/>
      <c r="O1399" s="87"/>
      <c r="P1399" s="87"/>
      <c r="Q1399" s="87"/>
      <c r="R1399" s="87"/>
      <c r="S1399" s="87"/>
      <c r="T1399" s="88"/>
      <c r="U1399" s="41"/>
      <c r="V1399" s="41"/>
      <c r="W1399" s="41"/>
      <c r="X1399" s="41"/>
      <c r="Y1399" s="41"/>
      <c r="Z1399" s="41"/>
      <c r="AA1399" s="41"/>
      <c r="AB1399" s="41"/>
      <c r="AC1399" s="41"/>
      <c r="AD1399" s="41"/>
      <c r="AE1399" s="41"/>
      <c r="AT1399" s="20" t="s">
        <v>168</v>
      </c>
      <c r="AU1399" s="20" t="s">
        <v>79</v>
      </c>
    </row>
    <row r="1400" s="13" customFormat="1">
      <c r="A1400" s="13"/>
      <c r="B1400" s="225"/>
      <c r="C1400" s="226"/>
      <c r="D1400" s="227" t="s">
        <v>170</v>
      </c>
      <c r="E1400" s="228" t="s">
        <v>19</v>
      </c>
      <c r="F1400" s="229" t="s">
        <v>691</v>
      </c>
      <c r="G1400" s="226"/>
      <c r="H1400" s="228" t="s">
        <v>19</v>
      </c>
      <c r="I1400" s="230"/>
      <c r="J1400" s="226"/>
      <c r="K1400" s="226"/>
      <c r="L1400" s="231"/>
      <c r="M1400" s="232"/>
      <c r="N1400" s="233"/>
      <c r="O1400" s="233"/>
      <c r="P1400" s="233"/>
      <c r="Q1400" s="233"/>
      <c r="R1400" s="233"/>
      <c r="S1400" s="233"/>
      <c r="T1400" s="234"/>
      <c r="U1400" s="13"/>
      <c r="V1400" s="13"/>
      <c r="W1400" s="13"/>
      <c r="X1400" s="13"/>
      <c r="Y1400" s="13"/>
      <c r="Z1400" s="13"/>
      <c r="AA1400" s="13"/>
      <c r="AB1400" s="13"/>
      <c r="AC1400" s="13"/>
      <c r="AD1400" s="13"/>
      <c r="AE1400" s="13"/>
      <c r="AT1400" s="235" t="s">
        <v>170</v>
      </c>
      <c r="AU1400" s="235" t="s">
        <v>79</v>
      </c>
      <c r="AV1400" s="13" t="s">
        <v>77</v>
      </c>
      <c r="AW1400" s="13" t="s">
        <v>31</v>
      </c>
      <c r="AX1400" s="13" t="s">
        <v>69</v>
      </c>
      <c r="AY1400" s="235" t="s">
        <v>159</v>
      </c>
    </row>
    <row r="1401" s="14" customFormat="1">
      <c r="A1401" s="14"/>
      <c r="B1401" s="236"/>
      <c r="C1401" s="237"/>
      <c r="D1401" s="227" t="s">
        <v>170</v>
      </c>
      <c r="E1401" s="238" t="s">
        <v>19</v>
      </c>
      <c r="F1401" s="239" t="s">
        <v>692</v>
      </c>
      <c r="G1401" s="237"/>
      <c r="H1401" s="240">
        <v>7.8499999999999996</v>
      </c>
      <c r="I1401" s="241"/>
      <c r="J1401" s="237"/>
      <c r="K1401" s="237"/>
      <c r="L1401" s="242"/>
      <c r="M1401" s="243"/>
      <c r="N1401" s="244"/>
      <c r="O1401" s="244"/>
      <c r="P1401" s="244"/>
      <c r="Q1401" s="244"/>
      <c r="R1401" s="244"/>
      <c r="S1401" s="244"/>
      <c r="T1401" s="245"/>
      <c r="U1401" s="14"/>
      <c r="V1401" s="14"/>
      <c r="W1401" s="14"/>
      <c r="X1401" s="14"/>
      <c r="Y1401" s="14"/>
      <c r="Z1401" s="14"/>
      <c r="AA1401" s="14"/>
      <c r="AB1401" s="14"/>
      <c r="AC1401" s="14"/>
      <c r="AD1401" s="14"/>
      <c r="AE1401" s="14"/>
      <c r="AT1401" s="246" t="s">
        <v>170</v>
      </c>
      <c r="AU1401" s="246" t="s">
        <v>79</v>
      </c>
      <c r="AV1401" s="14" t="s">
        <v>79</v>
      </c>
      <c r="AW1401" s="14" t="s">
        <v>31</v>
      </c>
      <c r="AX1401" s="14" t="s">
        <v>69</v>
      </c>
      <c r="AY1401" s="246" t="s">
        <v>159</v>
      </c>
    </row>
    <row r="1402" s="13" customFormat="1">
      <c r="A1402" s="13"/>
      <c r="B1402" s="225"/>
      <c r="C1402" s="226"/>
      <c r="D1402" s="227" t="s">
        <v>170</v>
      </c>
      <c r="E1402" s="228" t="s">
        <v>19</v>
      </c>
      <c r="F1402" s="229" t="s">
        <v>640</v>
      </c>
      <c r="G1402" s="226"/>
      <c r="H1402" s="228" t="s">
        <v>19</v>
      </c>
      <c r="I1402" s="230"/>
      <c r="J1402" s="226"/>
      <c r="K1402" s="226"/>
      <c r="L1402" s="231"/>
      <c r="M1402" s="232"/>
      <c r="N1402" s="233"/>
      <c r="O1402" s="233"/>
      <c r="P1402" s="233"/>
      <c r="Q1402" s="233"/>
      <c r="R1402" s="233"/>
      <c r="S1402" s="233"/>
      <c r="T1402" s="234"/>
      <c r="U1402" s="13"/>
      <c r="V1402" s="13"/>
      <c r="W1402" s="13"/>
      <c r="X1402" s="13"/>
      <c r="Y1402" s="13"/>
      <c r="Z1402" s="13"/>
      <c r="AA1402" s="13"/>
      <c r="AB1402" s="13"/>
      <c r="AC1402" s="13"/>
      <c r="AD1402" s="13"/>
      <c r="AE1402" s="13"/>
      <c r="AT1402" s="235" t="s">
        <v>170</v>
      </c>
      <c r="AU1402" s="235" t="s">
        <v>79</v>
      </c>
      <c r="AV1402" s="13" t="s">
        <v>77</v>
      </c>
      <c r="AW1402" s="13" t="s">
        <v>31</v>
      </c>
      <c r="AX1402" s="13" t="s">
        <v>69</v>
      </c>
      <c r="AY1402" s="235" t="s">
        <v>159</v>
      </c>
    </row>
    <row r="1403" s="14" customFormat="1">
      <c r="A1403" s="14"/>
      <c r="B1403" s="236"/>
      <c r="C1403" s="237"/>
      <c r="D1403" s="227" t="s">
        <v>170</v>
      </c>
      <c r="E1403" s="238" t="s">
        <v>19</v>
      </c>
      <c r="F1403" s="239" t="s">
        <v>641</v>
      </c>
      <c r="G1403" s="237"/>
      <c r="H1403" s="240">
        <v>5.2800000000000002</v>
      </c>
      <c r="I1403" s="241"/>
      <c r="J1403" s="237"/>
      <c r="K1403" s="237"/>
      <c r="L1403" s="242"/>
      <c r="M1403" s="243"/>
      <c r="N1403" s="244"/>
      <c r="O1403" s="244"/>
      <c r="P1403" s="244"/>
      <c r="Q1403" s="244"/>
      <c r="R1403" s="244"/>
      <c r="S1403" s="244"/>
      <c r="T1403" s="245"/>
      <c r="U1403" s="14"/>
      <c r="V1403" s="14"/>
      <c r="W1403" s="14"/>
      <c r="X1403" s="14"/>
      <c r="Y1403" s="14"/>
      <c r="Z1403" s="14"/>
      <c r="AA1403" s="14"/>
      <c r="AB1403" s="14"/>
      <c r="AC1403" s="14"/>
      <c r="AD1403" s="14"/>
      <c r="AE1403" s="14"/>
      <c r="AT1403" s="246" t="s">
        <v>170</v>
      </c>
      <c r="AU1403" s="246" t="s">
        <v>79</v>
      </c>
      <c r="AV1403" s="14" t="s">
        <v>79</v>
      </c>
      <c r="AW1403" s="14" t="s">
        <v>31</v>
      </c>
      <c r="AX1403" s="14" t="s">
        <v>69</v>
      </c>
      <c r="AY1403" s="246" t="s">
        <v>159</v>
      </c>
    </row>
    <row r="1404" s="13" customFormat="1">
      <c r="A1404" s="13"/>
      <c r="B1404" s="225"/>
      <c r="C1404" s="226"/>
      <c r="D1404" s="227" t="s">
        <v>170</v>
      </c>
      <c r="E1404" s="228" t="s">
        <v>19</v>
      </c>
      <c r="F1404" s="229" t="s">
        <v>1186</v>
      </c>
      <c r="G1404" s="226"/>
      <c r="H1404" s="228" t="s">
        <v>19</v>
      </c>
      <c r="I1404" s="230"/>
      <c r="J1404" s="226"/>
      <c r="K1404" s="226"/>
      <c r="L1404" s="231"/>
      <c r="M1404" s="232"/>
      <c r="N1404" s="233"/>
      <c r="O1404" s="233"/>
      <c r="P1404" s="233"/>
      <c r="Q1404" s="233"/>
      <c r="R1404" s="233"/>
      <c r="S1404" s="233"/>
      <c r="T1404" s="234"/>
      <c r="U1404" s="13"/>
      <c r="V1404" s="13"/>
      <c r="W1404" s="13"/>
      <c r="X1404" s="13"/>
      <c r="Y1404" s="13"/>
      <c r="Z1404" s="13"/>
      <c r="AA1404" s="13"/>
      <c r="AB1404" s="13"/>
      <c r="AC1404" s="13"/>
      <c r="AD1404" s="13"/>
      <c r="AE1404" s="13"/>
      <c r="AT1404" s="235" t="s">
        <v>170</v>
      </c>
      <c r="AU1404" s="235" t="s">
        <v>79</v>
      </c>
      <c r="AV1404" s="13" t="s">
        <v>77</v>
      </c>
      <c r="AW1404" s="13" t="s">
        <v>31</v>
      </c>
      <c r="AX1404" s="13" t="s">
        <v>69</v>
      </c>
      <c r="AY1404" s="235" t="s">
        <v>159</v>
      </c>
    </row>
    <row r="1405" s="14" customFormat="1">
      <c r="A1405" s="14"/>
      <c r="B1405" s="236"/>
      <c r="C1405" s="237"/>
      <c r="D1405" s="227" t="s">
        <v>170</v>
      </c>
      <c r="E1405" s="238" t="s">
        <v>19</v>
      </c>
      <c r="F1405" s="239" t="s">
        <v>330</v>
      </c>
      <c r="G1405" s="237"/>
      <c r="H1405" s="240">
        <v>27</v>
      </c>
      <c r="I1405" s="241"/>
      <c r="J1405" s="237"/>
      <c r="K1405" s="237"/>
      <c r="L1405" s="242"/>
      <c r="M1405" s="243"/>
      <c r="N1405" s="244"/>
      <c r="O1405" s="244"/>
      <c r="P1405" s="244"/>
      <c r="Q1405" s="244"/>
      <c r="R1405" s="244"/>
      <c r="S1405" s="244"/>
      <c r="T1405" s="245"/>
      <c r="U1405" s="14"/>
      <c r="V1405" s="14"/>
      <c r="W1405" s="14"/>
      <c r="X1405" s="14"/>
      <c r="Y1405" s="14"/>
      <c r="Z1405" s="14"/>
      <c r="AA1405" s="14"/>
      <c r="AB1405" s="14"/>
      <c r="AC1405" s="14"/>
      <c r="AD1405" s="14"/>
      <c r="AE1405" s="14"/>
      <c r="AT1405" s="246" t="s">
        <v>170</v>
      </c>
      <c r="AU1405" s="246" t="s">
        <v>79</v>
      </c>
      <c r="AV1405" s="14" t="s">
        <v>79</v>
      </c>
      <c r="AW1405" s="14" t="s">
        <v>31</v>
      </c>
      <c r="AX1405" s="14" t="s">
        <v>69</v>
      </c>
      <c r="AY1405" s="246" t="s">
        <v>159</v>
      </c>
    </row>
    <row r="1406" s="13" customFormat="1">
      <c r="A1406" s="13"/>
      <c r="B1406" s="225"/>
      <c r="C1406" s="226"/>
      <c r="D1406" s="227" t="s">
        <v>170</v>
      </c>
      <c r="E1406" s="228" t="s">
        <v>19</v>
      </c>
      <c r="F1406" s="229" t="s">
        <v>642</v>
      </c>
      <c r="G1406" s="226"/>
      <c r="H1406" s="228" t="s">
        <v>19</v>
      </c>
      <c r="I1406" s="230"/>
      <c r="J1406" s="226"/>
      <c r="K1406" s="226"/>
      <c r="L1406" s="231"/>
      <c r="M1406" s="232"/>
      <c r="N1406" s="233"/>
      <c r="O1406" s="233"/>
      <c r="P1406" s="233"/>
      <c r="Q1406" s="233"/>
      <c r="R1406" s="233"/>
      <c r="S1406" s="233"/>
      <c r="T1406" s="234"/>
      <c r="U1406" s="13"/>
      <c r="V1406" s="13"/>
      <c r="W1406" s="13"/>
      <c r="X1406" s="13"/>
      <c r="Y1406" s="13"/>
      <c r="Z1406" s="13"/>
      <c r="AA1406" s="13"/>
      <c r="AB1406" s="13"/>
      <c r="AC1406" s="13"/>
      <c r="AD1406" s="13"/>
      <c r="AE1406" s="13"/>
      <c r="AT1406" s="235" t="s">
        <v>170</v>
      </c>
      <c r="AU1406" s="235" t="s">
        <v>79</v>
      </c>
      <c r="AV1406" s="13" t="s">
        <v>77</v>
      </c>
      <c r="AW1406" s="13" t="s">
        <v>31</v>
      </c>
      <c r="AX1406" s="13" t="s">
        <v>69</v>
      </c>
      <c r="AY1406" s="235" t="s">
        <v>159</v>
      </c>
    </row>
    <row r="1407" s="14" customFormat="1">
      <c r="A1407" s="14"/>
      <c r="B1407" s="236"/>
      <c r="C1407" s="237"/>
      <c r="D1407" s="227" t="s">
        <v>170</v>
      </c>
      <c r="E1407" s="238" t="s">
        <v>19</v>
      </c>
      <c r="F1407" s="239" t="s">
        <v>643</v>
      </c>
      <c r="G1407" s="237"/>
      <c r="H1407" s="240">
        <v>17.030000000000001</v>
      </c>
      <c r="I1407" s="241"/>
      <c r="J1407" s="237"/>
      <c r="K1407" s="237"/>
      <c r="L1407" s="242"/>
      <c r="M1407" s="243"/>
      <c r="N1407" s="244"/>
      <c r="O1407" s="244"/>
      <c r="P1407" s="244"/>
      <c r="Q1407" s="244"/>
      <c r="R1407" s="244"/>
      <c r="S1407" s="244"/>
      <c r="T1407" s="245"/>
      <c r="U1407" s="14"/>
      <c r="V1407" s="14"/>
      <c r="W1407" s="14"/>
      <c r="X1407" s="14"/>
      <c r="Y1407" s="14"/>
      <c r="Z1407" s="14"/>
      <c r="AA1407" s="14"/>
      <c r="AB1407" s="14"/>
      <c r="AC1407" s="14"/>
      <c r="AD1407" s="14"/>
      <c r="AE1407" s="14"/>
      <c r="AT1407" s="246" t="s">
        <v>170</v>
      </c>
      <c r="AU1407" s="246" t="s">
        <v>79</v>
      </c>
      <c r="AV1407" s="14" t="s">
        <v>79</v>
      </c>
      <c r="AW1407" s="14" t="s">
        <v>31</v>
      </c>
      <c r="AX1407" s="14" t="s">
        <v>69</v>
      </c>
      <c r="AY1407" s="246" t="s">
        <v>159</v>
      </c>
    </row>
    <row r="1408" s="13" customFormat="1">
      <c r="A1408" s="13"/>
      <c r="B1408" s="225"/>
      <c r="C1408" s="226"/>
      <c r="D1408" s="227" t="s">
        <v>170</v>
      </c>
      <c r="E1408" s="228" t="s">
        <v>19</v>
      </c>
      <c r="F1408" s="229" t="s">
        <v>644</v>
      </c>
      <c r="G1408" s="226"/>
      <c r="H1408" s="228" t="s">
        <v>19</v>
      </c>
      <c r="I1408" s="230"/>
      <c r="J1408" s="226"/>
      <c r="K1408" s="226"/>
      <c r="L1408" s="231"/>
      <c r="M1408" s="232"/>
      <c r="N1408" s="233"/>
      <c r="O1408" s="233"/>
      <c r="P1408" s="233"/>
      <c r="Q1408" s="233"/>
      <c r="R1408" s="233"/>
      <c r="S1408" s="233"/>
      <c r="T1408" s="234"/>
      <c r="U1408" s="13"/>
      <c r="V1408" s="13"/>
      <c r="W1408" s="13"/>
      <c r="X1408" s="13"/>
      <c r="Y1408" s="13"/>
      <c r="Z1408" s="13"/>
      <c r="AA1408" s="13"/>
      <c r="AB1408" s="13"/>
      <c r="AC1408" s="13"/>
      <c r="AD1408" s="13"/>
      <c r="AE1408" s="13"/>
      <c r="AT1408" s="235" t="s">
        <v>170</v>
      </c>
      <c r="AU1408" s="235" t="s">
        <v>79</v>
      </c>
      <c r="AV1408" s="13" t="s">
        <v>77</v>
      </c>
      <c r="AW1408" s="13" t="s">
        <v>31</v>
      </c>
      <c r="AX1408" s="13" t="s">
        <v>69</v>
      </c>
      <c r="AY1408" s="235" t="s">
        <v>159</v>
      </c>
    </row>
    <row r="1409" s="14" customFormat="1">
      <c r="A1409" s="14"/>
      <c r="B1409" s="236"/>
      <c r="C1409" s="237"/>
      <c r="D1409" s="227" t="s">
        <v>170</v>
      </c>
      <c r="E1409" s="238" t="s">
        <v>19</v>
      </c>
      <c r="F1409" s="239" t="s">
        <v>645</v>
      </c>
      <c r="G1409" s="237"/>
      <c r="H1409" s="240">
        <v>15.34</v>
      </c>
      <c r="I1409" s="241"/>
      <c r="J1409" s="237"/>
      <c r="K1409" s="237"/>
      <c r="L1409" s="242"/>
      <c r="M1409" s="243"/>
      <c r="N1409" s="244"/>
      <c r="O1409" s="244"/>
      <c r="P1409" s="244"/>
      <c r="Q1409" s="244"/>
      <c r="R1409" s="244"/>
      <c r="S1409" s="244"/>
      <c r="T1409" s="245"/>
      <c r="U1409" s="14"/>
      <c r="V1409" s="14"/>
      <c r="W1409" s="14"/>
      <c r="X1409" s="14"/>
      <c r="Y1409" s="14"/>
      <c r="Z1409" s="14"/>
      <c r="AA1409" s="14"/>
      <c r="AB1409" s="14"/>
      <c r="AC1409" s="14"/>
      <c r="AD1409" s="14"/>
      <c r="AE1409" s="14"/>
      <c r="AT1409" s="246" t="s">
        <v>170</v>
      </c>
      <c r="AU1409" s="246" t="s">
        <v>79</v>
      </c>
      <c r="AV1409" s="14" t="s">
        <v>79</v>
      </c>
      <c r="AW1409" s="14" t="s">
        <v>31</v>
      </c>
      <c r="AX1409" s="14" t="s">
        <v>69</v>
      </c>
      <c r="AY1409" s="246" t="s">
        <v>159</v>
      </c>
    </row>
    <row r="1410" s="13" customFormat="1">
      <c r="A1410" s="13"/>
      <c r="B1410" s="225"/>
      <c r="C1410" s="226"/>
      <c r="D1410" s="227" t="s">
        <v>170</v>
      </c>
      <c r="E1410" s="228" t="s">
        <v>19</v>
      </c>
      <c r="F1410" s="229" t="s">
        <v>646</v>
      </c>
      <c r="G1410" s="226"/>
      <c r="H1410" s="228" t="s">
        <v>19</v>
      </c>
      <c r="I1410" s="230"/>
      <c r="J1410" s="226"/>
      <c r="K1410" s="226"/>
      <c r="L1410" s="231"/>
      <c r="M1410" s="232"/>
      <c r="N1410" s="233"/>
      <c r="O1410" s="233"/>
      <c r="P1410" s="233"/>
      <c r="Q1410" s="233"/>
      <c r="R1410" s="233"/>
      <c r="S1410" s="233"/>
      <c r="T1410" s="234"/>
      <c r="U1410" s="13"/>
      <c r="V1410" s="13"/>
      <c r="W1410" s="13"/>
      <c r="X1410" s="13"/>
      <c r="Y1410" s="13"/>
      <c r="Z1410" s="13"/>
      <c r="AA1410" s="13"/>
      <c r="AB1410" s="13"/>
      <c r="AC1410" s="13"/>
      <c r="AD1410" s="13"/>
      <c r="AE1410" s="13"/>
      <c r="AT1410" s="235" t="s">
        <v>170</v>
      </c>
      <c r="AU1410" s="235" t="s">
        <v>79</v>
      </c>
      <c r="AV1410" s="13" t="s">
        <v>77</v>
      </c>
      <c r="AW1410" s="13" t="s">
        <v>31</v>
      </c>
      <c r="AX1410" s="13" t="s">
        <v>69</v>
      </c>
      <c r="AY1410" s="235" t="s">
        <v>159</v>
      </c>
    </row>
    <row r="1411" s="14" customFormat="1">
      <c r="A1411" s="14"/>
      <c r="B1411" s="236"/>
      <c r="C1411" s="237"/>
      <c r="D1411" s="227" t="s">
        <v>170</v>
      </c>
      <c r="E1411" s="238" t="s">
        <v>19</v>
      </c>
      <c r="F1411" s="239" t="s">
        <v>647</v>
      </c>
      <c r="G1411" s="237"/>
      <c r="H1411" s="240">
        <v>4</v>
      </c>
      <c r="I1411" s="241"/>
      <c r="J1411" s="237"/>
      <c r="K1411" s="237"/>
      <c r="L1411" s="242"/>
      <c r="M1411" s="243"/>
      <c r="N1411" s="244"/>
      <c r="O1411" s="244"/>
      <c r="P1411" s="244"/>
      <c r="Q1411" s="244"/>
      <c r="R1411" s="244"/>
      <c r="S1411" s="244"/>
      <c r="T1411" s="245"/>
      <c r="U1411" s="14"/>
      <c r="V1411" s="14"/>
      <c r="W1411" s="14"/>
      <c r="X1411" s="14"/>
      <c r="Y1411" s="14"/>
      <c r="Z1411" s="14"/>
      <c r="AA1411" s="14"/>
      <c r="AB1411" s="14"/>
      <c r="AC1411" s="14"/>
      <c r="AD1411" s="14"/>
      <c r="AE1411" s="14"/>
      <c r="AT1411" s="246" t="s">
        <v>170</v>
      </c>
      <c r="AU1411" s="246" t="s">
        <v>79</v>
      </c>
      <c r="AV1411" s="14" t="s">
        <v>79</v>
      </c>
      <c r="AW1411" s="14" t="s">
        <v>31</v>
      </c>
      <c r="AX1411" s="14" t="s">
        <v>69</v>
      </c>
      <c r="AY1411" s="246" t="s">
        <v>159</v>
      </c>
    </row>
    <row r="1412" s="15" customFormat="1">
      <c r="A1412" s="15"/>
      <c r="B1412" s="247"/>
      <c r="C1412" s="248"/>
      <c r="D1412" s="227" t="s">
        <v>170</v>
      </c>
      <c r="E1412" s="249" t="s">
        <v>19</v>
      </c>
      <c r="F1412" s="250" t="s">
        <v>188</v>
      </c>
      <c r="G1412" s="248"/>
      <c r="H1412" s="251">
        <v>76.5</v>
      </c>
      <c r="I1412" s="252"/>
      <c r="J1412" s="248"/>
      <c r="K1412" s="248"/>
      <c r="L1412" s="253"/>
      <c r="M1412" s="254"/>
      <c r="N1412" s="255"/>
      <c r="O1412" s="255"/>
      <c r="P1412" s="255"/>
      <c r="Q1412" s="255"/>
      <c r="R1412" s="255"/>
      <c r="S1412" s="255"/>
      <c r="T1412" s="256"/>
      <c r="U1412" s="15"/>
      <c r="V1412" s="15"/>
      <c r="W1412" s="15"/>
      <c r="X1412" s="15"/>
      <c r="Y1412" s="15"/>
      <c r="Z1412" s="15"/>
      <c r="AA1412" s="15"/>
      <c r="AB1412" s="15"/>
      <c r="AC1412" s="15"/>
      <c r="AD1412" s="15"/>
      <c r="AE1412" s="15"/>
      <c r="AT1412" s="257" t="s">
        <v>170</v>
      </c>
      <c r="AU1412" s="257" t="s">
        <v>79</v>
      </c>
      <c r="AV1412" s="15" t="s">
        <v>166</v>
      </c>
      <c r="AW1412" s="15" t="s">
        <v>31</v>
      </c>
      <c r="AX1412" s="15" t="s">
        <v>77</v>
      </c>
      <c r="AY1412" s="257" t="s">
        <v>159</v>
      </c>
    </row>
    <row r="1413" s="2" customFormat="1" ht="16.5" customHeight="1">
      <c r="A1413" s="41"/>
      <c r="B1413" s="42"/>
      <c r="C1413" s="207" t="s">
        <v>1573</v>
      </c>
      <c r="D1413" s="207" t="s">
        <v>161</v>
      </c>
      <c r="E1413" s="208" t="s">
        <v>1574</v>
      </c>
      <c r="F1413" s="209" t="s">
        <v>1575</v>
      </c>
      <c r="G1413" s="210" t="s">
        <v>164</v>
      </c>
      <c r="H1413" s="211">
        <v>1.8360000000000001</v>
      </c>
      <c r="I1413" s="212"/>
      <c r="J1413" s="213">
        <f>ROUND(I1413*H1413,2)</f>
        <v>0</v>
      </c>
      <c r="K1413" s="209" t="s">
        <v>165</v>
      </c>
      <c r="L1413" s="47"/>
      <c r="M1413" s="214" t="s">
        <v>19</v>
      </c>
      <c r="N1413" s="215" t="s">
        <v>40</v>
      </c>
      <c r="O1413" s="87"/>
      <c r="P1413" s="216">
        <f>O1413*H1413</f>
        <v>0</v>
      </c>
      <c r="Q1413" s="216">
        <v>0.0028</v>
      </c>
      <c r="R1413" s="216">
        <f>Q1413*H1413</f>
        <v>0.0051408000000000001</v>
      </c>
      <c r="S1413" s="216">
        <v>0</v>
      </c>
      <c r="T1413" s="217">
        <f>S1413*H1413</f>
        <v>0</v>
      </c>
      <c r="U1413" s="41"/>
      <c r="V1413" s="41"/>
      <c r="W1413" s="41"/>
      <c r="X1413" s="41"/>
      <c r="Y1413" s="41"/>
      <c r="Z1413" s="41"/>
      <c r="AA1413" s="41"/>
      <c r="AB1413" s="41"/>
      <c r="AC1413" s="41"/>
      <c r="AD1413" s="41"/>
      <c r="AE1413" s="41"/>
      <c r="AR1413" s="218" t="s">
        <v>273</v>
      </c>
      <c r="AT1413" s="218" t="s">
        <v>161</v>
      </c>
      <c r="AU1413" s="218" t="s">
        <v>79</v>
      </c>
      <c r="AY1413" s="20" t="s">
        <v>159</v>
      </c>
      <c r="BE1413" s="219">
        <f>IF(N1413="základní",J1413,0)</f>
        <v>0</v>
      </c>
      <c r="BF1413" s="219">
        <f>IF(N1413="snížená",J1413,0)</f>
        <v>0</v>
      </c>
      <c r="BG1413" s="219">
        <f>IF(N1413="zákl. přenesená",J1413,0)</f>
        <v>0</v>
      </c>
      <c r="BH1413" s="219">
        <f>IF(N1413="sníž. přenesená",J1413,0)</f>
        <v>0</v>
      </c>
      <c r="BI1413" s="219">
        <f>IF(N1413="nulová",J1413,0)</f>
        <v>0</v>
      </c>
      <c r="BJ1413" s="20" t="s">
        <v>77</v>
      </c>
      <c r="BK1413" s="219">
        <f>ROUND(I1413*H1413,2)</f>
        <v>0</v>
      </c>
      <c r="BL1413" s="20" t="s">
        <v>273</v>
      </c>
      <c r="BM1413" s="218" t="s">
        <v>1576</v>
      </c>
    </row>
    <row r="1414" s="2" customFormat="1">
      <c r="A1414" s="41"/>
      <c r="B1414" s="42"/>
      <c r="C1414" s="43"/>
      <c r="D1414" s="220" t="s">
        <v>168</v>
      </c>
      <c r="E1414" s="43"/>
      <c r="F1414" s="221" t="s">
        <v>1577</v>
      </c>
      <c r="G1414" s="43"/>
      <c r="H1414" s="43"/>
      <c r="I1414" s="222"/>
      <c r="J1414" s="43"/>
      <c r="K1414" s="43"/>
      <c r="L1414" s="47"/>
      <c r="M1414" s="223"/>
      <c r="N1414" s="224"/>
      <c r="O1414" s="87"/>
      <c r="P1414" s="87"/>
      <c r="Q1414" s="87"/>
      <c r="R1414" s="87"/>
      <c r="S1414" s="87"/>
      <c r="T1414" s="88"/>
      <c r="U1414" s="41"/>
      <c r="V1414" s="41"/>
      <c r="W1414" s="41"/>
      <c r="X1414" s="41"/>
      <c r="Y1414" s="41"/>
      <c r="Z1414" s="41"/>
      <c r="AA1414" s="41"/>
      <c r="AB1414" s="41"/>
      <c r="AC1414" s="41"/>
      <c r="AD1414" s="41"/>
      <c r="AE1414" s="41"/>
      <c r="AT1414" s="20" t="s">
        <v>168</v>
      </c>
      <c r="AU1414" s="20" t="s">
        <v>79</v>
      </c>
    </row>
    <row r="1415" s="14" customFormat="1">
      <c r="A1415" s="14"/>
      <c r="B1415" s="236"/>
      <c r="C1415" s="237"/>
      <c r="D1415" s="227" t="s">
        <v>170</v>
      </c>
      <c r="E1415" s="238" t="s">
        <v>19</v>
      </c>
      <c r="F1415" s="239" t="s">
        <v>1510</v>
      </c>
      <c r="G1415" s="237"/>
      <c r="H1415" s="240">
        <v>1.8360000000000001</v>
      </c>
      <c r="I1415" s="241"/>
      <c r="J1415" s="237"/>
      <c r="K1415" s="237"/>
      <c r="L1415" s="242"/>
      <c r="M1415" s="243"/>
      <c r="N1415" s="244"/>
      <c r="O1415" s="244"/>
      <c r="P1415" s="244"/>
      <c r="Q1415" s="244"/>
      <c r="R1415" s="244"/>
      <c r="S1415" s="244"/>
      <c r="T1415" s="245"/>
      <c r="U1415" s="14"/>
      <c r="V1415" s="14"/>
      <c r="W1415" s="14"/>
      <c r="X1415" s="14"/>
      <c r="Y1415" s="14"/>
      <c r="Z1415" s="14"/>
      <c r="AA1415" s="14"/>
      <c r="AB1415" s="14"/>
      <c r="AC1415" s="14"/>
      <c r="AD1415" s="14"/>
      <c r="AE1415" s="14"/>
      <c r="AT1415" s="246" t="s">
        <v>170</v>
      </c>
      <c r="AU1415" s="246" t="s">
        <v>79</v>
      </c>
      <c r="AV1415" s="14" t="s">
        <v>79</v>
      </c>
      <c r="AW1415" s="14" t="s">
        <v>31</v>
      </c>
      <c r="AX1415" s="14" t="s">
        <v>77</v>
      </c>
      <c r="AY1415" s="246" t="s">
        <v>159</v>
      </c>
    </row>
    <row r="1416" s="2" customFormat="1" ht="24.15" customHeight="1">
      <c r="A1416" s="41"/>
      <c r="B1416" s="42"/>
      <c r="C1416" s="207" t="s">
        <v>1578</v>
      </c>
      <c r="D1416" s="207" t="s">
        <v>161</v>
      </c>
      <c r="E1416" s="208" t="s">
        <v>1579</v>
      </c>
      <c r="F1416" s="209" t="s">
        <v>1580</v>
      </c>
      <c r="G1416" s="210" t="s">
        <v>228</v>
      </c>
      <c r="H1416" s="211">
        <v>1.2170000000000001</v>
      </c>
      <c r="I1416" s="212"/>
      <c r="J1416" s="213">
        <f>ROUND(I1416*H1416,2)</f>
        <v>0</v>
      </c>
      <c r="K1416" s="209" t="s">
        <v>165</v>
      </c>
      <c r="L1416" s="47"/>
      <c r="M1416" s="214" t="s">
        <v>19</v>
      </c>
      <c r="N1416" s="215" t="s">
        <v>40</v>
      </c>
      <c r="O1416" s="87"/>
      <c r="P1416" s="216">
        <f>O1416*H1416</f>
        <v>0</v>
      </c>
      <c r="Q1416" s="216">
        <v>0</v>
      </c>
      <c r="R1416" s="216">
        <f>Q1416*H1416</f>
        <v>0</v>
      </c>
      <c r="S1416" s="216">
        <v>0</v>
      </c>
      <c r="T1416" s="217">
        <f>S1416*H1416</f>
        <v>0</v>
      </c>
      <c r="U1416" s="41"/>
      <c r="V1416" s="41"/>
      <c r="W1416" s="41"/>
      <c r="X1416" s="41"/>
      <c r="Y1416" s="41"/>
      <c r="Z1416" s="41"/>
      <c r="AA1416" s="41"/>
      <c r="AB1416" s="41"/>
      <c r="AC1416" s="41"/>
      <c r="AD1416" s="41"/>
      <c r="AE1416" s="41"/>
      <c r="AR1416" s="218" t="s">
        <v>273</v>
      </c>
      <c r="AT1416" s="218" t="s">
        <v>161</v>
      </c>
      <c r="AU1416" s="218" t="s">
        <v>79</v>
      </c>
      <c r="AY1416" s="20" t="s">
        <v>159</v>
      </c>
      <c r="BE1416" s="219">
        <f>IF(N1416="základní",J1416,0)</f>
        <v>0</v>
      </c>
      <c r="BF1416" s="219">
        <f>IF(N1416="snížená",J1416,0)</f>
        <v>0</v>
      </c>
      <c r="BG1416" s="219">
        <f>IF(N1416="zákl. přenesená",J1416,0)</f>
        <v>0</v>
      </c>
      <c r="BH1416" s="219">
        <f>IF(N1416="sníž. přenesená",J1416,0)</f>
        <v>0</v>
      </c>
      <c r="BI1416" s="219">
        <f>IF(N1416="nulová",J1416,0)</f>
        <v>0</v>
      </c>
      <c r="BJ1416" s="20" t="s">
        <v>77</v>
      </c>
      <c r="BK1416" s="219">
        <f>ROUND(I1416*H1416,2)</f>
        <v>0</v>
      </c>
      <c r="BL1416" s="20" t="s">
        <v>273</v>
      </c>
      <c r="BM1416" s="218" t="s">
        <v>1581</v>
      </c>
    </row>
    <row r="1417" s="2" customFormat="1">
      <c r="A1417" s="41"/>
      <c r="B1417" s="42"/>
      <c r="C1417" s="43"/>
      <c r="D1417" s="220" t="s">
        <v>168</v>
      </c>
      <c r="E1417" s="43"/>
      <c r="F1417" s="221" t="s">
        <v>1582</v>
      </c>
      <c r="G1417" s="43"/>
      <c r="H1417" s="43"/>
      <c r="I1417" s="222"/>
      <c r="J1417" s="43"/>
      <c r="K1417" s="43"/>
      <c r="L1417" s="47"/>
      <c r="M1417" s="223"/>
      <c r="N1417" s="224"/>
      <c r="O1417" s="87"/>
      <c r="P1417" s="87"/>
      <c r="Q1417" s="87"/>
      <c r="R1417" s="87"/>
      <c r="S1417" s="87"/>
      <c r="T1417" s="88"/>
      <c r="U1417" s="41"/>
      <c r="V1417" s="41"/>
      <c r="W1417" s="41"/>
      <c r="X1417" s="41"/>
      <c r="Y1417" s="41"/>
      <c r="Z1417" s="41"/>
      <c r="AA1417" s="41"/>
      <c r="AB1417" s="41"/>
      <c r="AC1417" s="41"/>
      <c r="AD1417" s="41"/>
      <c r="AE1417" s="41"/>
      <c r="AT1417" s="20" t="s">
        <v>168</v>
      </c>
      <c r="AU1417" s="20" t="s">
        <v>79</v>
      </c>
    </row>
    <row r="1418" s="12" customFormat="1" ht="22.8" customHeight="1">
      <c r="A1418" s="12"/>
      <c r="B1418" s="191"/>
      <c r="C1418" s="192"/>
      <c r="D1418" s="193" t="s">
        <v>68</v>
      </c>
      <c r="E1418" s="205" t="s">
        <v>1583</v>
      </c>
      <c r="F1418" s="205" t="s">
        <v>1584</v>
      </c>
      <c r="G1418" s="192"/>
      <c r="H1418" s="192"/>
      <c r="I1418" s="195"/>
      <c r="J1418" s="206">
        <f>BK1418</f>
        <v>0</v>
      </c>
      <c r="K1418" s="192"/>
      <c r="L1418" s="197"/>
      <c r="M1418" s="198"/>
      <c r="N1418" s="199"/>
      <c r="O1418" s="199"/>
      <c r="P1418" s="200">
        <f>SUM(P1419:P1498)</f>
        <v>0</v>
      </c>
      <c r="Q1418" s="199"/>
      <c r="R1418" s="200">
        <f>SUM(R1419:R1498)</f>
        <v>29.893264310000003</v>
      </c>
      <c r="S1418" s="199"/>
      <c r="T1418" s="201">
        <f>SUM(T1419:T1498)</f>
        <v>22.8420889</v>
      </c>
      <c r="U1418" s="12"/>
      <c r="V1418" s="12"/>
      <c r="W1418" s="12"/>
      <c r="X1418" s="12"/>
      <c r="Y1418" s="12"/>
      <c r="Z1418" s="12"/>
      <c r="AA1418" s="12"/>
      <c r="AB1418" s="12"/>
      <c r="AC1418" s="12"/>
      <c r="AD1418" s="12"/>
      <c r="AE1418" s="12"/>
      <c r="AR1418" s="202" t="s">
        <v>79</v>
      </c>
      <c r="AT1418" s="203" t="s">
        <v>68</v>
      </c>
      <c r="AU1418" s="203" t="s">
        <v>77</v>
      </c>
      <c r="AY1418" s="202" t="s">
        <v>159</v>
      </c>
      <c r="BK1418" s="204">
        <f>SUM(BK1419:BK1498)</f>
        <v>0</v>
      </c>
    </row>
    <row r="1419" s="2" customFormat="1" ht="33" customHeight="1">
      <c r="A1419" s="41"/>
      <c r="B1419" s="42"/>
      <c r="C1419" s="207" t="s">
        <v>1585</v>
      </c>
      <c r="D1419" s="207" t="s">
        <v>161</v>
      </c>
      <c r="E1419" s="208" t="s">
        <v>1586</v>
      </c>
      <c r="F1419" s="209" t="s">
        <v>1587</v>
      </c>
      <c r="G1419" s="210" t="s">
        <v>197</v>
      </c>
      <c r="H1419" s="211">
        <v>11.27</v>
      </c>
      <c r="I1419" s="212"/>
      <c r="J1419" s="213">
        <f>ROUND(I1419*H1419,2)</f>
        <v>0</v>
      </c>
      <c r="K1419" s="209" t="s">
        <v>165</v>
      </c>
      <c r="L1419" s="47"/>
      <c r="M1419" s="214" t="s">
        <v>19</v>
      </c>
      <c r="N1419" s="215" t="s">
        <v>40</v>
      </c>
      <c r="O1419" s="87"/>
      <c r="P1419" s="216">
        <f>O1419*H1419</f>
        <v>0</v>
      </c>
      <c r="Q1419" s="216">
        <v>0.053409999999999999</v>
      </c>
      <c r="R1419" s="216">
        <f>Q1419*H1419</f>
        <v>0.60193069999999993</v>
      </c>
      <c r="S1419" s="216">
        <v>0</v>
      </c>
      <c r="T1419" s="217">
        <f>S1419*H1419</f>
        <v>0</v>
      </c>
      <c r="U1419" s="41"/>
      <c r="V1419" s="41"/>
      <c r="W1419" s="41"/>
      <c r="X1419" s="41"/>
      <c r="Y1419" s="41"/>
      <c r="Z1419" s="41"/>
      <c r="AA1419" s="41"/>
      <c r="AB1419" s="41"/>
      <c r="AC1419" s="41"/>
      <c r="AD1419" s="41"/>
      <c r="AE1419" s="41"/>
      <c r="AR1419" s="218" t="s">
        <v>273</v>
      </c>
      <c r="AT1419" s="218" t="s">
        <v>161</v>
      </c>
      <c r="AU1419" s="218" t="s">
        <v>79</v>
      </c>
      <c r="AY1419" s="20" t="s">
        <v>159</v>
      </c>
      <c r="BE1419" s="219">
        <f>IF(N1419="základní",J1419,0)</f>
        <v>0</v>
      </c>
      <c r="BF1419" s="219">
        <f>IF(N1419="snížená",J1419,0)</f>
        <v>0</v>
      </c>
      <c r="BG1419" s="219">
        <f>IF(N1419="zákl. přenesená",J1419,0)</f>
        <v>0</v>
      </c>
      <c r="BH1419" s="219">
        <f>IF(N1419="sníž. přenesená",J1419,0)</f>
        <v>0</v>
      </c>
      <c r="BI1419" s="219">
        <f>IF(N1419="nulová",J1419,0)</f>
        <v>0</v>
      </c>
      <c r="BJ1419" s="20" t="s">
        <v>77</v>
      </c>
      <c r="BK1419" s="219">
        <f>ROUND(I1419*H1419,2)</f>
        <v>0</v>
      </c>
      <c r="BL1419" s="20" t="s">
        <v>273</v>
      </c>
      <c r="BM1419" s="218" t="s">
        <v>1588</v>
      </c>
    </row>
    <row r="1420" s="2" customFormat="1">
      <c r="A1420" s="41"/>
      <c r="B1420" s="42"/>
      <c r="C1420" s="43"/>
      <c r="D1420" s="220" t="s">
        <v>168</v>
      </c>
      <c r="E1420" s="43"/>
      <c r="F1420" s="221" t="s">
        <v>1589</v>
      </c>
      <c r="G1420" s="43"/>
      <c r="H1420" s="43"/>
      <c r="I1420" s="222"/>
      <c r="J1420" s="43"/>
      <c r="K1420" s="43"/>
      <c r="L1420" s="47"/>
      <c r="M1420" s="223"/>
      <c r="N1420" s="224"/>
      <c r="O1420" s="87"/>
      <c r="P1420" s="87"/>
      <c r="Q1420" s="87"/>
      <c r="R1420" s="87"/>
      <c r="S1420" s="87"/>
      <c r="T1420" s="88"/>
      <c r="U1420" s="41"/>
      <c r="V1420" s="41"/>
      <c r="W1420" s="41"/>
      <c r="X1420" s="41"/>
      <c r="Y1420" s="41"/>
      <c r="Z1420" s="41"/>
      <c r="AA1420" s="41"/>
      <c r="AB1420" s="41"/>
      <c r="AC1420" s="41"/>
      <c r="AD1420" s="41"/>
      <c r="AE1420" s="41"/>
      <c r="AT1420" s="20" t="s">
        <v>168</v>
      </c>
      <c r="AU1420" s="20" t="s">
        <v>79</v>
      </c>
    </row>
    <row r="1421" s="13" customFormat="1">
      <c r="A1421" s="13"/>
      <c r="B1421" s="225"/>
      <c r="C1421" s="226"/>
      <c r="D1421" s="227" t="s">
        <v>170</v>
      </c>
      <c r="E1421" s="228" t="s">
        <v>19</v>
      </c>
      <c r="F1421" s="229" t="s">
        <v>479</v>
      </c>
      <c r="G1421" s="226"/>
      <c r="H1421" s="228" t="s">
        <v>19</v>
      </c>
      <c r="I1421" s="230"/>
      <c r="J1421" s="226"/>
      <c r="K1421" s="226"/>
      <c r="L1421" s="231"/>
      <c r="M1421" s="232"/>
      <c r="N1421" s="233"/>
      <c r="O1421" s="233"/>
      <c r="P1421" s="233"/>
      <c r="Q1421" s="233"/>
      <c r="R1421" s="233"/>
      <c r="S1421" s="233"/>
      <c r="T1421" s="234"/>
      <c r="U1421" s="13"/>
      <c r="V1421" s="13"/>
      <c r="W1421" s="13"/>
      <c r="X1421" s="13"/>
      <c r="Y1421" s="13"/>
      <c r="Z1421" s="13"/>
      <c r="AA1421" s="13"/>
      <c r="AB1421" s="13"/>
      <c r="AC1421" s="13"/>
      <c r="AD1421" s="13"/>
      <c r="AE1421" s="13"/>
      <c r="AT1421" s="235" t="s">
        <v>170</v>
      </c>
      <c r="AU1421" s="235" t="s">
        <v>79</v>
      </c>
      <c r="AV1421" s="13" t="s">
        <v>77</v>
      </c>
      <c r="AW1421" s="13" t="s">
        <v>31</v>
      </c>
      <c r="AX1421" s="13" t="s">
        <v>69</v>
      </c>
      <c r="AY1421" s="235" t="s">
        <v>159</v>
      </c>
    </row>
    <row r="1422" s="14" customFormat="1">
      <c r="A1422" s="14"/>
      <c r="B1422" s="236"/>
      <c r="C1422" s="237"/>
      <c r="D1422" s="227" t="s">
        <v>170</v>
      </c>
      <c r="E1422" s="238" t="s">
        <v>19</v>
      </c>
      <c r="F1422" s="239" t="s">
        <v>1590</v>
      </c>
      <c r="G1422" s="237"/>
      <c r="H1422" s="240">
        <v>11.27</v>
      </c>
      <c r="I1422" s="241"/>
      <c r="J1422" s="237"/>
      <c r="K1422" s="237"/>
      <c r="L1422" s="242"/>
      <c r="M1422" s="243"/>
      <c r="N1422" s="244"/>
      <c r="O1422" s="244"/>
      <c r="P1422" s="244"/>
      <c r="Q1422" s="244"/>
      <c r="R1422" s="244"/>
      <c r="S1422" s="244"/>
      <c r="T1422" s="245"/>
      <c r="U1422" s="14"/>
      <c r="V1422" s="14"/>
      <c r="W1422" s="14"/>
      <c r="X1422" s="14"/>
      <c r="Y1422" s="14"/>
      <c r="Z1422" s="14"/>
      <c r="AA1422" s="14"/>
      <c r="AB1422" s="14"/>
      <c r="AC1422" s="14"/>
      <c r="AD1422" s="14"/>
      <c r="AE1422" s="14"/>
      <c r="AT1422" s="246" t="s">
        <v>170</v>
      </c>
      <c r="AU1422" s="246" t="s">
        <v>79</v>
      </c>
      <c r="AV1422" s="14" t="s">
        <v>79</v>
      </c>
      <c r="AW1422" s="14" t="s">
        <v>31</v>
      </c>
      <c r="AX1422" s="14" t="s">
        <v>77</v>
      </c>
      <c r="AY1422" s="246" t="s">
        <v>159</v>
      </c>
    </row>
    <row r="1423" s="2" customFormat="1" ht="24.15" customHeight="1">
      <c r="A1423" s="41"/>
      <c r="B1423" s="42"/>
      <c r="C1423" s="207" t="s">
        <v>1591</v>
      </c>
      <c r="D1423" s="207" t="s">
        <v>161</v>
      </c>
      <c r="E1423" s="208" t="s">
        <v>1592</v>
      </c>
      <c r="F1423" s="209" t="s">
        <v>1593</v>
      </c>
      <c r="G1423" s="210" t="s">
        <v>197</v>
      </c>
      <c r="H1423" s="211">
        <v>97.290999999999997</v>
      </c>
      <c r="I1423" s="212"/>
      <c r="J1423" s="213">
        <f>ROUND(I1423*H1423,2)</f>
        <v>0</v>
      </c>
      <c r="K1423" s="209" t="s">
        <v>165</v>
      </c>
      <c r="L1423" s="47"/>
      <c r="M1423" s="214" t="s">
        <v>19</v>
      </c>
      <c r="N1423" s="215" t="s">
        <v>40</v>
      </c>
      <c r="O1423" s="87"/>
      <c r="P1423" s="216">
        <f>O1423*H1423</f>
        <v>0</v>
      </c>
      <c r="Q1423" s="216">
        <v>0</v>
      </c>
      <c r="R1423" s="216">
        <f>Q1423*H1423</f>
        <v>0</v>
      </c>
      <c r="S1423" s="216">
        <v>0</v>
      </c>
      <c r="T1423" s="217">
        <f>S1423*H1423</f>
        <v>0</v>
      </c>
      <c r="U1423" s="41"/>
      <c r="V1423" s="41"/>
      <c r="W1423" s="41"/>
      <c r="X1423" s="41"/>
      <c r="Y1423" s="41"/>
      <c r="Z1423" s="41"/>
      <c r="AA1423" s="41"/>
      <c r="AB1423" s="41"/>
      <c r="AC1423" s="41"/>
      <c r="AD1423" s="41"/>
      <c r="AE1423" s="41"/>
      <c r="AR1423" s="218" t="s">
        <v>273</v>
      </c>
      <c r="AT1423" s="218" t="s">
        <v>161</v>
      </c>
      <c r="AU1423" s="218" t="s">
        <v>79</v>
      </c>
      <c r="AY1423" s="20" t="s">
        <v>159</v>
      </c>
      <c r="BE1423" s="219">
        <f>IF(N1423="základní",J1423,0)</f>
        <v>0</v>
      </c>
      <c r="BF1423" s="219">
        <f>IF(N1423="snížená",J1423,0)</f>
        <v>0</v>
      </c>
      <c r="BG1423" s="219">
        <f>IF(N1423="zákl. přenesená",J1423,0)</f>
        <v>0</v>
      </c>
      <c r="BH1423" s="219">
        <f>IF(N1423="sníž. přenesená",J1423,0)</f>
        <v>0</v>
      </c>
      <c r="BI1423" s="219">
        <f>IF(N1423="nulová",J1423,0)</f>
        <v>0</v>
      </c>
      <c r="BJ1423" s="20" t="s">
        <v>77</v>
      </c>
      <c r="BK1423" s="219">
        <f>ROUND(I1423*H1423,2)</f>
        <v>0</v>
      </c>
      <c r="BL1423" s="20" t="s">
        <v>273</v>
      </c>
      <c r="BM1423" s="218" t="s">
        <v>1594</v>
      </c>
    </row>
    <row r="1424" s="2" customFormat="1">
      <c r="A1424" s="41"/>
      <c r="B1424" s="42"/>
      <c r="C1424" s="43"/>
      <c r="D1424" s="220" t="s">
        <v>168</v>
      </c>
      <c r="E1424" s="43"/>
      <c r="F1424" s="221" t="s">
        <v>1595</v>
      </c>
      <c r="G1424" s="43"/>
      <c r="H1424" s="43"/>
      <c r="I1424" s="222"/>
      <c r="J1424" s="43"/>
      <c r="K1424" s="43"/>
      <c r="L1424" s="47"/>
      <c r="M1424" s="223"/>
      <c r="N1424" s="224"/>
      <c r="O1424" s="87"/>
      <c r="P1424" s="87"/>
      <c r="Q1424" s="87"/>
      <c r="R1424" s="87"/>
      <c r="S1424" s="87"/>
      <c r="T1424" s="88"/>
      <c r="U1424" s="41"/>
      <c r="V1424" s="41"/>
      <c r="W1424" s="41"/>
      <c r="X1424" s="41"/>
      <c r="Y1424" s="41"/>
      <c r="Z1424" s="41"/>
      <c r="AA1424" s="41"/>
      <c r="AB1424" s="41"/>
      <c r="AC1424" s="41"/>
      <c r="AD1424" s="41"/>
      <c r="AE1424" s="41"/>
      <c r="AT1424" s="20" t="s">
        <v>168</v>
      </c>
      <c r="AU1424" s="20" t="s">
        <v>79</v>
      </c>
    </row>
    <row r="1425" s="13" customFormat="1">
      <c r="A1425" s="13"/>
      <c r="B1425" s="225"/>
      <c r="C1425" s="226"/>
      <c r="D1425" s="227" t="s">
        <v>170</v>
      </c>
      <c r="E1425" s="228" t="s">
        <v>19</v>
      </c>
      <c r="F1425" s="229" t="s">
        <v>1404</v>
      </c>
      <c r="G1425" s="226"/>
      <c r="H1425" s="228" t="s">
        <v>19</v>
      </c>
      <c r="I1425" s="230"/>
      <c r="J1425" s="226"/>
      <c r="K1425" s="226"/>
      <c r="L1425" s="231"/>
      <c r="M1425" s="232"/>
      <c r="N1425" s="233"/>
      <c r="O1425" s="233"/>
      <c r="P1425" s="233"/>
      <c r="Q1425" s="233"/>
      <c r="R1425" s="233"/>
      <c r="S1425" s="233"/>
      <c r="T1425" s="234"/>
      <c r="U1425" s="13"/>
      <c r="V1425" s="13"/>
      <c r="W1425" s="13"/>
      <c r="X1425" s="13"/>
      <c r="Y1425" s="13"/>
      <c r="Z1425" s="13"/>
      <c r="AA1425" s="13"/>
      <c r="AB1425" s="13"/>
      <c r="AC1425" s="13"/>
      <c r="AD1425" s="13"/>
      <c r="AE1425" s="13"/>
      <c r="AT1425" s="235" t="s">
        <v>170</v>
      </c>
      <c r="AU1425" s="235" t="s">
        <v>79</v>
      </c>
      <c r="AV1425" s="13" t="s">
        <v>77</v>
      </c>
      <c r="AW1425" s="13" t="s">
        <v>31</v>
      </c>
      <c r="AX1425" s="13" t="s">
        <v>69</v>
      </c>
      <c r="AY1425" s="235" t="s">
        <v>159</v>
      </c>
    </row>
    <row r="1426" s="14" customFormat="1">
      <c r="A1426" s="14"/>
      <c r="B1426" s="236"/>
      <c r="C1426" s="237"/>
      <c r="D1426" s="227" t="s">
        <v>170</v>
      </c>
      <c r="E1426" s="238" t="s">
        <v>19</v>
      </c>
      <c r="F1426" s="239" t="s">
        <v>1596</v>
      </c>
      <c r="G1426" s="237"/>
      <c r="H1426" s="240">
        <v>97.290999999999997</v>
      </c>
      <c r="I1426" s="241"/>
      <c r="J1426" s="237"/>
      <c r="K1426" s="237"/>
      <c r="L1426" s="242"/>
      <c r="M1426" s="243"/>
      <c r="N1426" s="244"/>
      <c r="O1426" s="244"/>
      <c r="P1426" s="244"/>
      <c r="Q1426" s="244"/>
      <c r="R1426" s="244"/>
      <c r="S1426" s="244"/>
      <c r="T1426" s="245"/>
      <c r="U1426" s="14"/>
      <c r="V1426" s="14"/>
      <c r="W1426" s="14"/>
      <c r="X1426" s="14"/>
      <c r="Y1426" s="14"/>
      <c r="Z1426" s="14"/>
      <c r="AA1426" s="14"/>
      <c r="AB1426" s="14"/>
      <c r="AC1426" s="14"/>
      <c r="AD1426" s="14"/>
      <c r="AE1426" s="14"/>
      <c r="AT1426" s="246" t="s">
        <v>170</v>
      </c>
      <c r="AU1426" s="246" t="s">
        <v>79</v>
      </c>
      <c r="AV1426" s="14" t="s">
        <v>79</v>
      </c>
      <c r="AW1426" s="14" t="s">
        <v>31</v>
      </c>
      <c r="AX1426" s="14" t="s">
        <v>77</v>
      </c>
      <c r="AY1426" s="246" t="s">
        <v>159</v>
      </c>
    </row>
    <row r="1427" s="2" customFormat="1" ht="16.5" customHeight="1">
      <c r="A1427" s="41"/>
      <c r="B1427" s="42"/>
      <c r="C1427" s="258" t="s">
        <v>1597</v>
      </c>
      <c r="D1427" s="258" t="s">
        <v>316</v>
      </c>
      <c r="E1427" s="259" t="s">
        <v>1598</v>
      </c>
      <c r="F1427" s="260" t="s">
        <v>1599</v>
      </c>
      <c r="G1427" s="261" t="s">
        <v>197</v>
      </c>
      <c r="H1427" s="262">
        <v>116.749</v>
      </c>
      <c r="I1427" s="263"/>
      <c r="J1427" s="264">
        <f>ROUND(I1427*H1427,2)</f>
        <v>0</v>
      </c>
      <c r="K1427" s="260" t="s">
        <v>165</v>
      </c>
      <c r="L1427" s="265"/>
      <c r="M1427" s="266" t="s">
        <v>19</v>
      </c>
      <c r="N1427" s="267" t="s">
        <v>40</v>
      </c>
      <c r="O1427" s="87"/>
      <c r="P1427" s="216">
        <f>O1427*H1427</f>
        <v>0</v>
      </c>
      <c r="Q1427" s="216">
        <v>0.00017000000000000001</v>
      </c>
      <c r="R1427" s="216">
        <f>Q1427*H1427</f>
        <v>0.01984733</v>
      </c>
      <c r="S1427" s="216">
        <v>0</v>
      </c>
      <c r="T1427" s="217">
        <f>S1427*H1427</f>
        <v>0</v>
      </c>
      <c r="U1427" s="41"/>
      <c r="V1427" s="41"/>
      <c r="W1427" s="41"/>
      <c r="X1427" s="41"/>
      <c r="Y1427" s="41"/>
      <c r="Z1427" s="41"/>
      <c r="AA1427" s="41"/>
      <c r="AB1427" s="41"/>
      <c r="AC1427" s="41"/>
      <c r="AD1427" s="41"/>
      <c r="AE1427" s="41"/>
      <c r="AR1427" s="218" t="s">
        <v>342</v>
      </c>
      <c r="AT1427" s="218" t="s">
        <v>316</v>
      </c>
      <c r="AU1427" s="218" t="s">
        <v>79</v>
      </c>
      <c r="AY1427" s="20" t="s">
        <v>159</v>
      </c>
      <c r="BE1427" s="219">
        <f>IF(N1427="základní",J1427,0)</f>
        <v>0</v>
      </c>
      <c r="BF1427" s="219">
        <f>IF(N1427="snížená",J1427,0)</f>
        <v>0</v>
      </c>
      <c r="BG1427" s="219">
        <f>IF(N1427="zákl. přenesená",J1427,0)</f>
        <v>0</v>
      </c>
      <c r="BH1427" s="219">
        <f>IF(N1427="sníž. přenesená",J1427,0)</f>
        <v>0</v>
      </c>
      <c r="BI1427" s="219">
        <f>IF(N1427="nulová",J1427,0)</f>
        <v>0</v>
      </c>
      <c r="BJ1427" s="20" t="s">
        <v>77</v>
      </c>
      <c r="BK1427" s="219">
        <f>ROUND(I1427*H1427,2)</f>
        <v>0</v>
      </c>
      <c r="BL1427" s="20" t="s">
        <v>273</v>
      </c>
      <c r="BM1427" s="218" t="s">
        <v>1600</v>
      </c>
    </row>
    <row r="1428" s="14" customFormat="1">
      <c r="A1428" s="14"/>
      <c r="B1428" s="236"/>
      <c r="C1428" s="237"/>
      <c r="D1428" s="227" t="s">
        <v>170</v>
      </c>
      <c r="E1428" s="238" t="s">
        <v>19</v>
      </c>
      <c r="F1428" s="239" t="s">
        <v>1601</v>
      </c>
      <c r="G1428" s="237"/>
      <c r="H1428" s="240">
        <v>116.749</v>
      </c>
      <c r="I1428" s="241"/>
      <c r="J1428" s="237"/>
      <c r="K1428" s="237"/>
      <c r="L1428" s="242"/>
      <c r="M1428" s="243"/>
      <c r="N1428" s="244"/>
      <c r="O1428" s="244"/>
      <c r="P1428" s="244"/>
      <c r="Q1428" s="244"/>
      <c r="R1428" s="244"/>
      <c r="S1428" s="244"/>
      <c r="T1428" s="245"/>
      <c r="U1428" s="14"/>
      <c r="V1428" s="14"/>
      <c r="W1428" s="14"/>
      <c r="X1428" s="14"/>
      <c r="Y1428" s="14"/>
      <c r="Z1428" s="14"/>
      <c r="AA1428" s="14"/>
      <c r="AB1428" s="14"/>
      <c r="AC1428" s="14"/>
      <c r="AD1428" s="14"/>
      <c r="AE1428" s="14"/>
      <c r="AT1428" s="246" t="s">
        <v>170</v>
      </c>
      <c r="AU1428" s="246" t="s">
        <v>79</v>
      </c>
      <c r="AV1428" s="14" t="s">
        <v>79</v>
      </c>
      <c r="AW1428" s="14" t="s">
        <v>31</v>
      </c>
      <c r="AX1428" s="14" t="s">
        <v>77</v>
      </c>
      <c r="AY1428" s="246" t="s">
        <v>159</v>
      </c>
    </row>
    <row r="1429" s="2" customFormat="1" ht="24.15" customHeight="1">
      <c r="A1429" s="41"/>
      <c r="B1429" s="42"/>
      <c r="C1429" s="207" t="s">
        <v>1602</v>
      </c>
      <c r="D1429" s="207" t="s">
        <v>161</v>
      </c>
      <c r="E1429" s="208" t="s">
        <v>1603</v>
      </c>
      <c r="F1429" s="209" t="s">
        <v>1604</v>
      </c>
      <c r="G1429" s="210" t="s">
        <v>197</v>
      </c>
      <c r="H1429" s="211">
        <v>613.32000000000005</v>
      </c>
      <c r="I1429" s="212"/>
      <c r="J1429" s="213">
        <f>ROUND(I1429*H1429,2)</f>
        <v>0</v>
      </c>
      <c r="K1429" s="209" t="s">
        <v>165</v>
      </c>
      <c r="L1429" s="47"/>
      <c r="M1429" s="214" t="s">
        <v>19</v>
      </c>
      <c r="N1429" s="215" t="s">
        <v>40</v>
      </c>
      <c r="O1429" s="87"/>
      <c r="P1429" s="216">
        <f>O1429*H1429</f>
        <v>0</v>
      </c>
      <c r="Q1429" s="216">
        <v>0</v>
      </c>
      <c r="R1429" s="216">
        <f>Q1429*H1429</f>
        <v>0</v>
      </c>
      <c r="S1429" s="216">
        <v>0</v>
      </c>
      <c r="T1429" s="217">
        <f>S1429*H1429</f>
        <v>0</v>
      </c>
      <c r="U1429" s="41"/>
      <c r="V1429" s="41"/>
      <c r="W1429" s="41"/>
      <c r="X1429" s="41"/>
      <c r="Y1429" s="41"/>
      <c r="Z1429" s="41"/>
      <c r="AA1429" s="41"/>
      <c r="AB1429" s="41"/>
      <c r="AC1429" s="41"/>
      <c r="AD1429" s="41"/>
      <c r="AE1429" s="41"/>
      <c r="AR1429" s="218" t="s">
        <v>273</v>
      </c>
      <c r="AT1429" s="218" t="s">
        <v>161</v>
      </c>
      <c r="AU1429" s="218" t="s">
        <v>79</v>
      </c>
      <c r="AY1429" s="20" t="s">
        <v>159</v>
      </c>
      <c r="BE1429" s="219">
        <f>IF(N1429="základní",J1429,0)</f>
        <v>0</v>
      </c>
      <c r="BF1429" s="219">
        <f>IF(N1429="snížená",J1429,0)</f>
        <v>0</v>
      </c>
      <c r="BG1429" s="219">
        <f>IF(N1429="zákl. přenesená",J1429,0)</f>
        <v>0</v>
      </c>
      <c r="BH1429" s="219">
        <f>IF(N1429="sníž. přenesená",J1429,0)</f>
        <v>0</v>
      </c>
      <c r="BI1429" s="219">
        <f>IF(N1429="nulová",J1429,0)</f>
        <v>0</v>
      </c>
      <c r="BJ1429" s="20" t="s">
        <v>77</v>
      </c>
      <c r="BK1429" s="219">
        <f>ROUND(I1429*H1429,2)</f>
        <v>0</v>
      </c>
      <c r="BL1429" s="20" t="s">
        <v>273</v>
      </c>
      <c r="BM1429" s="218" t="s">
        <v>1605</v>
      </c>
    </row>
    <row r="1430" s="2" customFormat="1">
      <c r="A1430" s="41"/>
      <c r="B1430" s="42"/>
      <c r="C1430" s="43"/>
      <c r="D1430" s="220" t="s">
        <v>168</v>
      </c>
      <c r="E1430" s="43"/>
      <c r="F1430" s="221" t="s">
        <v>1606</v>
      </c>
      <c r="G1430" s="43"/>
      <c r="H1430" s="43"/>
      <c r="I1430" s="222"/>
      <c r="J1430" s="43"/>
      <c r="K1430" s="43"/>
      <c r="L1430" s="47"/>
      <c r="M1430" s="223"/>
      <c r="N1430" s="224"/>
      <c r="O1430" s="87"/>
      <c r="P1430" s="87"/>
      <c r="Q1430" s="87"/>
      <c r="R1430" s="87"/>
      <c r="S1430" s="87"/>
      <c r="T1430" s="88"/>
      <c r="U1430" s="41"/>
      <c r="V1430" s="41"/>
      <c r="W1430" s="41"/>
      <c r="X1430" s="41"/>
      <c r="Y1430" s="41"/>
      <c r="Z1430" s="41"/>
      <c r="AA1430" s="41"/>
      <c r="AB1430" s="41"/>
      <c r="AC1430" s="41"/>
      <c r="AD1430" s="41"/>
      <c r="AE1430" s="41"/>
      <c r="AT1430" s="20" t="s">
        <v>168</v>
      </c>
      <c r="AU1430" s="20" t="s">
        <v>79</v>
      </c>
    </row>
    <row r="1431" s="13" customFormat="1">
      <c r="A1431" s="13"/>
      <c r="B1431" s="225"/>
      <c r="C1431" s="226"/>
      <c r="D1431" s="227" t="s">
        <v>170</v>
      </c>
      <c r="E1431" s="228" t="s">
        <v>19</v>
      </c>
      <c r="F1431" s="229" t="s">
        <v>1404</v>
      </c>
      <c r="G1431" s="226"/>
      <c r="H1431" s="228" t="s">
        <v>19</v>
      </c>
      <c r="I1431" s="230"/>
      <c r="J1431" s="226"/>
      <c r="K1431" s="226"/>
      <c r="L1431" s="231"/>
      <c r="M1431" s="232"/>
      <c r="N1431" s="233"/>
      <c r="O1431" s="233"/>
      <c r="P1431" s="233"/>
      <c r="Q1431" s="233"/>
      <c r="R1431" s="233"/>
      <c r="S1431" s="233"/>
      <c r="T1431" s="234"/>
      <c r="U1431" s="13"/>
      <c r="V1431" s="13"/>
      <c r="W1431" s="13"/>
      <c r="X1431" s="13"/>
      <c r="Y1431" s="13"/>
      <c r="Z1431" s="13"/>
      <c r="AA1431" s="13"/>
      <c r="AB1431" s="13"/>
      <c r="AC1431" s="13"/>
      <c r="AD1431" s="13"/>
      <c r="AE1431" s="13"/>
      <c r="AT1431" s="235" t="s">
        <v>170</v>
      </c>
      <c r="AU1431" s="235" t="s">
        <v>79</v>
      </c>
      <c r="AV1431" s="13" t="s">
        <v>77</v>
      </c>
      <c r="AW1431" s="13" t="s">
        <v>31</v>
      </c>
      <c r="AX1431" s="13" t="s">
        <v>69</v>
      </c>
      <c r="AY1431" s="235" t="s">
        <v>159</v>
      </c>
    </row>
    <row r="1432" s="14" customFormat="1">
      <c r="A1432" s="14"/>
      <c r="B1432" s="236"/>
      <c r="C1432" s="237"/>
      <c r="D1432" s="227" t="s">
        <v>170</v>
      </c>
      <c r="E1432" s="238" t="s">
        <v>19</v>
      </c>
      <c r="F1432" s="239" t="s">
        <v>1607</v>
      </c>
      <c r="G1432" s="237"/>
      <c r="H1432" s="240">
        <v>302.94</v>
      </c>
      <c r="I1432" s="241"/>
      <c r="J1432" s="237"/>
      <c r="K1432" s="237"/>
      <c r="L1432" s="242"/>
      <c r="M1432" s="243"/>
      <c r="N1432" s="244"/>
      <c r="O1432" s="244"/>
      <c r="P1432" s="244"/>
      <c r="Q1432" s="244"/>
      <c r="R1432" s="244"/>
      <c r="S1432" s="244"/>
      <c r="T1432" s="245"/>
      <c r="U1432" s="14"/>
      <c r="V1432" s="14"/>
      <c r="W1432" s="14"/>
      <c r="X1432" s="14"/>
      <c r="Y1432" s="14"/>
      <c r="Z1432" s="14"/>
      <c r="AA1432" s="14"/>
      <c r="AB1432" s="14"/>
      <c r="AC1432" s="14"/>
      <c r="AD1432" s="14"/>
      <c r="AE1432" s="14"/>
      <c r="AT1432" s="246" t="s">
        <v>170</v>
      </c>
      <c r="AU1432" s="246" t="s">
        <v>79</v>
      </c>
      <c r="AV1432" s="14" t="s">
        <v>79</v>
      </c>
      <c r="AW1432" s="14" t="s">
        <v>31</v>
      </c>
      <c r="AX1432" s="14" t="s">
        <v>69</v>
      </c>
      <c r="AY1432" s="246" t="s">
        <v>159</v>
      </c>
    </row>
    <row r="1433" s="13" customFormat="1">
      <c r="A1433" s="13"/>
      <c r="B1433" s="225"/>
      <c r="C1433" s="226"/>
      <c r="D1433" s="227" t="s">
        <v>170</v>
      </c>
      <c r="E1433" s="228" t="s">
        <v>19</v>
      </c>
      <c r="F1433" s="229" t="s">
        <v>1406</v>
      </c>
      <c r="G1433" s="226"/>
      <c r="H1433" s="228" t="s">
        <v>19</v>
      </c>
      <c r="I1433" s="230"/>
      <c r="J1433" s="226"/>
      <c r="K1433" s="226"/>
      <c r="L1433" s="231"/>
      <c r="M1433" s="232"/>
      <c r="N1433" s="233"/>
      <c r="O1433" s="233"/>
      <c r="P1433" s="233"/>
      <c r="Q1433" s="233"/>
      <c r="R1433" s="233"/>
      <c r="S1433" s="233"/>
      <c r="T1433" s="234"/>
      <c r="U1433" s="13"/>
      <c r="V1433" s="13"/>
      <c r="W1433" s="13"/>
      <c r="X1433" s="13"/>
      <c r="Y1433" s="13"/>
      <c r="Z1433" s="13"/>
      <c r="AA1433" s="13"/>
      <c r="AB1433" s="13"/>
      <c r="AC1433" s="13"/>
      <c r="AD1433" s="13"/>
      <c r="AE1433" s="13"/>
      <c r="AT1433" s="235" t="s">
        <v>170</v>
      </c>
      <c r="AU1433" s="235" t="s">
        <v>79</v>
      </c>
      <c r="AV1433" s="13" t="s">
        <v>77</v>
      </c>
      <c r="AW1433" s="13" t="s">
        <v>31</v>
      </c>
      <c r="AX1433" s="13" t="s">
        <v>69</v>
      </c>
      <c r="AY1433" s="235" t="s">
        <v>159</v>
      </c>
    </row>
    <row r="1434" s="14" customFormat="1">
      <c r="A1434" s="14"/>
      <c r="B1434" s="236"/>
      <c r="C1434" s="237"/>
      <c r="D1434" s="227" t="s">
        <v>170</v>
      </c>
      <c r="E1434" s="238" t="s">
        <v>19</v>
      </c>
      <c r="F1434" s="239" t="s">
        <v>1407</v>
      </c>
      <c r="G1434" s="237"/>
      <c r="H1434" s="240">
        <v>8.9000000000000004</v>
      </c>
      <c r="I1434" s="241"/>
      <c r="J1434" s="237"/>
      <c r="K1434" s="237"/>
      <c r="L1434" s="242"/>
      <c r="M1434" s="243"/>
      <c r="N1434" s="244"/>
      <c r="O1434" s="244"/>
      <c r="P1434" s="244"/>
      <c r="Q1434" s="244"/>
      <c r="R1434" s="244"/>
      <c r="S1434" s="244"/>
      <c r="T1434" s="245"/>
      <c r="U1434" s="14"/>
      <c r="V1434" s="14"/>
      <c r="W1434" s="14"/>
      <c r="X1434" s="14"/>
      <c r="Y1434" s="14"/>
      <c r="Z1434" s="14"/>
      <c r="AA1434" s="14"/>
      <c r="AB1434" s="14"/>
      <c r="AC1434" s="14"/>
      <c r="AD1434" s="14"/>
      <c r="AE1434" s="14"/>
      <c r="AT1434" s="246" t="s">
        <v>170</v>
      </c>
      <c r="AU1434" s="246" t="s">
        <v>79</v>
      </c>
      <c r="AV1434" s="14" t="s">
        <v>79</v>
      </c>
      <c r="AW1434" s="14" t="s">
        <v>31</v>
      </c>
      <c r="AX1434" s="14" t="s">
        <v>69</v>
      </c>
      <c r="AY1434" s="246" t="s">
        <v>159</v>
      </c>
    </row>
    <row r="1435" s="13" customFormat="1">
      <c r="A1435" s="13"/>
      <c r="B1435" s="225"/>
      <c r="C1435" s="226"/>
      <c r="D1435" s="227" t="s">
        <v>170</v>
      </c>
      <c r="E1435" s="228" t="s">
        <v>19</v>
      </c>
      <c r="F1435" s="229" t="s">
        <v>1526</v>
      </c>
      <c r="G1435" s="226"/>
      <c r="H1435" s="228" t="s">
        <v>19</v>
      </c>
      <c r="I1435" s="230"/>
      <c r="J1435" s="226"/>
      <c r="K1435" s="226"/>
      <c r="L1435" s="231"/>
      <c r="M1435" s="232"/>
      <c r="N1435" s="233"/>
      <c r="O1435" s="233"/>
      <c r="P1435" s="233"/>
      <c r="Q1435" s="233"/>
      <c r="R1435" s="233"/>
      <c r="S1435" s="233"/>
      <c r="T1435" s="234"/>
      <c r="U1435" s="13"/>
      <c r="V1435" s="13"/>
      <c r="W1435" s="13"/>
      <c r="X1435" s="13"/>
      <c r="Y1435" s="13"/>
      <c r="Z1435" s="13"/>
      <c r="AA1435" s="13"/>
      <c r="AB1435" s="13"/>
      <c r="AC1435" s="13"/>
      <c r="AD1435" s="13"/>
      <c r="AE1435" s="13"/>
      <c r="AT1435" s="235" t="s">
        <v>170</v>
      </c>
      <c r="AU1435" s="235" t="s">
        <v>79</v>
      </c>
      <c r="AV1435" s="13" t="s">
        <v>77</v>
      </c>
      <c r="AW1435" s="13" t="s">
        <v>31</v>
      </c>
      <c r="AX1435" s="13" t="s">
        <v>69</v>
      </c>
      <c r="AY1435" s="235" t="s">
        <v>159</v>
      </c>
    </row>
    <row r="1436" s="14" customFormat="1">
      <c r="A1436" s="14"/>
      <c r="B1436" s="236"/>
      <c r="C1436" s="237"/>
      <c r="D1436" s="227" t="s">
        <v>170</v>
      </c>
      <c r="E1436" s="238" t="s">
        <v>19</v>
      </c>
      <c r="F1436" s="239" t="s">
        <v>407</v>
      </c>
      <c r="G1436" s="237"/>
      <c r="H1436" s="240">
        <v>44</v>
      </c>
      <c r="I1436" s="241"/>
      <c r="J1436" s="237"/>
      <c r="K1436" s="237"/>
      <c r="L1436" s="242"/>
      <c r="M1436" s="243"/>
      <c r="N1436" s="244"/>
      <c r="O1436" s="244"/>
      <c r="P1436" s="244"/>
      <c r="Q1436" s="244"/>
      <c r="R1436" s="244"/>
      <c r="S1436" s="244"/>
      <c r="T1436" s="245"/>
      <c r="U1436" s="14"/>
      <c r="V1436" s="14"/>
      <c r="W1436" s="14"/>
      <c r="X1436" s="14"/>
      <c r="Y1436" s="14"/>
      <c r="Z1436" s="14"/>
      <c r="AA1436" s="14"/>
      <c r="AB1436" s="14"/>
      <c r="AC1436" s="14"/>
      <c r="AD1436" s="14"/>
      <c r="AE1436" s="14"/>
      <c r="AT1436" s="246" t="s">
        <v>170</v>
      </c>
      <c r="AU1436" s="246" t="s">
        <v>79</v>
      </c>
      <c r="AV1436" s="14" t="s">
        <v>79</v>
      </c>
      <c r="AW1436" s="14" t="s">
        <v>31</v>
      </c>
      <c r="AX1436" s="14" t="s">
        <v>69</v>
      </c>
      <c r="AY1436" s="246" t="s">
        <v>159</v>
      </c>
    </row>
    <row r="1437" s="13" customFormat="1">
      <c r="A1437" s="13"/>
      <c r="B1437" s="225"/>
      <c r="C1437" s="226"/>
      <c r="D1437" s="227" t="s">
        <v>170</v>
      </c>
      <c r="E1437" s="228" t="s">
        <v>19</v>
      </c>
      <c r="F1437" s="229" t="s">
        <v>1528</v>
      </c>
      <c r="G1437" s="226"/>
      <c r="H1437" s="228" t="s">
        <v>19</v>
      </c>
      <c r="I1437" s="230"/>
      <c r="J1437" s="226"/>
      <c r="K1437" s="226"/>
      <c r="L1437" s="231"/>
      <c r="M1437" s="232"/>
      <c r="N1437" s="233"/>
      <c r="O1437" s="233"/>
      <c r="P1437" s="233"/>
      <c r="Q1437" s="233"/>
      <c r="R1437" s="233"/>
      <c r="S1437" s="233"/>
      <c r="T1437" s="234"/>
      <c r="U1437" s="13"/>
      <c r="V1437" s="13"/>
      <c r="W1437" s="13"/>
      <c r="X1437" s="13"/>
      <c r="Y1437" s="13"/>
      <c r="Z1437" s="13"/>
      <c r="AA1437" s="13"/>
      <c r="AB1437" s="13"/>
      <c r="AC1437" s="13"/>
      <c r="AD1437" s="13"/>
      <c r="AE1437" s="13"/>
      <c r="AT1437" s="235" t="s">
        <v>170</v>
      </c>
      <c r="AU1437" s="235" t="s">
        <v>79</v>
      </c>
      <c r="AV1437" s="13" t="s">
        <v>77</v>
      </c>
      <c r="AW1437" s="13" t="s">
        <v>31</v>
      </c>
      <c r="AX1437" s="13" t="s">
        <v>69</v>
      </c>
      <c r="AY1437" s="235" t="s">
        <v>159</v>
      </c>
    </row>
    <row r="1438" s="14" customFormat="1">
      <c r="A1438" s="14"/>
      <c r="B1438" s="236"/>
      <c r="C1438" s="237"/>
      <c r="D1438" s="227" t="s">
        <v>170</v>
      </c>
      <c r="E1438" s="238" t="s">
        <v>19</v>
      </c>
      <c r="F1438" s="239" t="s">
        <v>1608</v>
      </c>
      <c r="G1438" s="237"/>
      <c r="H1438" s="240">
        <v>257.48000000000002</v>
      </c>
      <c r="I1438" s="241"/>
      <c r="J1438" s="237"/>
      <c r="K1438" s="237"/>
      <c r="L1438" s="242"/>
      <c r="M1438" s="243"/>
      <c r="N1438" s="244"/>
      <c r="O1438" s="244"/>
      <c r="P1438" s="244"/>
      <c r="Q1438" s="244"/>
      <c r="R1438" s="244"/>
      <c r="S1438" s="244"/>
      <c r="T1438" s="245"/>
      <c r="U1438" s="14"/>
      <c r="V1438" s="14"/>
      <c r="W1438" s="14"/>
      <c r="X1438" s="14"/>
      <c r="Y1438" s="14"/>
      <c r="Z1438" s="14"/>
      <c r="AA1438" s="14"/>
      <c r="AB1438" s="14"/>
      <c r="AC1438" s="14"/>
      <c r="AD1438" s="14"/>
      <c r="AE1438" s="14"/>
      <c r="AT1438" s="246" t="s">
        <v>170</v>
      </c>
      <c r="AU1438" s="246" t="s">
        <v>79</v>
      </c>
      <c r="AV1438" s="14" t="s">
        <v>79</v>
      </c>
      <c r="AW1438" s="14" t="s">
        <v>31</v>
      </c>
      <c r="AX1438" s="14" t="s">
        <v>69</v>
      </c>
      <c r="AY1438" s="246" t="s">
        <v>159</v>
      </c>
    </row>
    <row r="1439" s="15" customFormat="1">
      <c r="A1439" s="15"/>
      <c r="B1439" s="247"/>
      <c r="C1439" s="248"/>
      <c r="D1439" s="227" t="s">
        <v>170</v>
      </c>
      <c r="E1439" s="249" t="s">
        <v>19</v>
      </c>
      <c r="F1439" s="250" t="s">
        <v>188</v>
      </c>
      <c r="G1439" s="248"/>
      <c r="H1439" s="251">
        <v>613.31999999999994</v>
      </c>
      <c r="I1439" s="252"/>
      <c r="J1439" s="248"/>
      <c r="K1439" s="248"/>
      <c r="L1439" s="253"/>
      <c r="M1439" s="254"/>
      <c r="N1439" s="255"/>
      <c r="O1439" s="255"/>
      <c r="P1439" s="255"/>
      <c r="Q1439" s="255"/>
      <c r="R1439" s="255"/>
      <c r="S1439" s="255"/>
      <c r="T1439" s="256"/>
      <c r="U1439" s="15"/>
      <c r="V1439" s="15"/>
      <c r="W1439" s="15"/>
      <c r="X1439" s="15"/>
      <c r="Y1439" s="15"/>
      <c r="Z1439" s="15"/>
      <c r="AA1439" s="15"/>
      <c r="AB1439" s="15"/>
      <c r="AC1439" s="15"/>
      <c r="AD1439" s="15"/>
      <c r="AE1439" s="15"/>
      <c r="AT1439" s="257" t="s">
        <v>170</v>
      </c>
      <c r="AU1439" s="257" t="s">
        <v>79</v>
      </c>
      <c r="AV1439" s="15" t="s">
        <v>166</v>
      </c>
      <c r="AW1439" s="15" t="s">
        <v>31</v>
      </c>
      <c r="AX1439" s="15" t="s">
        <v>77</v>
      </c>
      <c r="AY1439" s="257" t="s">
        <v>159</v>
      </c>
    </row>
    <row r="1440" s="2" customFormat="1" ht="16.5" customHeight="1">
      <c r="A1440" s="41"/>
      <c r="B1440" s="42"/>
      <c r="C1440" s="258" t="s">
        <v>1609</v>
      </c>
      <c r="D1440" s="258" t="s">
        <v>316</v>
      </c>
      <c r="E1440" s="259" t="s">
        <v>1598</v>
      </c>
      <c r="F1440" s="260" t="s">
        <v>1599</v>
      </c>
      <c r="G1440" s="261" t="s">
        <v>197</v>
      </c>
      <c r="H1440" s="262">
        <v>735.98400000000004</v>
      </c>
      <c r="I1440" s="263"/>
      <c r="J1440" s="264">
        <f>ROUND(I1440*H1440,2)</f>
        <v>0</v>
      </c>
      <c r="K1440" s="260" t="s">
        <v>165</v>
      </c>
      <c r="L1440" s="265"/>
      <c r="M1440" s="266" t="s">
        <v>19</v>
      </c>
      <c r="N1440" s="267" t="s">
        <v>40</v>
      </c>
      <c r="O1440" s="87"/>
      <c r="P1440" s="216">
        <f>O1440*H1440</f>
        <v>0</v>
      </c>
      <c r="Q1440" s="216">
        <v>0.00017000000000000001</v>
      </c>
      <c r="R1440" s="216">
        <f>Q1440*H1440</f>
        <v>0.12511728000000003</v>
      </c>
      <c r="S1440" s="216">
        <v>0</v>
      </c>
      <c r="T1440" s="217">
        <f>S1440*H1440</f>
        <v>0</v>
      </c>
      <c r="U1440" s="41"/>
      <c r="V1440" s="41"/>
      <c r="W1440" s="41"/>
      <c r="X1440" s="41"/>
      <c r="Y1440" s="41"/>
      <c r="Z1440" s="41"/>
      <c r="AA1440" s="41"/>
      <c r="AB1440" s="41"/>
      <c r="AC1440" s="41"/>
      <c r="AD1440" s="41"/>
      <c r="AE1440" s="41"/>
      <c r="AR1440" s="218" t="s">
        <v>342</v>
      </c>
      <c r="AT1440" s="218" t="s">
        <v>316</v>
      </c>
      <c r="AU1440" s="218" t="s">
        <v>79</v>
      </c>
      <c r="AY1440" s="20" t="s">
        <v>159</v>
      </c>
      <c r="BE1440" s="219">
        <f>IF(N1440="základní",J1440,0)</f>
        <v>0</v>
      </c>
      <c r="BF1440" s="219">
        <f>IF(N1440="snížená",J1440,0)</f>
        <v>0</v>
      </c>
      <c r="BG1440" s="219">
        <f>IF(N1440="zákl. přenesená",J1440,0)</f>
        <v>0</v>
      </c>
      <c r="BH1440" s="219">
        <f>IF(N1440="sníž. přenesená",J1440,0)</f>
        <v>0</v>
      </c>
      <c r="BI1440" s="219">
        <f>IF(N1440="nulová",J1440,0)</f>
        <v>0</v>
      </c>
      <c r="BJ1440" s="20" t="s">
        <v>77</v>
      </c>
      <c r="BK1440" s="219">
        <f>ROUND(I1440*H1440,2)</f>
        <v>0</v>
      </c>
      <c r="BL1440" s="20" t="s">
        <v>273</v>
      </c>
      <c r="BM1440" s="218" t="s">
        <v>1610</v>
      </c>
    </row>
    <row r="1441" s="14" customFormat="1">
      <c r="A1441" s="14"/>
      <c r="B1441" s="236"/>
      <c r="C1441" s="237"/>
      <c r="D1441" s="227" t="s">
        <v>170</v>
      </c>
      <c r="E1441" s="238" t="s">
        <v>19</v>
      </c>
      <c r="F1441" s="239" t="s">
        <v>1611</v>
      </c>
      <c r="G1441" s="237"/>
      <c r="H1441" s="240">
        <v>735.98400000000004</v>
      </c>
      <c r="I1441" s="241"/>
      <c r="J1441" s="237"/>
      <c r="K1441" s="237"/>
      <c r="L1441" s="242"/>
      <c r="M1441" s="243"/>
      <c r="N1441" s="244"/>
      <c r="O1441" s="244"/>
      <c r="P1441" s="244"/>
      <c r="Q1441" s="244"/>
      <c r="R1441" s="244"/>
      <c r="S1441" s="244"/>
      <c r="T1441" s="245"/>
      <c r="U1441" s="14"/>
      <c r="V1441" s="14"/>
      <c r="W1441" s="14"/>
      <c r="X1441" s="14"/>
      <c r="Y1441" s="14"/>
      <c r="Z1441" s="14"/>
      <c r="AA1441" s="14"/>
      <c r="AB1441" s="14"/>
      <c r="AC1441" s="14"/>
      <c r="AD1441" s="14"/>
      <c r="AE1441" s="14"/>
      <c r="AT1441" s="246" t="s">
        <v>170</v>
      </c>
      <c r="AU1441" s="246" t="s">
        <v>79</v>
      </c>
      <c r="AV1441" s="14" t="s">
        <v>79</v>
      </c>
      <c r="AW1441" s="14" t="s">
        <v>31</v>
      </c>
      <c r="AX1441" s="14" t="s">
        <v>77</v>
      </c>
      <c r="AY1441" s="246" t="s">
        <v>159</v>
      </c>
    </row>
    <row r="1442" s="2" customFormat="1" ht="24.15" customHeight="1">
      <c r="A1442" s="41"/>
      <c r="B1442" s="42"/>
      <c r="C1442" s="207" t="s">
        <v>1612</v>
      </c>
      <c r="D1442" s="207" t="s">
        <v>161</v>
      </c>
      <c r="E1442" s="208" t="s">
        <v>1613</v>
      </c>
      <c r="F1442" s="209" t="s">
        <v>1614</v>
      </c>
      <c r="G1442" s="210" t="s">
        <v>197</v>
      </c>
      <c r="H1442" s="211">
        <v>2136.6100000000001</v>
      </c>
      <c r="I1442" s="212"/>
      <c r="J1442" s="213">
        <f>ROUND(I1442*H1442,2)</f>
        <v>0</v>
      </c>
      <c r="K1442" s="209" t="s">
        <v>165</v>
      </c>
      <c r="L1442" s="47"/>
      <c r="M1442" s="214" t="s">
        <v>19</v>
      </c>
      <c r="N1442" s="215" t="s">
        <v>40</v>
      </c>
      <c r="O1442" s="87"/>
      <c r="P1442" s="216">
        <f>O1442*H1442</f>
        <v>0</v>
      </c>
      <c r="Q1442" s="216">
        <v>0.00125</v>
      </c>
      <c r="R1442" s="216">
        <f>Q1442*H1442</f>
        <v>2.6707625000000004</v>
      </c>
      <c r="S1442" s="216">
        <v>0</v>
      </c>
      <c r="T1442" s="217">
        <f>S1442*H1442</f>
        <v>0</v>
      </c>
      <c r="U1442" s="41"/>
      <c r="V1442" s="41"/>
      <c r="W1442" s="41"/>
      <c r="X1442" s="41"/>
      <c r="Y1442" s="41"/>
      <c r="Z1442" s="41"/>
      <c r="AA1442" s="41"/>
      <c r="AB1442" s="41"/>
      <c r="AC1442" s="41"/>
      <c r="AD1442" s="41"/>
      <c r="AE1442" s="41"/>
      <c r="AR1442" s="218" t="s">
        <v>273</v>
      </c>
      <c r="AT1442" s="218" t="s">
        <v>161</v>
      </c>
      <c r="AU1442" s="218" t="s">
        <v>79</v>
      </c>
      <c r="AY1442" s="20" t="s">
        <v>159</v>
      </c>
      <c r="BE1442" s="219">
        <f>IF(N1442="základní",J1442,0)</f>
        <v>0</v>
      </c>
      <c r="BF1442" s="219">
        <f>IF(N1442="snížená",J1442,0)</f>
        <v>0</v>
      </c>
      <c r="BG1442" s="219">
        <f>IF(N1442="zákl. přenesená",J1442,0)</f>
        <v>0</v>
      </c>
      <c r="BH1442" s="219">
        <f>IF(N1442="sníž. přenesená",J1442,0)</f>
        <v>0</v>
      </c>
      <c r="BI1442" s="219">
        <f>IF(N1442="nulová",J1442,0)</f>
        <v>0</v>
      </c>
      <c r="BJ1442" s="20" t="s">
        <v>77</v>
      </c>
      <c r="BK1442" s="219">
        <f>ROUND(I1442*H1442,2)</f>
        <v>0</v>
      </c>
      <c r="BL1442" s="20" t="s">
        <v>273</v>
      </c>
      <c r="BM1442" s="218" t="s">
        <v>1615</v>
      </c>
    </row>
    <row r="1443" s="2" customFormat="1">
      <c r="A1443" s="41"/>
      <c r="B1443" s="42"/>
      <c r="C1443" s="43"/>
      <c r="D1443" s="220" t="s">
        <v>168</v>
      </c>
      <c r="E1443" s="43"/>
      <c r="F1443" s="221" t="s">
        <v>1616</v>
      </c>
      <c r="G1443" s="43"/>
      <c r="H1443" s="43"/>
      <c r="I1443" s="222"/>
      <c r="J1443" s="43"/>
      <c r="K1443" s="43"/>
      <c r="L1443" s="47"/>
      <c r="M1443" s="223"/>
      <c r="N1443" s="224"/>
      <c r="O1443" s="87"/>
      <c r="P1443" s="87"/>
      <c r="Q1443" s="87"/>
      <c r="R1443" s="87"/>
      <c r="S1443" s="87"/>
      <c r="T1443" s="88"/>
      <c r="U1443" s="41"/>
      <c r="V1443" s="41"/>
      <c r="W1443" s="41"/>
      <c r="X1443" s="41"/>
      <c r="Y1443" s="41"/>
      <c r="Z1443" s="41"/>
      <c r="AA1443" s="41"/>
      <c r="AB1443" s="41"/>
      <c r="AC1443" s="41"/>
      <c r="AD1443" s="41"/>
      <c r="AE1443" s="41"/>
      <c r="AT1443" s="20" t="s">
        <v>168</v>
      </c>
      <c r="AU1443" s="20" t="s">
        <v>79</v>
      </c>
    </row>
    <row r="1444" s="13" customFormat="1">
      <c r="A1444" s="13"/>
      <c r="B1444" s="225"/>
      <c r="C1444" s="226"/>
      <c r="D1444" s="227" t="s">
        <v>170</v>
      </c>
      <c r="E1444" s="228" t="s">
        <v>19</v>
      </c>
      <c r="F1444" s="229" t="s">
        <v>1617</v>
      </c>
      <c r="G1444" s="226"/>
      <c r="H1444" s="228" t="s">
        <v>19</v>
      </c>
      <c r="I1444" s="230"/>
      <c r="J1444" s="226"/>
      <c r="K1444" s="226"/>
      <c r="L1444" s="231"/>
      <c r="M1444" s="232"/>
      <c r="N1444" s="233"/>
      <c r="O1444" s="233"/>
      <c r="P1444" s="233"/>
      <c r="Q1444" s="233"/>
      <c r="R1444" s="233"/>
      <c r="S1444" s="233"/>
      <c r="T1444" s="234"/>
      <c r="U1444" s="13"/>
      <c r="V1444" s="13"/>
      <c r="W1444" s="13"/>
      <c r="X1444" s="13"/>
      <c r="Y1444" s="13"/>
      <c r="Z1444" s="13"/>
      <c r="AA1444" s="13"/>
      <c r="AB1444" s="13"/>
      <c r="AC1444" s="13"/>
      <c r="AD1444" s="13"/>
      <c r="AE1444" s="13"/>
      <c r="AT1444" s="235" t="s">
        <v>170</v>
      </c>
      <c r="AU1444" s="235" t="s">
        <v>79</v>
      </c>
      <c r="AV1444" s="13" t="s">
        <v>77</v>
      </c>
      <c r="AW1444" s="13" t="s">
        <v>31</v>
      </c>
      <c r="AX1444" s="13" t="s">
        <v>69</v>
      </c>
      <c r="AY1444" s="235" t="s">
        <v>159</v>
      </c>
    </row>
    <row r="1445" s="13" customFormat="1">
      <c r="A1445" s="13"/>
      <c r="B1445" s="225"/>
      <c r="C1445" s="226"/>
      <c r="D1445" s="227" t="s">
        <v>170</v>
      </c>
      <c r="E1445" s="228" t="s">
        <v>19</v>
      </c>
      <c r="F1445" s="229" t="s">
        <v>1618</v>
      </c>
      <c r="G1445" s="226"/>
      <c r="H1445" s="228" t="s">
        <v>19</v>
      </c>
      <c r="I1445" s="230"/>
      <c r="J1445" s="226"/>
      <c r="K1445" s="226"/>
      <c r="L1445" s="231"/>
      <c r="M1445" s="232"/>
      <c r="N1445" s="233"/>
      <c r="O1445" s="233"/>
      <c r="P1445" s="233"/>
      <c r="Q1445" s="233"/>
      <c r="R1445" s="233"/>
      <c r="S1445" s="233"/>
      <c r="T1445" s="234"/>
      <c r="U1445" s="13"/>
      <c r="V1445" s="13"/>
      <c r="W1445" s="13"/>
      <c r="X1445" s="13"/>
      <c r="Y1445" s="13"/>
      <c r="Z1445" s="13"/>
      <c r="AA1445" s="13"/>
      <c r="AB1445" s="13"/>
      <c r="AC1445" s="13"/>
      <c r="AD1445" s="13"/>
      <c r="AE1445" s="13"/>
      <c r="AT1445" s="235" t="s">
        <v>170</v>
      </c>
      <c r="AU1445" s="235" t="s">
        <v>79</v>
      </c>
      <c r="AV1445" s="13" t="s">
        <v>77</v>
      </c>
      <c r="AW1445" s="13" t="s">
        <v>31</v>
      </c>
      <c r="AX1445" s="13" t="s">
        <v>69</v>
      </c>
      <c r="AY1445" s="235" t="s">
        <v>159</v>
      </c>
    </row>
    <row r="1446" s="14" customFormat="1">
      <c r="A1446" s="14"/>
      <c r="B1446" s="236"/>
      <c r="C1446" s="237"/>
      <c r="D1446" s="227" t="s">
        <v>170</v>
      </c>
      <c r="E1446" s="238" t="s">
        <v>19</v>
      </c>
      <c r="F1446" s="239" t="s">
        <v>1619</v>
      </c>
      <c r="G1446" s="237"/>
      <c r="H1446" s="240">
        <v>297.63</v>
      </c>
      <c r="I1446" s="241"/>
      <c r="J1446" s="237"/>
      <c r="K1446" s="237"/>
      <c r="L1446" s="242"/>
      <c r="M1446" s="243"/>
      <c r="N1446" s="244"/>
      <c r="O1446" s="244"/>
      <c r="P1446" s="244"/>
      <c r="Q1446" s="244"/>
      <c r="R1446" s="244"/>
      <c r="S1446" s="244"/>
      <c r="T1446" s="245"/>
      <c r="U1446" s="14"/>
      <c r="V1446" s="14"/>
      <c r="W1446" s="14"/>
      <c r="X1446" s="14"/>
      <c r="Y1446" s="14"/>
      <c r="Z1446" s="14"/>
      <c r="AA1446" s="14"/>
      <c r="AB1446" s="14"/>
      <c r="AC1446" s="14"/>
      <c r="AD1446" s="14"/>
      <c r="AE1446" s="14"/>
      <c r="AT1446" s="246" t="s">
        <v>170</v>
      </c>
      <c r="AU1446" s="246" t="s">
        <v>79</v>
      </c>
      <c r="AV1446" s="14" t="s">
        <v>79</v>
      </c>
      <c r="AW1446" s="14" t="s">
        <v>31</v>
      </c>
      <c r="AX1446" s="14" t="s">
        <v>69</v>
      </c>
      <c r="AY1446" s="246" t="s">
        <v>159</v>
      </c>
    </row>
    <row r="1447" s="13" customFormat="1">
      <c r="A1447" s="13"/>
      <c r="B1447" s="225"/>
      <c r="C1447" s="226"/>
      <c r="D1447" s="227" t="s">
        <v>170</v>
      </c>
      <c r="E1447" s="228" t="s">
        <v>19</v>
      </c>
      <c r="F1447" s="229" t="s">
        <v>1620</v>
      </c>
      <c r="G1447" s="226"/>
      <c r="H1447" s="228" t="s">
        <v>19</v>
      </c>
      <c r="I1447" s="230"/>
      <c r="J1447" s="226"/>
      <c r="K1447" s="226"/>
      <c r="L1447" s="231"/>
      <c r="M1447" s="232"/>
      <c r="N1447" s="233"/>
      <c r="O1447" s="233"/>
      <c r="P1447" s="233"/>
      <c r="Q1447" s="233"/>
      <c r="R1447" s="233"/>
      <c r="S1447" s="233"/>
      <c r="T1447" s="234"/>
      <c r="U1447" s="13"/>
      <c r="V1447" s="13"/>
      <c r="W1447" s="13"/>
      <c r="X1447" s="13"/>
      <c r="Y1447" s="13"/>
      <c r="Z1447" s="13"/>
      <c r="AA1447" s="13"/>
      <c r="AB1447" s="13"/>
      <c r="AC1447" s="13"/>
      <c r="AD1447" s="13"/>
      <c r="AE1447" s="13"/>
      <c r="AT1447" s="235" t="s">
        <v>170</v>
      </c>
      <c r="AU1447" s="235" t="s">
        <v>79</v>
      </c>
      <c r="AV1447" s="13" t="s">
        <v>77</v>
      </c>
      <c r="AW1447" s="13" t="s">
        <v>31</v>
      </c>
      <c r="AX1447" s="13" t="s">
        <v>69</v>
      </c>
      <c r="AY1447" s="235" t="s">
        <v>159</v>
      </c>
    </row>
    <row r="1448" s="14" customFormat="1">
      <c r="A1448" s="14"/>
      <c r="B1448" s="236"/>
      <c r="C1448" s="237"/>
      <c r="D1448" s="227" t="s">
        <v>170</v>
      </c>
      <c r="E1448" s="238" t="s">
        <v>19</v>
      </c>
      <c r="F1448" s="239" t="s">
        <v>1621</v>
      </c>
      <c r="G1448" s="237"/>
      <c r="H1448" s="240">
        <v>676.65999999999997</v>
      </c>
      <c r="I1448" s="241"/>
      <c r="J1448" s="237"/>
      <c r="K1448" s="237"/>
      <c r="L1448" s="242"/>
      <c r="M1448" s="243"/>
      <c r="N1448" s="244"/>
      <c r="O1448" s="244"/>
      <c r="P1448" s="244"/>
      <c r="Q1448" s="244"/>
      <c r="R1448" s="244"/>
      <c r="S1448" s="244"/>
      <c r="T1448" s="245"/>
      <c r="U1448" s="14"/>
      <c r="V1448" s="14"/>
      <c r="W1448" s="14"/>
      <c r="X1448" s="14"/>
      <c r="Y1448" s="14"/>
      <c r="Z1448" s="14"/>
      <c r="AA1448" s="14"/>
      <c r="AB1448" s="14"/>
      <c r="AC1448" s="14"/>
      <c r="AD1448" s="14"/>
      <c r="AE1448" s="14"/>
      <c r="AT1448" s="246" t="s">
        <v>170</v>
      </c>
      <c r="AU1448" s="246" t="s">
        <v>79</v>
      </c>
      <c r="AV1448" s="14" t="s">
        <v>79</v>
      </c>
      <c r="AW1448" s="14" t="s">
        <v>31</v>
      </c>
      <c r="AX1448" s="14" t="s">
        <v>69</v>
      </c>
      <c r="AY1448" s="246" t="s">
        <v>159</v>
      </c>
    </row>
    <row r="1449" s="13" customFormat="1">
      <c r="A1449" s="13"/>
      <c r="B1449" s="225"/>
      <c r="C1449" s="226"/>
      <c r="D1449" s="227" t="s">
        <v>170</v>
      </c>
      <c r="E1449" s="228" t="s">
        <v>19</v>
      </c>
      <c r="F1449" s="229" t="s">
        <v>1622</v>
      </c>
      <c r="G1449" s="226"/>
      <c r="H1449" s="228" t="s">
        <v>19</v>
      </c>
      <c r="I1449" s="230"/>
      <c r="J1449" s="226"/>
      <c r="K1449" s="226"/>
      <c r="L1449" s="231"/>
      <c r="M1449" s="232"/>
      <c r="N1449" s="233"/>
      <c r="O1449" s="233"/>
      <c r="P1449" s="233"/>
      <c r="Q1449" s="233"/>
      <c r="R1449" s="233"/>
      <c r="S1449" s="233"/>
      <c r="T1449" s="234"/>
      <c r="U1449" s="13"/>
      <c r="V1449" s="13"/>
      <c r="W1449" s="13"/>
      <c r="X1449" s="13"/>
      <c r="Y1449" s="13"/>
      <c r="Z1449" s="13"/>
      <c r="AA1449" s="13"/>
      <c r="AB1449" s="13"/>
      <c r="AC1449" s="13"/>
      <c r="AD1449" s="13"/>
      <c r="AE1449" s="13"/>
      <c r="AT1449" s="235" t="s">
        <v>170</v>
      </c>
      <c r="AU1449" s="235" t="s">
        <v>79</v>
      </c>
      <c r="AV1449" s="13" t="s">
        <v>77</v>
      </c>
      <c r="AW1449" s="13" t="s">
        <v>31</v>
      </c>
      <c r="AX1449" s="13" t="s">
        <v>69</v>
      </c>
      <c r="AY1449" s="235" t="s">
        <v>159</v>
      </c>
    </row>
    <row r="1450" s="14" customFormat="1">
      <c r="A1450" s="14"/>
      <c r="B1450" s="236"/>
      <c r="C1450" s="237"/>
      <c r="D1450" s="227" t="s">
        <v>170</v>
      </c>
      <c r="E1450" s="238" t="s">
        <v>19</v>
      </c>
      <c r="F1450" s="239" t="s">
        <v>1623</v>
      </c>
      <c r="G1450" s="237"/>
      <c r="H1450" s="240">
        <v>398.70999999999998</v>
      </c>
      <c r="I1450" s="241"/>
      <c r="J1450" s="237"/>
      <c r="K1450" s="237"/>
      <c r="L1450" s="242"/>
      <c r="M1450" s="243"/>
      <c r="N1450" s="244"/>
      <c r="O1450" s="244"/>
      <c r="P1450" s="244"/>
      <c r="Q1450" s="244"/>
      <c r="R1450" s="244"/>
      <c r="S1450" s="244"/>
      <c r="T1450" s="245"/>
      <c r="U1450" s="14"/>
      <c r="V1450" s="14"/>
      <c r="W1450" s="14"/>
      <c r="X1450" s="14"/>
      <c r="Y1450" s="14"/>
      <c r="Z1450" s="14"/>
      <c r="AA1450" s="14"/>
      <c r="AB1450" s="14"/>
      <c r="AC1450" s="14"/>
      <c r="AD1450" s="14"/>
      <c r="AE1450" s="14"/>
      <c r="AT1450" s="246" t="s">
        <v>170</v>
      </c>
      <c r="AU1450" s="246" t="s">
        <v>79</v>
      </c>
      <c r="AV1450" s="14" t="s">
        <v>79</v>
      </c>
      <c r="AW1450" s="14" t="s">
        <v>31</v>
      </c>
      <c r="AX1450" s="14" t="s">
        <v>69</v>
      </c>
      <c r="AY1450" s="246" t="s">
        <v>159</v>
      </c>
    </row>
    <row r="1451" s="13" customFormat="1">
      <c r="A1451" s="13"/>
      <c r="B1451" s="225"/>
      <c r="C1451" s="226"/>
      <c r="D1451" s="227" t="s">
        <v>170</v>
      </c>
      <c r="E1451" s="228" t="s">
        <v>19</v>
      </c>
      <c r="F1451" s="229" t="s">
        <v>1624</v>
      </c>
      <c r="G1451" s="226"/>
      <c r="H1451" s="228" t="s">
        <v>19</v>
      </c>
      <c r="I1451" s="230"/>
      <c r="J1451" s="226"/>
      <c r="K1451" s="226"/>
      <c r="L1451" s="231"/>
      <c r="M1451" s="232"/>
      <c r="N1451" s="233"/>
      <c r="O1451" s="233"/>
      <c r="P1451" s="233"/>
      <c r="Q1451" s="233"/>
      <c r="R1451" s="233"/>
      <c r="S1451" s="233"/>
      <c r="T1451" s="234"/>
      <c r="U1451" s="13"/>
      <c r="V1451" s="13"/>
      <c r="W1451" s="13"/>
      <c r="X1451" s="13"/>
      <c r="Y1451" s="13"/>
      <c r="Z1451" s="13"/>
      <c r="AA1451" s="13"/>
      <c r="AB1451" s="13"/>
      <c r="AC1451" s="13"/>
      <c r="AD1451" s="13"/>
      <c r="AE1451" s="13"/>
      <c r="AT1451" s="235" t="s">
        <v>170</v>
      </c>
      <c r="AU1451" s="235" t="s">
        <v>79</v>
      </c>
      <c r="AV1451" s="13" t="s">
        <v>77</v>
      </c>
      <c r="AW1451" s="13" t="s">
        <v>31</v>
      </c>
      <c r="AX1451" s="13" t="s">
        <v>69</v>
      </c>
      <c r="AY1451" s="235" t="s">
        <v>159</v>
      </c>
    </row>
    <row r="1452" s="14" customFormat="1">
      <c r="A1452" s="14"/>
      <c r="B1452" s="236"/>
      <c r="C1452" s="237"/>
      <c r="D1452" s="227" t="s">
        <v>170</v>
      </c>
      <c r="E1452" s="238" t="s">
        <v>19</v>
      </c>
      <c r="F1452" s="239" t="s">
        <v>1625</v>
      </c>
      <c r="G1452" s="237"/>
      <c r="H1452" s="240">
        <v>403.10000000000002</v>
      </c>
      <c r="I1452" s="241"/>
      <c r="J1452" s="237"/>
      <c r="K1452" s="237"/>
      <c r="L1452" s="242"/>
      <c r="M1452" s="243"/>
      <c r="N1452" s="244"/>
      <c r="O1452" s="244"/>
      <c r="P1452" s="244"/>
      <c r="Q1452" s="244"/>
      <c r="R1452" s="244"/>
      <c r="S1452" s="244"/>
      <c r="T1452" s="245"/>
      <c r="U1452" s="14"/>
      <c r="V1452" s="14"/>
      <c r="W1452" s="14"/>
      <c r="X1452" s="14"/>
      <c r="Y1452" s="14"/>
      <c r="Z1452" s="14"/>
      <c r="AA1452" s="14"/>
      <c r="AB1452" s="14"/>
      <c r="AC1452" s="14"/>
      <c r="AD1452" s="14"/>
      <c r="AE1452" s="14"/>
      <c r="AT1452" s="246" t="s">
        <v>170</v>
      </c>
      <c r="AU1452" s="246" t="s">
        <v>79</v>
      </c>
      <c r="AV1452" s="14" t="s">
        <v>79</v>
      </c>
      <c r="AW1452" s="14" t="s">
        <v>31</v>
      </c>
      <c r="AX1452" s="14" t="s">
        <v>69</v>
      </c>
      <c r="AY1452" s="246" t="s">
        <v>159</v>
      </c>
    </row>
    <row r="1453" s="13" customFormat="1">
      <c r="A1453" s="13"/>
      <c r="B1453" s="225"/>
      <c r="C1453" s="226"/>
      <c r="D1453" s="227" t="s">
        <v>170</v>
      </c>
      <c r="E1453" s="228" t="s">
        <v>19</v>
      </c>
      <c r="F1453" s="229" t="s">
        <v>1626</v>
      </c>
      <c r="G1453" s="226"/>
      <c r="H1453" s="228" t="s">
        <v>19</v>
      </c>
      <c r="I1453" s="230"/>
      <c r="J1453" s="226"/>
      <c r="K1453" s="226"/>
      <c r="L1453" s="231"/>
      <c r="M1453" s="232"/>
      <c r="N1453" s="233"/>
      <c r="O1453" s="233"/>
      <c r="P1453" s="233"/>
      <c r="Q1453" s="233"/>
      <c r="R1453" s="233"/>
      <c r="S1453" s="233"/>
      <c r="T1453" s="234"/>
      <c r="U1453" s="13"/>
      <c r="V1453" s="13"/>
      <c r="W1453" s="13"/>
      <c r="X1453" s="13"/>
      <c r="Y1453" s="13"/>
      <c r="Z1453" s="13"/>
      <c r="AA1453" s="13"/>
      <c r="AB1453" s="13"/>
      <c r="AC1453" s="13"/>
      <c r="AD1453" s="13"/>
      <c r="AE1453" s="13"/>
      <c r="AT1453" s="235" t="s">
        <v>170</v>
      </c>
      <c r="AU1453" s="235" t="s">
        <v>79</v>
      </c>
      <c r="AV1453" s="13" t="s">
        <v>77</v>
      </c>
      <c r="AW1453" s="13" t="s">
        <v>31</v>
      </c>
      <c r="AX1453" s="13" t="s">
        <v>69</v>
      </c>
      <c r="AY1453" s="235" t="s">
        <v>159</v>
      </c>
    </row>
    <row r="1454" s="14" customFormat="1">
      <c r="A1454" s="14"/>
      <c r="B1454" s="236"/>
      <c r="C1454" s="237"/>
      <c r="D1454" s="227" t="s">
        <v>170</v>
      </c>
      <c r="E1454" s="238" t="s">
        <v>19</v>
      </c>
      <c r="F1454" s="239" t="s">
        <v>1627</v>
      </c>
      <c r="G1454" s="237"/>
      <c r="H1454" s="240">
        <v>360.50999999999999</v>
      </c>
      <c r="I1454" s="241"/>
      <c r="J1454" s="237"/>
      <c r="K1454" s="237"/>
      <c r="L1454" s="242"/>
      <c r="M1454" s="243"/>
      <c r="N1454" s="244"/>
      <c r="O1454" s="244"/>
      <c r="P1454" s="244"/>
      <c r="Q1454" s="244"/>
      <c r="R1454" s="244"/>
      <c r="S1454" s="244"/>
      <c r="T1454" s="245"/>
      <c r="U1454" s="14"/>
      <c r="V1454" s="14"/>
      <c r="W1454" s="14"/>
      <c r="X1454" s="14"/>
      <c r="Y1454" s="14"/>
      <c r="Z1454" s="14"/>
      <c r="AA1454" s="14"/>
      <c r="AB1454" s="14"/>
      <c r="AC1454" s="14"/>
      <c r="AD1454" s="14"/>
      <c r="AE1454" s="14"/>
      <c r="AT1454" s="246" t="s">
        <v>170</v>
      </c>
      <c r="AU1454" s="246" t="s">
        <v>79</v>
      </c>
      <c r="AV1454" s="14" t="s">
        <v>79</v>
      </c>
      <c r="AW1454" s="14" t="s">
        <v>31</v>
      </c>
      <c r="AX1454" s="14" t="s">
        <v>69</v>
      </c>
      <c r="AY1454" s="246" t="s">
        <v>159</v>
      </c>
    </row>
    <row r="1455" s="15" customFormat="1">
      <c r="A1455" s="15"/>
      <c r="B1455" s="247"/>
      <c r="C1455" s="248"/>
      <c r="D1455" s="227" t="s">
        <v>170</v>
      </c>
      <c r="E1455" s="249" t="s">
        <v>19</v>
      </c>
      <c r="F1455" s="250" t="s">
        <v>188</v>
      </c>
      <c r="G1455" s="248"/>
      <c r="H1455" s="251">
        <v>2136.6099999999997</v>
      </c>
      <c r="I1455" s="252"/>
      <c r="J1455" s="248"/>
      <c r="K1455" s="248"/>
      <c r="L1455" s="253"/>
      <c r="M1455" s="254"/>
      <c r="N1455" s="255"/>
      <c r="O1455" s="255"/>
      <c r="P1455" s="255"/>
      <c r="Q1455" s="255"/>
      <c r="R1455" s="255"/>
      <c r="S1455" s="255"/>
      <c r="T1455" s="256"/>
      <c r="U1455" s="15"/>
      <c r="V1455" s="15"/>
      <c r="W1455" s="15"/>
      <c r="X1455" s="15"/>
      <c r="Y1455" s="15"/>
      <c r="Z1455" s="15"/>
      <c r="AA1455" s="15"/>
      <c r="AB1455" s="15"/>
      <c r="AC1455" s="15"/>
      <c r="AD1455" s="15"/>
      <c r="AE1455" s="15"/>
      <c r="AT1455" s="257" t="s">
        <v>170</v>
      </c>
      <c r="AU1455" s="257" t="s">
        <v>79</v>
      </c>
      <c r="AV1455" s="15" t="s">
        <v>166</v>
      </c>
      <c r="AW1455" s="15" t="s">
        <v>31</v>
      </c>
      <c r="AX1455" s="15" t="s">
        <v>77</v>
      </c>
      <c r="AY1455" s="257" t="s">
        <v>159</v>
      </c>
    </row>
    <row r="1456" s="2" customFormat="1" ht="16.5" customHeight="1">
      <c r="A1456" s="41"/>
      <c r="B1456" s="42"/>
      <c r="C1456" s="258" t="s">
        <v>1628</v>
      </c>
      <c r="D1456" s="258" t="s">
        <v>316</v>
      </c>
      <c r="E1456" s="259" t="s">
        <v>1629</v>
      </c>
      <c r="F1456" s="260" t="s">
        <v>1630</v>
      </c>
      <c r="G1456" s="261" t="s">
        <v>197</v>
      </c>
      <c r="H1456" s="262">
        <v>2350.2710000000002</v>
      </c>
      <c r="I1456" s="263"/>
      <c r="J1456" s="264">
        <f>ROUND(I1456*H1456,2)</f>
        <v>0</v>
      </c>
      <c r="K1456" s="260" t="s">
        <v>19</v>
      </c>
      <c r="L1456" s="265"/>
      <c r="M1456" s="266" t="s">
        <v>19</v>
      </c>
      <c r="N1456" s="267" t="s">
        <v>40</v>
      </c>
      <c r="O1456" s="87"/>
      <c r="P1456" s="216">
        <f>O1456*H1456</f>
        <v>0</v>
      </c>
      <c r="Q1456" s="216">
        <v>0.0070000000000000001</v>
      </c>
      <c r="R1456" s="216">
        <f>Q1456*H1456</f>
        <v>16.451897000000002</v>
      </c>
      <c r="S1456" s="216">
        <v>0</v>
      </c>
      <c r="T1456" s="217">
        <f>S1456*H1456</f>
        <v>0</v>
      </c>
      <c r="U1456" s="41"/>
      <c r="V1456" s="41"/>
      <c r="W1456" s="41"/>
      <c r="X1456" s="41"/>
      <c r="Y1456" s="41"/>
      <c r="Z1456" s="41"/>
      <c r="AA1456" s="41"/>
      <c r="AB1456" s="41"/>
      <c r="AC1456" s="41"/>
      <c r="AD1456" s="41"/>
      <c r="AE1456" s="41"/>
      <c r="AR1456" s="218" t="s">
        <v>342</v>
      </c>
      <c r="AT1456" s="218" t="s">
        <v>316</v>
      </c>
      <c r="AU1456" s="218" t="s">
        <v>79</v>
      </c>
      <c r="AY1456" s="20" t="s">
        <v>159</v>
      </c>
      <c r="BE1456" s="219">
        <f>IF(N1456="základní",J1456,0)</f>
        <v>0</v>
      </c>
      <c r="BF1456" s="219">
        <f>IF(N1456="snížená",J1456,0)</f>
        <v>0</v>
      </c>
      <c r="BG1456" s="219">
        <f>IF(N1456="zákl. přenesená",J1456,0)</f>
        <v>0</v>
      </c>
      <c r="BH1456" s="219">
        <f>IF(N1456="sníž. přenesená",J1456,0)</f>
        <v>0</v>
      </c>
      <c r="BI1456" s="219">
        <f>IF(N1456="nulová",J1456,0)</f>
        <v>0</v>
      </c>
      <c r="BJ1456" s="20" t="s">
        <v>77</v>
      </c>
      <c r="BK1456" s="219">
        <f>ROUND(I1456*H1456,2)</f>
        <v>0</v>
      </c>
      <c r="BL1456" s="20" t="s">
        <v>273</v>
      </c>
      <c r="BM1456" s="218" t="s">
        <v>1631</v>
      </c>
    </row>
    <row r="1457" s="14" customFormat="1">
      <c r="A1457" s="14"/>
      <c r="B1457" s="236"/>
      <c r="C1457" s="237"/>
      <c r="D1457" s="227" t="s">
        <v>170</v>
      </c>
      <c r="E1457" s="238" t="s">
        <v>19</v>
      </c>
      <c r="F1457" s="239" t="s">
        <v>1632</v>
      </c>
      <c r="G1457" s="237"/>
      <c r="H1457" s="240">
        <v>2350.2710000000002</v>
      </c>
      <c r="I1457" s="241"/>
      <c r="J1457" s="237"/>
      <c r="K1457" s="237"/>
      <c r="L1457" s="242"/>
      <c r="M1457" s="243"/>
      <c r="N1457" s="244"/>
      <c r="O1457" s="244"/>
      <c r="P1457" s="244"/>
      <c r="Q1457" s="244"/>
      <c r="R1457" s="244"/>
      <c r="S1457" s="244"/>
      <c r="T1457" s="245"/>
      <c r="U1457" s="14"/>
      <c r="V1457" s="14"/>
      <c r="W1457" s="14"/>
      <c r="X1457" s="14"/>
      <c r="Y1457" s="14"/>
      <c r="Z1457" s="14"/>
      <c r="AA1457" s="14"/>
      <c r="AB1457" s="14"/>
      <c r="AC1457" s="14"/>
      <c r="AD1457" s="14"/>
      <c r="AE1457" s="14"/>
      <c r="AT1457" s="246" t="s">
        <v>170</v>
      </c>
      <c r="AU1457" s="246" t="s">
        <v>79</v>
      </c>
      <c r="AV1457" s="14" t="s">
        <v>79</v>
      </c>
      <c r="AW1457" s="14" t="s">
        <v>31</v>
      </c>
      <c r="AX1457" s="14" t="s">
        <v>77</v>
      </c>
      <c r="AY1457" s="246" t="s">
        <v>159</v>
      </c>
    </row>
    <row r="1458" s="2" customFormat="1" ht="16.5" customHeight="1">
      <c r="A1458" s="41"/>
      <c r="B1458" s="42"/>
      <c r="C1458" s="207" t="s">
        <v>1633</v>
      </c>
      <c r="D1458" s="207" t="s">
        <v>161</v>
      </c>
      <c r="E1458" s="208" t="s">
        <v>1634</v>
      </c>
      <c r="F1458" s="209" t="s">
        <v>1635</v>
      </c>
      <c r="G1458" s="210" t="s">
        <v>197</v>
      </c>
      <c r="H1458" s="211">
        <v>2136.6100000000001</v>
      </c>
      <c r="I1458" s="212"/>
      <c r="J1458" s="213">
        <f>ROUND(I1458*H1458,2)</f>
        <v>0</v>
      </c>
      <c r="K1458" s="209" t="s">
        <v>165</v>
      </c>
      <c r="L1458" s="47"/>
      <c r="M1458" s="214" t="s">
        <v>19</v>
      </c>
      <c r="N1458" s="215" t="s">
        <v>40</v>
      </c>
      <c r="O1458" s="87"/>
      <c r="P1458" s="216">
        <f>O1458*H1458</f>
        <v>0</v>
      </c>
      <c r="Q1458" s="216">
        <v>0</v>
      </c>
      <c r="R1458" s="216">
        <f>Q1458*H1458</f>
        <v>0</v>
      </c>
      <c r="S1458" s="216">
        <v>0.01065</v>
      </c>
      <c r="T1458" s="217">
        <f>S1458*H1458</f>
        <v>22.754896500000001</v>
      </c>
      <c r="U1458" s="41"/>
      <c r="V1458" s="41"/>
      <c r="W1458" s="41"/>
      <c r="X1458" s="41"/>
      <c r="Y1458" s="41"/>
      <c r="Z1458" s="41"/>
      <c r="AA1458" s="41"/>
      <c r="AB1458" s="41"/>
      <c r="AC1458" s="41"/>
      <c r="AD1458" s="41"/>
      <c r="AE1458" s="41"/>
      <c r="AR1458" s="218" t="s">
        <v>273</v>
      </c>
      <c r="AT1458" s="218" t="s">
        <v>161</v>
      </c>
      <c r="AU1458" s="218" t="s">
        <v>79</v>
      </c>
      <c r="AY1458" s="20" t="s">
        <v>159</v>
      </c>
      <c r="BE1458" s="219">
        <f>IF(N1458="základní",J1458,0)</f>
        <v>0</v>
      </c>
      <c r="BF1458" s="219">
        <f>IF(N1458="snížená",J1458,0)</f>
        <v>0</v>
      </c>
      <c r="BG1458" s="219">
        <f>IF(N1458="zákl. přenesená",J1458,0)</f>
        <v>0</v>
      </c>
      <c r="BH1458" s="219">
        <f>IF(N1458="sníž. přenesená",J1458,0)</f>
        <v>0</v>
      </c>
      <c r="BI1458" s="219">
        <f>IF(N1458="nulová",J1458,0)</f>
        <v>0</v>
      </c>
      <c r="BJ1458" s="20" t="s">
        <v>77</v>
      </c>
      <c r="BK1458" s="219">
        <f>ROUND(I1458*H1458,2)</f>
        <v>0</v>
      </c>
      <c r="BL1458" s="20" t="s">
        <v>273</v>
      </c>
      <c r="BM1458" s="218" t="s">
        <v>1636</v>
      </c>
    </row>
    <row r="1459" s="2" customFormat="1">
      <c r="A1459" s="41"/>
      <c r="B1459" s="42"/>
      <c r="C1459" s="43"/>
      <c r="D1459" s="220" t="s">
        <v>168</v>
      </c>
      <c r="E1459" s="43"/>
      <c r="F1459" s="221" t="s">
        <v>1637</v>
      </c>
      <c r="G1459" s="43"/>
      <c r="H1459" s="43"/>
      <c r="I1459" s="222"/>
      <c r="J1459" s="43"/>
      <c r="K1459" s="43"/>
      <c r="L1459" s="47"/>
      <c r="M1459" s="223"/>
      <c r="N1459" s="224"/>
      <c r="O1459" s="87"/>
      <c r="P1459" s="87"/>
      <c r="Q1459" s="87"/>
      <c r="R1459" s="87"/>
      <c r="S1459" s="87"/>
      <c r="T1459" s="88"/>
      <c r="U1459" s="41"/>
      <c r="V1459" s="41"/>
      <c r="W1459" s="41"/>
      <c r="X1459" s="41"/>
      <c r="Y1459" s="41"/>
      <c r="Z1459" s="41"/>
      <c r="AA1459" s="41"/>
      <c r="AB1459" s="41"/>
      <c r="AC1459" s="41"/>
      <c r="AD1459" s="41"/>
      <c r="AE1459" s="41"/>
      <c r="AT1459" s="20" t="s">
        <v>168</v>
      </c>
      <c r="AU1459" s="20" t="s">
        <v>79</v>
      </c>
    </row>
    <row r="1460" s="13" customFormat="1">
      <c r="A1460" s="13"/>
      <c r="B1460" s="225"/>
      <c r="C1460" s="226"/>
      <c r="D1460" s="227" t="s">
        <v>170</v>
      </c>
      <c r="E1460" s="228" t="s">
        <v>19</v>
      </c>
      <c r="F1460" s="229" t="s">
        <v>1617</v>
      </c>
      <c r="G1460" s="226"/>
      <c r="H1460" s="228" t="s">
        <v>19</v>
      </c>
      <c r="I1460" s="230"/>
      <c r="J1460" s="226"/>
      <c r="K1460" s="226"/>
      <c r="L1460" s="231"/>
      <c r="M1460" s="232"/>
      <c r="N1460" s="233"/>
      <c r="O1460" s="233"/>
      <c r="P1460" s="233"/>
      <c r="Q1460" s="233"/>
      <c r="R1460" s="233"/>
      <c r="S1460" s="233"/>
      <c r="T1460" s="234"/>
      <c r="U1460" s="13"/>
      <c r="V1460" s="13"/>
      <c r="W1460" s="13"/>
      <c r="X1460" s="13"/>
      <c r="Y1460" s="13"/>
      <c r="Z1460" s="13"/>
      <c r="AA1460" s="13"/>
      <c r="AB1460" s="13"/>
      <c r="AC1460" s="13"/>
      <c r="AD1460" s="13"/>
      <c r="AE1460" s="13"/>
      <c r="AT1460" s="235" t="s">
        <v>170</v>
      </c>
      <c r="AU1460" s="235" t="s">
        <v>79</v>
      </c>
      <c r="AV1460" s="13" t="s">
        <v>77</v>
      </c>
      <c r="AW1460" s="13" t="s">
        <v>31</v>
      </c>
      <c r="AX1460" s="13" t="s">
        <v>69</v>
      </c>
      <c r="AY1460" s="235" t="s">
        <v>159</v>
      </c>
    </row>
    <row r="1461" s="13" customFormat="1">
      <c r="A1461" s="13"/>
      <c r="B1461" s="225"/>
      <c r="C1461" s="226"/>
      <c r="D1461" s="227" t="s">
        <v>170</v>
      </c>
      <c r="E1461" s="228" t="s">
        <v>19</v>
      </c>
      <c r="F1461" s="229" t="s">
        <v>1618</v>
      </c>
      <c r="G1461" s="226"/>
      <c r="H1461" s="228" t="s">
        <v>19</v>
      </c>
      <c r="I1461" s="230"/>
      <c r="J1461" s="226"/>
      <c r="K1461" s="226"/>
      <c r="L1461" s="231"/>
      <c r="M1461" s="232"/>
      <c r="N1461" s="233"/>
      <c r="O1461" s="233"/>
      <c r="P1461" s="233"/>
      <c r="Q1461" s="233"/>
      <c r="R1461" s="233"/>
      <c r="S1461" s="233"/>
      <c r="T1461" s="234"/>
      <c r="U1461" s="13"/>
      <c r="V1461" s="13"/>
      <c r="W1461" s="13"/>
      <c r="X1461" s="13"/>
      <c r="Y1461" s="13"/>
      <c r="Z1461" s="13"/>
      <c r="AA1461" s="13"/>
      <c r="AB1461" s="13"/>
      <c r="AC1461" s="13"/>
      <c r="AD1461" s="13"/>
      <c r="AE1461" s="13"/>
      <c r="AT1461" s="235" t="s">
        <v>170</v>
      </c>
      <c r="AU1461" s="235" t="s">
        <v>79</v>
      </c>
      <c r="AV1461" s="13" t="s">
        <v>77</v>
      </c>
      <c r="AW1461" s="13" t="s">
        <v>31</v>
      </c>
      <c r="AX1461" s="13" t="s">
        <v>69</v>
      </c>
      <c r="AY1461" s="235" t="s">
        <v>159</v>
      </c>
    </row>
    <row r="1462" s="14" customFormat="1">
      <c r="A1462" s="14"/>
      <c r="B1462" s="236"/>
      <c r="C1462" s="237"/>
      <c r="D1462" s="227" t="s">
        <v>170</v>
      </c>
      <c r="E1462" s="238" t="s">
        <v>19</v>
      </c>
      <c r="F1462" s="239" t="s">
        <v>1619</v>
      </c>
      <c r="G1462" s="237"/>
      <c r="H1462" s="240">
        <v>297.63</v>
      </c>
      <c r="I1462" s="241"/>
      <c r="J1462" s="237"/>
      <c r="K1462" s="237"/>
      <c r="L1462" s="242"/>
      <c r="M1462" s="243"/>
      <c r="N1462" s="244"/>
      <c r="O1462" s="244"/>
      <c r="P1462" s="244"/>
      <c r="Q1462" s="244"/>
      <c r="R1462" s="244"/>
      <c r="S1462" s="244"/>
      <c r="T1462" s="245"/>
      <c r="U1462" s="14"/>
      <c r="V1462" s="14"/>
      <c r="W1462" s="14"/>
      <c r="X1462" s="14"/>
      <c r="Y1462" s="14"/>
      <c r="Z1462" s="14"/>
      <c r="AA1462" s="14"/>
      <c r="AB1462" s="14"/>
      <c r="AC1462" s="14"/>
      <c r="AD1462" s="14"/>
      <c r="AE1462" s="14"/>
      <c r="AT1462" s="246" t="s">
        <v>170</v>
      </c>
      <c r="AU1462" s="246" t="s">
        <v>79</v>
      </c>
      <c r="AV1462" s="14" t="s">
        <v>79</v>
      </c>
      <c r="AW1462" s="14" t="s">
        <v>31</v>
      </c>
      <c r="AX1462" s="14" t="s">
        <v>69</v>
      </c>
      <c r="AY1462" s="246" t="s">
        <v>159</v>
      </c>
    </row>
    <row r="1463" s="13" customFormat="1">
      <c r="A1463" s="13"/>
      <c r="B1463" s="225"/>
      <c r="C1463" s="226"/>
      <c r="D1463" s="227" t="s">
        <v>170</v>
      </c>
      <c r="E1463" s="228" t="s">
        <v>19</v>
      </c>
      <c r="F1463" s="229" t="s">
        <v>1620</v>
      </c>
      <c r="G1463" s="226"/>
      <c r="H1463" s="228" t="s">
        <v>19</v>
      </c>
      <c r="I1463" s="230"/>
      <c r="J1463" s="226"/>
      <c r="K1463" s="226"/>
      <c r="L1463" s="231"/>
      <c r="M1463" s="232"/>
      <c r="N1463" s="233"/>
      <c r="O1463" s="233"/>
      <c r="P1463" s="233"/>
      <c r="Q1463" s="233"/>
      <c r="R1463" s="233"/>
      <c r="S1463" s="233"/>
      <c r="T1463" s="234"/>
      <c r="U1463" s="13"/>
      <c r="V1463" s="13"/>
      <c r="W1463" s="13"/>
      <c r="X1463" s="13"/>
      <c r="Y1463" s="13"/>
      <c r="Z1463" s="13"/>
      <c r="AA1463" s="13"/>
      <c r="AB1463" s="13"/>
      <c r="AC1463" s="13"/>
      <c r="AD1463" s="13"/>
      <c r="AE1463" s="13"/>
      <c r="AT1463" s="235" t="s">
        <v>170</v>
      </c>
      <c r="AU1463" s="235" t="s">
        <v>79</v>
      </c>
      <c r="AV1463" s="13" t="s">
        <v>77</v>
      </c>
      <c r="AW1463" s="13" t="s">
        <v>31</v>
      </c>
      <c r="AX1463" s="13" t="s">
        <v>69</v>
      </c>
      <c r="AY1463" s="235" t="s">
        <v>159</v>
      </c>
    </row>
    <row r="1464" s="14" customFormat="1">
      <c r="A1464" s="14"/>
      <c r="B1464" s="236"/>
      <c r="C1464" s="237"/>
      <c r="D1464" s="227" t="s">
        <v>170</v>
      </c>
      <c r="E1464" s="238" t="s">
        <v>19</v>
      </c>
      <c r="F1464" s="239" t="s">
        <v>1621</v>
      </c>
      <c r="G1464" s="237"/>
      <c r="H1464" s="240">
        <v>676.65999999999997</v>
      </c>
      <c r="I1464" s="241"/>
      <c r="J1464" s="237"/>
      <c r="K1464" s="237"/>
      <c r="L1464" s="242"/>
      <c r="M1464" s="243"/>
      <c r="N1464" s="244"/>
      <c r="O1464" s="244"/>
      <c r="P1464" s="244"/>
      <c r="Q1464" s="244"/>
      <c r="R1464" s="244"/>
      <c r="S1464" s="244"/>
      <c r="T1464" s="245"/>
      <c r="U1464" s="14"/>
      <c r="V1464" s="14"/>
      <c r="W1464" s="14"/>
      <c r="X1464" s="14"/>
      <c r="Y1464" s="14"/>
      <c r="Z1464" s="14"/>
      <c r="AA1464" s="14"/>
      <c r="AB1464" s="14"/>
      <c r="AC1464" s="14"/>
      <c r="AD1464" s="14"/>
      <c r="AE1464" s="14"/>
      <c r="AT1464" s="246" t="s">
        <v>170</v>
      </c>
      <c r="AU1464" s="246" t="s">
        <v>79</v>
      </c>
      <c r="AV1464" s="14" t="s">
        <v>79</v>
      </c>
      <c r="AW1464" s="14" t="s">
        <v>31</v>
      </c>
      <c r="AX1464" s="14" t="s">
        <v>69</v>
      </c>
      <c r="AY1464" s="246" t="s">
        <v>159</v>
      </c>
    </row>
    <row r="1465" s="13" customFormat="1">
      <c r="A1465" s="13"/>
      <c r="B1465" s="225"/>
      <c r="C1465" s="226"/>
      <c r="D1465" s="227" t="s">
        <v>170</v>
      </c>
      <c r="E1465" s="228" t="s">
        <v>19</v>
      </c>
      <c r="F1465" s="229" t="s">
        <v>1622</v>
      </c>
      <c r="G1465" s="226"/>
      <c r="H1465" s="228" t="s">
        <v>19</v>
      </c>
      <c r="I1465" s="230"/>
      <c r="J1465" s="226"/>
      <c r="K1465" s="226"/>
      <c r="L1465" s="231"/>
      <c r="M1465" s="232"/>
      <c r="N1465" s="233"/>
      <c r="O1465" s="233"/>
      <c r="P1465" s="233"/>
      <c r="Q1465" s="233"/>
      <c r="R1465" s="233"/>
      <c r="S1465" s="233"/>
      <c r="T1465" s="234"/>
      <c r="U1465" s="13"/>
      <c r="V1465" s="13"/>
      <c r="W1465" s="13"/>
      <c r="X1465" s="13"/>
      <c r="Y1465" s="13"/>
      <c r="Z1465" s="13"/>
      <c r="AA1465" s="13"/>
      <c r="AB1465" s="13"/>
      <c r="AC1465" s="13"/>
      <c r="AD1465" s="13"/>
      <c r="AE1465" s="13"/>
      <c r="AT1465" s="235" t="s">
        <v>170</v>
      </c>
      <c r="AU1465" s="235" t="s">
        <v>79</v>
      </c>
      <c r="AV1465" s="13" t="s">
        <v>77</v>
      </c>
      <c r="AW1465" s="13" t="s">
        <v>31</v>
      </c>
      <c r="AX1465" s="13" t="s">
        <v>69</v>
      </c>
      <c r="AY1465" s="235" t="s">
        <v>159</v>
      </c>
    </row>
    <row r="1466" s="14" customFormat="1">
      <c r="A1466" s="14"/>
      <c r="B1466" s="236"/>
      <c r="C1466" s="237"/>
      <c r="D1466" s="227" t="s">
        <v>170</v>
      </c>
      <c r="E1466" s="238" t="s">
        <v>19</v>
      </c>
      <c r="F1466" s="239" t="s">
        <v>1623</v>
      </c>
      <c r="G1466" s="237"/>
      <c r="H1466" s="240">
        <v>398.70999999999998</v>
      </c>
      <c r="I1466" s="241"/>
      <c r="J1466" s="237"/>
      <c r="K1466" s="237"/>
      <c r="L1466" s="242"/>
      <c r="M1466" s="243"/>
      <c r="N1466" s="244"/>
      <c r="O1466" s="244"/>
      <c r="P1466" s="244"/>
      <c r="Q1466" s="244"/>
      <c r="R1466" s="244"/>
      <c r="S1466" s="244"/>
      <c r="T1466" s="245"/>
      <c r="U1466" s="14"/>
      <c r="V1466" s="14"/>
      <c r="W1466" s="14"/>
      <c r="X1466" s="14"/>
      <c r="Y1466" s="14"/>
      <c r="Z1466" s="14"/>
      <c r="AA1466" s="14"/>
      <c r="AB1466" s="14"/>
      <c r="AC1466" s="14"/>
      <c r="AD1466" s="14"/>
      <c r="AE1466" s="14"/>
      <c r="AT1466" s="246" t="s">
        <v>170</v>
      </c>
      <c r="AU1466" s="246" t="s">
        <v>79</v>
      </c>
      <c r="AV1466" s="14" t="s">
        <v>79</v>
      </c>
      <c r="AW1466" s="14" t="s">
        <v>31</v>
      </c>
      <c r="AX1466" s="14" t="s">
        <v>69</v>
      </c>
      <c r="AY1466" s="246" t="s">
        <v>159</v>
      </c>
    </row>
    <row r="1467" s="13" customFormat="1">
      <c r="A1467" s="13"/>
      <c r="B1467" s="225"/>
      <c r="C1467" s="226"/>
      <c r="D1467" s="227" t="s">
        <v>170</v>
      </c>
      <c r="E1467" s="228" t="s">
        <v>19</v>
      </c>
      <c r="F1467" s="229" t="s">
        <v>1624</v>
      </c>
      <c r="G1467" s="226"/>
      <c r="H1467" s="228" t="s">
        <v>19</v>
      </c>
      <c r="I1467" s="230"/>
      <c r="J1467" s="226"/>
      <c r="K1467" s="226"/>
      <c r="L1467" s="231"/>
      <c r="M1467" s="232"/>
      <c r="N1467" s="233"/>
      <c r="O1467" s="233"/>
      <c r="P1467" s="233"/>
      <c r="Q1467" s="233"/>
      <c r="R1467" s="233"/>
      <c r="S1467" s="233"/>
      <c r="T1467" s="234"/>
      <c r="U1467" s="13"/>
      <c r="V1467" s="13"/>
      <c r="W1467" s="13"/>
      <c r="X1467" s="13"/>
      <c r="Y1467" s="13"/>
      <c r="Z1467" s="13"/>
      <c r="AA1467" s="13"/>
      <c r="AB1467" s="13"/>
      <c r="AC1467" s="13"/>
      <c r="AD1467" s="13"/>
      <c r="AE1467" s="13"/>
      <c r="AT1467" s="235" t="s">
        <v>170</v>
      </c>
      <c r="AU1467" s="235" t="s">
        <v>79</v>
      </c>
      <c r="AV1467" s="13" t="s">
        <v>77</v>
      </c>
      <c r="AW1467" s="13" t="s">
        <v>31</v>
      </c>
      <c r="AX1467" s="13" t="s">
        <v>69</v>
      </c>
      <c r="AY1467" s="235" t="s">
        <v>159</v>
      </c>
    </row>
    <row r="1468" s="14" customFormat="1">
      <c r="A1468" s="14"/>
      <c r="B1468" s="236"/>
      <c r="C1468" s="237"/>
      <c r="D1468" s="227" t="s">
        <v>170</v>
      </c>
      <c r="E1468" s="238" t="s">
        <v>19</v>
      </c>
      <c r="F1468" s="239" t="s">
        <v>1625</v>
      </c>
      <c r="G1468" s="237"/>
      <c r="H1468" s="240">
        <v>403.10000000000002</v>
      </c>
      <c r="I1468" s="241"/>
      <c r="J1468" s="237"/>
      <c r="K1468" s="237"/>
      <c r="L1468" s="242"/>
      <c r="M1468" s="243"/>
      <c r="N1468" s="244"/>
      <c r="O1468" s="244"/>
      <c r="P1468" s="244"/>
      <c r="Q1468" s="244"/>
      <c r="R1468" s="244"/>
      <c r="S1468" s="244"/>
      <c r="T1468" s="245"/>
      <c r="U1468" s="14"/>
      <c r="V1468" s="14"/>
      <c r="W1468" s="14"/>
      <c r="X1468" s="14"/>
      <c r="Y1468" s="14"/>
      <c r="Z1468" s="14"/>
      <c r="AA1468" s="14"/>
      <c r="AB1468" s="14"/>
      <c r="AC1468" s="14"/>
      <c r="AD1468" s="14"/>
      <c r="AE1468" s="14"/>
      <c r="AT1468" s="246" t="s">
        <v>170</v>
      </c>
      <c r="AU1468" s="246" t="s">
        <v>79</v>
      </c>
      <c r="AV1468" s="14" t="s">
        <v>79</v>
      </c>
      <c r="AW1468" s="14" t="s">
        <v>31</v>
      </c>
      <c r="AX1468" s="14" t="s">
        <v>69</v>
      </c>
      <c r="AY1468" s="246" t="s">
        <v>159</v>
      </c>
    </row>
    <row r="1469" s="13" customFormat="1">
      <c r="A1469" s="13"/>
      <c r="B1469" s="225"/>
      <c r="C1469" s="226"/>
      <c r="D1469" s="227" t="s">
        <v>170</v>
      </c>
      <c r="E1469" s="228" t="s">
        <v>19</v>
      </c>
      <c r="F1469" s="229" t="s">
        <v>1626</v>
      </c>
      <c r="G1469" s="226"/>
      <c r="H1469" s="228" t="s">
        <v>19</v>
      </c>
      <c r="I1469" s="230"/>
      <c r="J1469" s="226"/>
      <c r="K1469" s="226"/>
      <c r="L1469" s="231"/>
      <c r="M1469" s="232"/>
      <c r="N1469" s="233"/>
      <c r="O1469" s="233"/>
      <c r="P1469" s="233"/>
      <c r="Q1469" s="233"/>
      <c r="R1469" s="233"/>
      <c r="S1469" s="233"/>
      <c r="T1469" s="234"/>
      <c r="U1469" s="13"/>
      <c r="V1469" s="13"/>
      <c r="W1469" s="13"/>
      <c r="X1469" s="13"/>
      <c r="Y1469" s="13"/>
      <c r="Z1469" s="13"/>
      <c r="AA1469" s="13"/>
      <c r="AB1469" s="13"/>
      <c r="AC1469" s="13"/>
      <c r="AD1469" s="13"/>
      <c r="AE1469" s="13"/>
      <c r="AT1469" s="235" t="s">
        <v>170</v>
      </c>
      <c r="AU1469" s="235" t="s">
        <v>79</v>
      </c>
      <c r="AV1469" s="13" t="s">
        <v>77</v>
      </c>
      <c r="AW1469" s="13" t="s">
        <v>31</v>
      </c>
      <c r="AX1469" s="13" t="s">
        <v>69</v>
      </c>
      <c r="AY1469" s="235" t="s">
        <v>159</v>
      </c>
    </row>
    <row r="1470" s="14" customFormat="1">
      <c r="A1470" s="14"/>
      <c r="B1470" s="236"/>
      <c r="C1470" s="237"/>
      <c r="D1470" s="227" t="s">
        <v>170</v>
      </c>
      <c r="E1470" s="238" t="s">
        <v>19</v>
      </c>
      <c r="F1470" s="239" t="s">
        <v>1627</v>
      </c>
      <c r="G1470" s="237"/>
      <c r="H1470" s="240">
        <v>360.50999999999999</v>
      </c>
      <c r="I1470" s="241"/>
      <c r="J1470" s="237"/>
      <c r="K1470" s="237"/>
      <c r="L1470" s="242"/>
      <c r="M1470" s="243"/>
      <c r="N1470" s="244"/>
      <c r="O1470" s="244"/>
      <c r="P1470" s="244"/>
      <c r="Q1470" s="244"/>
      <c r="R1470" s="244"/>
      <c r="S1470" s="244"/>
      <c r="T1470" s="245"/>
      <c r="U1470" s="14"/>
      <c r="V1470" s="14"/>
      <c r="W1470" s="14"/>
      <c r="X1470" s="14"/>
      <c r="Y1470" s="14"/>
      <c r="Z1470" s="14"/>
      <c r="AA1470" s="14"/>
      <c r="AB1470" s="14"/>
      <c r="AC1470" s="14"/>
      <c r="AD1470" s="14"/>
      <c r="AE1470" s="14"/>
      <c r="AT1470" s="246" t="s">
        <v>170</v>
      </c>
      <c r="AU1470" s="246" t="s">
        <v>79</v>
      </c>
      <c r="AV1470" s="14" t="s">
        <v>79</v>
      </c>
      <c r="AW1470" s="14" t="s">
        <v>31</v>
      </c>
      <c r="AX1470" s="14" t="s">
        <v>69</v>
      </c>
      <c r="AY1470" s="246" t="s">
        <v>159</v>
      </c>
    </row>
    <row r="1471" s="15" customFormat="1">
      <c r="A1471" s="15"/>
      <c r="B1471" s="247"/>
      <c r="C1471" s="248"/>
      <c r="D1471" s="227" t="s">
        <v>170</v>
      </c>
      <c r="E1471" s="249" t="s">
        <v>19</v>
      </c>
      <c r="F1471" s="250" t="s">
        <v>188</v>
      </c>
      <c r="G1471" s="248"/>
      <c r="H1471" s="251">
        <v>2136.6099999999997</v>
      </c>
      <c r="I1471" s="252"/>
      <c r="J1471" s="248"/>
      <c r="K1471" s="248"/>
      <c r="L1471" s="253"/>
      <c r="M1471" s="254"/>
      <c r="N1471" s="255"/>
      <c r="O1471" s="255"/>
      <c r="P1471" s="255"/>
      <c r="Q1471" s="255"/>
      <c r="R1471" s="255"/>
      <c r="S1471" s="255"/>
      <c r="T1471" s="256"/>
      <c r="U1471" s="15"/>
      <c r="V1471" s="15"/>
      <c r="W1471" s="15"/>
      <c r="X1471" s="15"/>
      <c r="Y1471" s="15"/>
      <c r="Z1471" s="15"/>
      <c r="AA1471" s="15"/>
      <c r="AB1471" s="15"/>
      <c r="AC1471" s="15"/>
      <c r="AD1471" s="15"/>
      <c r="AE1471" s="15"/>
      <c r="AT1471" s="257" t="s">
        <v>170</v>
      </c>
      <c r="AU1471" s="257" t="s">
        <v>79</v>
      </c>
      <c r="AV1471" s="15" t="s">
        <v>166</v>
      </c>
      <c r="AW1471" s="15" t="s">
        <v>31</v>
      </c>
      <c r="AX1471" s="15" t="s">
        <v>77</v>
      </c>
      <c r="AY1471" s="257" t="s">
        <v>159</v>
      </c>
    </row>
    <row r="1472" s="2" customFormat="1" ht="24.15" customHeight="1">
      <c r="A1472" s="41"/>
      <c r="B1472" s="42"/>
      <c r="C1472" s="207" t="s">
        <v>1638</v>
      </c>
      <c r="D1472" s="207" t="s">
        <v>161</v>
      </c>
      <c r="E1472" s="208" t="s">
        <v>1639</v>
      </c>
      <c r="F1472" s="209" t="s">
        <v>1640</v>
      </c>
      <c r="G1472" s="210" t="s">
        <v>197</v>
      </c>
      <c r="H1472" s="211">
        <v>409.13099999999997</v>
      </c>
      <c r="I1472" s="212"/>
      <c r="J1472" s="213">
        <f>ROUND(I1472*H1472,2)</f>
        <v>0</v>
      </c>
      <c r="K1472" s="209" t="s">
        <v>165</v>
      </c>
      <c r="L1472" s="47"/>
      <c r="M1472" s="214" t="s">
        <v>19</v>
      </c>
      <c r="N1472" s="215" t="s">
        <v>40</v>
      </c>
      <c r="O1472" s="87"/>
      <c r="P1472" s="216">
        <f>O1472*H1472</f>
        <v>0</v>
      </c>
      <c r="Q1472" s="216">
        <v>0.024500000000000001</v>
      </c>
      <c r="R1472" s="216">
        <f>Q1472*H1472</f>
        <v>10.023709499999999</v>
      </c>
      <c r="S1472" s="216">
        <v>0</v>
      </c>
      <c r="T1472" s="217">
        <f>S1472*H1472</f>
        <v>0</v>
      </c>
      <c r="U1472" s="41"/>
      <c r="V1472" s="41"/>
      <c r="W1472" s="41"/>
      <c r="X1472" s="41"/>
      <c r="Y1472" s="41"/>
      <c r="Z1472" s="41"/>
      <c r="AA1472" s="41"/>
      <c r="AB1472" s="41"/>
      <c r="AC1472" s="41"/>
      <c r="AD1472" s="41"/>
      <c r="AE1472" s="41"/>
      <c r="AR1472" s="218" t="s">
        <v>273</v>
      </c>
      <c r="AT1472" s="218" t="s">
        <v>161</v>
      </c>
      <c r="AU1472" s="218" t="s">
        <v>79</v>
      </c>
      <c r="AY1472" s="20" t="s">
        <v>159</v>
      </c>
      <c r="BE1472" s="219">
        <f>IF(N1472="základní",J1472,0)</f>
        <v>0</v>
      </c>
      <c r="BF1472" s="219">
        <f>IF(N1472="snížená",J1472,0)</f>
        <v>0</v>
      </c>
      <c r="BG1472" s="219">
        <f>IF(N1472="zákl. přenesená",J1472,0)</f>
        <v>0</v>
      </c>
      <c r="BH1472" s="219">
        <f>IF(N1472="sníž. přenesená",J1472,0)</f>
        <v>0</v>
      </c>
      <c r="BI1472" s="219">
        <f>IF(N1472="nulová",J1472,0)</f>
        <v>0</v>
      </c>
      <c r="BJ1472" s="20" t="s">
        <v>77</v>
      </c>
      <c r="BK1472" s="219">
        <f>ROUND(I1472*H1472,2)</f>
        <v>0</v>
      </c>
      <c r="BL1472" s="20" t="s">
        <v>273</v>
      </c>
      <c r="BM1472" s="218" t="s">
        <v>1641</v>
      </c>
    </row>
    <row r="1473" s="2" customFormat="1">
      <c r="A1473" s="41"/>
      <c r="B1473" s="42"/>
      <c r="C1473" s="43"/>
      <c r="D1473" s="220" t="s">
        <v>168</v>
      </c>
      <c r="E1473" s="43"/>
      <c r="F1473" s="221" t="s">
        <v>1642</v>
      </c>
      <c r="G1473" s="43"/>
      <c r="H1473" s="43"/>
      <c r="I1473" s="222"/>
      <c r="J1473" s="43"/>
      <c r="K1473" s="43"/>
      <c r="L1473" s="47"/>
      <c r="M1473" s="223"/>
      <c r="N1473" s="224"/>
      <c r="O1473" s="87"/>
      <c r="P1473" s="87"/>
      <c r="Q1473" s="87"/>
      <c r="R1473" s="87"/>
      <c r="S1473" s="87"/>
      <c r="T1473" s="88"/>
      <c r="U1473" s="41"/>
      <c r="V1473" s="41"/>
      <c r="W1473" s="41"/>
      <c r="X1473" s="41"/>
      <c r="Y1473" s="41"/>
      <c r="Z1473" s="41"/>
      <c r="AA1473" s="41"/>
      <c r="AB1473" s="41"/>
      <c r="AC1473" s="41"/>
      <c r="AD1473" s="41"/>
      <c r="AE1473" s="41"/>
      <c r="AT1473" s="20" t="s">
        <v>168</v>
      </c>
      <c r="AU1473" s="20" t="s">
        <v>79</v>
      </c>
    </row>
    <row r="1474" s="13" customFormat="1">
      <c r="A1474" s="13"/>
      <c r="B1474" s="225"/>
      <c r="C1474" s="226"/>
      <c r="D1474" s="227" t="s">
        <v>170</v>
      </c>
      <c r="E1474" s="228" t="s">
        <v>19</v>
      </c>
      <c r="F1474" s="229" t="s">
        <v>1404</v>
      </c>
      <c r="G1474" s="226"/>
      <c r="H1474" s="228" t="s">
        <v>19</v>
      </c>
      <c r="I1474" s="230"/>
      <c r="J1474" s="226"/>
      <c r="K1474" s="226"/>
      <c r="L1474" s="231"/>
      <c r="M1474" s="232"/>
      <c r="N1474" s="233"/>
      <c r="O1474" s="233"/>
      <c r="P1474" s="233"/>
      <c r="Q1474" s="233"/>
      <c r="R1474" s="233"/>
      <c r="S1474" s="233"/>
      <c r="T1474" s="234"/>
      <c r="U1474" s="13"/>
      <c r="V1474" s="13"/>
      <c r="W1474" s="13"/>
      <c r="X1474" s="13"/>
      <c r="Y1474" s="13"/>
      <c r="Z1474" s="13"/>
      <c r="AA1474" s="13"/>
      <c r="AB1474" s="13"/>
      <c r="AC1474" s="13"/>
      <c r="AD1474" s="13"/>
      <c r="AE1474" s="13"/>
      <c r="AT1474" s="235" t="s">
        <v>170</v>
      </c>
      <c r="AU1474" s="235" t="s">
        <v>79</v>
      </c>
      <c r="AV1474" s="13" t="s">
        <v>77</v>
      </c>
      <c r="AW1474" s="13" t="s">
        <v>31</v>
      </c>
      <c r="AX1474" s="13" t="s">
        <v>69</v>
      </c>
      <c r="AY1474" s="235" t="s">
        <v>159</v>
      </c>
    </row>
    <row r="1475" s="13" customFormat="1">
      <c r="A1475" s="13"/>
      <c r="B1475" s="225"/>
      <c r="C1475" s="226"/>
      <c r="D1475" s="227" t="s">
        <v>170</v>
      </c>
      <c r="E1475" s="228" t="s">
        <v>19</v>
      </c>
      <c r="F1475" s="229" t="s">
        <v>1643</v>
      </c>
      <c r="G1475" s="226"/>
      <c r="H1475" s="228" t="s">
        <v>19</v>
      </c>
      <c r="I1475" s="230"/>
      <c r="J1475" s="226"/>
      <c r="K1475" s="226"/>
      <c r="L1475" s="231"/>
      <c r="M1475" s="232"/>
      <c r="N1475" s="233"/>
      <c r="O1475" s="233"/>
      <c r="P1475" s="233"/>
      <c r="Q1475" s="233"/>
      <c r="R1475" s="233"/>
      <c r="S1475" s="233"/>
      <c r="T1475" s="234"/>
      <c r="U1475" s="13"/>
      <c r="V1475" s="13"/>
      <c r="W1475" s="13"/>
      <c r="X1475" s="13"/>
      <c r="Y1475" s="13"/>
      <c r="Z1475" s="13"/>
      <c r="AA1475" s="13"/>
      <c r="AB1475" s="13"/>
      <c r="AC1475" s="13"/>
      <c r="AD1475" s="13"/>
      <c r="AE1475" s="13"/>
      <c r="AT1475" s="235" t="s">
        <v>170</v>
      </c>
      <c r="AU1475" s="235" t="s">
        <v>79</v>
      </c>
      <c r="AV1475" s="13" t="s">
        <v>77</v>
      </c>
      <c r="AW1475" s="13" t="s">
        <v>31</v>
      </c>
      <c r="AX1475" s="13" t="s">
        <v>69</v>
      </c>
      <c r="AY1475" s="235" t="s">
        <v>159</v>
      </c>
    </row>
    <row r="1476" s="14" customFormat="1">
      <c r="A1476" s="14"/>
      <c r="B1476" s="236"/>
      <c r="C1476" s="237"/>
      <c r="D1476" s="227" t="s">
        <v>170</v>
      </c>
      <c r="E1476" s="238" t="s">
        <v>19</v>
      </c>
      <c r="F1476" s="239" t="s">
        <v>1607</v>
      </c>
      <c r="G1476" s="237"/>
      <c r="H1476" s="240">
        <v>302.94</v>
      </c>
      <c r="I1476" s="241"/>
      <c r="J1476" s="237"/>
      <c r="K1476" s="237"/>
      <c r="L1476" s="242"/>
      <c r="M1476" s="243"/>
      <c r="N1476" s="244"/>
      <c r="O1476" s="244"/>
      <c r="P1476" s="244"/>
      <c r="Q1476" s="244"/>
      <c r="R1476" s="244"/>
      <c r="S1476" s="244"/>
      <c r="T1476" s="245"/>
      <c r="U1476" s="14"/>
      <c r="V1476" s="14"/>
      <c r="W1476" s="14"/>
      <c r="X1476" s="14"/>
      <c r="Y1476" s="14"/>
      <c r="Z1476" s="14"/>
      <c r="AA1476" s="14"/>
      <c r="AB1476" s="14"/>
      <c r="AC1476" s="14"/>
      <c r="AD1476" s="14"/>
      <c r="AE1476" s="14"/>
      <c r="AT1476" s="246" t="s">
        <v>170</v>
      </c>
      <c r="AU1476" s="246" t="s">
        <v>79</v>
      </c>
      <c r="AV1476" s="14" t="s">
        <v>79</v>
      </c>
      <c r="AW1476" s="14" t="s">
        <v>31</v>
      </c>
      <c r="AX1476" s="14" t="s">
        <v>69</v>
      </c>
      <c r="AY1476" s="246" t="s">
        <v>159</v>
      </c>
    </row>
    <row r="1477" s="13" customFormat="1">
      <c r="A1477" s="13"/>
      <c r="B1477" s="225"/>
      <c r="C1477" s="226"/>
      <c r="D1477" s="227" t="s">
        <v>170</v>
      </c>
      <c r="E1477" s="228" t="s">
        <v>19</v>
      </c>
      <c r="F1477" s="229" t="s">
        <v>1644</v>
      </c>
      <c r="G1477" s="226"/>
      <c r="H1477" s="228" t="s">
        <v>19</v>
      </c>
      <c r="I1477" s="230"/>
      <c r="J1477" s="226"/>
      <c r="K1477" s="226"/>
      <c r="L1477" s="231"/>
      <c r="M1477" s="232"/>
      <c r="N1477" s="233"/>
      <c r="O1477" s="233"/>
      <c r="P1477" s="233"/>
      <c r="Q1477" s="233"/>
      <c r="R1477" s="233"/>
      <c r="S1477" s="233"/>
      <c r="T1477" s="234"/>
      <c r="U1477" s="13"/>
      <c r="V1477" s="13"/>
      <c r="W1477" s="13"/>
      <c r="X1477" s="13"/>
      <c r="Y1477" s="13"/>
      <c r="Z1477" s="13"/>
      <c r="AA1477" s="13"/>
      <c r="AB1477" s="13"/>
      <c r="AC1477" s="13"/>
      <c r="AD1477" s="13"/>
      <c r="AE1477" s="13"/>
      <c r="AT1477" s="235" t="s">
        <v>170</v>
      </c>
      <c r="AU1477" s="235" t="s">
        <v>79</v>
      </c>
      <c r="AV1477" s="13" t="s">
        <v>77</v>
      </c>
      <c r="AW1477" s="13" t="s">
        <v>31</v>
      </c>
      <c r="AX1477" s="13" t="s">
        <v>69</v>
      </c>
      <c r="AY1477" s="235" t="s">
        <v>159</v>
      </c>
    </row>
    <row r="1478" s="14" customFormat="1">
      <c r="A1478" s="14"/>
      <c r="B1478" s="236"/>
      <c r="C1478" s="237"/>
      <c r="D1478" s="227" t="s">
        <v>170</v>
      </c>
      <c r="E1478" s="238" t="s">
        <v>19</v>
      </c>
      <c r="F1478" s="239" t="s">
        <v>1596</v>
      </c>
      <c r="G1478" s="237"/>
      <c r="H1478" s="240">
        <v>97.290999999999997</v>
      </c>
      <c r="I1478" s="241"/>
      <c r="J1478" s="237"/>
      <c r="K1478" s="237"/>
      <c r="L1478" s="242"/>
      <c r="M1478" s="243"/>
      <c r="N1478" s="244"/>
      <c r="O1478" s="244"/>
      <c r="P1478" s="244"/>
      <c r="Q1478" s="244"/>
      <c r="R1478" s="244"/>
      <c r="S1478" s="244"/>
      <c r="T1478" s="245"/>
      <c r="U1478" s="14"/>
      <c r="V1478" s="14"/>
      <c r="W1478" s="14"/>
      <c r="X1478" s="14"/>
      <c r="Y1478" s="14"/>
      <c r="Z1478" s="14"/>
      <c r="AA1478" s="14"/>
      <c r="AB1478" s="14"/>
      <c r="AC1478" s="14"/>
      <c r="AD1478" s="14"/>
      <c r="AE1478" s="14"/>
      <c r="AT1478" s="246" t="s">
        <v>170</v>
      </c>
      <c r="AU1478" s="246" t="s">
        <v>79</v>
      </c>
      <c r="AV1478" s="14" t="s">
        <v>79</v>
      </c>
      <c r="AW1478" s="14" t="s">
        <v>31</v>
      </c>
      <c r="AX1478" s="14" t="s">
        <v>69</v>
      </c>
      <c r="AY1478" s="246" t="s">
        <v>159</v>
      </c>
    </row>
    <row r="1479" s="13" customFormat="1">
      <c r="A1479" s="13"/>
      <c r="B1479" s="225"/>
      <c r="C1479" s="226"/>
      <c r="D1479" s="227" t="s">
        <v>170</v>
      </c>
      <c r="E1479" s="228" t="s">
        <v>19</v>
      </c>
      <c r="F1479" s="229" t="s">
        <v>1406</v>
      </c>
      <c r="G1479" s="226"/>
      <c r="H1479" s="228" t="s">
        <v>19</v>
      </c>
      <c r="I1479" s="230"/>
      <c r="J1479" s="226"/>
      <c r="K1479" s="226"/>
      <c r="L1479" s="231"/>
      <c r="M1479" s="232"/>
      <c r="N1479" s="233"/>
      <c r="O1479" s="233"/>
      <c r="P1479" s="233"/>
      <c r="Q1479" s="233"/>
      <c r="R1479" s="233"/>
      <c r="S1479" s="233"/>
      <c r="T1479" s="234"/>
      <c r="U1479" s="13"/>
      <c r="V1479" s="13"/>
      <c r="W1479" s="13"/>
      <c r="X1479" s="13"/>
      <c r="Y1479" s="13"/>
      <c r="Z1479" s="13"/>
      <c r="AA1479" s="13"/>
      <c r="AB1479" s="13"/>
      <c r="AC1479" s="13"/>
      <c r="AD1479" s="13"/>
      <c r="AE1479" s="13"/>
      <c r="AT1479" s="235" t="s">
        <v>170</v>
      </c>
      <c r="AU1479" s="235" t="s">
        <v>79</v>
      </c>
      <c r="AV1479" s="13" t="s">
        <v>77</v>
      </c>
      <c r="AW1479" s="13" t="s">
        <v>31</v>
      </c>
      <c r="AX1479" s="13" t="s">
        <v>69</v>
      </c>
      <c r="AY1479" s="235" t="s">
        <v>159</v>
      </c>
    </row>
    <row r="1480" s="14" customFormat="1">
      <c r="A1480" s="14"/>
      <c r="B1480" s="236"/>
      <c r="C1480" s="237"/>
      <c r="D1480" s="227" t="s">
        <v>170</v>
      </c>
      <c r="E1480" s="238" t="s">
        <v>19</v>
      </c>
      <c r="F1480" s="239" t="s">
        <v>1407</v>
      </c>
      <c r="G1480" s="237"/>
      <c r="H1480" s="240">
        <v>8.9000000000000004</v>
      </c>
      <c r="I1480" s="241"/>
      <c r="J1480" s="237"/>
      <c r="K1480" s="237"/>
      <c r="L1480" s="242"/>
      <c r="M1480" s="243"/>
      <c r="N1480" s="244"/>
      <c r="O1480" s="244"/>
      <c r="P1480" s="244"/>
      <c r="Q1480" s="244"/>
      <c r="R1480" s="244"/>
      <c r="S1480" s="244"/>
      <c r="T1480" s="245"/>
      <c r="U1480" s="14"/>
      <c r="V1480" s="14"/>
      <c r="W1480" s="14"/>
      <c r="X1480" s="14"/>
      <c r="Y1480" s="14"/>
      <c r="Z1480" s="14"/>
      <c r="AA1480" s="14"/>
      <c r="AB1480" s="14"/>
      <c r="AC1480" s="14"/>
      <c r="AD1480" s="14"/>
      <c r="AE1480" s="14"/>
      <c r="AT1480" s="246" t="s">
        <v>170</v>
      </c>
      <c r="AU1480" s="246" t="s">
        <v>79</v>
      </c>
      <c r="AV1480" s="14" t="s">
        <v>79</v>
      </c>
      <c r="AW1480" s="14" t="s">
        <v>31</v>
      </c>
      <c r="AX1480" s="14" t="s">
        <v>69</v>
      </c>
      <c r="AY1480" s="246" t="s">
        <v>159</v>
      </c>
    </row>
    <row r="1481" s="15" customFormat="1">
      <c r="A1481" s="15"/>
      <c r="B1481" s="247"/>
      <c r="C1481" s="248"/>
      <c r="D1481" s="227" t="s">
        <v>170</v>
      </c>
      <c r="E1481" s="249" t="s">
        <v>19</v>
      </c>
      <c r="F1481" s="250" t="s">
        <v>188</v>
      </c>
      <c r="G1481" s="248"/>
      <c r="H1481" s="251">
        <v>409.13099999999997</v>
      </c>
      <c r="I1481" s="252"/>
      <c r="J1481" s="248"/>
      <c r="K1481" s="248"/>
      <c r="L1481" s="253"/>
      <c r="M1481" s="254"/>
      <c r="N1481" s="255"/>
      <c r="O1481" s="255"/>
      <c r="P1481" s="255"/>
      <c r="Q1481" s="255"/>
      <c r="R1481" s="255"/>
      <c r="S1481" s="255"/>
      <c r="T1481" s="256"/>
      <c r="U1481" s="15"/>
      <c r="V1481" s="15"/>
      <c r="W1481" s="15"/>
      <c r="X1481" s="15"/>
      <c r="Y1481" s="15"/>
      <c r="Z1481" s="15"/>
      <c r="AA1481" s="15"/>
      <c r="AB1481" s="15"/>
      <c r="AC1481" s="15"/>
      <c r="AD1481" s="15"/>
      <c r="AE1481" s="15"/>
      <c r="AT1481" s="257" t="s">
        <v>170</v>
      </c>
      <c r="AU1481" s="257" t="s">
        <v>79</v>
      </c>
      <c r="AV1481" s="15" t="s">
        <v>166</v>
      </c>
      <c r="AW1481" s="15" t="s">
        <v>31</v>
      </c>
      <c r="AX1481" s="15" t="s">
        <v>77</v>
      </c>
      <c r="AY1481" s="257" t="s">
        <v>159</v>
      </c>
    </row>
    <row r="1482" s="2" customFormat="1" ht="16.5" customHeight="1">
      <c r="A1482" s="41"/>
      <c r="B1482" s="42"/>
      <c r="C1482" s="207" t="s">
        <v>1645</v>
      </c>
      <c r="D1482" s="207" t="s">
        <v>161</v>
      </c>
      <c r="E1482" s="208" t="s">
        <v>1646</v>
      </c>
      <c r="F1482" s="209" t="s">
        <v>1647</v>
      </c>
      <c r="G1482" s="210" t="s">
        <v>197</v>
      </c>
      <c r="H1482" s="211">
        <v>302.94</v>
      </c>
      <c r="I1482" s="212"/>
      <c r="J1482" s="213">
        <f>ROUND(I1482*H1482,2)</f>
        <v>0</v>
      </c>
      <c r="K1482" s="209" t="s">
        <v>19</v>
      </c>
      <c r="L1482" s="47"/>
      <c r="M1482" s="214" t="s">
        <v>19</v>
      </c>
      <c r="N1482" s="215" t="s">
        <v>40</v>
      </c>
      <c r="O1482" s="87"/>
      <c r="P1482" s="216">
        <f>O1482*H1482</f>
        <v>0</v>
      </c>
      <c r="Q1482" s="216">
        <v>0</v>
      </c>
      <c r="R1482" s="216">
        <f>Q1482*H1482</f>
        <v>0</v>
      </c>
      <c r="S1482" s="216">
        <v>0</v>
      </c>
      <c r="T1482" s="217">
        <f>S1482*H1482</f>
        <v>0</v>
      </c>
      <c r="U1482" s="41"/>
      <c r="V1482" s="41"/>
      <c r="W1482" s="41"/>
      <c r="X1482" s="41"/>
      <c r="Y1482" s="41"/>
      <c r="Z1482" s="41"/>
      <c r="AA1482" s="41"/>
      <c r="AB1482" s="41"/>
      <c r="AC1482" s="41"/>
      <c r="AD1482" s="41"/>
      <c r="AE1482" s="41"/>
      <c r="AR1482" s="218" t="s">
        <v>273</v>
      </c>
      <c r="AT1482" s="218" t="s">
        <v>161</v>
      </c>
      <c r="AU1482" s="218" t="s">
        <v>79</v>
      </c>
      <c r="AY1482" s="20" t="s">
        <v>159</v>
      </c>
      <c r="BE1482" s="219">
        <f>IF(N1482="základní",J1482,0)</f>
        <v>0</v>
      </c>
      <c r="BF1482" s="219">
        <f>IF(N1482="snížená",J1482,0)</f>
        <v>0</v>
      </c>
      <c r="BG1482" s="219">
        <f>IF(N1482="zákl. přenesená",J1482,0)</f>
        <v>0</v>
      </c>
      <c r="BH1482" s="219">
        <f>IF(N1482="sníž. přenesená",J1482,0)</f>
        <v>0</v>
      </c>
      <c r="BI1482" s="219">
        <f>IF(N1482="nulová",J1482,0)</f>
        <v>0</v>
      </c>
      <c r="BJ1482" s="20" t="s">
        <v>77</v>
      </c>
      <c r="BK1482" s="219">
        <f>ROUND(I1482*H1482,2)</f>
        <v>0</v>
      </c>
      <c r="BL1482" s="20" t="s">
        <v>273</v>
      </c>
      <c r="BM1482" s="218" t="s">
        <v>1648</v>
      </c>
    </row>
    <row r="1483" s="13" customFormat="1">
      <c r="A1483" s="13"/>
      <c r="B1483" s="225"/>
      <c r="C1483" s="226"/>
      <c r="D1483" s="227" t="s">
        <v>170</v>
      </c>
      <c r="E1483" s="228" t="s">
        <v>19</v>
      </c>
      <c r="F1483" s="229" t="s">
        <v>1404</v>
      </c>
      <c r="G1483" s="226"/>
      <c r="H1483" s="228" t="s">
        <v>19</v>
      </c>
      <c r="I1483" s="230"/>
      <c r="J1483" s="226"/>
      <c r="K1483" s="226"/>
      <c r="L1483" s="231"/>
      <c r="M1483" s="232"/>
      <c r="N1483" s="233"/>
      <c r="O1483" s="233"/>
      <c r="P1483" s="233"/>
      <c r="Q1483" s="233"/>
      <c r="R1483" s="233"/>
      <c r="S1483" s="233"/>
      <c r="T1483" s="234"/>
      <c r="U1483" s="13"/>
      <c r="V1483" s="13"/>
      <c r="W1483" s="13"/>
      <c r="X1483" s="13"/>
      <c r="Y1483" s="13"/>
      <c r="Z1483" s="13"/>
      <c r="AA1483" s="13"/>
      <c r="AB1483" s="13"/>
      <c r="AC1483" s="13"/>
      <c r="AD1483" s="13"/>
      <c r="AE1483" s="13"/>
      <c r="AT1483" s="235" t="s">
        <v>170</v>
      </c>
      <c r="AU1483" s="235" t="s">
        <v>79</v>
      </c>
      <c r="AV1483" s="13" t="s">
        <v>77</v>
      </c>
      <c r="AW1483" s="13" t="s">
        <v>31</v>
      </c>
      <c r="AX1483" s="13" t="s">
        <v>69</v>
      </c>
      <c r="AY1483" s="235" t="s">
        <v>159</v>
      </c>
    </row>
    <row r="1484" s="13" customFormat="1">
      <c r="A1484" s="13"/>
      <c r="B1484" s="225"/>
      <c r="C1484" s="226"/>
      <c r="D1484" s="227" t="s">
        <v>170</v>
      </c>
      <c r="E1484" s="228" t="s">
        <v>19</v>
      </c>
      <c r="F1484" s="229" t="s">
        <v>1643</v>
      </c>
      <c r="G1484" s="226"/>
      <c r="H1484" s="228" t="s">
        <v>19</v>
      </c>
      <c r="I1484" s="230"/>
      <c r="J1484" s="226"/>
      <c r="K1484" s="226"/>
      <c r="L1484" s="231"/>
      <c r="M1484" s="232"/>
      <c r="N1484" s="233"/>
      <c r="O1484" s="233"/>
      <c r="P1484" s="233"/>
      <c r="Q1484" s="233"/>
      <c r="R1484" s="233"/>
      <c r="S1484" s="233"/>
      <c r="T1484" s="234"/>
      <c r="U1484" s="13"/>
      <c r="V1484" s="13"/>
      <c r="W1484" s="13"/>
      <c r="X1484" s="13"/>
      <c r="Y1484" s="13"/>
      <c r="Z1484" s="13"/>
      <c r="AA1484" s="13"/>
      <c r="AB1484" s="13"/>
      <c r="AC1484" s="13"/>
      <c r="AD1484" s="13"/>
      <c r="AE1484" s="13"/>
      <c r="AT1484" s="235" t="s">
        <v>170</v>
      </c>
      <c r="AU1484" s="235" t="s">
        <v>79</v>
      </c>
      <c r="AV1484" s="13" t="s">
        <v>77</v>
      </c>
      <c r="AW1484" s="13" t="s">
        <v>31</v>
      </c>
      <c r="AX1484" s="13" t="s">
        <v>69</v>
      </c>
      <c r="AY1484" s="235" t="s">
        <v>159</v>
      </c>
    </row>
    <row r="1485" s="14" customFormat="1">
      <c r="A1485" s="14"/>
      <c r="B1485" s="236"/>
      <c r="C1485" s="237"/>
      <c r="D1485" s="227" t="s">
        <v>170</v>
      </c>
      <c r="E1485" s="238" t="s">
        <v>19</v>
      </c>
      <c r="F1485" s="239" t="s">
        <v>1607</v>
      </c>
      <c r="G1485" s="237"/>
      <c r="H1485" s="240">
        <v>302.94</v>
      </c>
      <c r="I1485" s="241"/>
      <c r="J1485" s="237"/>
      <c r="K1485" s="237"/>
      <c r="L1485" s="242"/>
      <c r="M1485" s="243"/>
      <c r="N1485" s="244"/>
      <c r="O1485" s="244"/>
      <c r="P1485" s="244"/>
      <c r="Q1485" s="244"/>
      <c r="R1485" s="244"/>
      <c r="S1485" s="244"/>
      <c r="T1485" s="245"/>
      <c r="U1485" s="14"/>
      <c r="V1485" s="14"/>
      <c r="W1485" s="14"/>
      <c r="X1485" s="14"/>
      <c r="Y1485" s="14"/>
      <c r="Z1485" s="14"/>
      <c r="AA1485" s="14"/>
      <c r="AB1485" s="14"/>
      <c r="AC1485" s="14"/>
      <c r="AD1485" s="14"/>
      <c r="AE1485" s="14"/>
      <c r="AT1485" s="246" t="s">
        <v>170</v>
      </c>
      <c r="AU1485" s="246" t="s">
        <v>79</v>
      </c>
      <c r="AV1485" s="14" t="s">
        <v>79</v>
      </c>
      <c r="AW1485" s="14" t="s">
        <v>31</v>
      </c>
      <c r="AX1485" s="14" t="s">
        <v>77</v>
      </c>
      <c r="AY1485" s="246" t="s">
        <v>159</v>
      </c>
    </row>
    <row r="1486" s="2" customFormat="1" ht="24.15" customHeight="1">
      <c r="A1486" s="41"/>
      <c r="B1486" s="42"/>
      <c r="C1486" s="207" t="s">
        <v>1649</v>
      </c>
      <c r="D1486" s="207" t="s">
        <v>161</v>
      </c>
      <c r="E1486" s="208" t="s">
        <v>1650</v>
      </c>
      <c r="F1486" s="209" t="s">
        <v>1651</v>
      </c>
      <c r="G1486" s="210" t="s">
        <v>235</v>
      </c>
      <c r="H1486" s="211">
        <v>8</v>
      </c>
      <c r="I1486" s="212"/>
      <c r="J1486" s="213">
        <f>ROUND(I1486*H1486,2)</f>
        <v>0</v>
      </c>
      <c r="K1486" s="209" t="s">
        <v>165</v>
      </c>
      <c r="L1486" s="47"/>
      <c r="M1486" s="214" t="s">
        <v>19</v>
      </c>
      <c r="N1486" s="215" t="s">
        <v>40</v>
      </c>
      <c r="O1486" s="87"/>
      <c r="P1486" s="216">
        <f>O1486*H1486</f>
        <v>0</v>
      </c>
      <c r="Q1486" s="216">
        <v>0</v>
      </c>
      <c r="R1486" s="216">
        <f>Q1486*H1486</f>
        <v>0</v>
      </c>
      <c r="S1486" s="216">
        <v>0.0060000000000000001</v>
      </c>
      <c r="T1486" s="217">
        <f>S1486*H1486</f>
        <v>0.048000000000000001</v>
      </c>
      <c r="U1486" s="41"/>
      <c r="V1486" s="41"/>
      <c r="W1486" s="41"/>
      <c r="X1486" s="41"/>
      <c r="Y1486" s="41"/>
      <c r="Z1486" s="41"/>
      <c r="AA1486" s="41"/>
      <c r="AB1486" s="41"/>
      <c r="AC1486" s="41"/>
      <c r="AD1486" s="41"/>
      <c r="AE1486" s="41"/>
      <c r="AR1486" s="218" t="s">
        <v>273</v>
      </c>
      <c r="AT1486" s="218" t="s">
        <v>161</v>
      </c>
      <c r="AU1486" s="218" t="s">
        <v>79</v>
      </c>
      <c r="AY1486" s="20" t="s">
        <v>159</v>
      </c>
      <c r="BE1486" s="219">
        <f>IF(N1486="základní",J1486,0)</f>
        <v>0</v>
      </c>
      <c r="BF1486" s="219">
        <f>IF(N1486="snížená",J1486,0)</f>
        <v>0</v>
      </c>
      <c r="BG1486" s="219">
        <f>IF(N1486="zákl. přenesená",J1486,0)</f>
        <v>0</v>
      </c>
      <c r="BH1486" s="219">
        <f>IF(N1486="sníž. přenesená",J1486,0)</f>
        <v>0</v>
      </c>
      <c r="BI1486" s="219">
        <f>IF(N1486="nulová",J1486,0)</f>
        <v>0</v>
      </c>
      <c r="BJ1486" s="20" t="s">
        <v>77</v>
      </c>
      <c r="BK1486" s="219">
        <f>ROUND(I1486*H1486,2)</f>
        <v>0</v>
      </c>
      <c r="BL1486" s="20" t="s">
        <v>273</v>
      </c>
      <c r="BM1486" s="218" t="s">
        <v>1652</v>
      </c>
    </row>
    <row r="1487" s="2" customFormat="1">
      <c r="A1487" s="41"/>
      <c r="B1487" s="42"/>
      <c r="C1487" s="43"/>
      <c r="D1487" s="220" t="s">
        <v>168</v>
      </c>
      <c r="E1487" s="43"/>
      <c r="F1487" s="221" t="s">
        <v>1653</v>
      </c>
      <c r="G1487" s="43"/>
      <c r="H1487" s="43"/>
      <c r="I1487" s="222"/>
      <c r="J1487" s="43"/>
      <c r="K1487" s="43"/>
      <c r="L1487" s="47"/>
      <c r="M1487" s="223"/>
      <c r="N1487" s="224"/>
      <c r="O1487" s="87"/>
      <c r="P1487" s="87"/>
      <c r="Q1487" s="87"/>
      <c r="R1487" s="87"/>
      <c r="S1487" s="87"/>
      <c r="T1487" s="88"/>
      <c r="U1487" s="41"/>
      <c r="V1487" s="41"/>
      <c r="W1487" s="41"/>
      <c r="X1487" s="41"/>
      <c r="Y1487" s="41"/>
      <c r="Z1487" s="41"/>
      <c r="AA1487" s="41"/>
      <c r="AB1487" s="41"/>
      <c r="AC1487" s="41"/>
      <c r="AD1487" s="41"/>
      <c r="AE1487" s="41"/>
      <c r="AT1487" s="20" t="s">
        <v>168</v>
      </c>
      <c r="AU1487" s="20" t="s">
        <v>79</v>
      </c>
    </row>
    <row r="1488" s="13" customFormat="1">
      <c r="A1488" s="13"/>
      <c r="B1488" s="225"/>
      <c r="C1488" s="226"/>
      <c r="D1488" s="227" t="s">
        <v>170</v>
      </c>
      <c r="E1488" s="228" t="s">
        <v>19</v>
      </c>
      <c r="F1488" s="229" t="s">
        <v>1654</v>
      </c>
      <c r="G1488" s="226"/>
      <c r="H1488" s="228" t="s">
        <v>19</v>
      </c>
      <c r="I1488" s="230"/>
      <c r="J1488" s="226"/>
      <c r="K1488" s="226"/>
      <c r="L1488" s="231"/>
      <c r="M1488" s="232"/>
      <c r="N1488" s="233"/>
      <c r="O1488" s="233"/>
      <c r="P1488" s="233"/>
      <c r="Q1488" s="233"/>
      <c r="R1488" s="233"/>
      <c r="S1488" s="233"/>
      <c r="T1488" s="234"/>
      <c r="U1488" s="13"/>
      <c r="V1488" s="13"/>
      <c r="W1488" s="13"/>
      <c r="X1488" s="13"/>
      <c r="Y1488" s="13"/>
      <c r="Z1488" s="13"/>
      <c r="AA1488" s="13"/>
      <c r="AB1488" s="13"/>
      <c r="AC1488" s="13"/>
      <c r="AD1488" s="13"/>
      <c r="AE1488" s="13"/>
      <c r="AT1488" s="235" t="s">
        <v>170</v>
      </c>
      <c r="AU1488" s="235" t="s">
        <v>79</v>
      </c>
      <c r="AV1488" s="13" t="s">
        <v>77</v>
      </c>
      <c r="AW1488" s="13" t="s">
        <v>31</v>
      </c>
      <c r="AX1488" s="13" t="s">
        <v>69</v>
      </c>
      <c r="AY1488" s="235" t="s">
        <v>159</v>
      </c>
    </row>
    <row r="1489" s="14" customFormat="1">
      <c r="A1489" s="14"/>
      <c r="B1489" s="236"/>
      <c r="C1489" s="237"/>
      <c r="D1489" s="227" t="s">
        <v>170</v>
      </c>
      <c r="E1489" s="238" t="s">
        <v>19</v>
      </c>
      <c r="F1489" s="239" t="s">
        <v>225</v>
      </c>
      <c r="G1489" s="237"/>
      <c r="H1489" s="240">
        <v>8</v>
      </c>
      <c r="I1489" s="241"/>
      <c r="J1489" s="237"/>
      <c r="K1489" s="237"/>
      <c r="L1489" s="242"/>
      <c r="M1489" s="243"/>
      <c r="N1489" s="244"/>
      <c r="O1489" s="244"/>
      <c r="P1489" s="244"/>
      <c r="Q1489" s="244"/>
      <c r="R1489" s="244"/>
      <c r="S1489" s="244"/>
      <c r="T1489" s="245"/>
      <c r="U1489" s="14"/>
      <c r="V1489" s="14"/>
      <c r="W1489" s="14"/>
      <c r="X1489" s="14"/>
      <c r="Y1489" s="14"/>
      <c r="Z1489" s="14"/>
      <c r="AA1489" s="14"/>
      <c r="AB1489" s="14"/>
      <c r="AC1489" s="14"/>
      <c r="AD1489" s="14"/>
      <c r="AE1489" s="14"/>
      <c r="AT1489" s="246" t="s">
        <v>170</v>
      </c>
      <c r="AU1489" s="246" t="s">
        <v>79</v>
      </c>
      <c r="AV1489" s="14" t="s">
        <v>79</v>
      </c>
      <c r="AW1489" s="14" t="s">
        <v>31</v>
      </c>
      <c r="AX1489" s="14" t="s">
        <v>77</v>
      </c>
      <c r="AY1489" s="246" t="s">
        <v>159</v>
      </c>
    </row>
    <row r="1490" s="2" customFormat="1" ht="16.5" customHeight="1">
      <c r="A1490" s="41"/>
      <c r="B1490" s="42"/>
      <c r="C1490" s="207" t="s">
        <v>1655</v>
      </c>
      <c r="D1490" s="207" t="s">
        <v>161</v>
      </c>
      <c r="E1490" s="208" t="s">
        <v>1656</v>
      </c>
      <c r="F1490" s="209" t="s">
        <v>1657</v>
      </c>
      <c r="G1490" s="210" t="s">
        <v>197</v>
      </c>
      <c r="H1490" s="211">
        <v>301.48000000000002</v>
      </c>
      <c r="I1490" s="212"/>
      <c r="J1490" s="213">
        <f>ROUND(I1490*H1490,2)</f>
        <v>0</v>
      </c>
      <c r="K1490" s="209" t="s">
        <v>19</v>
      </c>
      <c r="L1490" s="47"/>
      <c r="M1490" s="214" t="s">
        <v>19</v>
      </c>
      <c r="N1490" s="215" t="s">
        <v>40</v>
      </c>
      <c r="O1490" s="87"/>
      <c r="P1490" s="216">
        <f>O1490*H1490</f>
        <v>0</v>
      </c>
      <c r="Q1490" s="216">
        <v>0</v>
      </c>
      <c r="R1490" s="216">
        <f>Q1490*H1490</f>
        <v>0</v>
      </c>
      <c r="S1490" s="216">
        <v>0.00012999999999999999</v>
      </c>
      <c r="T1490" s="217">
        <f>S1490*H1490</f>
        <v>0.039192400000000002</v>
      </c>
      <c r="U1490" s="41"/>
      <c r="V1490" s="41"/>
      <c r="W1490" s="41"/>
      <c r="X1490" s="41"/>
      <c r="Y1490" s="41"/>
      <c r="Z1490" s="41"/>
      <c r="AA1490" s="41"/>
      <c r="AB1490" s="41"/>
      <c r="AC1490" s="41"/>
      <c r="AD1490" s="41"/>
      <c r="AE1490" s="41"/>
      <c r="AR1490" s="218" t="s">
        <v>273</v>
      </c>
      <c r="AT1490" s="218" t="s">
        <v>161</v>
      </c>
      <c r="AU1490" s="218" t="s">
        <v>79</v>
      </c>
      <c r="AY1490" s="20" t="s">
        <v>159</v>
      </c>
      <c r="BE1490" s="219">
        <f>IF(N1490="základní",J1490,0)</f>
        <v>0</v>
      </c>
      <c r="BF1490" s="219">
        <f>IF(N1490="snížená",J1490,0)</f>
        <v>0</v>
      </c>
      <c r="BG1490" s="219">
        <f>IF(N1490="zákl. přenesená",J1490,0)</f>
        <v>0</v>
      </c>
      <c r="BH1490" s="219">
        <f>IF(N1490="sníž. přenesená",J1490,0)</f>
        <v>0</v>
      </c>
      <c r="BI1490" s="219">
        <f>IF(N1490="nulová",J1490,0)</f>
        <v>0</v>
      </c>
      <c r="BJ1490" s="20" t="s">
        <v>77</v>
      </c>
      <c r="BK1490" s="219">
        <f>ROUND(I1490*H1490,2)</f>
        <v>0</v>
      </c>
      <c r="BL1490" s="20" t="s">
        <v>273</v>
      </c>
      <c r="BM1490" s="218" t="s">
        <v>1658</v>
      </c>
    </row>
    <row r="1491" s="13" customFormat="1">
      <c r="A1491" s="13"/>
      <c r="B1491" s="225"/>
      <c r="C1491" s="226"/>
      <c r="D1491" s="227" t="s">
        <v>170</v>
      </c>
      <c r="E1491" s="228" t="s">
        <v>19</v>
      </c>
      <c r="F1491" s="229" t="s">
        <v>1526</v>
      </c>
      <c r="G1491" s="226"/>
      <c r="H1491" s="228" t="s">
        <v>19</v>
      </c>
      <c r="I1491" s="230"/>
      <c r="J1491" s="226"/>
      <c r="K1491" s="226"/>
      <c r="L1491" s="231"/>
      <c r="M1491" s="232"/>
      <c r="N1491" s="233"/>
      <c r="O1491" s="233"/>
      <c r="P1491" s="233"/>
      <c r="Q1491" s="233"/>
      <c r="R1491" s="233"/>
      <c r="S1491" s="233"/>
      <c r="T1491" s="234"/>
      <c r="U1491" s="13"/>
      <c r="V1491" s="13"/>
      <c r="W1491" s="13"/>
      <c r="X1491" s="13"/>
      <c r="Y1491" s="13"/>
      <c r="Z1491" s="13"/>
      <c r="AA1491" s="13"/>
      <c r="AB1491" s="13"/>
      <c r="AC1491" s="13"/>
      <c r="AD1491" s="13"/>
      <c r="AE1491" s="13"/>
      <c r="AT1491" s="235" t="s">
        <v>170</v>
      </c>
      <c r="AU1491" s="235" t="s">
        <v>79</v>
      </c>
      <c r="AV1491" s="13" t="s">
        <v>77</v>
      </c>
      <c r="AW1491" s="13" t="s">
        <v>31</v>
      </c>
      <c r="AX1491" s="13" t="s">
        <v>69</v>
      </c>
      <c r="AY1491" s="235" t="s">
        <v>159</v>
      </c>
    </row>
    <row r="1492" s="14" customFormat="1">
      <c r="A1492" s="14"/>
      <c r="B1492" s="236"/>
      <c r="C1492" s="237"/>
      <c r="D1492" s="227" t="s">
        <v>170</v>
      </c>
      <c r="E1492" s="238" t="s">
        <v>19</v>
      </c>
      <c r="F1492" s="239" t="s">
        <v>407</v>
      </c>
      <c r="G1492" s="237"/>
      <c r="H1492" s="240">
        <v>44</v>
      </c>
      <c r="I1492" s="241"/>
      <c r="J1492" s="237"/>
      <c r="K1492" s="237"/>
      <c r="L1492" s="242"/>
      <c r="M1492" s="243"/>
      <c r="N1492" s="244"/>
      <c r="O1492" s="244"/>
      <c r="P1492" s="244"/>
      <c r="Q1492" s="244"/>
      <c r="R1492" s="244"/>
      <c r="S1492" s="244"/>
      <c r="T1492" s="245"/>
      <c r="U1492" s="14"/>
      <c r="V1492" s="14"/>
      <c r="W1492" s="14"/>
      <c r="X1492" s="14"/>
      <c r="Y1492" s="14"/>
      <c r="Z1492" s="14"/>
      <c r="AA1492" s="14"/>
      <c r="AB1492" s="14"/>
      <c r="AC1492" s="14"/>
      <c r="AD1492" s="14"/>
      <c r="AE1492" s="14"/>
      <c r="AT1492" s="246" t="s">
        <v>170</v>
      </c>
      <c r="AU1492" s="246" t="s">
        <v>79</v>
      </c>
      <c r="AV1492" s="14" t="s">
        <v>79</v>
      </c>
      <c r="AW1492" s="14" t="s">
        <v>31</v>
      </c>
      <c r="AX1492" s="14" t="s">
        <v>69</v>
      </c>
      <c r="AY1492" s="246" t="s">
        <v>159</v>
      </c>
    </row>
    <row r="1493" s="13" customFormat="1">
      <c r="A1493" s="13"/>
      <c r="B1493" s="225"/>
      <c r="C1493" s="226"/>
      <c r="D1493" s="227" t="s">
        <v>170</v>
      </c>
      <c r="E1493" s="228" t="s">
        <v>19</v>
      </c>
      <c r="F1493" s="229" t="s">
        <v>1528</v>
      </c>
      <c r="G1493" s="226"/>
      <c r="H1493" s="228" t="s">
        <v>19</v>
      </c>
      <c r="I1493" s="230"/>
      <c r="J1493" s="226"/>
      <c r="K1493" s="226"/>
      <c r="L1493" s="231"/>
      <c r="M1493" s="232"/>
      <c r="N1493" s="233"/>
      <c r="O1493" s="233"/>
      <c r="P1493" s="233"/>
      <c r="Q1493" s="233"/>
      <c r="R1493" s="233"/>
      <c r="S1493" s="233"/>
      <c r="T1493" s="234"/>
      <c r="U1493" s="13"/>
      <c r="V1493" s="13"/>
      <c r="W1493" s="13"/>
      <c r="X1493" s="13"/>
      <c r="Y1493" s="13"/>
      <c r="Z1493" s="13"/>
      <c r="AA1493" s="13"/>
      <c r="AB1493" s="13"/>
      <c r="AC1493" s="13"/>
      <c r="AD1493" s="13"/>
      <c r="AE1493" s="13"/>
      <c r="AT1493" s="235" t="s">
        <v>170</v>
      </c>
      <c r="AU1493" s="235" t="s">
        <v>79</v>
      </c>
      <c r="AV1493" s="13" t="s">
        <v>77</v>
      </c>
      <c r="AW1493" s="13" t="s">
        <v>31</v>
      </c>
      <c r="AX1493" s="13" t="s">
        <v>69</v>
      </c>
      <c r="AY1493" s="235" t="s">
        <v>159</v>
      </c>
    </row>
    <row r="1494" s="14" customFormat="1">
      <c r="A1494" s="14"/>
      <c r="B1494" s="236"/>
      <c r="C1494" s="237"/>
      <c r="D1494" s="227" t="s">
        <v>170</v>
      </c>
      <c r="E1494" s="238" t="s">
        <v>19</v>
      </c>
      <c r="F1494" s="239" t="s">
        <v>1608</v>
      </c>
      <c r="G1494" s="237"/>
      <c r="H1494" s="240">
        <v>257.48000000000002</v>
      </c>
      <c r="I1494" s="241"/>
      <c r="J1494" s="237"/>
      <c r="K1494" s="237"/>
      <c r="L1494" s="242"/>
      <c r="M1494" s="243"/>
      <c r="N1494" s="244"/>
      <c r="O1494" s="244"/>
      <c r="P1494" s="244"/>
      <c r="Q1494" s="244"/>
      <c r="R1494" s="244"/>
      <c r="S1494" s="244"/>
      <c r="T1494" s="245"/>
      <c r="U1494" s="14"/>
      <c r="V1494" s="14"/>
      <c r="W1494" s="14"/>
      <c r="X1494" s="14"/>
      <c r="Y1494" s="14"/>
      <c r="Z1494" s="14"/>
      <c r="AA1494" s="14"/>
      <c r="AB1494" s="14"/>
      <c r="AC1494" s="14"/>
      <c r="AD1494" s="14"/>
      <c r="AE1494" s="14"/>
      <c r="AT1494" s="246" t="s">
        <v>170</v>
      </c>
      <c r="AU1494" s="246" t="s">
        <v>79</v>
      </c>
      <c r="AV1494" s="14" t="s">
        <v>79</v>
      </c>
      <c r="AW1494" s="14" t="s">
        <v>31</v>
      </c>
      <c r="AX1494" s="14" t="s">
        <v>69</v>
      </c>
      <c r="AY1494" s="246" t="s">
        <v>159</v>
      </c>
    </row>
    <row r="1495" s="15" customFormat="1">
      <c r="A1495" s="15"/>
      <c r="B1495" s="247"/>
      <c r="C1495" s="248"/>
      <c r="D1495" s="227" t="s">
        <v>170</v>
      </c>
      <c r="E1495" s="249" t="s">
        <v>19</v>
      </c>
      <c r="F1495" s="250" t="s">
        <v>188</v>
      </c>
      <c r="G1495" s="248"/>
      <c r="H1495" s="251">
        <v>301.48000000000002</v>
      </c>
      <c r="I1495" s="252"/>
      <c r="J1495" s="248"/>
      <c r="K1495" s="248"/>
      <c r="L1495" s="253"/>
      <c r="M1495" s="254"/>
      <c r="N1495" s="255"/>
      <c r="O1495" s="255"/>
      <c r="P1495" s="255"/>
      <c r="Q1495" s="255"/>
      <c r="R1495" s="255"/>
      <c r="S1495" s="255"/>
      <c r="T1495" s="256"/>
      <c r="U1495" s="15"/>
      <c r="V1495" s="15"/>
      <c r="W1495" s="15"/>
      <c r="X1495" s="15"/>
      <c r="Y1495" s="15"/>
      <c r="Z1495" s="15"/>
      <c r="AA1495" s="15"/>
      <c r="AB1495" s="15"/>
      <c r="AC1495" s="15"/>
      <c r="AD1495" s="15"/>
      <c r="AE1495" s="15"/>
      <c r="AT1495" s="257" t="s">
        <v>170</v>
      </c>
      <c r="AU1495" s="257" t="s">
        <v>79</v>
      </c>
      <c r="AV1495" s="15" t="s">
        <v>166</v>
      </c>
      <c r="AW1495" s="15" t="s">
        <v>31</v>
      </c>
      <c r="AX1495" s="15" t="s">
        <v>77</v>
      </c>
      <c r="AY1495" s="257" t="s">
        <v>159</v>
      </c>
    </row>
    <row r="1496" s="2" customFormat="1" ht="16.5" customHeight="1">
      <c r="A1496" s="41"/>
      <c r="B1496" s="42"/>
      <c r="C1496" s="207" t="s">
        <v>1659</v>
      </c>
      <c r="D1496" s="207" t="s">
        <v>161</v>
      </c>
      <c r="E1496" s="208" t="s">
        <v>1660</v>
      </c>
      <c r="F1496" s="209" t="s">
        <v>1661</v>
      </c>
      <c r="G1496" s="210" t="s">
        <v>235</v>
      </c>
      <c r="H1496" s="211">
        <v>245</v>
      </c>
      <c r="I1496" s="212"/>
      <c r="J1496" s="213">
        <f>ROUND(I1496*H1496,2)</f>
        <v>0</v>
      </c>
      <c r="K1496" s="209" t="s">
        <v>19</v>
      </c>
      <c r="L1496" s="47"/>
      <c r="M1496" s="214" t="s">
        <v>19</v>
      </c>
      <c r="N1496" s="215" t="s">
        <v>40</v>
      </c>
      <c r="O1496" s="87"/>
      <c r="P1496" s="216">
        <f>O1496*H1496</f>
        <v>0</v>
      </c>
      <c r="Q1496" s="216">
        <v>0</v>
      </c>
      <c r="R1496" s="216">
        <f>Q1496*H1496</f>
        <v>0</v>
      </c>
      <c r="S1496" s="216">
        <v>0</v>
      </c>
      <c r="T1496" s="217">
        <f>S1496*H1496</f>
        <v>0</v>
      </c>
      <c r="U1496" s="41"/>
      <c r="V1496" s="41"/>
      <c r="W1496" s="41"/>
      <c r="X1496" s="41"/>
      <c r="Y1496" s="41"/>
      <c r="Z1496" s="41"/>
      <c r="AA1496" s="41"/>
      <c r="AB1496" s="41"/>
      <c r="AC1496" s="41"/>
      <c r="AD1496" s="41"/>
      <c r="AE1496" s="41"/>
      <c r="AR1496" s="218" t="s">
        <v>273</v>
      </c>
      <c r="AT1496" s="218" t="s">
        <v>161</v>
      </c>
      <c r="AU1496" s="218" t="s">
        <v>79</v>
      </c>
      <c r="AY1496" s="20" t="s">
        <v>159</v>
      </c>
      <c r="BE1496" s="219">
        <f>IF(N1496="základní",J1496,0)</f>
        <v>0</v>
      </c>
      <c r="BF1496" s="219">
        <f>IF(N1496="snížená",J1496,0)</f>
        <v>0</v>
      </c>
      <c r="BG1496" s="219">
        <f>IF(N1496="zákl. přenesená",J1496,0)</f>
        <v>0</v>
      </c>
      <c r="BH1496" s="219">
        <f>IF(N1496="sníž. přenesená",J1496,0)</f>
        <v>0</v>
      </c>
      <c r="BI1496" s="219">
        <f>IF(N1496="nulová",J1496,0)</f>
        <v>0</v>
      </c>
      <c r="BJ1496" s="20" t="s">
        <v>77</v>
      </c>
      <c r="BK1496" s="219">
        <f>ROUND(I1496*H1496,2)</f>
        <v>0</v>
      </c>
      <c r="BL1496" s="20" t="s">
        <v>273</v>
      </c>
      <c r="BM1496" s="218" t="s">
        <v>1662</v>
      </c>
    </row>
    <row r="1497" s="2" customFormat="1" ht="37.8" customHeight="1">
      <c r="A1497" s="41"/>
      <c r="B1497" s="42"/>
      <c r="C1497" s="207" t="s">
        <v>1663</v>
      </c>
      <c r="D1497" s="207" t="s">
        <v>161</v>
      </c>
      <c r="E1497" s="208" t="s">
        <v>1664</v>
      </c>
      <c r="F1497" s="209" t="s">
        <v>1665</v>
      </c>
      <c r="G1497" s="210" t="s">
        <v>228</v>
      </c>
      <c r="H1497" s="211">
        <v>29.893000000000001</v>
      </c>
      <c r="I1497" s="212"/>
      <c r="J1497" s="213">
        <f>ROUND(I1497*H1497,2)</f>
        <v>0</v>
      </c>
      <c r="K1497" s="209" t="s">
        <v>165</v>
      </c>
      <c r="L1497" s="47"/>
      <c r="M1497" s="214" t="s">
        <v>19</v>
      </c>
      <c r="N1497" s="215" t="s">
        <v>40</v>
      </c>
      <c r="O1497" s="87"/>
      <c r="P1497" s="216">
        <f>O1497*H1497</f>
        <v>0</v>
      </c>
      <c r="Q1497" s="216">
        <v>0</v>
      </c>
      <c r="R1497" s="216">
        <f>Q1497*H1497</f>
        <v>0</v>
      </c>
      <c r="S1497" s="216">
        <v>0</v>
      </c>
      <c r="T1497" s="217">
        <f>S1497*H1497</f>
        <v>0</v>
      </c>
      <c r="U1497" s="41"/>
      <c r="V1497" s="41"/>
      <c r="W1497" s="41"/>
      <c r="X1497" s="41"/>
      <c r="Y1497" s="41"/>
      <c r="Z1497" s="41"/>
      <c r="AA1497" s="41"/>
      <c r="AB1497" s="41"/>
      <c r="AC1497" s="41"/>
      <c r="AD1497" s="41"/>
      <c r="AE1497" s="41"/>
      <c r="AR1497" s="218" t="s">
        <v>273</v>
      </c>
      <c r="AT1497" s="218" t="s">
        <v>161</v>
      </c>
      <c r="AU1497" s="218" t="s">
        <v>79</v>
      </c>
      <c r="AY1497" s="20" t="s">
        <v>159</v>
      </c>
      <c r="BE1497" s="219">
        <f>IF(N1497="základní",J1497,0)</f>
        <v>0</v>
      </c>
      <c r="BF1497" s="219">
        <f>IF(N1497="snížená",J1497,0)</f>
        <v>0</v>
      </c>
      <c r="BG1497" s="219">
        <f>IF(N1497="zákl. přenesená",J1497,0)</f>
        <v>0</v>
      </c>
      <c r="BH1497" s="219">
        <f>IF(N1497="sníž. přenesená",J1497,0)</f>
        <v>0</v>
      </c>
      <c r="BI1497" s="219">
        <f>IF(N1497="nulová",J1497,0)</f>
        <v>0</v>
      </c>
      <c r="BJ1497" s="20" t="s">
        <v>77</v>
      </c>
      <c r="BK1497" s="219">
        <f>ROUND(I1497*H1497,2)</f>
        <v>0</v>
      </c>
      <c r="BL1497" s="20" t="s">
        <v>273</v>
      </c>
      <c r="BM1497" s="218" t="s">
        <v>1666</v>
      </c>
    </row>
    <row r="1498" s="2" customFormat="1">
      <c r="A1498" s="41"/>
      <c r="B1498" s="42"/>
      <c r="C1498" s="43"/>
      <c r="D1498" s="220" t="s">
        <v>168</v>
      </c>
      <c r="E1498" s="43"/>
      <c r="F1498" s="221" t="s">
        <v>1667</v>
      </c>
      <c r="G1498" s="43"/>
      <c r="H1498" s="43"/>
      <c r="I1498" s="222"/>
      <c r="J1498" s="43"/>
      <c r="K1498" s="43"/>
      <c r="L1498" s="47"/>
      <c r="M1498" s="223"/>
      <c r="N1498" s="224"/>
      <c r="O1498" s="87"/>
      <c r="P1498" s="87"/>
      <c r="Q1498" s="87"/>
      <c r="R1498" s="87"/>
      <c r="S1498" s="87"/>
      <c r="T1498" s="88"/>
      <c r="U1498" s="41"/>
      <c r="V1498" s="41"/>
      <c r="W1498" s="41"/>
      <c r="X1498" s="41"/>
      <c r="Y1498" s="41"/>
      <c r="Z1498" s="41"/>
      <c r="AA1498" s="41"/>
      <c r="AB1498" s="41"/>
      <c r="AC1498" s="41"/>
      <c r="AD1498" s="41"/>
      <c r="AE1498" s="41"/>
      <c r="AT1498" s="20" t="s">
        <v>168</v>
      </c>
      <c r="AU1498" s="20" t="s">
        <v>79</v>
      </c>
    </row>
    <row r="1499" s="12" customFormat="1" ht="22.8" customHeight="1">
      <c r="A1499" s="12"/>
      <c r="B1499" s="191"/>
      <c r="C1499" s="192"/>
      <c r="D1499" s="193" t="s">
        <v>68</v>
      </c>
      <c r="E1499" s="205" t="s">
        <v>1668</v>
      </c>
      <c r="F1499" s="205" t="s">
        <v>1669</v>
      </c>
      <c r="G1499" s="192"/>
      <c r="H1499" s="192"/>
      <c r="I1499" s="195"/>
      <c r="J1499" s="206">
        <f>BK1499</f>
        <v>0</v>
      </c>
      <c r="K1499" s="192"/>
      <c r="L1499" s="197"/>
      <c r="M1499" s="198"/>
      <c r="N1499" s="199"/>
      <c r="O1499" s="199"/>
      <c r="P1499" s="200">
        <f>SUM(P1500:P1631)</f>
        <v>0</v>
      </c>
      <c r="Q1499" s="199"/>
      <c r="R1499" s="200">
        <f>SUM(R1500:R1631)</f>
        <v>2.3784361000000001</v>
      </c>
      <c r="S1499" s="199"/>
      <c r="T1499" s="201">
        <f>SUM(T1500:T1631)</f>
        <v>3.7115492000000003</v>
      </c>
      <c r="U1499" s="12"/>
      <c r="V1499" s="12"/>
      <c r="W1499" s="12"/>
      <c r="X1499" s="12"/>
      <c r="Y1499" s="12"/>
      <c r="Z1499" s="12"/>
      <c r="AA1499" s="12"/>
      <c r="AB1499" s="12"/>
      <c r="AC1499" s="12"/>
      <c r="AD1499" s="12"/>
      <c r="AE1499" s="12"/>
      <c r="AR1499" s="202" t="s">
        <v>79</v>
      </c>
      <c r="AT1499" s="203" t="s">
        <v>68</v>
      </c>
      <c r="AU1499" s="203" t="s">
        <v>77</v>
      </c>
      <c r="AY1499" s="202" t="s">
        <v>159</v>
      </c>
      <c r="BK1499" s="204">
        <f>SUM(BK1500:BK1631)</f>
        <v>0</v>
      </c>
    </row>
    <row r="1500" s="2" customFormat="1" ht="16.5" customHeight="1">
      <c r="A1500" s="41"/>
      <c r="B1500" s="42"/>
      <c r="C1500" s="207" t="s">
        <v>1670</v>
      </c>
      <c r="D1500" s="207" t="s">
        <v>161</v>
      </c>
      <c r="E1500" s="208" t="s">
        <v>1671</v>
      </c>
      <c r="F1500" s="209" t="s">
        <v>1672</v>
      </c>
      <c r="G1500" s="210" t="s">
        <v>251</v>
      </c>
      <c r="H1500" s="211">
        <v>402.56</v>
      </c>
      <c r="I1500" s="212"/>
      <c r="J1500" s="213">
        <f>ROUND(I1500*H1500,2)</f>
        <v>0</v>
      </c>
      <c r="K1500" s="209" t="s">
        <v>165</v>
      </c>
      <c r="L1500" s="47"/>
      <c r="M1500" s="214" t="s">
        <v>19</v>
      </c>
      <c r="N1500" s="215" t="s">
        <v>40</v>
      </c>
      <c r="O1500" s="87"/>
      <c r="P1500" s="216">
        <f>O1500*H1500</f>
        <v>0</v>
      </c>
      <c r="Q1500" s="216">
        <v>0</v>
      </c>
      <c r="R1500" s="216">
        <f>Q1500*H1500</f>
        <v>0</v>
      </c>
      <c r="S1500" s="216">
        <v>0.0017700000000000001</v>
      </c>
      <c r="T1500" s="217">
        <f>S1500*H1500</f>
        <v>0.71253120000000003</v>
      </c>
      <c r="U1500" s="41"/>
      <c r="V1500" s="41"/>
      <c r="W1500" s="41"/>
      <c r="X1500" s="41"/>
      <c r="Y1500" s="41"/>
      <c r="Z1500" s="41"/>
      <c r="AA1500" s="41"/>
      <c r="AB1500" s="41"/>
      <c r="AC1500" s="41"/>
      <c r="AD1500" s="41"/>
      <c r="AE1500" s="41"/>
      <c r="AR1500" s="218" t="s">
        <v>273</v>
      </c>
      <c r="AT1500" s="218" t="s">
        <v>161</v>
      </c>
      <c r="AU1500" s="218" t="s">
        <v>79</v>
      </c>
      <c r="AY1500" s="20" t="s">
        <v>159</v>
      </c>
      <c r="BE1500" s="219">
        <f>IF(N1500="základní",J1500,0)</f>
        <v>0</v>
      </c>
      <c r="BF1500" s="219">
        <f>IF(N1500="snížená",J1500,0)</f>
        <v>0</v>
      </c>
      <c r="BG1500" s="219">
        <f>IF(N1500="zákl. přenesená",J1500,0)</f>
        <v>0</v>
      </c>
      <c r="BH1500" s="219">
        <f>IF(N1500="sníž. přenesená",J1500,0)</f>
        <v>0</v>
      </c>
      <c r="BI1500" s="219">
        <f>IF(N1500="nulová",J1500,0)</f>
        <v>0</v>
      </c>
      <c r="BJ1500" s="20" t="s">
        <v>77</v>
      </c>
      <c r="BK1500" s="219">
        <f>ROUND(I1500*H1500,2)</f>
        <v>0</v>
      </c>
      <c r="BL1500" s="20" t="s">
        <v>273</v>
      </c>
      <c r="BM1500" s="218" t="s">
        <v>1673</v>
      </c>
    </row>
    <row r="1501" s="2" customFormat="1">
      <c r="A1501" s="41"/>
      <c r="B1501" s="42"/>
      <c r="C1501" s="43"/>
      <c r="D1501" s="220" t="s">
        <v>168</v>
      </c>
      <c r="E1501" s="43"/>
      <c r="F1501" s="221" t="s">
        <v>1674</v>
      </c>
      <c r="G1501" s="43"/>
      <c r="H1501" s="43"/>
      <c r="I1501" s="222"/>
      <c r="J1501" s="43"/>
      <c r="K1501" s="43"/>
      <c r="L1501" s="47"/>
      <c r="M1501" s="223"/>
      <c r="N1501" s="224"/>
      <c r="O1501" s="87"/>
      <c r="P1501" s="87"/>
      <c r="Q1501" s="87"/>
      <c r="R1501" s="87"/>
      <c r="S1501" s="87"/>
      <c r="T1501" s="88"/>
      <c r="U1501" s="41"/>
      <c r="V1501" s="41"/>
      <c r="W1501" s="41"/>
      <c r="X1501" s="41"/>
      <c r="Y1501" s="41"/>
      <c r="Z1501" s="41"/>
      <c r="AA1501" s="41"/>
      <c r="AB1501" s="41"/>
      <c r="AC1501" s="41"/>
      <c r="AD1501" s="41"/>
      <c r="AE1501" s="41"/>
      <c r="AT1501" s="20" t="s">
        <v>168</v>
      </c>
      <c r="AU1501" s="20" t="s">
        <v>79</v>
      </c>
    </row>
    <row r="1502" s="2" customFormat="1" ht="16.5" customHeight="1">
      <c r="A1502" s="41"/>
      <c r="B1502" s="42"/>
      <c r="C1502" s="207" t="s">
        <v>1675</v>
      </c>
      <c r="D1502" s="207" t="s">
        <v>161</v>
      </c>
      <c r="E1502" s="208" t="s">
        <v>1676</v>
      </c>
      <c r="F1502" s="209" t="s">
        <v>1677</v>
      </c>
      <c r="G1502" s="210" t="s">
        <v>251</v>
      </c>
      <c r="H1502" s="211">
        <v>127.05</v>
      </c>
      <c r="I1502" s="212"/>
      <c r="J1502" s="213">
        <f>ROUND(I1502*H1502,2)</f>
        <v>0</v>
      </c>
      <c r="K1502" s="209" t="s">
        <v>165</v>
      </c>
      <c r="L1502" s="47"/>
      <c r="M1502" s="214" t="s">
        <v>19</v>
      </c>
      <c r="N1502" s="215" t="s">
        <v>40</v>
      </c>
      <c r="O1502" s="87"/>
      <c r="P1502" s="216">
        <f>O1502*H1502</f>
        <v>0</v>
      </c>
      <c r="Q1502" s="216">
        <v>0</v>
      </c>
      <c r="R1502" s="216">
        <f>Q1502*H1502</f>
        <v>0</v>
      </c>
      <c r="S1502" s="216">
        <v>0.00191</v>
      </c>
      <c r="T1502" s="217">
        <f>S1502*H1502</f>
        <v>0.24266550000000001</v>
      </c>
      <c r="U1502" s="41"/>
      <c r="V1502" s="41"/>
      <c r="W1502" s="41"/>
      <c r="X1502" s="41"/>
      <c r="Y1502" s="41"/>
      <c r="Z1502" s="41"/>
      <c r="AA1502" s="41"/>
      <c r="AB1502" s="41"/>
      <c r="AC1502" s="41"/>
      <c r="AD1502" s="41"/>
      <c r="AE1502" s="41"/>
      <c r="AR1502" s="218" t="s">
        <v>273</v>
      </c>
      <c r="AT1502" s="218" t="s">
        <v>161</v>
      </c>
      <c r="AU1502" s="218" t="s">
        <v>79</v>
      </c>
      <c r="AY1502" s="20" t="s">
        <v>159</v>
      </c>
      <c r="BE1502" s="219">
        <f>IF(N1502="základní",J1502,0)</f>
        <v>0</v>
      </c>
      <c r="BF1502" s="219">
        <f>IF(N1502="snížená",J1502,0)</f>
        <v>0</v>
      </c>
      <c r="BG1502" s="219">
        <f>IF(N1502="zákl. přenesená",J1502,0)</f>
        <v>0</v>
      </c>
      <c r="BH1502" s="219">
        <f>IF(N1502="sníž. přenesená",J1502,0)</f>
        <v>0</v>
      </c>
      <c r="BI1502" s="219">
        <f>IF(N1502="nulová",J1502,0)</f>
        <v>0</v>
      </c>
      <c r="BJ1502" s="20" t="s">
        <v>77</v>
      </c>
      <c r="BK1502" s="219">
        <f>ROUND(I1502*H1502,2)</f>
        <v>0</v>
      </c>
      <c r="BL1502" s="20" t="s">
        <v>273</v>
      </c>
      <c r="BM1502" s="218" t="s">
        <v>1678</v>
      </c>
    </row>
    <row r="1503" s="2" customFormat="1">
      <c r="A1503" s="41"/>
      <c r="B1503" s="42"/>
      <c r="C1503" s="43"/>
      <c r="D1503" s="220" t="s">
        <v>168</v>
      </c>
      <c r="E1503" s="43"/>
      <c r="F1503" s="221" t="s">
        <v>1679</v>
      </c>
      <c r="G1503" s="43"/>
      <c r="H1503" s="43"/>
      <c r="I1503" s="222"/>
      <c r="J1503" s="43"/>
      <c r="K1503" s="43"/>
      <c r="L1503" s="47"/>
      <c r="M1503" s="223"/>
      <c r="N1503" s="224"/>
      <c r="O1503" s="87"/>
      <c r="P1503" s="87"/>
      <c r="Q1503" s="87"/>
      <c r="R1503" s="87"/>
      <c r="S1503" s="87"/>
      <c r="T1503" s="88"/>
      <c r="U1503" s="41"/>
      <c r="V1503" s="41"/>
      <c r="W1503" s="41"/>
      <c r="X1503" s="41"/>
      <c r="Y1503" s="41"/>
      <c r="Z1503" s="41"/>
      <c r="AA1503" s="41"/>
      <c r="AB1503" s="41"/>
      <c r="AC1503" s="41"/>
      <c r="AD1503" s="41"/>
      <c r="AE1503" s="41"/>
      <c r="AT1503" s="20" t="s">
        <v>168</v>
      </c>
      <c r="AU1503" s="20" t="s">
        <v>79</v>
      </c>
    </row>
    <row r="1504" s="14" customFormat="1">
      <c r="A1504" s="14"/>
      <c r="B1504" s="236"/>
      <c r="C1504" s="237"/>
      <c r="D1504" s="227" t="s">
        <v>170</v>
      </c>
      <c r="E1504" s="238" t="s">
        <v>19</v>
      </c>
      <c r="F1504" s="239" t="s">
        <v>1680</v>
      </c>
      <c r="G1504" s="237"/>
      <c r="H1504" s="240">
        <v>127.05</v>
      </c>
      <c r="I1504" s="241"/>
      <c r="J1504" s="237"/>
      <c r="K1504" s="237"/>
      <c r="L1504" s="242"/>
      <c r="M1504" s="243"/>
      <c r="N1504" s="244"/>
      <c r="O1504" s="244"/>
      <c r="P1504" s="244"/>
      <c r="Q1504" s="244"/>
      <c r="R1504" s="244"/>
      <c r="S1504" s="244"/>
      <c r="T1504" s="245"/>
      <c r="U1504" s="14"/>
      <c r="V1504" s="14"/>
      <c r="W1504" s="14"/>
      <c r="X1504" s="14"/>
      <c r="Y1504" s="14"/>
      <c r="Z1504" s="14"/>
      <c r="AA1504" s="14"/>
      <c r="AB1504" s="14"/>
      <c r="AC1504" s="14"/>
      <c r="AD1504" s="14"/>
      <c r="AE1504" s="14"/>
      <c r="AT1504" s="246" t="s">
        <v>170</v>
      </c>
      <c r="AU1504" s="246" t="s">
        <v>79</v>
      </c>
      <c r="AV1504" s="14" t="s">
        <v>79</v>
      </c>
      <c r="AW1504" s="14" t="s">
        <v>31</v>
      </c>
      <c r="AX1504" s="14" t="s">
        <v>77</v>
      </c>
      <c r="AY1504" s="246" t="s">
        <v>159</v>
      </c>
    </row>
    <row r="1505" s="2" customFormat="1" ht="16.5" customHeight="1">
      <c r="A1505" s="41"/>
      <c r="B1505" s="42"/>
      <c r="C1505" s="207" t="s">
        <v>1681</v>
      </c>
      <c r="D1505" s="207" t="s">
        <v>161</v>
      </c>
      <c r="E1505" s="208" t="s">
        <v>1682</v>
      </c>
      <c r="F1505" s="209" t="s">
        <v>1683</v>
      </c>
      <c r="G1505" s="210" t="s">
        <v>251</v>
      </c>
      <c r="H1505" s="211">
        <v>366.97000000000003</v>
      </c>
      <c r="I1505" s="212"/>
      <c r="J1505" s="213">
        <f>ROUND(I1505*H1505,2)</f>
        <v>0</v>
      </c>
      <c r="K1505" s="209" t="s">
        <v>165</v>
      </c>
      <c r="L1505" s="47"/>
      <c r="M1505" s="214" t="s">
        <v>19</v>
      </c>
      <c r="N1505" s="215" t="s">
        <v>40</v>
      </c>
      <c r="O1505" s="87"/>
      <c r="P1505" s="216">
        <f>O1505*H1505</f>
        <v>0</v>
      </c>
      <c r="Q1505" s="216">
        <v>0</v>
      </c>
      <c r="R1505" s="216">
        <f>Q1505*H1505</f>
        <v>0</v>
      </c>
      <c r="S1505" s="216">
        <v>0.00167</v>
      </c>
      <c r="T1505" s="217">
        <f>S1505*H1505</f>
        <v>0.6128399000000001</v>
      </c>
      <c r="U1505" s="41"/>
      <c r="V1505" s="41"/>
      <c r="W1505" s="41"/>
      <c r="X1505" s="41"/>
      <c r="Y1505" s="41"/>
      <c r="Z1505" s="41"/>
      <c r="AA1505" s="41"/>
      <c r="AB1505" s="41"/>
      <c r="AC1505" s="41"/>
      <c r="AD1505" s="41"/>
      <c r="AE1505" s="41"/>
      <c r="AR1505" s="218" t="s">
        <v>273</v>
      </c>
      <c r="AT1505" s="218" t="s">
        <v>161</v>
      </c>
      <c r="AU1505" s="218" t="s">
        <v>79</v>
      </c>
      <c r="AY1505" s="20" t="s">
        <v>159</v>
      </c>
      <c r="BE1505" s="219">
        <f>IF(N1505="základní",J1505,0)</f>
        <v>0</v>
      </c>
      <c r="BF1505" s="219">
        <f>IF(N1505="snížená",J1505,0)</f>
        <v>0</v>
      </c>
      <c r="BG1505" s="219">
        <f>IF(N1505="zákl. přenesená",J1505,0)</f>
        <v>0</v>
      </c>
      <c r="BH1505" s="219">
        <f>IF(N1505="sníž. přenesená",J1505,0)</f>
        <v>0</v>
      </c>
      <c r="BI1505" s="219">
        <f>IF(N1505="nulová",J1505,0)</f>
        <v>0</v>
      </c>
      <c r="BJ1505" s="20" t="s">
        <v>77</v>
      </c>
      <c r="BK1505" s="219">
        <f>ROUND(I1505*H1505,2)</f>
        <v>0</v>
      </c>
      <c r="BL1505" s="20" t="s">
        <v>273</v>
      </c>
      <c r="BM1505" s="218" t="s">
        <v>1684</v>
      </c>
    </row>
    <row r="1506" s="2" customFormat="1">
      <c r="A1506" s="41"/>
      <c r="B1506" s="42"/>
      <c r="C1506" s="43"/>
      <c r="D1506" s="220" t="s">
        <v>168</v>
      </c>
      <c r="E1506" s="43"/>
      <c r="F1506" s="221" t="s">
        <v>1685</v>
      </c>
      <c r="G1506" s="43"/>
      <c r="H1506" s="43"/>
      <c r="I1506" s="222"/>
      <c r="J1506" s="43"/>
      <c r="K1506" s="43"/>
      <c r="L1506" s="47"/>
      <c r="M1506" s="223"/>
      <c r="N1506" s="224"/>
      <c r="O1506" s="87"/>
      <c r="P1506" s="87"/>
      <c r="Q1506" s="87"/>
      <c r="R1506" s="87"/>
      <c r="S1506" s="87"/>
      <c r="T1506" s="88"/>
      <c r="U1506" s="41"/>
      <c r="V1506" s="41"/>
      <c r="W1506" s="41"/>
      <c r="X1506" s="41"/>
      <c r="Y1506" s="41"/>
      <c r="Z1506" s="41"/>
      <c r="AA1506" s="41"/>
      <c r="AB1506" s="41"/>
      <c r="AC1506" s="41"/>
      <c r="AD1506" s="41"/>
      <c r="AE1506" s="41"/>
      <c r="AT1506" s="20" t="s">
        <v>168</v>
      </c>
      <c r="AU1506" s="20" t="s">
        <v>79</v>
      </c>
    </row>
    <row r="1507" s="14" customFormat="1">
      <c r="A1507" s="14"/>
      <c r="B1507" s="236"/>
      <c r="C1507" s="237"/>
      <c r="D1507" s="227" t="s">
        <v>170</v>
      </c>
      <c r="E1507" s="238" t="s">
        <v>19</v>
      </c>
      <c r="F1507" s="239" t="s">
        <v>1686</v>
      </c>
      <c r="G1507" s="237"/>
      <c r="H1507" s="240">
        <v>181.40000000000001</v>
      </c>
      <c r="I1507" s="241"/>
      <c r="J1507" s="237"/>
      <c r="K1507" s="237"/>
      <c r="L1507" s="242"/>
      <c r="M1507" s="243"/>
      <c r="N1507" s="244"/>
      <c r="O1507" s="244"/>
      <c r="P1507" s="244"/>
      <c r="Q1507" s="244"/>
      <c r="R1507" s="244"/>
      <c r="S1507" s="244"/>
      <c r="T1507" s="245"/>
      <c r="U1507" s="14"/>
      <c r="V1507" s="14"/>
      <c r="W1507" s="14"/>
      <c r="X1507" s="14"/>
      <c r="Y1507" s="14"/>
      <c r="Z1507" s="14"/>
      <c r="AA1507" s="14"/>
      <c r="AB1507" s="14"/>
      <c r="AC1507" s="14"/>
      <c r="AD1507" s="14"/>
      <c r="AE1507" s="14"/>
      <c r="AT1507" s="246" t="s">
        <v>170</v>
      </c>
      <c r="AU1507" s="246" t="s">
        <v>79</v>
      </c>
      <c r="AV1507" s="14" t="s">
        <v>79</v>
      </c>
      <c r="AW1507" s="14" t="s">
        <v>31</v>
      </c>
      <c r="AX1507" s="14" t="s">
        <v>69</v>
      </c>
      <c r="AY1507" s="246" t="s">
        <v>159</v>
      </c>
    </row>
    <row r="1508" s="14" customFormat="1">
      <c r="A1508" s="14"/>
      <c r="B1508" s="236"/>
      <c r="C1508" s="237"/>
      <c r="D1508" s="227" t="s">
        <v>170</v>
      </c>
      <c r="E1508" s="238" t="s">
        <v>19</v>
      </c>
      <c r="F1508" s="239" t="s">
        <v>1687</v>
      </c>
      <c r="G1508" s="237"/>
      <c r="H1508" s="240">
        <v>70.569999999999993</v>
      </c>
      <c r="I1508" s="241"/>
      <c r="J1508" s="237"/>
      <c r="K1508" s="237"/>
      <c r="L1508" s="242"/>
      <c r="M1508" s="243"/>
      <c r="N1508" s="244"/>
      <c r="O1508" s="244"/>
      <c r="P1508" s="244"/>
      <c r="Q1508" s="244"/>
      <c r="R1508" s="244"/>
      <c r="S1508" s="244"/>
      <c r="T1508" s="245"/>
      <c r="U1508" s="14"/>
      <c r="V1508" s="14"/>
      <c r="W1508" s="14"/>
      <c r="X1508" s="14"/>
      <c r="Y1508" s="14"/>
      <c r="Z1508" s="14"/>
      <c r="AA1508" s="14"/>
      <c r="AB1508" s="14"/>
      <c r="AC1508" s="14"/>
      <c r="AD1508" s="14"/>
      <c r="AE1508" s="14"/>
      <c r="AT1508" s="246" t="s">
        <v>170</v>
      </c>
      <c r="AU1508" s="246" t="s">
        <v>79</v>
      </c>
      <c r="AV1508" s="14" t="s">
        <v>79</v>
      </c>
      <c r="AW1508" s="14" t="s">
        <v>31</v>
      </c>
      <c r="AX1508" s="14" t="s">
        <v>69</v>
      </c>
      <c r="AY1508" s="246" t="s">
        <v>159</v>
      </c>
    </row>
    <row r="1509" s="14" customFormat="1">
      <c r="A1509" s="14"/>
      <c r="B1509" s="236"/>
      <c r="C1509" s="237"/>
      <c r="D1509" s="227" t="s">
        <v>170</v>
      </c>
      <c r="E1509" s="238" t="s">
        <v>19</v>
      </c>
      <c r="F1509" s="239" t="s">
        <v>1688</v>
      </c>
      <c r="G1509" s="237"/>
      <c r="H1509" s="240">
        <v>115</v>
      </c>
      <c r="I1509" s="241"/>
      <c r="J1509" s="237"/>
      <c r="K1509" s="237"/>
      <c r="L1509" s="242"/>
      <c r="M1509" s="243"/>
      <c r="N1509" s="244"/>
      <c r="O1509" s="244"/>
      <c r="P1509" s="244"/>
      <c r="Q1509" s="244"/>
      <c r="R1509" s="244"/>
      <c r="S1509" s="244"/>
      <c r="T1509" s="245"/>
      <c r="U1509" s="14"/>
      <c r="V1509" s="14"/>
      <c r="W1509" s="14"/>
      <c r="X1509" s="14"/>
      <c r="Y1509" s="14"/>
      <c r="Z1509" s="14"/>
      <c r="AA1509" s="14"/>
      <c r="AB1509" s="14"/>
      <c r="AC1509" s="14"/>
      <c r="AD1509" s="14"/>
      <c r="AE1509" s="14"/>
      <c r="AT1509" s="246" t="s">
        <v>170</v>
      </c>
      <c r="AU1509" s="246" t="s">
        <v>79</v>
      </c>
      <c r="AV1509" s="14" t="s">
        <v>79</v>
      </c>
      <c r="AW1509" s="14" t="s">
        <v>31</v>
      </c>
      <c r="AX1509" s="14" t="s">
        <v>69</v>
      </c>
      <c r="AY1509" s="246" t="s">
        <v>159</v>
      </c>
    </row>
    <row r="1510" s="15" customFormat="1">
      <c r="A1510" s="15"/>
      <c r="B1510" s="247"/>
      <c r="C1510" s="248"/>
      <c r="D1510" s="227" t="s">
        <v>170</v>
      </c>
      <c r="E1510" s="249" t="s">
        <v>19</v>
      </c>
      <c r="F1510" s="250" t="s">
        <v>188</v>
      </c>
      <c r="G1510" s="248"/>
      <c r="H1510" s="251">
        <v>366.97000000000003</v>
      </c>
      <c r="I1510" s="252"/>
      <c r="J1510" s="248"/>
      <c r="K1510" s="248"/>
      <c r="L1510" s="253"/>
      <c r="M1510" s="254"/>
      <c r="N1510" s="255"/>
      <c r="O1510" s="255"/>
      <c r="P1510" s="255"/>
      <c r="Q1510" s="255"/>
      <c r="R1510" s="255"/>
      <c r="S1510" s="255"/>
      <c r="T1510" s="256"/>
      <c r="U1510" s="15"/>
      <c r="V1510" s="15"/>
      <c r="W1510" s="15"/>
      <c r="X1510" s="15"/>
      <c r="Y1510" s="15"/>
      <c r="Z1510" s="15"/>
      <c r="AA1510" s="15"/>
      <c r="AB1510" s="15"/>
      <c r="AC1510" s="15"/>
      <c r="AD1510" s="15"/>
      <c r="AE1510" s="15"/>
      <c r="AT1510" s="257" t="s">
        <v>170</v>
      </c>
      <c r="AU1510" s="257" t="s">
        <v>79</v>
      </c>
      <c r="AV1510" s="15" t="s">
        <v>166</v>
      </c>
      <c r="AW1510" s="15" t="s">
        <v>31</v>
      </c>
      <c r="AX1510" s="15" t="s">
        <v>77</v>
      </c>
      <c r="AY1510" s="257" t="s">
        <v>159</v>
      </c>
    </row>
    <row r="1511" s="2" customFormat="1" ht="16.5" customHeight="1">
      <c r="A1511" s="41"/>
      <c r="B1511" s="42"/>
      <c r="C1511" s="207" t="s">
        <v>1689</v>
      </c>
      <c r="D1511" s="207" t="s">
        <v>161</v>
      </c>
      <c r="E1511" s="208" t="s">
        <v>1690</v>
      </c>
      <c r="F1511" s="209" t="s">
        <v>1691</v>
      </c>
      <c r="G1511" s="210" t="s">
        <v>251</v>
      </c>
      <c r="H1511" s="211">
        <v>402.56</v>
      </c>
      <c r="I1511" s="212"/>
      <c r="J1511" s="213">
        <f>ROUND(I1511*H1511,2)</f>
        <v>0</v>
      </c>
      <c r="K1511" s="209" t="s">
        <v>165</v>
      </c>
      <c r="L1511" s="47"/>
      <c r="M1511" s="214" t="s">
        <v>19</v>
      </c>
      <c r="N1511" s="215" t="s">
        <v>40</v>
      </c>
      <c r="O1511" s="87"/>
      <c r="P1511" s="216">
        <f>O1511*H1511</f>
        <v>0</v>
      </c>
      <c r="Q1511" s="216">
        <v>0</v>
      </c>
      <c r="R1511" s="216">
        <f>Q1511*H1511</f>
        <v>0</v>
      </c>
      <c r="S1511" s="216">
        <v>0.0025999999999999999</v>
      </c>
      <c r="T1511" s="217">
        <f>S1511*H1511</f>
        <v>1.046656</v>
      </c>
      <c r="U1511" s="41"/>
      <c r="V1511" s="41"/>
      <c r="W1511" s="41"/>
      <c r="X1511" s="41"/>
      <c r="Y1511" s="41"/>
      <c r="Z1511" s="41"/>
      <c r="AA1511" s="41"/>
      <c r="AB1511" s="41"/>
      <c r="AC1511" s="41"/>
      <c r="AD1511" s="41"/>
      <c r="AE1511" s="41"/>
      <c r="AR1511" s="218" t="s">
        <v>273</v>
      </c>
      <c r="AT1511" s="218" t="s">
        <v>161</v>
      </c>
      <c r="AU1511" s="218" t="s">
        <v>79</v>
      </c>
      <c r="AY1511" s="20" t="s">
        <v>159</v>
      </c>
      <c r="BE1511" s="219">
        <f>IF(N1511="základní",J1511,0)</f>
        <v>0</v>
      </c>
      <c r="BF1511" s="219">
        <f>IF(N1511="snížená",J1511,0)</f>
        <v>0</v>
      </c>
      <c r="BG1511" s="219">
        <f>IF(N1511="zákl. přenesená",J1511,0)</f>
        <v>0</v>
      </c>
      <c r="BH1511" s="219">
        <f>IF(N1511="sníž. přenesená",J1511,0)</f>
        <v>0</v>
      </c>
      <c r="BI1511" s="219">
        <f>IF(N1511="nulová",J1511,0)</f>
        <v>0</v>
      </c>
      <c r="BJ1511" s="20" t="s">
        <v>77</v>
      </c>
      <c r="BK1511" s="219">
        <f>ROUND(I1511*H1511,2)</f>
        <v>0</v>
      </c>
      <c r="BL1511" s="20" t="s">
        <v>273</v>
      </c>
      <c r="BM1511" s="218" t="s">
        <v>1692</v>
      </c>
    </row>
    <row r="1512" s="2" customFormat="1">
      <c r="A1512" s="41"/>
      <c r="B1512" s="42"/>
      <c r="C1512" s="43"/>
      <c r="D1512" s="220" t="s">
        <v>168</v>
      </c>
      <c r="E1512" s="43"/>
      <c r="F1512" s="221" t="s">
        <v>1693</v>
      </c>
      <c r="G1512" s="43"/>
      <c r="H1512" s="43"/>
      <c r="I1512" s="222"/>
      <c r="J1512" s="43"/>
      <c r="K1512" s="43"/>
      <c r="L1512" s="47"/>
      <c r="M1512" s="223"/>
      <c r="N1512" s="224"/>
      <c r="O1512" s="87"/>
      <c r="P1512" s="87"/>
      <c r="Q1512" s="87"/>
      <c r="R1512" s="87"/>
      <c r="S1512" s="87"/>
      <c r="T1512" s="88"/>
      <c r="U1512" s="41"/>
      <c r="V1512" s="41"/>
      <c r="W1512" s="41"/>
      <c r="X1512" s="41"/>
      <c r="Y1512" s="41"/>
      <c r="Z1512" s="41"/>
      <c r="AA1512" s="41"/>
      <c r="AB1512" s="41"/>
      <c r="AC1512" s="41"/>
      <c r="AD1512" s="41"/>
      <c r="AE1512" s="41"/>
      <c r="AT1512" s="20" t="s">
        <v>168</v>
      </c>
      <c r="AU1512" s="20" t="s">
        <v>79</v>
      </c>
    </row>
    <row r="1513" s="14" customFormat="1">
      <c r="A1513" s="14"/>
      <c r="B1513" s="236"/>
      <c r="C1513" s="237"/>
      <c r="D1513" s="227" t="s">
        <v>170</v>
      </c>
      <c r="E1513" s="238" t="s">
        <v>19</v>
      </c>
      <c r="F1513" s="239" t="s">
        <v>1694</v>
      </c>
      <c r="G1513" s="237"/>
      <c r="H1513" s="240">
        <v>402.56</v>
      </c>
      <c r="I1513" s="241"/>
      <c r="J1513" s="237"/>
      <c r="K1513" s="237"/>
      <c r="L1513" s="242"/>
      <c r="M1513" s="243"/>
      <c r="N1513" s="244"/>
      <c r="O1513" s="244"/>
      <c r="P1513" s="244"/>
      <c r="Q1513" s="244"/>
      <c r="R1513" s="244"/>
      <c r="S1513" s="244"/>
      <c r="T1513" s="245"/>
      <c r="U1513" s="14"/>
      <c r="V1513" s="14"/>
      <c r="W1513" s="14"/>
      <c r="X1513" s="14"/>
      <c r="Y1513" s="14"/>
      <c r="Z1513" s="14"/>
      <c r="AA1513" s="14"/>
      <c r="AB1513" s="14"/>
      <c r="AC1513" s="14"/>
      <c r="AD1513" s="14"/>
      <c r="AE1513" s="14"/>
      <c r="AT1513" s="246" t="s">
        <v>170</v>
      </c>
      <c r="AU1513" s="246" t="s">
        <v>79</v>
      </c>
      <c r="AV1513" s="14" t="s">
        <v>79</v>
      </c>
      <c r="AW1513" s="14" t="s">
        <v>31</v>
      </c>
      <c r="AX1513" s="14" t="s">
        <v>77</v>
      </c>
      <c r="AY1513" s="246" t="s">
        <v>159</v>
      </c>
    </row>
    <row r="1514" s="2" customFormat="1" ht="16.5" customHeight="1">
      <c r="A1514" s="41"/>
      <c r="B1514" s="42"/>
      <c r="C1514" s="207" t="s">
        <v>1695</v>
      </c>
      <c r="D1514" s="207" t="s">
        <v>161</v>
      </c>
      <c r="E1514" s="208" t="s">
        <v>1696</v>
      </c>
      <c r="F1514" s="209" t="s">
        <v>1697</v>
      </c>
      <c r="G1514" s="210" t="s">
        <v>251</v>
      </c>
      <c r="H1514" s="211">
        <v>278.38999999999999</v>
      </c>
      <c r="I1514" s="212"/>
      <c r="J1514" s="213">
        <f>ROUND(I1514*H1514,2)</f>
        <v>0</v>
      </c>
      <c r="K1514" s="209" t="s">
        <v>165</v>
      </c>
      <c r="L1514" s="47"/>
      <c r="M1514" s="214" t="s">
        <v>19</v>
      </c>
      <c r="N1514" s="215" t="s">
        <v>40</v>
      </c>
      <c r="O1514" s="87"/>
      <c r="P1514" s="216">
        <f>O1514*H1514</f>
        <v>0</v>
      </c>
      <c r="Q1514" s="216">
        <v>0</v>
      </c>
      <c r="R1514" s="216">
        <f>Q1514*H1514</f>
        <v>0</v>
      </c>
      <c r="S1514" s="216">
        <v>0.0039399999999999999</v>
      </c>
      <c r="T1514" s="217">
        <f>S1514*H1514</f>
        <v>1.0968566</v>
      </c>
      <c r="U1514" s="41"/>
      <c r="V1514" s="41"/>
      <c r="W1514" s="41"/>
      <c r="X1514" s="41"/>
      <c r="Y1514" s="41"/>
      <c r="Z1514" s="41"/>
      <c r="AA1514" s="41"/>
      <c r="AB1514" s="41"/>
      <c r="AC1514" s="41"/>
      <c r="AD1514" s="41"/>
      <c r="AE1514" s="41"/>
      <c r="AR1514" s="218" t="s">
        <v>273</v>
      </c>
      <c r="AT1514" s="218" t="s">
        <v>161</v>
      </c>
      <c r="AU1514" s="218" t="s">
        <v>79</v>
      </c>
      <c r="AY1514" s="20" t="s">
        <v>159</v>
      </c>
      <c r="BE1514" s="219">
        <f>IF(N1514="základní",J1514,0)</f>
        <v>0</v>
      </c>
      <c r="BF1514" s="219">
        <f>IF(N1514="snížená",J1514,0)</f>
        <v>0</v>
      </c>
      <c r="BG1514" s="219">
        <f>IF(N1514="zákl. přenesená",J1514,0)</f>
        <v>0</v>
      </c>
      <c r="BH1514" s="219">
        <f>IF(N1514="sníž. přenesená",J1514,0)</f>
        <v>0</v>
      </c>
      <c r="BI1514" s="219">
        <f>IF(N1514="nulová",J1514,0)</f>
        <v>0</v>
      </c>
      <c r="BJ1514" s="20" t="s">
        <v>77</v>
      </c>
      <c r="BK1514" s="219">
        <f>ROUND(I1514*H1514,2)</f>
        <v>0</v>
      </c>
      <c r="BL1514" s="20" t="s">
        <v>273</v>
      </c>
      <c r="BM1514" s="218" t="s">
        <v>1698</v>
      </c>
    </row>
    <row r="1515" s="2" customFormat="1">
      <c r="A1515" s="41"/>
      <c r="B1515" s="42"/>
      <c r="C1515" s="43"/>
      <c r="D1515" s="220" t="s">
        <v>168</v>
      </c>
      <c r="E1515" s="43"/>
      <c r="F1515" s="221" t="s">
        <v>1699</v>
      </c>
      <c r="G1515" s="43"/>
      <c r="H1515" s="43"/>
      <c r="I1515" s="222"/>
      <c r="J1515" s="43"/>
      <c r="K1515" s="43"/>
      <c r="L1515" s="47"/>
      <c r="M1515" s="223"/>
      <c r="N1515" s="224"/>
      <c r="O1515" s="87"/>
      <c r="P1515" s="87"/>
      <c r="Q1515" s="87"/>
      <c r="R1515" s="87"/>
      <c r="S1515" s="87"/>
      <c r="T1515" s="88"/>
      <c r="U1515" s="41"/>
      <c r="V1515" s="41"/>
      <c r="W1515" s="41"/>
      <c r="X1515" s="41"/>
      <c r="Y1515" s="41"/>
      <c r="Z1515" s="41"/>
      <c r="AA1515" s="41"/>
      <c r="AB1515" s="41"/>
      <c r="AC1515" s="41"/>
      <c r="AD1515" s="41"/>
      <c r="AE1515" s="41"/>
      <c r="AT1515" s="20" t="s">
        <v>168</v>
      </c>
      <c r="AU1515" s="20" t="s">
        <v>79</v>
      </c>
    </row>
    <row r="1516" s="14" customFormat="1">
      <c r="A1516" s="14"/>
      <c r="B1516" s="236"/>
      <c r="C1516" s="237"/>
      <c r="D1516" s="227" t="s">
        <v>170</v>
      </c>
      <c r="E1516" s="238" t="s">
        <v>19</v>
      </c>
      <c r="F1516" s="239" t="s">
        <v>1700</v>
      </c>
      <c r="G1516" s="237"/>
      <c r="H1516" s="240">
        <v>278.38999999999999</v>
      </c>
      <c r="I1516" s="241"/>
      <c r="J1516" s="237"/>
      <c r="K1516" s="237"/>
      <c r="L1516" s="242"/>
      <c r="M1516" s="243"/>
      <c r="N1516" s="244"/>
      <c r="O1516" s="244"/>
      <c r="P1516" s="244"/>
      <c r="Q1516" s="244"/>
      <c r="R1516" s="244"/>
      <c r="S1516" s="244"/>
      <c r="T1516" s="245"/>
      <c r="U1516" s="14"/>
      <c r="V1516" s="14"/>
      <c r="W1516" s="14"/>
      <c r="X1516" s="14"/>
      <c r="Y1516" s="14"/>
      <c r="Z1516" s="14"/>
      <c r="AA1516" s="14"/>
      <c r="AB1516" s="14"/>
      <c r="AC1516" s="14"/>
      <c r="AD1516" s="14"/>
      <c r="AE1516" s="14"/>
      <c r="AT1516" s="246" t="s">
        <v>170</v>
      </c>
      <c r="AU1516" s="246" t="s">
        <v>79</v>
      </c>
      <c r="AV1516" s="14" t="s">
        <v>79</v>
      </c>
      <c r="AW1516" s="14" t="s">
        <v>31</v>
      </c>
      <c r="AX1516" s="14" t="s">
        <v>77</v>
      </c>
      <c r="AY1516" s="246" t="s">
        <v>159</v>
      </c>
    </row>
    <row r="1517" s="2" customFormat="1" ht="24.15" customHeight="1">
      <c r="A1517" s="41"/>
      <c r="B1517" s="42"/>
      <c r="C1517" s="207" t="s">
        <v>1701</v>
      </c>
      <c r="D1517" s="207" t="s">
        <v>161</v>
      </c>
      <c r="E1517" s="208" t="s">
        <v>1702</v>
      </c>
      <c r="F1517" s="209" t="s">
        <v>1703</v>
      </c>
      <c r="G1517" s="210" t="s">
        <v>197</v>
      </c>
      <c r="H1517" s="211">
        <v>5.0999999999999996</v>
      </c>
      <c r="I1517" s="212"/>
      <c r="J1517" s="213">
        <f>ROUND(I1517*H1517,2)</f>
        <v>0</v>
      </c>
      <c r="K1517" s="209" t="s">
        <v>165</v>
      </c>
      <c r="L1517" s="47"/>
      <c r="M1517" s="214" t="s">
        <v>19</v>
      </c>
      <c r="N1517" s="215" t="s">
        <v>40</v>
      </c>
      <c r="O1517" s="87"/>
      <c r="P1517" s="216">
        <f>O1517*H1517</f>
        <v>0</v>
      </c>
      <c r="Q1517" s="216">
        <v>0.0056699999999999997</v>
      </c>
      <c r="R1517" s="216">
        <f>Q1517*H1517</f>
        <v>0.028916999999999995</v>
      </c>
      <c r="S1517" s="216">
        <v>0</v>
      </c>
      <c r="T1517" s="217">
        <f>S1517*H1517</f>
        <v>0</v>
      </c>
      <c r="U1517" s="41"/>
      <c r="V1517" s="41"/>
      <c r="W1517" s="41"/>
      <c r="X1517" s="41"/>
      <c r="Y1517" s="41"/>
      <c r="Z1517" s="41"/>
      <c r="AA1517" s="41"/>
      <c r="AB1517" s="41"/>
      <c r="AC1517" s="41"/>
      <c r="AD1517" s="41"/>
      <c r="AE1517" s="41"/>
      <c r="AR1517" s="218" t="s">
        <v>273</v>
      </c>
      <c r="AT1517" s="218" t="s">
        <v>161</v>
      </c>
      <c r="AU1517" s="218" t="s">
        <v>79</v>
      </c>
      <c r="AY1517" s="20" t="s">
        <v>159</v>
      </c>
      <c r="BE1517" s="219">
        <f>IF(N1517="základní",J1517,0)</f>
        <v>0</v>
      </c>
      <c r="BF1517" s="219">
        <f>IF(N1517="snížená",J1517,0)</f>
        <v>0</v>
      </c>
      <c r="BG1517" s="219">
        <f>IF(N1517="zákl. přenesená",J1517,0)</f>
        <v>0</v>
      </c>
      <c r="BH1517" s="219">
        <f>IF(N1517="sníž. přenesená",J1517,0)</f>
        <v>0</v>
      </c>
      <c r="BI1517" s="219">
        <f>IF(N1517="nulová",J1517,0)</f>
        <v>0</v>
      </c>
      <c r="BJ1517" s="20" t="s">
        <v>77</v>
      </c>
      <c r="BK1517" s="219">
        <f>ROUND(I1517*H1517,2)</f>
        <v>0</v>
      </c>
      <c r="BL1517" s="20" t="s">
        <v>273</v>
      </c>
      <c r="BM1517" s="218" t="s">
        <v>1704</v>
      </c>
    </row>
    <row r="1518" s="2" customFormat="1">
      <c r="A1518" s="41"/>
      <c r="B1518" s="42"/>
      <c r="C1518" s="43"/>
      <c r="D1518" s="220" t="s">
        <v>168</v>
      </c>
      <c r="E1518" s="43"/>
      <c r="F1518" s="221" t="s">
        <v>1705</v>
      </c>
      <c r="G1518" s="43"/>
      <c r="H1518" s="43"/>
      <c r="I1518" s="222"/>
      <c r="J1518" s="43"/>
      <c r="K1518" s="43"/>
      <c r="L1518" s="47"/>
      <c r="M1518" s="223"/>
      <c r="N1518" s="224"/>
      <c r="O1518" s="87"/>
      <c r="P1518" s="87"/>
      <c r="Q1518" s="87"/>
      <c r="R1518" s="87"/>
      <c r="S1518" s="87"/>
      <c r="T1518" s="88"/>
      <c r="U1518" s="41"/>
      <c r="V1518" s="41"/>
      <c r="W1518" s="41"/>
      <c r="X1518" s="41"/>
      <c r="Y1518" s="41"/>
      <c r="Z1518" s="41"/>
      <c r="AA1518" s="41"/>
      <c r="AB1518" s="41"/>
      <c r="AC1518" s="41"/>
      <c r="AD1518" s="41"/>
      <c r="AE1518" s="41"/>
      <c r="AT1518" s="20" t="s">
        <v>168</v>
      </c>
      <c r="AU1518" s="20" t="s">
        <v>79</v>
      </c>
    </row>
    <row r="1519" s="13" customFormat="1">
      <c r="A1519" s="13"/>
      <c r="B1519" s="225"/>
      <c r="C1519" s="226"/>
      <c r="D1519" s="227" t="s">
        <v>170</v>
      </c>
      <c r="E1519" s="228" t="s">
        <v>19</v>
      </c>
      <c r="F1519" s="229" t="s">
        <v>1706</v>
      </c>
      <c r="G1519" s="226"/>
      <c r="H1519" s="228" t="s">
        <v>19</v>
      </c>
      <c r="I1519" s="230"/>
      <c r="J1519" s="226"/>
      <c r="K1519" s="226"/>
      <c r="L1519" s="231"/>
      <c r="M1519" s="232"/>
      <c r="N1519" s="233"/>
      <c r="O1519" s="233"/>
      <c r="P1519" s="233"/>
      <c r="Q1519" s="233"/>
      <c r="R1519" s="233"/>
      <c r="S1519" s="233"/>
      <c r="T1519" s="234"/>
      <c r="U1519" s="13"/>
      <c r="V1519" s="13"/>
      <c r="W1519" s="13"/>
      <c r="X1519" s="13"/>
      <c r="Y1519" s="13"/>
      <c r="Z1519" s="13"/>
      <c r="AA1519" s="13"/>
      <c r="AB1519" s="13"/>
      <c r="AC1519" s="13"/>
      <c r="AD1519" s="13"/>
      <c r="AE1519" s="13"/>
      <c r="AT1519" s="235" t="s">
        <v>170</v>
      </c>
      <c r="AU1519" s="235" t="s">
        <v>79</v>
      </c>
      <c r="AV1519" s="13" t="s">
        <v>77</v>
      </c>
      <c r="AW1519" s="13" t="s">
        <v>31</v>
      </c>
      <c r="AX1519" s="13" t="s">
        <v>69</v>
      </c>
      <c r="AY1519" s="235" t="s">
        <v>159</v>
      </c>
    </row>
    <row r="1520" s="14" customFormat="1">
      <c r="A1520" s="14"/>
      <c r="B1520" s="236"/>
      <c r="C1520" s="237"/>
      <c r="D1520" s="227" t="s">
        <v>170</v>
      </c>
      <c r="E1520" s="238" t="s">
        <v>19</v>
      </c>
      <c r="F1520" s="239" t="s">
        <v>1707</v>
      </c>
      <c r="G1520" s="237"/>
      <c r="H1520" s="240">
        <v>5.0999999999999996</v>
      </c>
      <c r="I1520" s="241"/>
      <c r="J1520" s="237"/>
      <c r="K1520" s="237"/>
      <c r="L1520" s="242"/>
      <c r="M1520" s="243"/>
      <c r="N1520" s="244"/>
      <c r="O1520" s="244"/>
      <c r="P1520" s="244"/>
      <c r="Q1520" s="244"/>
      <c r="R1520" s="244"/>
      <c r="S1520" s="244"/>
      <c r="T1520" s="245"/>
      <c r="U1520" s="14"/>
      <c r="V1520" s="14"/>
      <c r="W1520" s="14"/>
      <c r="X1520" s="14"/>
      <c r="Y1520" s="14"/>
      <c r="Z1520" s="14"/>
      <c r="AA1520" s="14"/>
      <c r="AB1520" s="14"/>
      <c r="AC1520" s="14"/>
      <c r="AD1520" s="14"/>
      <c r="AE1520" s="14"/>
      <c r="AT1520" s="246" t="s">
        <v>170</v>
      </c>
      <c r="AU1520" s="246" t="s">
        <v>79</v>
      </c>
      <c r="AV1520" s="14" t="s">
        <v>79</v>
      </c>
      <c r="AW1520" s="14" t="s">
        <v>31</v>
      </c>
      <c r="AX1520" s="14" t="s">
        <v>77</v>
      </c>
      <c r="AY1520" s="246" t="s">
        <v>159</v>
      </c>
    </row>
    <row r="1521" s="2" customFormat="1" ht="24.15" customHeight="1">
      <c r="A1521" s="41"/>
      <c r="B1521" s="42"/>
      <c r="C1521" s="207" t="s">
        <v>1708</v>
      </c>
      <c r="D1521" s="207" t="s">
        <v>161</v>
      </c>
      <c r="E1521" s="208" t="s">
        <v>1709</v>
      </c>
      <c r="F1521" s="209" t="s">
        <v>1710</v>
      </c>
      <c r="G1521" s="210" t="s">
        <v>251</v>
      </c>
      <c r="H1521" s="211">
        <v>54.789999999999999</v>
      </c>
      <c r="I1521" s="212"/>
      <c r="J1521" s="213">
        <f>ROUND(I1521*H1521,2)</f>
        <v>0</v>
      </c>
      <c r="K1521" s="209" t="s">
        <v>165</v>
      </c>
      <c r="L1521" s="47"/>
      <c r="M1521" s="214" t="s">
        <v>19</v>
      </c>
      <c r="N1521" s="215" t="s">
        <v>40</v>
      </c>
      <c r="O1521" s="87"/>
      <c r="P1521" s="216">
        <f>O1521*H1521</f>
        <v>0</v>
      </c>
      <c r="Q1521" s="216">
        <v>0.002</v>
      </c>
      <c r="R1521" s="216">
        <f>Q1521*H1521</f>
        <v>0.10958</v>
      </c>
      <c r="S1521" s="216">
        <v>0</v>
      </c>
      <c r="T1521" s="217">
        <f>S1521*H1521</f>
        <v>0</v>
      </c>
      <c r="U1521" s="41"/>
      <c r="V1521" s="41"/>
      <c r="W1521" s="41"/>
      <c r="X1521" s="41"/>
      <c r="Y1521" s="41"/>
      <c r="Z1521" s="41"/>
      <c r="AA1521" s="41"/>
      <c r="AB1521" s="41"/>
      <c r="AC1521" s="41"/>
      <c r="AD1521" s="41"/>
      <c r="AE1521" s="41"/>
      <c r="AR1521" s="218" t="s">
        <v>273</v>
      </c>
      <c r="AT1521" s="218" t="s">
        <v>161</v>
      </c>
      <c r="AU1521" s="218" t="s">
        <v>79</v>
      </c>
      <c r="AY1521" s="20" t="s">
        <v>159</v>
      </c>
      <c r="BE1521" s="219">
        <f>IF(N1521="základní",J1521,0)</f>
        <v>0</v>
      </c>
      <c r="BF1521" s="219">
        <f>IF(N1521="snížená",J1521,0)</f>
        <v>0</v>
      </c>
      <c r="BG1521" s="219">
        <f>IF(N1521="zákl. přenesená",J1521,0)</f>
        <v>0</v>
      </c>
      <c r="BH1521" s="219">
        <f>IF(N1521="sníž. přenesená",J1521,0)</f>
        <v>0</v>
      </c>
      <c r="BI1521" s="219">
        <f>IF(N1521="nulová",J1521,0)</f>
        <v>0</v>
      </c>
      <c r="BJ1521" s="20" t="s">
        <v>77</v>
      </c>
      <c r="BK1521" s="219">
        <f>ROUND(I1521*H1521,2)</f>
        <v>0</v>
      </c>
      <c r="BL1521" s="20" t="s">
        <v>273</v>
      </c>
      <c r="BM1521" s="218" t="s">
        <v>1711</v>
      </c>
    </row>
    <row r="1522" s="2" customFormat="1">
      <c r="A1522" s="41"/>
      <c r="B1522" s="42"/>
      <c r="C1522" s="43"/>
      <c r="D1522" s="220" t="s">
        <v>168</v>
      </c>
      <c r="E1522" s="43"/>
      <c r="F1522" s="221" t="s">
        <v>1712</v>
      </c>
      <c r="G1522" s="43"/>
      <c r="H1522" s="43"/>
      <c r="I1522" s="222"/>
      <c r="J1522" s="43"/>
      <c r="K1522" s="43"/>
      <c r="L1522" s="47"/>
      <c r="M1522" s="223"/>
      <c r="N1522" s="224"/>
      <c r="O1522" s="87"/>
      <c r="P1522" s="87"/>
      <c r="Q1522" s="87"/>
      <c r="R1522" s="87"/>
      <c r="S1522" s="87"/>
      <c r="T1522" s="88"/>
      <c r="U1522" s="41"/>
      <c r="V1522" s="41"/>
      <c r="W1522" s="41"/>
      <c r="X1522" s="41"/>
      <c r="Y1522" s="41"/>
      <c r="Z1522" s="41"/>
      <c r="AA1522" s="41"/>
      <c r="AB1522" s="41"/>
      <c r="AC1522" s="41"/>
      <c r="AD1522" s="41"/>
      <c r="AE1522" s="41"/>
      <c r="AT1522" s="20" t="s">
        <v>168</v>
      </c>
      <c r="AU1522" s="20" t="s">
        <v>79</v>
      </c>
    </row>
    <row r="1523" s="13" customFormat="1">
      <c r="A1523" s="13"/>
      <c r="B1523" s="225"/>
      <c r="C1523" s="226"/>
      <c r="D1523" s="227" t="s">
        <v>170</v>
      </c>
      <c r="E1523" s="228" t="s">
        <v>19</v>
      </c>
      <c r="F1523" s="229" t="s">
        <v>1713</v>
      </c>
      <c r="G1523" s="226"/>
      <c r="H1523" s="228" t="s">
        <v>19</v>
      </c>
      <c r="I1523" s="230"/>
      <c r="J1523" s="226"/>
      <c r="K1523" s="226"/>
      <c r="L1523" s="231"/>
      <c r="M1523" s="232"/>
      <c r="N1523" s="233"/>
      <c r="O1523" s="233"/>
      <c r="P1523" s="233"/>
      <c r="Q1523" s="233"/>
      <c r="R1523" s="233"/>
      <c r="S1523" s="233"/>
      <c r="T1523" s="234"/>
      <c r="U1523" s="13"/>
      <c r="V1523" s="13"/>
      <c r="W1523" s="13"/>
      <c r="X1523" s="13"/>
      <c r="Y1523" s="13"/>
      <c r="Z1523" s="13"/>
      <c r="AA1523" s="13"/>
      <c r="AB1523" s="13"/>
      <c r="AC1523" s="13"/>
      <c r="AD1523" s="13"/>
      <c r="AE1523" s="13"/>
      <c r="AT1523" s="235" t="s">
        <v>170</v>
      </c>
      <c r="AU1523" s="235" t="s">
        <v>79</v>
      </c>
      <c r="AV1523" s="13" t="s">
        <v>77</v>
      </c>
      <c r="AW1523" s="13" t="s">
        <v>31</v>
      </c>
      <c r="AX1523" s="13" t="s">
        <v>69</v>
      </c>
      <c r="AY1523" s="235" t="s">
        <v>159</v>
      </c>
    </row>
    <row r="1524" s="14" customFormat="1">
      <c r="A1524" s="14"/>
      <c r="B1524" s="236"/>
      <c r="C1524" s="237"/>
      <c r="D1524" s="227" t="s">
        <v>170</v>
      </c>
      <c r="E1524" s="238" t="s">
        <v>19</v>
      </c>
      <c r="F1524" s="239" t="s">
        <v>1714</v>
      </c>
      <c r="G1524" s="237"/>
      <c r="H1524" s="240">
        <v>54.789999999999999</v>
      </c>
      <c r="I1524" s="241"/>
      <c r="J1524" s="237"/>
      <c r="K1524" s="237"/>
      <c r="L1524" s="242"/>
      <c r="M1524" s="243"/>
      <c r="N1524" s="244"/>
      <c r="O1524" s="244"/>
      <c r="P1524" s="244"/>
      <c r="Q1524" s="244"/>
      <c r="R1524" s="244"/>
      <c r="S1524" s="244"/>
      <c r="T1524" s="245"/>
      <c r="U1524" s="14"/>
      <c r="V1524" s="14"/>
      <c r="W1524" s="14"/>
      <c r="X1524" s="14"/>
      <c r="Y1524" s="14"/>
      <c r="Z1524" s="14"/>
      <c r="AA1524" s="14"/>
      <c r="AB1524" s="14"/>
      <c r="AC1524" s="14"/>
      <c r="AD1524" s="14"/>
      <c r="AE1524" s="14"/>
      <c r="AT1524" s="246" t="s">
        <v>170</v>
      </c>
      <c r="AU1524" s="246" t="s">
        <v>79</v>
      </c>
      <c r="AV1524" s="14" t="s">
        <v>79</v>
      </c>
      <c r="AW1524" s="14" t="s">
        <v>31</v>
      </c>
      <c r="AX1524" s="14" t="s">
        <v>77</v>
      </c>
      <c r="AY1524" s="246" t="s">
        <v>159</v>
      </c>
    </row>
    <row r="1525" s="2" customFormat="1" ht="24.15" customHeight="1">
      <c r="A1525" s="41"/>
      <c r="B1525" s="42"/>
      <c r="C1525" s="207" t="s">
        <v>1715</v>
      </c>
      <c r="D1525" s="207" t="s">
        <v>161</v>
      </c>
      <c r="E1525" s="208" t="s">
        <v>1716</v>
      </c>
      <c r="F1525" s="209" t="s">
        <v>1717</v>
      </c>
      <c r="G1525" s="210" t="s">
        <v>251</v>
      </c>
      <c r="H1525" s="211">
        <v>68.859999999999999</v>
      </c>
      <c r="I1525" s="212"/>
      <c r="J1525" s="213">
        <f>ROUND(I1525*H1525,2)</f>
        <v>0</v>
      </c>
      <c r="K1525" s="209" t="s">
        <v>165</v>
      </c>
      <c r="L1525" s="47"/>
      <c r="M1525" s="214" t="s">
        <v>19</v>
      </c>
      <c r="N1525" s="215" t="s">
        <v>40</v>
      </c>
      <c r="O1525" s="87"/>
      <c r="P1525" s="216">
        <f>O1525*H1525</f>
        <v>0</v>
      </c>
      <c r="Q1525" s="216">
        <v>0.0040099999999999997</v>
      </c>
      <c r="R1525" s="216">
        <f>Q1525*H1525</f>
        <v>0.2761286</v>
      </c>
      <c r="S1525" s="216">
        <v>0</v>
      </c>
      <c r="T1525" s="217">
        <f>S1525*H1525</f>
        <v>0</v>
      </c>
      <c r="U1525" s="41"/>
      <c r="V1525" s="41"/>
      <c r="W1525" s="41"/>
      <c r="X1525" s="41"/>
      <c r="Y1525" s="41"/>
      <c r="Z1525" s="41"/>
      <c r="AA1525" s="41"/>
      <c r="AB1525" s="41"/>
      <c r="AC1525" s="41"/>
      <c r="AD1525" s="41"/>
      <c r="AE1525" s="41"/>
      <c r="AR1525" s="218" t="s">
        <v>273</v>
      </c>
      <c r="AT1525" s="218" t="s">
        <v>161</v>
      </c>
      <c r="AU1525" s="218" t="s">
        <v>79</v>
      </c>
      <c r="AY1525" s="20" t="s">
        <v>159</v>
      </c>
      <c r="BE1525" s="219">
        <f>IF(N1525="základní",J1525,0)</f>
        <v>0</v>
      </c>
      <c r="BF1525" s="219">
        <f>IF(N1525="snížená",J1525,0)</f>
        <v>0</v>
      </c>
      <c r="BG1525" s="219">
        <f>IF(N1525="zákl. přenesená",J1525,0)</f>
        <v>0</v>
      </c>
      <c r="BH1525" s="219">
        <f>IF(N1525="sníž. přenesená",J1525,0)</f>
        <v>0</v>
      </c>
      <c r="BI1525" s="219">
        <f>IF(N1525="nulová",J1525,0)</f>
        <v>0</v>
      </c>
      <c r="BJ1525" s="20" t="s">
        <v>77</v>
      </c>
      <c r="BK1525" s="219">
        <f>ROUND(I1525*H1525,2)</f>
        <v>0</v>
      </c>
      <c r="BL1525" s="20" t="s">
        <v>273</v>
      </c>
      <c r="BM1525" s="218" t="s">
        <v>1718</v>
      </c>
    </row>
    <row r="1526" s="2" customFormat="1">
      <c r="A1526" s="41"/>
      <c r="B1526" s="42"/>
      <c r="C1526" s="43"/>
      <c r="D1526" s="220" t="s">
        <v>168</v>
      </c>
      <c r="E1526" s="43"/>
      <c r="F1526" s="221" t="s">
        <v>1719</v>
      </c>
      <c r="G1526" s="43"/>
      <c r="H1526" s="43"/>
      <c r="I1526" s="222"/>
      <c r="J1526" s="43"/>
      <c r="K1526" s="43"/>
      <c r="L1526" s="47"/>
      <c r="M1526" s="223"/>
      <c r="N1526" s="224"/>
      <c r="O1526" s="87"/>
      <c r="P1526" s="87"/>
      <c r="Q1526" s="87"/>
      <c r="R1526" s="87"/>
      <c r="S1526" s="87"/>
      <c r="T1526" s="88"/>
      <c r="U1526" s="41"/>
      <c r="V1526" s="41"/>
      <c r="W1526" s="41"/>
      <c r="X1526" s="41"/>
      <c r="Y1526" s="41"/>
      <c r="Z1526" s="41"/>
      <c r="AA1526" s="41"/>
      <c r="AB1526" s="41"/>
      <c r="AC1526" s="41"/>
      <c r="AD1526" s="41"/>
      <c r="AE1526" s="41"/>
      <c r="AT1526" s="20" t="s">
        <v>168</v>
      </c>
      <c r="AU1526" s="20" t="s">
        <v>79</v>
      </c>
    </row>
    <row r="1527" s="13" customFormat="1">
      <c r="A1527" s="13"/>
      <c r="B1527" s="225"/>
      <c r="C1527" s="226"/>
      <c r="D1527" s="227" t="s">
        <v>170</v>
      </c>
      <c r="E1527" s="228" t="s">
        <v>19</v>
      </c>
      <c r="F1527" s="229" t="s">
        <v>1720</v>
      </c>
      <c r="G1527" s="226"/>
      <c r="H1527" s="228" t="s">
        <v>19</v>
      </c>
      <c r="I1527" s="230"/>
      <c r="J1527" s="226"/>
      <c r="K1527" s="226"/>
      <c r="L1527" s="231"/>
      <c r="M1527" s="232"/>
      <c r="N1527" s="233"/>
      <c r="O1527" s="233"/>
      <c r="P1527" s="233"/>
      <c r="Q1527" s="233"/>
      <c r="R1527" s="233"/>
      <c r="S1527" s="233"/>
      <c r="T1527" s="234"/>
      <c r="U1527" s="13"/>
      <c r="V1527" s="13"/>
      <c r="W1527" s="13"/>
      <c r="X1527" s="13"/>
      <c r="Y1527" s="13"/>
      <c r="Z1527" s="13"/>
      <c r="AA1527" s="13"/>
      <c r="AB1527" s="13"/>
      <c r="AC1527" s="13"/>
      <c r="AD1527" s="13"/>
      <c r="AE1527" s="13"/>
      <c r="AT1527" s="235" t="s">
        <v>170</v>
      </c>
      <c r="AU1527" s="235" t="s">
        <v>79</v>
      </c>
      <c r="AV1527" s="13" t="s">
        <v>77</v>
      </c>
      <c r="AW1527" s="13" t="s">
        <v>31</v>
      </c>
      <c r="AX1527" s="13" t="s">
        <v>69</v>
      </c>
      <c r="AY1527" s="235" t="s">
        <v>159</v>
      </c>
    </row>
    <row r="1528" s="13" customFormat="1">
      <c r="A1528" s="13"/>
      <c r="B1528" s="225"/>
      <c r="C1528" s="226"/>
      <c r="D1528" s="227" t="s">
        <v>170</v>
      </c>
      <c r="E1528" s="228" t="s">
        <v>19</v>
      </c>
      <c r="F1528" s="229" t="s">
        <v>1721</v>
      </c>
      <c r="G1528" s="226"/>
      <c r="H1528" s="228" t="s">
        <v>19</v>
      </c>
      <c r="I1528" s="230"/>
      <c r="J1528" s="226"/>
      <c r="K1528" s="226"/>
      <c r="L1528" s="231"/>
      <c r="M1528" s="232"/>
      <c r="N1528" s="233"/>
      <c r="O1528" s="233"/>
      <c r="P1528" s="233"/>
      <c r="Q1528" s="233"/>
      <c r="R1528" s="233"/>
      <c r="S1528" s="233"/>
      <c r="T1528" s="234"/>
      <c r="U1528" s="13"/>
      <c r="V1528" s="13"/>
      <c r="W1528" s="13"/>
      <c r="X1528" s="13"/>
      <c r="Y1528" s="13"/>
      <c r="Z1528" s="13"/>
      <c r="AA1528" s="13"/>
      <c r="AB1528" s="13"/>
      <c r="AC1528" s="13"/>
      <c r="AD1528" s="13"/>
      <c r="AE1528" s="13"/>
      <c r="AT1528" s="235" t="s">
        <v>170</v>
      </c>
      <c r="AU1528" s="235" t="s">
        <v>79</v>
      </c>
      <c r="AV1528" s="13" t="s">
        <v>77</v>
      </c>
      <c r="AW1528" s="13" t="s">
        <v>31</v>
      </c>
      <c r="AX1528" s="13" t="s">
        <v>69</v>
      </c>
      <c r="AY1528" s="235" t="s">
        <v>159</v>
      </c>
    </row>
    <row r="1529" s="14" customFormat="1">
      <c r="A1529" s="14"/>
      <c r="B1529" s="236"/>
      <c r="C1529" s="237"/>
      <c r="D1529" s="227" t="s">
        <v>170</v>
      </c>
      <c r="E1529" s="238" t="s">
        <v>19</v>
      </c>
      <c r="F1529" s="239" t="s">
        <v>1722</v>
      </c>
      <c r="G1529" s="237"/>
      <c r="H1529" s="240">
        <v>56.460000000000001</v>
      </c>
      <c r="I1529" s="241"/>
      <c r="J1529" s="237"/>
      <c r="K1529" s="237"/>
      <c r="L1529" s="242"/>
      <c r="M1529" s="243"/>
      <c r="N1529" s="244"/>
      <c r="O1529" s="244"/>
      <c r="P1529" s="244"/>
      <c r="Q1529" s="244"/>
      <c r="R1529" s="244"/>
      <c r="S1529" s="244"/>
      <c r="T1529" s="245"/>
      <c r="U1529" s="14"/>
      <c r="V1529" s="14"/>
      <c r="W1529" s="14"/>
      <c r="X1529" s="14"/>
      <c r="Y1529" s="14"/>
      <c r="Z1529" s="14"/>
      <c r="AA1529" s="14"/>
      <c r="AB1529" s="14"/>
      <c r="AC1529" s="14"/>
      <c r="AD1529" s="14"/>
      <c r="AE1529" s="14"/>
      <c r="AT1529" s="246" t="s">
        <v>170</v>
      </c>
      <c r="AU1529" s="246" t="s">
        <v>79</v>
      </c>
      <c r="AV1529" s="14" t="s">
        <v>79</v>
      </c>
      <c r="AW1529" s="14" t="s">
        <v>31</v>
      </c>
      <c r="AX1529" s="14" t="s">
        <v>69</v>
      </c>
      <c r="AY1529" s="246" t="s">
        <v>159</v>
      </c>
    </row>
    <row r="1530" s="13" customFormat="1">
      <c r="A1530" s="13"/>
      <c r="B1530" s="225"/>
      <c r="C1530" s="226"/>
      <c r="D1530" s="227" t="s">
        <v>170</v>
      </c>
      <c r="E1530" s="228" t="s">
        <v>19</v>
      </c>
      <c r="F1530" s="229" t="s">
        <v>1723</v>
      </c>
      <c r="G1530" s="226"/>
      <c r="H1530" s="228" t="s">
        <v>19</v>
      </c>
      <c r="I1530" s="230"/>
      <c r="J1530" s="226"/>
      <c r="K1530" s="226"/>
      <c r="L1530" s="231"/>
      <c r="M1530" s="232"/>
      <c r="N1530" s="233"/>
      <c r="O1530" s="233"/>
      <c r="P1530" s="233"/>
      <c r="Q1530" s="233"/>
      <c r="R1530" s="233"/>
      <c r="S1530" s="233"/>
      <c r="T1530" s="234"/>
      <c r="U1530" s="13"/>
      <c r="V1530" s="13"/>
      <c r="W1530" s="13"/>
      <c r="X1530" s="13"/>
      <c r="Y1530" s="13"/>
      <c r="Z1530" s="13"/>
      <c r="AA1530" s="13"/>
      <c r="AB1530" s="13"/>
      <c r="AC1530" s="13"/>
      <c r="AD1530" s="13"/>
      <c r="AE1530" s="13"/>
      <c r="AT1530" s="235" t="s">
        <v>170</v>
      </c>
      <c r="AU1530" s="235" t="s">
        <v>79</v>
      </c>
      <c r="AV1530" s="13" t="s">
        <v>77</v>
      </c>
      <c r="AW1530" s="13" t="s">
        <v>31</v>
      </c>
      <c r="AX1530" s="13" t="s">
        <v>69</v>
      </c>
      <c r="AY1530" s="235" t="s">
        <v>159</v>
      </c>
    </row>
    <row r="1531" s="13" customFormat="1">
      <c r="A1531" s="13"/>
      <c r="B1531" s="225"/>
      <c r="C1531" s="226"/>
      <c r="D1531" s="227" t="s">
        <v>170</v>
      </c>
      <c r="E1531" s="228" t="s">
        <v>19</v>
      </c>
      <c r="F1531" s="229" t="s">
        <v>1724</v>
      </c>
      <c r="G1531" s="226"/>
      <c r="H1531" s="228" t="s">
        <v>19</v>
      </c>
      <c r="I1531" s="230"/>
      <c r="J1531" s="226"/>
      <c r="K1531" s="226"/>
      <c r="L1531" s="231"/>
      <c r="M1531" s="232"/>
      <c r="N1531" s="233"/>
      <c r="O1531" s="233"/>
      <c r="P1531" s="233"/>
      <c r="Q1531" s="233"/>
      <c r="R1531" s="233"/>
      <c r="S1531" s="233"/>
      <c r="T1531" s="234"/>
      <c r="U1531" s="13"/>
      <c r="V1531" s="13"/>
      <c r="W1531" s="13"/>
      <c r="X1531" s="13"/>
      <c r="Y1531" s="13"/>
      <c r="Z1531" s="13"/>
      <c r="AA1531" s="13"/>
      <c r="AB1531" s="13"/>
      <c r="AC1531" s="13"/>
      <c r="AD1531" s="13"/>
      <c r="AE1531" s="13"/>
      <c r="AT1531" s="235" t="s">
        <v>170</v>
      </c>
      <c r="AU1531" s="235" t="s">
        <v>79</v>
      </c>
      <c r="AV1531" s="13" t="s">
        <v>77</v>
      </c>
      <c r="AW1531" s="13" t="s">
        <v>31</v>
      </c>
      <c r="AX1531" s="13" t="s">
        <v>69</v>
      </c>
      <c r="AY1531" s="235" t="s">
        <v>159</v>
      </c>
    </row>
    <row r="1532" s="14" customFormat="1">
      <c r="A1532" s="14"/>
      <c r="B1532" s="236"/>
      <c r="C1532" s="237"/>
      <c r="D1532" s="227" t="s">
        <v>170</v>
      </c>
      <c r="E1532" s="238" t="s">
        <v>19</v>
      </c>
      <c r="F1532" s="239" t="s">
        <v>1725</v>
      </c>
      <c r="G1532" s="237"/>
      <c r="H1532" s="240">
        <v>7.2000000000000002</v>
      </c>
      <c r="I1532" s="241"/>
      <c r="J1532" s="237"/>
      <c r="K1532" s="237"/>
      <c r="L1532" s="242"/>
      <c r="M1532" s="243"/>
      <c r="N1532" s="244"/>
      <c r="O1532" s="244"/>
      <c r="P1532" s="244"/>
      <c r="Q1532" s="244"/>
      <c r="R1532" s="244"/>
      <c r="S1532" s="244"/>
      <c r="T1532" s="245"/>
      <c r="U1532" s="14"/>
      <c r="V1532" s="14"/>
      <c r="W1532" s="14"/>
      <c r="X1532" s="14"/>
      <c r="Y1532" s="14"/>
      <c r="Z1532" s="14"/>
      <c r="AA1532" s="14"/>
      <c r="AB1532" s="14"/>
      <c r="AC1532" s="14"/>
      <c r="AD1532" s="14"/>
      <c r="AE1532" s="14"/>
      <c r="AT1532" s="246" t="s">
        <v>170</v>
      </c>
      <c r="AU1532" s="246" t="s">
        <v>79</v>
      </c>
      <c r="AV1532" s="14" t="s">
        <v>79</v>
      </c>
      <c r="AW1532" s="14" t="s">
        <v>31</v>
      </c>
      <c r="AX1532" s="14" t="s">
        <v>69</v>
      </c>
      <c r="AY1532" s="246" t="s">
        <v>159</v>
      </c>
    </row>
    <row r="1533" s="13" customFormat="1">
      <c r="A1533" s="13"/>
      <c r="B1533" s="225"/>
      <c r="C1533" s="226"/>
      <c r="D1533" s="227" t="s">
        <v>170</v>
      </c>
      <c r="E1533" s="228" t="s">
        <v>19</v>
      </c>
      <c r="F1533" s="229" t="s">
        <v>1726</v>
      </c>
      <c r="G1533" s="226"/>
      <c r="H1533" s="228" t="s">
        <v>19</v>
      </c>
      <c r="I1533" s="230"/>
      <c r="J1533" s="226"/>
      <c r="K1533" s="226"/>
      <c r="L1533" s="231"/>
      <c r="M1533" s="232"/>
      <c r="N1533" s="233"/>
      <c r="O1533" s="233"/>
      <c r="P1533" s="233"/>
      <c r="Q1533" s="233"/>
      <c r="R1533" s="233"/>
      <c r="S1533" s="233"/>
      <c r="T1533" s="234"/>
      <c r="U1533" s="13"/>
      <c r="V1533" s="13"/>
      <c r="W1533" s="13"/>
      <c r="X1533" s="13"/>
      <c r="Y1533" s="13"/>
      <c r="Z1533" s="13"/>
      <c r="AA1533" s="13"/>
      <c r="AB1533" s="13"/>
      <c r="AC1533" s="13"/>
      <c r="AD1533" s="13"/>
      <c r="AE1533" s="13"/>
      <c r="AT1533" s="235" t="s">
        <v>170</v>
      </c>
      <c r="AU1533" s="235" t="s">
        <v>79</v>
      </c>
      <c r="AV1533" s="13" t="s">
        <v>77</v>
      </c>
      <c r="AW1533" s="13" t="s">
        <v>31</v>
      </c>
      <c r="AX1533" s="13" t="s">
        <v>69</v>
      </c>
      <c r="AY1533" s="235" t="s">
        <v>159</v>
      </c>
    </row>
    <row r="1534" s="13" customFormat="1">
      <c r="A1534" s="13"/>
      <c r="B1534" s="225"/>
      <c r="C1534" s="226"/>
      <c r="D1534" s="227" t="s">
        <v>170</v>
      </c>
      <c r="E1534" s="228" t="s">
        <v>19</v>
      </c>
      <c r="F1534" s="229" t="s">
        <v>1727</v>
      </c>
      <c r="G1534" s="226"/>
      <c r="H1534" s="228" t="s">
        <v>19</v>
      </c>
      <c r="I1534" s="230"/>
      <c r="J1534" s="226"/>
      <c r="K1534" s="226"/>
      <c r="L1534" s="231"/>
      <c r="M1534" s="232"/>
      <c r="N1534" s="233"/>
      <c r="O1534" s="233"/>
      <c r="P1534" s="233"/>
      <c r="Q1534" s="233"/>
      <c r="R1534" s="233"/>
      <c r="S1534" s="233"/>
      <c r="T1534" s="234"/>
      <c r="U1534" s="13"/>
      <c r="V1534" s="13"/>
      <c r="W1534" s="13"/>
      <c r="X1534" s="13"/>
      <c r="Y1534" s="13"/>
      <c r="Z1534" s="13"/>
      <c r="AA1534" s="13"/>
      <c r="AB1534" s="13"/>
      <c r="AC1534" s="13"/>
      <c r="AD1534" s="13"/>
      <c r="AE1534" s="13"/>
      <c r="AT1534" s="235" t="s">
        <v>170</v>
      </c>
      <c r="AU1534" s="235" t="s">
        <v>79</v>
      </c>
      <c r="AV1534" s="13" t="s">
        <v>77</v>
      </c>
      <c r="AW1534" s="13" t="s">
        <v>31</v>
      </c>
      <c r="AX1534" s="13" t="s">
        <v>69</v>
      </c>
      <c r="AY1534" s="235" t="s">
        <v>159</v>
      </c>
    </row>
    <row r="1535" s="14" customFormat="1">
      <c r="A1535" s="14"/>
      <c r="B1535" s="236"/>
      <c r="C1535" s="237"/>
      <c r="D1535" s="227" t="s">
        <v>170</v>
      </c>
      <c r="E1535" s="238" t="s">
        <v>19</v>
      </c>
      <c r="F1535" s="239" t="s">
        <v>1728</v>
      </c>
      <c r="G1535" s="237"/>
      <c r="H1535" s="240">
        <v>5.2000000000000002</v>
      </c>
      <c r="I1535" s="241"/>
      <c r="J1535" s="237"/>
      <c r="K1535" s="237"/>
      <c r="L1535" s="242"/>
      <c r="M1535" s="243"/>
      <c r="N1535" s="244"/>
      <c r="O1535" s="244"/>
      <c r="P1535" s="244"/>
      <c r="Q1535" s="244"/>
      <c r="R1535" s="244"/>
      <c r="S1535" s="244"/>
      <c r="T1535" s="245"/>
      <c r="U1535" s="14"/>
      <c r="V1535" s="14"/>
      <c r="W1535" s="14"/>
      <c r="X1535" s="14"/>
      <c r="Y1535" s="14"/>
      <c r="Z1535" s="14"/>
      <c r="AA1535" s="14"/>
      <c r="AB1535" s="14"/>
      <c r="AC1535" s="14"/>
      <c r="AD1535" s="14"/>
      <c r="AE1535" s="14"/>
      <c r="AT1535" s="246" t="s">
        <v>170</v>
      </c>
      <c r="AU1535" s="246" t="s">
        <v>79</v>
      </c>
      <c r="AV1535" s="14" t="s">
        <v>79</v>
      </c>
      <c r="AW1535" s="14" t="s">
        <v>31</v>
      </c>
      <c r="AX1535" s="14" t="s">
        <v>69</v>
      </c>
      <c r="AY1535" s="246" t="s">
        <v>159</v>
      </c>
    </row>
    <row r="1536" s="15" customFormat="1">
      <c r="A1536" s="15"/>
      <c r="B1536" s="247"/>
      <c r="C1536" s="248"/>
      <c r="D1536" s="227" t="s">
        <v>170</v>
      </c>
      <c r="E1536" s="249" t="s">
        <v>19</v>
      </c>
      <c r="F1536" s="250" t="s">
        <v>188</v>
      </c>
      <c r="G1536" s="248"/>
      <c r="H1536" s="251">
        <v>68.859999999999999</v>
      </c>
      <c r="I1536" s="252"/>
      <c r="J1536" s="248"/>
      <c r="K1536" s="248"/>
      <c r="L1536" s="253"/>
      <c r="M1536" s="254"/>
      <c r="N1536" s="255"/>
      <c r="O1536" s="255"/>
      <c r="P1536" s="255"/>
      <c r="Q1536" s="255"/>
      <c r="R1536" s="255"/>
      <c r="S1536" s="255"/>
      <c r="T1536" s="256"/>
      <c r="U1536" s="15"/>
      <c r="V1536" s="15"/>
      <c r="W1536" s="15"/>
      <c r="X1536" s="15"/>
      <c r="Y1536" s="15"/>
      <c r="Z1536" s="15"/>
      <c r="AA1536" s="15"/>
      <c r="AB1536" s="15"/>
      <c r="AC1536" s="15"/>
      <c r="AD1536" s="15"/>
      <c r="AE1536" s="15"/>
      <c r="AT1536" s="257" t="s">
        <v>170</v>
      </c>
      <c r="AU1536" s="257" t="s">
        <v>79</v>
      </c>
      <c r="AV1536" s="15" t="s">
        <v>166</v>
      </c>
      <c r="AW1536" s="15" t="s">
        <v>31</v>
      </c>
      <c r="AX1536" s="15" t="s">
        <v>77</v>
      </c>
      <c r="AY1536" s="257" t="s">
        <v>159</v>
      </c>
    </row>
    <row r="1537" s="2" customFormat="1" ht="24.15" customHeight="1">
      <c r="A1537" s="41"/>
      <c r="B1537" s="42"/>
      <c r="C1537" s="207" t="s">
        <v>1729</v>
      </c>
      <c r="D1537" s="207" t="s">
        <v>161</v>
      </c>
      <c r="E1537" s="208" t="s">
        <v>1730</v>
      </c>
      <c r="F1537" s="209" t="s">
        <v>1731</v>
      </c>
      <c r="G1537" s="210" t="s">
        <v>251</v>
      </c>
      <c r="H1537" s="211">
        <v>3.3999999999999999</v>
      </c>
      <c r="I1537" s="212"/>
      <c r="J1537" s="213">
        <f>ROUND(I1537*H1537,2)</f>
        <v>0</v>
      </c>
      <c r="K1537" s="209" t="s">
        <v>165</v>
      </c>
      <c r="L1537" s="47"/>
      <c r="M1537" s="214" t="s">
        <v>19</v>
      </c>
      <c r="N1537" s="215" t="s">
        <v>40</v>
      </c>
      <c r="O1537" s="87"/>
      <c r="P1537" s="216">
        <f>O1537*H1537</f>
        <v>0</v>
      </c>
      <c r="Q1537" s="216">
        <v>0.0044799999999999996</v>
      </c>
      <c r="R1537" s="216">
        <f>Q1537*H1537</f>
        <v>0.015231999999999999</v>
      </c>
      <c r="S1537" s="216">
        <v>0</v>
      </c>
      <c r="T1537" s="217">
        <f>S1537*H1537</f>
        <v>0</v>
      </c>
      <c r="U1537" s="41"/>
      <c r="V1537" s="41"/>
      <c r="W1537" s="41"/>
      <c r="X1537" s="41"/>
      <c r="Y1537" s="41"/>
      <c r="Z1537" s="41"/>
      <c r="AA1537" s="41"/>
      <c r="AB1537" s="41"/>
      <c r="AC1537" s="41"/>
      <c r="AD1537" s="41"/>
      <c r="AE1537" s="41"/>
      <c r="AR1537" s="218" t="s">
        <v>273</v>
      </c>
      <c r="AT1537" s="218" t="s">
        <v>161</v>
      </c>
      <c r="AU1537" s="218" t="s">
        <v>79</v>
      </c>
      <c r="AY1537" s="20" t="s">
        <v>159</v>
      </c>
      <c r="BE1537" s="219">
        <f>IF(N1537="základní",J1537,0)</f>
        <v>0</v>
      </c>
      <c r="BF1537" s="219">
        <f>IF(N1537="snížená",J1537,0)</f>
        <v>0</v>
      </c>
      <c r="BG1537" s="219">
        <f>IF(N1537="zákl. přenesená",J1537,0)</f>
        <v>0</v>
      </c>
      <c r="BH1537" s="219">
        <f>IF(N1537="sníž. přenesená",J1537,0)</f>
        <v>0</v>
      </c>
      <c r="BI1537" s="219">
        <f>IF(N1537="nulová",J1537,0)</f>
        <v>0</v>
      </c>
      <c r="BJ1537" s="20" t="s">
        <v>77</v>
      </c>
      <c r="BK1537" s="219">
        <f>ROUND(I1537*H1537,2)</f>
        <v>0</v>
      </c>
      <c r="BL1537" s="20" t="s">
        <v>273</v>
      </c>
      <c r="BM1537" s="218" t="s">
        <v>1732</v>
      </c>
    </row>
    <row r="1538" s="2" customFormat="1">
      <c r="A1538" s="41"/>
      <c r="B1538" s="42"/>
      <c r="C1538" s="43"/>
      <c r="D1538" s="220" t="s">
        <v>168</v>
      </c>
      <c r="E1538" s="43"/>
      <c r="F1538" s="221" t="s">
        <v>1733</v>
      </c>
      <c r="G1538" s="43"/>
      <c r="H1538" s="43"/>
      <c r="I1538" s="222"/>
      <c r="J1538" s="43"/>
      <c r="K1538" s="43"/>
      <c r="L1538" s="47"/>
      <c r="M1538" s="223"/>
      <c r="N1538" s="224"/>
      <c r="O1538" s="87"/>
      <c r="P1538" s="87"/>
      <c r="Q1538" s="87"/>
      <c r="R1538" s="87"/>
      <c r="S1538" s="87"/>
      <c r="T1538" s="88"/>
      <c r="U1538" s="41"/>
      <c r="V1538" s="41"/>
      <c r="W1538" s="41"/>
      <c r="X1538" s="41"/>
      <c r="Y1538" s="41"/>
      <c r="Z1538" s="41"/>
      <c r="AA1538" s="41"/>
      <c r="AB1538" s="41"/>
      <c r="AC1538" s="41"/>
      <c r="AD1538" s="41"/>
      <c r="AE1538" s="41"/>
      <c r="AT1538" s="20" t="s">
        <v>168</v>
      </c>
      <c r="AU1538" s="20" t="s">
        <v>79</v>
      </c>
    </row>
    <row r="1539" s="13" customFormat="1">
      <c r="A1539" s="13"/>
      <c r="B1539" s="225"/>
      <c r="C1539" s="226"/>
      <c r="D1539" s="227" t="s">
        <v>170</v>
      </c>
      <c r="E1539" s="228" t="s">
        <v>19</v>
      </c>
      <c r="F1539" s="229" t="s">
        <v>1734</v>
      </c>
      <c r="G1539" s="226"/>
      <c r="H1539" s="228" t="s">
        <v>19</v>
      </c>
      <c r="I1539" s="230"/>
      <c r="J1539" s="226"/>
      <c r="K1539" s="226"/>
      <c r="L1539" s="231"/>
      <c r="M1539" s="232"/>
      <c r="N1539" s="233"/>
      <c r="O1539" s="233"/>
      <c r="P1539" s="233"/>
      <c r="Q1539" s="233"/>
      <c r="R1539" s="233"/>
      <c r="S1539" s="233"/>
      <c r="T1539" s="234"/>
      <c r="U1539" s="13"/>
      <c r="V1539" s="13"/>
      <c r="W1539" s="13"/>
      <c r="X1539" s="13"/>
      <c r="Y1539" s="13"/>
      <c r="Z1539" s="13"/>
      <c r="AA1539" s="13"/>
      <c r="AB1539" s="13"/>
      <c r="AC1539" s="13"/>
      <c r="AD1539" s="13"/>
      <c r="AE1539" s="13"/>
      <c r="AT1539" s="235" t="s">
        <v>170</v>
      </c>
      <c r="AU1539" s="235" t="s">
        <v>79</v>
      </c>
      <c r="AV1539" s="13" t="s">
        <v>77</v>
      </c>
      <c r="AW1539" s="13" t="s">
        <v>31</v>
      </c>
      <c r="AX1539" s="13" t="s">
        <v>69</v>
      </c>
      <c r="AY1539" s="235" t="s">
        <v>159</v>
      </c>
    </row>
    <row r="1540" s="13" customFormat="1">
      <c r="A1540" s="13"/>
      <c r="B1540" s="225"/>
      <c r="C1540" s="226"/>
      <c r="D1540" s="227" t="s">
        <v>170</v>
      </c>
      <c r="E1540" s="228" t="s">
        <v>19</v>
      </c>
      <c r="F1540" s="229" t="s">
        <v>1735</v>
      </c>
      <c r="G1540" s="226"/>
      <c r="H1540" s="228" t="s">
        <v>19</v>
      </c>
      <c r="I1540" s="230"/>
      <c r="J1540" s="226"/>
      <c r="K1540" s="226"/>
      <c r="L1540" s="231"/>
      <c r="M1540" s="232"/>
      <c r="N1540" s="233"/>
      <c r="O1540" s="233"/>
      <c r="P1540" s="233"/>
      <c r="Q1540" s="233"/>
      <c r="R1540" s="233"/>
      <c r="S1540" s="233"/>
      <c r="T1540" s="234"/>
      <c r="U1540" s="13"/>
      <c r="V1540" s="13"/>
      <c r="W1540" s="13"/>
      <c r="X1540" s="13"/>
      <c r="Y1540" s="13"/>
      <c r="Z1540" s="13"/>
      <c r="AA1540" s="13"/>
      <c r="AB1540" s="13"/>
      <c r="AC1540" s="13"/>
      <c r="AD1540" s="13"/>
      <c r="AE1540" s="13"/>
      <c r="AT1540" s="235" t="s">
        <v>170</v>
      </c>
      <c r="AU1540" s="235" t="s">
        <v>79</v>
      </c>
      <c r="AV1540" s="13" t="s">
        <v>77</v>
      </c>
      <c r="AW1540" s="13" t="s">
        <v>31</v>
      </c>
      <c r="AX1540" s="13" t="s">
        <v>69</v>
      </c>
      <c r="AY1540" s="235" t="s">
        <v>159</v>
      </c>
    </row>
    <row r="1541" s="14" customFormat="1">
      <c r="A1541" s="14"/>
      <c r="B1541" s="236"/>
      <c r="C1541" s="237"/>
      <c r="D1541" s="227" t="s">
        <v>170</v>
      </c>
      <c r="E1541" s="238" t="s">
        <v>19</v>
      </c>
      <c r="F1541" s="239" t="s">
        <v>1736</v>
      </c>
      <c r="G1541" s="237"/>
      <c r="H1541" s="240">
        <v>3.3999999999999999</v>
      </c>
      <c r="I1541" s="241"/>
      <c r="J1541" s="237"/>
      <c r="K1541" s="237"/>
      <c r="L1541" s="242"/>
      <c r="M1541" s="243"/>
      <c r="N1541" s="244"/>
      <c r="O1541" s="244"/>
      <c r="P1541" s="244"/>
      <c r="Q1541" s="244"/>
      <c r="R1541" s="244"/>
      <c r="S1541" s="244"/>
      <c r="T1541" s="245"/>
      <c r="U1541" s="14"/>
      <c r="V1541" s="14"/>
      <c r="W1541" s="14"/>
      <c r="X1541" s="14"/>
      <c r="Y1541" s="14"/>
      <c r="Z1541" s="14"/>
      <c r="AA1541" s="14"/>
      <c r="AB1541" s="14"/>
      <c r="AC1541" s="14"/>
      <c r="AD1541" s="14"/>
      <c r="AE1541" s="14"/>
      <c r="AT1541" s="246" t="s">
        <v>170</v>
      </c>
      <c r="AU1541" s="246" t="s">
        <v>79</v>
      </c>
      <c r="AV1541" s="14" t="s">
        <v>79</v>
      </c>
      <c r="AW1541" s="14" t="s">
        <v>31</v>
      </c>
      <c r="AX1541" s="14" t="s">
        <v>77</v>
      </c>
      <c r="AY1541" s="246" t="s">
        <v>159</v>
      </c>
    </row>
    <row r="1542" s="2" customFormat="1" ht="24.15" customHeight="1">
      <c r="A1542" s="41"/>
      <c r="B1542" s="42"/>
      <c r="C1542" s="207" t="s">
        <v>1737</v>
      </c>
      <c r="D1542" s="207" t="s">
        <v>161</v>
      </c>
      <c r="E1542" s="208" t="s">
        <v>1738</v>
      </c>
      <c r="F1542" s="209" t="s">
        <v>1739</v>
      </c>
      <c r="G1542" s="210" t="s">
        <v>251</v>
      </c>
      <c r="H1542" s="211">
        <v>4.4000000000000004</v>
      </c>
      <c r="I1542" s="212"/>
      <c r="J1542" s="213">
        <f>ROUND(I1542*H1542,2)</f>
        <v>0</v>
      </c>
      <c r="K1542" s="209" t="s">
        <v>165</v>
      </c>
      <c r="L1542" s="47"/>
      <c r="M1542" s="214" t="s">
        <v>19</v>
      </c>
      <c r="N1542" s="215" t="s">
        <v>40</v>
      </c>
      <c r="O1542" s="87"/>
      <c r="P1542" s="216">
        <f>O1542*H1542</f>
        <v>0</v>
      </c>
      <c r="Q1542" s="216">
        <v>0.00122</v>
      </c>
      <c r="R1542" s="216">
        <f>Q1542*H1542</f>
        <v>0.0053680000000000004</v>
      </c>
      <c r="S1542" s="216">
        <v>0</v>
      </c>
      <c r="T1542" s="217">
        <f>S1542*H1542</f>
        <v>0</v>
      </c>
      <c r="U1542" s="41"/>
      <c r="V1542" s="41"/>
      <c r="W1542" s="41"/>
      <c r="X1542" s="41"/>
      <c r="Y1542" s="41"/>
      <c r="Z1542" s="41"/>
      <c r="AA1542" s="41"/>
      <c r="AB1542" s="41"/>
      <c r="AC1542" s="41"/>
      <c r="AD1542" s="41"/>
      <c r="AE1542" s="41"/>
      <c r="AR1542" s="218" t="s">
        <v>273</v>
      </c>
      <c r="AT1542" s="218" t="s">
        <v>161</v>
      </c>
      <c r="AU1542" s="218" t="s">
        <v>79</v>
      </c>
      <c r="AY1542" s="20" t="s">
        <v>159</v>
      </c>
      <c r="BE1542" s="219">
        <f>IF(N1542="základní",J1542,0)</f>
        <v>0</v>
      </c>
      <c r="BF1542" s="219">
        <f>IF(N1542="snížená",J1542,0)</f>
        <v>0</v>
      </c>
      <c r="BG1542" s="219">
        <f>IF(N1542="zákl. přenesená",J1542,0)</f>
        <v>0</v>
      </c>
      <c r="BH1542" s="219">
        <f>IF(N1542="sníž. přenesená",J1542,0)</f>
        <v>0</v>
      </c>
      <c r="BI1542" s="219">
        <f>IF(N1542="nulová",J1542,0)</f>
        <v>0</v>
      </c>
      <c r="BJ1542" s="20" t="s">
        <v>77</v>
      </c>
      <c r="BK1542" s="219">
        <f>ROUND(I1542*H1542,2)</f>
        <v>0</v>
      </c>
      <c r="BL1542" s="20" t="s">
        <v>273</v>
      </c>
      <c r="BM1542" s="218" t="s">
        <v>1740</v>
      </c>
    </row>
    <row r="1543" s="2" customFormat="1">
      <c r="A1543" s="41"/>
      <c r="B1543" s="42"/>
      <c r="C1543" s="43"/>
      <c r="D1543" s="220" t="s">
        <v>168</v>
      </c>
      <c r="E1543" s="43"/>
      <c r="F1543" s="221" t="s">
        <v>1741</v>
      </c>
      <c r="G1543" s="43"/>
      <c r="H1543" s="43"/>
      <c r="I1543" s="222"/>
      <c r="J1543" s="43"/>
      <c r="K1543" s="43"/>
      <c r="L1543" s="47"/>
      <c r="M1543" s="223"/>
      <c r="N1543" s="224"/>
      <c r="O1543" s="87"/>
      <c r="P1543" s="87"/>
      <c r="Q1543" s="87"/>
      <c r="R1543" s="87"/>
      <c r="S1543" s="87"/>
      <c r="T1543" s="88"/>
      <c r="U1543" s="41"/>
      <c r="V1543" s="41"/>
      <c r="W1543" s="41"/>
      <c r="X1543" s="41"/>
      <c r="Y1543" s="41"/>
      <c r="Z1543" s="41"/>
      <c r="AA1543" s="41"/>
      <c r="AB1543" s="41"/>
      <c r="AC1543" s="41"/>
      <c r="AD1543" s="41"/>
      <c r="AE1543" s="41"/>
      <c r="AT1543" s="20" t="s">
        <v>168</v>
      </c>
      <c r="AU1543" s="20" t="s">
        <v>79</v>
      </c>
    </row>
    <row r="1544" s="13" customFormat="1">
      <c r="A1544" s="13"/>
      <c r="B1544" s="225"/>
      <c r="C1544" s="226"/>
      <c r="D1544" s="227" t="s">
        <v>170</v>
      </c>
      <c r="E1544" s="228" t="s">
        <v>19</v>
      </c>
      <c r="F1544" s="229" t="s">
        <v>1742</v>
      </c>
      <c r="G1544" s="226"/>
      <c r="H1544" s="228" t="s">
        <v>19</v>
      </c>
      <c r="I1544" s="230"/>
      <c r="J1544" s="226"/>
      <c r="K1544" s="226"/>
      <c r="L1544" s="231"/>
      <c r="M1544" s="232"/>
      <c r="N1544" s="233"/>
      <c r="O1544" s="233"/>
      <c r="P1544" s="233"/>
      <c r="Q1544" s="233"/>
      <c r="R1544" s="233"/>
      <c r="S1544" s="233"/>
      <c r="T1544" s="234"/>
      <c r="U1544" s="13"/>
      <c r="V1544" s="13"/>
      <c r="W1544" s="13"/>
      <c r="X1544" s="13"/>
      <c r="Y1544" s="13"/>
      <c r="Z1544" s="13"/>
      <c r="AA1544" s="13"/>
      <c r="AB1544" s="13"/>
      <c r="AC1544" s="13"/>
      <c r="AD1544" s="13"/>
      <c r="AE1544" s="13"/>
      <c r="AT1544" s="235" t="s">
        <v>170</v>
      </c>
      <c r="AU1544" s="235" t="s">
        <v>79</v>
      </c>
      <c r="AV1544" s="13" t="s">
        <v>77</v>
      </c>
      <c r="AW1544" s="13" t="s">
        <v>31</v>
      </c>
      <c r="AX1544" s="13" t="s">
        <v>69</v>
      </c>
      <c r="AY1544" s="235" t="s">
        <v>159</v>
      </c>
    </row>
    <row r="1545" s="14" customFormat="1">
      <c r="A1545" s="14"/>
      <c r="B1545" s="236"/>
      <c r="C1545" s="237"/>
      <c r="D1545" s="227" t="s">
        <v>170</v>
      </c>
      <c r="E1545" s="238" t="s">
        <v>19</v>
      </c>
      <c r="F1545" s="239" t="s">
        <v>1743</v>
      </c>
      <c r="G1545" s="237"/>
      <c r="H1545" s="240">
        <v>4.4000000000000004</v>
      </c>
      <c r="I1545" s="241"/>
      <c r="J1545" s="237"/>
      <c r="K1545" s="237"/>
      <c r="L1545" s="242"/>
      <c r="M1545" s="243"/>
      <c r="N1545" s="244"/>
      <c r="O1545" s="244"/>
      <c r="P1545" s="244"/>
      <c r="Q1545" s="244"/>
      <c r="R1545" s="244"/>
      <c r="S1545" s="244"/>
      <c r="T1545" s="245"/>
      <c r="U1545" s="14"/>
      <c r="V1545" s="14"/>
      <c r="W1545" s="14"/>
      <c r="X1545" s="14"/>
      <c r="Y1545" s="14"/>
      <c r="Z1545" s="14"/>
      <c r="AA1545" s="14"/>
      <c r="AB1545" s="14"/>
      <c r="AC1545" s="14"/>
      <c r="AD1545" s="14"/>
      <c r="AE1545" s="14"/>
      <c r="AT1545" s="246" t="s">
        <v>170</v>
      </c>
      <c r="AU1545" s="246" t="s">
        <v>79</v>
      </c>
      <c r="AV1545" s="14" t="s">
        <v>79</v>
      </c>
      <c r="AW1545" s="14" t="s">
        <v>31</v>
      </c>
      <c r="AX1545" s="14" t="s">
        <v>77</v>
      </c>
      <c r="AY1545" s="246" t="s">
        <v>159</v>
      </c>
    </row>
    <row r="1546" s="2" customFormat="1" ht="24.15" customHeight="1">
      <c r="A1546" s="41"/>
      <c r="B1546" s="42"/>
      <c r="C1546" s="207" t="s">
        <v>1744</v>
      </c>
      <c r="D1546" s="207" t="s">
        <v>161</v>
      </c>
      <c r="E1546" s="208" t="s">
        <v>1745</v>
      </c>
      <c r="F1546" s="209" t="s">
        <v>1746</v>
      </c>
      <c r="G1546" s="210" t="s">
        <v>251</v>
      </c>
      <c r="H1546" s="211">
        <v>10.199999999999999</v>
      </c>
      <c r="I1546" s="212"/>
      <c r="J1546" s="213">
        <f>ROUND(I1546*H1546,2)</f>
        <v>0</v>
      </c>
      <c r="K1546" s="209" t="s">
        <v>165</v>
      </c>
      <c r="L1546" s="47"/>
      <c r="M1546" s="214" t="s">
        <v>19</v>
      </c>
      <c r="N1546" s="215" t="s">
        <v>40</v>
      </c>
      <c r="O1546" s="87"/>
      <c r="P1546" s="216">
        <f>O1546*H1546</f>
        <v>0</v>
      </c>
      <c r="Q1546" s="216">
        <v>0.0015100000000000001</v>
      </c>
      <c r="R1546" s="216">
        <f>Q1546*H1546</f>
        <v>0.015401999999999999</v>
      </c>
      <c r="S1546" s="216">
        <v>0</v>
      </c>
      <c r="T1546" s="217">
        <f>S1546*H1546</f>
        <v>0</v>
      </c>
      <c r="U1546" s="41"/>
      <c r="V1546" s="41"/>
      <c r="W1546" s="41"/>
      <c r="X1546" s="41"/>
      <c r="Y1546" s="41"/>
      <c r="Z1546" s="41"/>
      <c r="AA1546" s="41"/>
      <c r="AB1546" s="41"/>
      <c r="AC1546" s="41"/>
      <c r="AD1546" s="41"/>
      <c r="AE1546" s="41"/>
      <c r="AR1546" s="218" t="s">
        <v>273</v>
      </c>
      <c r="AT1546" s="218" t="s">
        <v>161</v>
      </c>
      <c r="AU1546" s="218" t="s">
        <v>79</v>
      </c>
      <c r="AY1546" s="20" t="s">
        <v>159</v>
      </c>
      <c r="BE1546" s="219">
        <f>IF(N1546="základní",J1546,0)</f>
        <v>0</v>
      </c>
      <c r="BF1546" s="219">
        <f>IF(N1546="snížená",J1546,0)</f>
        <v>0</v>
      </c>
      <c r="BG1546" s="219">
        <f>IF(N1546="zákl. přenesená",J1546,0)</f>
        <v>0</v>
      </c>
      <c r="BH1546" s="219">
        <f>IF(N1546="sníž. přenesená",J1546,0)</f>
        <v>0</v>
      </c>
      <c r="BI1546" s="219">
        <f>IF(N1546="nulová",J1546,0)</f>
        <v>0</v>
      </c>
      <c r="BJ1546" s="20" t="s">
        <v>77</v>
      </c>
      <c r="BK1546" s="219">
        <f>ROUND(I1546*H1546,2)</f>
        <v>0</v>
      </c>
      <c r="BL1546" s="20" t="s">
        <v>273</v>
      </c>
      <c r="BM1546" s="218" t="s">
        <v>1747</v>
      </c>
    </row>
    <row r="1547" s="2" customFormat="1">
      <c r="A1547" s="41"/>
      <c r="B1547" s="42"/>
      <c r="C1547" s="43"/>
      <c r="D1547" s="220" t="s">
        <v>168</v>
      </c>
      <c r="E1547" s="43"/>
      <c r="F1547" s="221" t="s">
        <v>1748</v>
      </c>
      <c r="G1547" s="43"/>
      <c r="H1547" s="43"/>
      <c r="I1547" s="222"/>
      <c r="J1547" s="43"/>
      <c r="K1547" s="43"/>
      <c r="L1547" s="47"/>
      <c r="M1547" s="223"/>
      <c r="N1547" s="224"/>
      <c r="O1547" s="87"/>
      <c r="P1547" s="87"/>
      <c r="Q1547" s="87"/>
      <c r="R1547" s="87"/>
      <c r="S1547" s="87"/>
      <c r="T1547" s="88"/>
      <c r="U1547" s="41"/>
      <c r="V1547" s="41"/>
      <c r="W1547" s="41"/>
      <c r="X1547" s="41"/>
      <c r="Y1547" s="41"/>
      <c r="Z1547" s="41"/>
      <c r="AA1547" s="41"/>
      <c r="AB1547" s="41"/>
      <c r="AC1547" s="41"/>
      <c r="AD1547" s="41"/>
      <c r="AE1547" s="41"/>
      <c r="AT1547" s="20" t="s">
        <v>168</v>
      </c>
      <c r="AU1547" s="20" t="s">
        <v>79</v>
      </c>
    </row>
    <row r="1548" s="13" customFormat="1">
      <c r="A1548" s="13"/>
      <c r="B1548" s="225"/>
      <c r="C1548" s="226"/>
      <c r="D1548" s="227" t="s">
        <v>170</v>
      </c>
      <c r="E1548" s="228" t="s">
        <v>19</v>
      </c>
      <c r="F1548" s="229" t="s">
        <v>1749</v>
      </c>
      <c r="G1548" s="226"/>
      <c r="H1548" s="228" t="s">
        <v>19</v>
      </c>
      <c r="I1548" s="230"/>
      <c r="J1548" s="226"/>
      <c r="K1548" s="226"/>
      <c r="L1548" s="231"/>
      <c r="M1548" s="232"/>
      <c r="N1548" s="233"/>
      <c r="O1548" s="233"/>
      <c r="P1548" s="233"/>
      <c r="Q1548" s="233"/>
      <c r="R1548" s="233"/>
      <c r="S1548" s="233"/>
      <c r="T1548" s="234"/>
      <c r="U1548" s="13"/>
      <c r="V1548" s="13"/>
      <c r="W1548" s="13"/>
      <c r="X1548" s="13"/>
      <c r="Y1548" s="13"/>
      <c r="Z1548" s="13"/>
      <c r="AA1548" s="13"/>
      <c r="AB1548" s="13"/>
      <c r="AC1548" s="13"/>
      <c r="AD1548" s="13"/>
      <c r="AE1548" s="13"/>
      <c r="AT1548" s="235" t="s">
        <v>170</v>
      </c>
      <c r="AU1548" s="235" t="s">
        <v>79</v>
      </c>
      <c r="AV1548" s="13" t="s">
        <v>77</v>
      </c>
      <c r="AW1548" s="13" t="s">
        <v>31</v>
      </c>
      <c r="AX1548" s="13" t="s">
        <v>69</v>
      </c>
      <c r="AY1548" s="235" t="s">
        <v>159</v>
      </c>
    </row>
    <row r="1549" s="14" customFormat="1">
      <c r="A1549" s="14"/>
      <c r="B1549" s="236"/>
      <c r="C1549" s="237"/>
      <c r="D1549" s="227" t="s">
        <v>170</v>
      </c>
      <c r="E1549" s="238" t="s">
        <v>19</v>
      </c>
      <c r="F1549" s="239" t="s">
        <v>1750</v>
      </c>
      <c r="G1549" s="237"/>
      <c r="H1549" s="240">
        <v>4.7999999999999998</v>
      </c>
      <c r="I1549" s="241"/>
      <c r="J1549" s="237"/>
      <c r="K1549" s="237"/>
      <c r="L1549" s="242"/>
      <c r="M1549" s="243"/>
      <c r="N1549" s="244"/>
      <c r="O1549" s="244"/>
      <c r="P1549" s="244"/>
      <c r="Q1549" s="244"/>
      <c r="R1549" s="244"/>
      <c r="S1549" s="244"/>
      <c r="T1549" s="245"/>
      <c r="U1549" s="14"/>
      <c r="V1549" s="14"/>
      <c r="W1549" s="14"/>
      <c r="X1549" s="14"/>
      <c r="Y1549" s="14"/>
      <c r="Z1549" s="14"/>
      <c r="AA1549" s="14"/>
      <c r="AB1549" s="14"/>
      <c r="AC1549" s="14"/>
      <c r="AD1549" s="14"/>
      <c r="AE1549" s="14"/>
      <c r="AT1549" s="246" t="s">
        <v>170</v>
      </c>
      <c r="AU1549" s="246" t="s">
        <v>79</v>
      </c>
      <c r="AV1549" s="14" t="s">
        <v>79</v>
      </c>
      <c r="AW1549" s="14" t="s">
        <v>31</v>
      </c>
      <c r="AX1549" s="14" t="s">
        <v>69</v>
      </c>
      <c r="AY1549" s="246" t="s">
        <v>159</v>
      </c>
    </row>
    <row r="1550" s="13" customFormat="1">
      <c r="A1550" s="13"/>
      <c r="B1550" s="225"/>
      <c r="C1550" s="226"/>
      <c r="D1550" s="227" t="s">
        <v>170</v>
      </c>
      <c r="E1550" s="228" t="s">
        <v>19</v>
      </c>
      <c r="F1550" s="229" t="s">
        <v>1751</v>
      </c>
      <c r="G1550" s="226"/>
      <c r="H1550" s="228" t="s">
        <v>19</v>
      </c>
      <c r="I1550" s="230"/>
      <c r="J1550" s="226"/>
      <c r="K1550" s="226"/>
      <c r="L1550" s="231"/>
      <c r="M1550" s="232"/>
      <c r="N1550" s="233"/>
      <c r="O1550" s="233"/>
      <c r="P1550" s="233"/>
      <c r="Q1550" s="233"/>
      <c r="R1550" s="233"/>
      <c r="S1550" s="233"/>
      <c r="T1550" s="234"/>
      <c r="U1550" s="13"/>
      <c r="V1550" s="13"/>
      <c r="W1550" s="13"/>
      <c r="X1550" s="13"/>
      <c r="Y1550" s="13"/>
      <c r="Z1550" s="13"/>
      <c r="AA1550" s="13"/>
      <c r="AB1550" s="13"/>
      <c r="AC1550" s="13"/>
      <c r="AD1550" s="13"/>
      <c r="AE1550" s="13"/>
      <c r="AT1550" s="235" t="s">
        <v>170</v>
      </c>
      <c r="AU1550" s="235" t="s">
        <v>79</v>
      </c>
      <c r="AV1550" s="13" t="s">
        <v>77</v>
      </c>
      <c r="AW1550" s="13" t="s">
        <v>31</v>
      </c>
      <c r="AX1550" s="13" t="s">
        <v>69</v>
      </c>
      <c r="AY1550" s="235" t="s">
        <v>159</v>
      </c>
    </row>
    <row r="1551" s="14" customFormat="1">
      <c r="A1551" s="14"/>
      <c r="B1551" s="236"/>
      <c r="C1551" s="237"/>
      <c r="D1551" s="227" t="s">
        <v>170</v>
      </c>
      <c r="E1551" s="238" t="s">
        <v>19</v>
      </c>
      <c r="F1551" s="239" t="s">
        <v>1752</v>
      </c>
      <c r="G1551" s="237"/>
      <c r="H1551" s="240">
        <v>5.4000000000000004</v>
      </c>
      <c r="I1551" s="241"/>
      <c r="J1551" s="237"/>
      <c r="K1551" s="237"/>
      <c r="L1551" s="242"/>
      <c r="M1551" s="243"/>
      <c r="N1551" s="244"/>
      <c r="O1551" s="244"/>
      <c r="P1551" s="244"/>
      <c r="Q1551" s="244"/>
      <c r="R1551" s="244"/>
      <c r="S1551" s="244"/>
      <c r="T1551" s="245"/>
      <c r="U1551" s="14"/>
      <c r="V1551" s="14"/>
      <c r="W1551" s="14"/>
      <c r="X1551" s="14"/>
      <c r="Y1551" s="14"/>
      <c r="Z1551" s="14"/>
      <c r="AA1551" s="14"/>
      <c r="AB1551" s="14"/>
      <c r="AC1551" s="14"/>
      <c r="AD1551" s="14"/>
      <c r="AE1551" s="14"/>
      <c r="AT1551" s="246" t="s">
        <v>170</v>
      </c>
      <c r="AU1551" s="246" t="s">
        <v>79</v>
      </c>
      <c r="AV1551" s="14" t="s">
        <v>79</v>
      </c>
      <c r="AW1551" s="14" t="s">
        <v>31</v>
      </c>
      <c r="AX1551" s="14" t="s">
        <v>69</v>
      </c>
      <c r="AY1551" s="246" t="s">
        <v>159</v>
      </c>
    </row>
    <row r="1552" s="15" customFormat="1">
      <c r="A1552" s="15"/>
      <c r="B1552" s="247"/>
      <c r="C1552" s="248"/>
      <c r="D1552" s="227" t="s">
        <v>170</v>
      </c>
      <c r="E1552" s="249" t="s">
        <v>19</v>
      </c>
      <c r="F1552" s="250" t="s">
        <v>188</v>
      </c>
      <c r="G1552" s="248"/>
      <c r="H1552" s="251">
        <v>10.199999999999999</v>
      </c>
      <c r="I1552" s="252"/>
      <c r="J1552" s="248"/>
      <c r="K1552" s="248"/>
      <c r="L1552" s="253"/>
      <c r="M1552" s="254"/>
      <c r="N1552" s="255"/>
      <c r="O1552" s="255"/>
      <c r="P1552" s="255"/>
      <c r="Q1552" s="255"/>
      <c r="R1552" s="255"/>
      <c r="S1552" s="255"/>
      <c r="T1552" s="256"/>
      <c r="U1552" s="15"/>
      <c r="V1552" s="15"/>
      <c r="W1552" s="15"/>
      <c r="X1552" s="15"/>
      <c r="Y1552" s="15"/>
      <c r="Z1552" s="15"/>
      <c r="AA1552" s="15"/>
      <c r="AB1552" s="15"/>
      <c r="AC1552" s="15"/>
      <c r="AD1552" s="15"/>
      <c r="AE1552" s="15"/>
      <c r="AT1552" s="257" t="s">
        <v>170</v>
      </c>
      <c r="AU1552" s="257" t="s">
        <v>79</v>
      </c>
      <c r="AV1552" s="15" t="s">
        <v>166</v>
      </c>
      <c r="AW1552" s="15" t="s">
        <v>31</v>
      </c>
      <c r="AX1552" s="15" t="s">
        <v>77</v>
      </c>
      <c r="AY1552" s="257" t="s">
        <v>159</v>
      </c>
    </row>
    <row r="1553" s="2" customFormat="1" ht="24.15" customHeight="1">
      <c r="A1553" s="41"/>
      <c r="B1553" s="42"/>
      <c r="C1553" s="207" t="s">
        <v>1753</v>
      </c>
      <c r="D1553" s="207" t="s">
        <v>161</v>
      </c>
      <c r="E1553" s="208" t="s">
        <v>1754</v>
      </c>
      <c r="F1553" s="209" t="s">
        <v>1755</v>
      </c>
      <c r="G1553" s="210" t="s">
        <v>251</v>
      </c>
      <c r="H1553" s="211">
        <v>265.56999999999999</v>
      </c>
      <c r="I1553" s="212"/>
      <c r="J1553" s="213">
        <f>ROUND(I1553*H1553,2)</f>
        <v>0</v>
      </c>
      <c r="K1553" s="209" t="s">
        <v>165</v>
      </c>
      <c r="L1553" s="47"/>
      <c r="M1553" s="214" t="s">
        <v>19</v>
      </c>
      <c r="N1553" s="215" t="s">
        <v>40</v>
      </c>
      <c r="O1553" s="87"/>
      <c r="P1553" s="216">
        <f>O1553*H1553</f>
        <v>0</v>
      </c>
      <c r="Q1553" s="216">
        <v>0.00197</v>
      </c>
      <c r="R1553" s="216">
        <f>Q1553*H1553</f>
        <v>0.52317289999999994</v>
      </c>
      <c r="S1553" s="216">
        <v>0</v>
      </c>
      <c r="T1553" s="217">
        <f>S1553*H1553</f>
        <v>0</v>
      </c>
      <c r="U1553" s="41"/>
      <c r="V1553" s="41"/>
      <c r="W1553" s="41"/>
      <c r="X1553" s="41"/>
      <c r="Y1553" s="41"/>
      <c r="Z1553" s="41"/>
      <c r="AA1553" s="41"/>
      <c r="AB1553" s="41"/>
      <c r="AC1553" s="41"/>
      <c r="AD1553" s="41"/>
      <c r="AE1553" s="41"/>
      <c r="AR1553" s="218" t="s">
        <v>273</v>
      </c>
      <c r="AT1553" s="218" t="s">
        <v>161</v>
      </c>
      <c r="AU1553" s="218" t="s">
        <v>79</v>
      </c>
      <c r="AY1553" s="20" t="s">
        <v>159</v>
      </c>
      <c r="BE1553" s="219">
        <f>IF(N1553="základní",J1553,0)</f>
        <v>0</v>
      </c>
      <c r="BF1553" s="219">
        <f>IF(N1553="snížená",J1553,0)</f>
        <v>0</v>
      </c>
      <c r="BG1553" s="219">
        <f>IF(N1553="zákl. přenesená",J1553,0)</f>
        <v>0</v>
      </c>
      <c r="BH1553" s="219">
        <f>IF(N1553="sníž. přenesená",J1553,0)</f>
        <v>0</v>
      </c>
      <c r="BI1553" s="219">
        <f>IF(N1553="nulová",J1553,0)</f>
        <v>0</v>
      </c>
      <c r="BJ1553" s="20" t="s">
        <v>77</v>
      </c>
      <c r="BK1553" s="219">
        <f>ROUND(I1553*H1553,2)</f>
        <v>0</v>
      </c>
      <c r="BL1553" s="20" t="s">
        <v>273</v>
      </c>
      <c r="BM1553" s="218" t="s">
        <v>1756</v>
      </c>
    </row>
    <row r="1554" s="2" customFormat="1">
      <c r="A1554" s="41"/>
      <c r="B1554" s="42"/>
      <c r="C1554" s="43"/>
      <c r="D1554" s="220" t="s">
        <v>168</v>
      </c>
      <c r="E1554" s="43"/>
      <c r="F1554" s="221" t="s">
        <v>1757</v>
      </c>
      <c r="G1554" s="43"/>
      <c r="H1554" s="43"/>
      <c r="I1554" s="222"/>
      <c r="J1554" s="43"/>
      <c r="K1554" s="43"/>
      <c r="L1554" s="47"/>
      <c r="M1554" s="223"/>
      <c r="N1554" s="224"/>
      <c r="O1554" s="87"/>
      <c r="P1554" s="87"/>
      <c r="Q1554" s="87"/>
      <c r="R1554" s="87"/>
      <c r="S1554" s="87"/>
      <c r="T1554" s="88"/>
      <c r="U1554" s="41"/>
      <c r="V1554" s="41"/>
      <c r="W1554" s="41"/>
      <c r="X1554" s="41"/>
      <c r="Y1554" s="41"/>
      <c r="Z1554" s="41"/>
      <c r="AA1554" s="41"/>
      <c r="AB1554" s="41"/>
      <c r="AC1554" s="41"/>
      <c r="AD1554" s="41"/>
      <c r="AE1554" s="41"/>
      <c r="AT1554" s="20" t="s">
        <v>168</v>
      </c>
      <c r="AU1554" s="20" t="s">
        <v>79</v>
      </c>
    </row>
    <row r="1555" s="13" customFormat="1">
      <c r="A1555" s="13"/>
      <c r="B1555" s="225"/>
      <c r="C1555" s="226"/>
      <c r="D1555" s="227" t="s">
        <v>170</v>
      </c>
      <c r="E1555" s="228" t="s">
        <v>19</v>
      </c>
      <c r="F1555" s="229" t="s">
        <v>1758</v>
      </c>
      <c r="G1555" s="226"/>
      <c r="H1555" s="228" t="s">
        <v>19</v>
      </c>
      <c r="I1555" s="230"/>
      <c r="J1555" s="226"/>
      <c r="K1555" s="226"/>
      <c r="L1555" s="231"/>
      <c r="M1555" s="232"/>
      <c r="N1555" s="233"/>
      <c r="O1555" s="233"/>
      <c r="P1555" s="233"/>
      <c r="Q1555" s="233"/>
      <c r="R1555" s="233"/>
      <c r="S1555" s="233"/>
      <c r="T1555" s="234"/>
      <c r="U1555" s="13"/>
      <c r="V1555" s="13"/>
      <c r="W1555" s="13"/>
      <c r="X1555" s="13"/>
      <c r="Y1555" s="13"/>
      <c r="Z1555" s="13"/>
      <c r="AA1555" s="13"/>
      <c r="AB1555" s="13"/>
      <c r="AC1555" s="13"/>
      <c r="AD1555" s="13"/>
      <c r="AE1555" s="13"/>
      <c r="AT1555" s="235" t="s">
        <v>170</v>
      </c>
      <c r="AU1555" s="235" t="s">
        <v>79</v>
      </c>
      <c r="AV1555" s="13" t="s">
        <v>77</v>
      </c>
      <c r="AW1555" s="13" t="s">
        <v>31</v>
      </c>
      <c r="AX1555" s="13" t="s">
        <v>69</v>
      </c>
      <c r="AY1555" s="235" t="s">
        <v>159</v>
      </c>
    </row>
    <row r="1556" s="13" customFormat="1">
      <c r="A1556" s="13"/>
      <c r="B1556" s="225"/>
      <c r="C1556" s="226"/>
      <c r="D1556" s="227" t="s">
        <v>170</v>
      </c>
      <c r="E1556" s="228" t="s">
        <v>19</v>
      </c>
      <c r="F1556" s="229" t="s">
        <v>1759</v>
      </c>
      <c r="G1556" s="226"/>
      <c r="H1556" s="228" t="s">
        <v>19</v>
      </c>
      <c r="I1556" s="230"/>
      <c r="J1556" s="226"/>
      <c r="K1556" s="226"/>
      <c r="L1556" s="231"/>
      <c r="M1556" s="232"/>
      <c r="N1556" s="233"/>
      <c r="O1556" s="233"/>
      <c r="P1556" s="233"/>
      <c r="Q1556" s="233"/>
      <c r="R1556" s="233"/>
      <c r="S1556" s="233"/>
      <c r="T1556" s="234"/>
      <c r="U1556" s="13"/>
      <c r="V1556" s="13"/>
      <c r="W1556" s="13"/>
      <c r="X1556" s="13"/>
      <c r="Y1556" s="13"/>
      <c r="Z1556" s="13"/>
      <c r="AA1556" s="13"/>
      <c r="AB1556" s="13"/>
      <c r="AC1556" s="13"/>
      <c r="AD1556" s="13"/>
      <c r="AE1556" s="13"/>
      <c r="AT1556" s="235" t="s">
        <v>170</v>
      </c>
      <c r="AU1556" s="235" t="s">
        <v>79</v>
      </c>
      <c r="AV1556" s="13" t="s">
        <v>77</v>
      </c>
      <c r="AW1556" s="13" t="s">
        <v>31</v>
      </c>
      <c r="AX1556" s="13" t="s">
        <v>69</v>
      </c>
      <c r="AY1556" s="235" t="s">
        <v>159</v>
      </c>
    </row>
    <row r="1557" s="14" customFormat="1">
      <c r="A1557" s="14"/>
      <c r="B1557" s="236"/>
      <c r="C1557" s="237"/>
      <c r="D1557" s="227" t="s">
        <v>170</v>
      </c>
      <c r="E1557" s="238" t="s">
        <v>19</v>
      </c>
      <c r="F1557" s="239" t="s">
        <v>1760</v>
      </c>
      <c r="G1557" s="237"/>
      <c r="H1557" s="240">
        <v>5.4000000000000004</v>
      </c>
      <c r="I1557" s="241"/>
      <c r="J1557" s="237"/>
      <c r="K1557" s="237"/>
      <c r="L1557" s="242"/>
      <c r="M1557" s="243"/>
      <c r="N1557" s="244"/>
      <c r="O1557" s="244"/>
      <c r="P1557" s="244"/>
      <c r="Q1557" s="244"/>
      <c r="R1557" s="244"/>
      <c r="S1557" s="244"/>
      <c r="T1557" s="245"/>
      <c r="U1557" s="14"/>
      <c r="V1557" s="14"/>
      <c r="W1557" s="14"/>
      <c r="X1557" s="14"/>
      <c r="Y1557" s="14"/>
      <c r="Z1557" s="14"/>
      <c r="AA1557" s="14"/>
      <c r="AB1557" s="14"/>
      <c r="AC1557" s="14"/>
      <c r="AD1557" s="14"/>
      <c r="AE1557" s="14"/>
      <c r="AT1557" s="246" t="s">
        <v>170</v>
      </c>
      <c r="AU1557" s="246" t="s">
        <v>79</v>
      </c>
      <c r="AV1557" s="14" t="s">
        <v>79</v>
      </c>
      <c r="AW1557" s="14" t="s">
        <v>31</v>
      </c>
      <c r="AX1557" s="14" t="s">
        <v>69</v>
      </c>
      <c r="AY1557" s="246" t="s">
        <v>159</v>
      </c>
    </row>
    <row r="1558" s="13" customFormat="1">
      <c r="A1558" s="13"/>
      <c r="B1558" s="225"/>
      <c r="C1558" s="226"/>
      <c r="D1558" s="227" t="s">
        <v>170</v>
      </c>
      <c r="E1558" s="228" t="s">
        <v>19</v>
      </c>
      <c r="F1558" s="229" t="s">
        <v>1761</v>
      </c>
      <c r="G1558" s="226"/>
      <c r="H1558" s="228" t="s">
        <v>19</v>
      </c>
      <c r="I1558" s="230"/>
      <c r="J1558" s="226"/>
      <c r="K1558" s="226"/>
      <c r="L1558" s="231"/>
      <c r="M1558" s="232"/>
      <c r="N1558" s="233"/>
      <c r="O1558" s="233"/>
      <c r="P1558" s="233"/>
      <c r="Q1558" s="233"/>
      <c r="R1558" s="233"/>
      <c r="S1558" s="233"/>
      <c r="T1558" s="234"/>
      <c r="U1558" s="13"/>
      <c r="V1558" s="13"/>
      <c r="W1558" s="13"/>
      <c r="X1558" s="13"/>
      <c r="Y1558" s="13"/>
      <c r="Z1558" s="13"/>
      <c r="AA1558" s="13"/>
      <c r="AB1558" s="13"/>
      <c r="AC1558" s="13"/>
      <c r="AD1558" s="13"/>
      <c r="AE1558" s="13"/>
      <c r="AT1558" s="235" t="s">
        <v>170</v>
      </c>
      <c r="AU1558" s="235" t="s">
        <v>79</v>
      </c>
      <c r="AV1558" s="13" t="s">
        <v>77</v>
      </c>
      <c r="AW1558" s="13" t="s">
        <v>31</v>
      </c>
      <c r="AX1558" s="13" t="s">
        <v>69</v>
      </c>
      <c r="AY1558" s="235" t="s">
        <v>159</v>
      </c>
    </row>
    <row r="1559" s="14" customFormat="1">
      <c r="A1559" s="14"/>
      <c r="B1559" s="236"/>
      <c r="C1559" s="237"/>
      <c r="D1559" s="227" t="s">
        <v>170</v>
      </c>
      <c r="E1559" s="238" t="s">
        <v>19</v>
      </c>
      <c r="F1559" s="239" t="s">
        <v>1762</v>
      </c>
      <c r="G1559" s="237"/>
      <c r="H1559" s="240">
        <v>24</v>
      </c>
      <c r="I1559" s="241"/>
      <c r="J1559" s="237"/>
      <c r="K1559" s="237"/>
      <c r="L1559" s="242"/>
      <c r="M1559" s="243"/>
      <c r="N1559" s="244"/>
      <c r="O1559" s="244"/>
      <c r="P1559" s="244"/>
      <c r="Q1559" s="244"/>
      <c r="R1559" s="244"/>
      <c r="S1559" s="244"/>
      <c r="T1559" s="245"/>
      <c r="U1559" s="14"/>
      <c r="V1559" s="14"/>
      <c r="W1559" s="14"/>
      <c r="X1559" s="14"/>
      <c r="Y1559" s="14"/>
      <c r="Z1559" s="14"/>
      <c r="AA1559" s="14"/>
      <c r="AB1559" s="14"/>
      <c r="AC1559" s="14"/>
      <c r="AD1559" s="14"/>
      <c r="AE1559" s="14"/>
      <c r="AT1559" s="246" t="s">
        <v>170</v>
      </c>
      <c r="AU1559" s="246" t="s">
        <v>79</v>
      </c>
      <c r="AV1559" s="14" t="s">
        <v>79</v>
      </c>
      <c r="AW1559" s="14" t="s">
        <v>31</v>
      </c>
      <c r="AX1559" s="14" t="s">
        <v>69</v>
      </c>
      <c r="AY1559" s="246" t="s">
        <v>159</v>
      </c>
    </row>
    <row r="1560" s="13" customFormat="1">
      <c r="A1560" s="13"/>
      <c r="B1560" s="225"/>
      <c r="C1560" s="226"/>
      <c r="D1560" s="227" t="s">
        <v>170</v>
      </c>
      <c r="E1560" s="228" t="s">
        <v>19</v>
      </c>
      <c r="F1560" s="229" t="s">
        <v>1763</v>
      </c>
      <c r="G1560" s="226"/>
      <c r="H1560" s="228" t="s">
        <v>19</v>
      </c>
      <c r="I1560" s="230"/>
      <c r="J1560" s="226"/>
      <c r="K1560" s="226"/>
      <c r="L1560" s="231"/>
      <c r="M1560" s="232"/>
      <c r="N1560" s="233"/>
      <c r="O1560" s="233"/>
      <c r="P1560" s="233"/>
      <c r="Q1560" s="233"/>
      <c r="R1560" s="233"/>
      <c r="S1560" s="233"/>
      <c r="T1560" s="234"/>
      <c r="U1560" s="13"/>
      <c r="V1560" s="13"/>
      <c r="W1560" s="13"/>
      <c r="X1560" s="13"/>
      <c r="Y1560" s="13"/>
      <c r="Z1560" s="13"/>
      <c r="AA1560" s="13"/>
      <c r="AB1560" s="13"/>
      <c r="AC1560" s="13"/>
      <c r="AD1560" s="13"/>
      <c r="AE1560" s="13"/>
      <c r="AT1560" s="235" t="s">
        <v>170</v>
      </c>
      <c r="AU1560" s="235" t="s">
        <v>79</v>
      </c>
      <c r="AV1560" s="13" t="s">
        <v>77</v>
      </c>
      <c r="AW1560" s="13" t="s">
        <v>31</v>
      </c>
      <c r="AX1560" s="13" t="s">
        <v>69</v>
      </c>
      <c r="AY1560" s="235" t="s">
        <v>159</v>
      </c>
    </row>
    <row r="1561" s="14" customFormat="1">
      <c r="A1561" s="14"/>
      <c r="B1561" s="236"/>
      <c r="C1561" s="237"/>
      <c r="D1561" s="227" t="s">
        <v>170</v>
      </c>
      <c r="E1561" s="238" t="s">
        <v>19</v>
      </c>
      <c r="F1561" s="239" t="s">
        <v>1764</v>
      </c>
      <c r="G1561" s="237"/>
      <c r="H1561" s="240">
        <v>19.199999999999999</v>
      </c>
      <c r="I1561" s="241"/>
      <c r="J1561" s="237"/>
      <c r="K1561" s="237"/>
      <c r="L1561" s="242"/>
      <c r="M1561" s="243"/>
      <c r="N1561" s="244"/>
      <c r="O1561" s="244"/>
      <c r="P1561" s="244"/>
      <c r="Q1561" s="244"/>
      <c r="R1561" s="244"/>
      <c r="S1561" s="244"/>
      <c r="T1561" s="245"/>
      <c r="U1561" s="14"/>
      <c r="V1561" s="14"/>
      <c r="W1561" s="14"/>
      <c r="X1561" s="14"/>
      <c r="Y1561" s="14"/>
      <c r="Z1561" s="14"/>
      <c r="AA1561" s="14"/>
      <c r="AB1561" s="14"/>
      <c r="AC1561" s="14"/>
      <c r="AD1561" s="14"/>
      <c r="AE1561" s="14"/>
      <c r="AT1561" s="246" t="s">
        <v>170</v>
      </c>
      <c r="AU1561" s="246" t="s">
        <v>79</v>
      </c>
      <c r="AV1561" s="14" t="s">
        <v>79</v>
      </c>
      <c r="AW1561" s="14" t="s">
        <v>31</v>
      </c>
      <c r="AX1561" s="14" t="s">
        <v>69</v>
      </c>
      <c r="AY1561" s="246" t="s">
        <v>159</v>
      </c>
    </row>
    <row r="1562" s="13" customFormat="1">
      <c r="A1562" s="13"/>
      <c r="B1562" s="225"/>
      <c r="C1562" s="226"/>
      <c r="D1562" s="227" t="s">
        <v>170</v>
      </c>
      <c r="E1562" s="228" t="s">
        <v>19</v>
      </c>
      <c r="F1562" s="229" t="s">
        <v>1765</v>
      </c>
      <c r="G1562" s="226"/>
      <c r="H1562" s="228" t="s">
        <v>19</v>
      </c>
      <c r="I1562" s="230"/>
      <c r="J1562" s="226"/>
      <c r="K1562" s="226"/>
      <c r="L1562" s="231"/>
      <c r="M1562" s="232"/>
      <c r="N1562" s="233"/>
      <c r="O1562" s="233"/>
      <c r="P1562" s="233"/>
      <c r="Q1562" s="233"/>
      <c r="R1562" s="233"/>
      <c r="S1562" s="233"/>
      <c r="T1562" s="234"/>
      <c r="U1562" s="13"/>
      <c r="V1562" s="13"/>
      <c r="W1562" s="13"/>
      <c r="X1562" s="13"/>
      <c r="Y1562" s="13"/>
      <c r="Z1562" s="13"/>
      <c r="AA1562" s="13"/>
      <c r="AB1562" s="13"/>
      <c r="AC1562" s="13"/>
      <c r="AD1562" s="13"/>
      <c r="AE1562" s="13"/>
      <c r="AT1562" s="235" t="s">
        <v>170</v>
      </c>
      <c r="AU1562" s="235" t="s">
        <v>79</v>
      </c>
      <c r="AV1562" s="13" t="s">
        <v>77</v>
      </c>
      <c r="AW1562" s="13" t="s">
        <v>31</v>
      </c>
      <c r="AX1562" s="13" t="s">
        <v>69</v>
      </c>
      <c r="AY1562" s="235" t="s">
        <v>159</v>
      </c>
    </row>
    <row r="1563" s="14" customFormat="1">
      <c r="A1563" s="14"/>
      <c r="B1563" s="236"/>
      <c r="C1563" s="237"/>
      <c r="D1563" s="227" t="s">
        <v>170</v>
      </c>
      <c r="E1563" s="238" t="s">
        <v>19</v>
      </c>
      <c r="F1563" s="239" t="s">
        <v>1766</v>
      </c>
      <c r="G1563" s="237"/>
      <c r="H1563" s="240">
        <v>57</v>
      </c>
      <c r="I1563" s="241"/>
      <c r="J1563" s="237"/>
      <c r="K1563" s="237"/>
      <c r="L1563" s="242"/>
      <c r="M1563" s="243"/>
      <c r="N1563" s="244"/>
      <c r="O1563" s="244"/>
      <c r="P1563" s="244"/>
      <c r="Q1563" s="244"/>
      <c r="R1563" s="244"/>
      <c r="S1563" s="244"/>
      <c r="T1563" s="245"/>
      <c r="U1563" s="14"/>
      <c r="V1563" s="14"/>
      <c r="W1563" s="14"/>
      <c r="X1563" s="14"/>
      <c r="Y1563" s="14"/>
      <c r="Z1563" s="14"/>
      <c r="AA1563" s="14"/>
      <c r="AB1563" s="14"/>
      <c r="AC1563" s="14"/>
      <c r="AD1563" s="14"/>
      <c r="AE1563" s="14"/>
      <c r="AT1563" s="246" t="s">
        <v>170</v>
      </c>
      <c r="AU1563" s="246" t="s">
        <v>79</v>
      </c>
      <c r="AV1563" s="14" t="s">
        <v>79</v>
      </c>
      <c r="AW1563" s="14" t="s">
        <v>31</v>
      </c>
      <c r="AX1563" s="14" t="s">
        <v>69</v>
      </c>
      <c r="AY1563" s="246" t="s">
        <v>159</v>
      </c>
    </row>
    <row r="1564" s="13" customFormat="1">
      <c r="A1564" s="13"/>
      <c r="B1564" s="225"/>
      <c r="C1564" s="226"/>
      <c r="D1564" s="227" t="s">
        <v>170</v>
      </c>
      <c r="E1564" s="228" t="s">
        <v>19</v>
      </c>
      <c r="F1564" s="229" t="s">
        <v>1767</v>
      </c>
      <c r="G1564" s="226"/>
      <c r="H1564" s="228" t="s">
        <v>19</v>
      </c>
      <c r="I1564" s="230"/>
      <c r="J1564" s="226"/>
      <c r="K1564" s="226"/>
      <c r="L1564" s="231"/>
      <c r="M1564" s="232"/>
      <c r="N1564" s="233"/>
      <c r="O1564" s="233"/>
      <c r="P1564" s="233"/>
      <c r="Q1564" s="233"/>
      <c r="R1564" s="233"/>
      <c r="S1564" s="233"/>
      <c r="T1564" s="234"/>
      <c r="U1564" s="13"/>
      <c r="V1564" s="13"/>
      <c r="W1564" s="13"/>
      <c r="X1564" s="13"/>
      <c r="Y1564" s="13"/>
      <c r="Z1564" s="13"/>
      <c r="AA1564" s="13"/>
      <c r="AB1564" s="13"/>
      <c r="AC1564" s="13"/>
      <c r="AD1564" s="13"/>
      <c r="AE1564" s="13"/>
      <c r="AT1564" s="235" t="s">
        <v>170</v>
      </c>
      <c r="AU1564" s="235" t="s">
        <v>79</v>
      </c>
      <c r="AV1564" s="13" t="s">
        <v>77</v>
      </c>
      <c r="AW1564" s="13" t="s">
        <v>31</v>
      </c>
      <c r="AX1564" s="13" t="s">
        <v>69</v>
      </c>
      <c r="AY1564" s="235" t="s">
        <v>159</v>
      </c>
    </row>
    <row r="1565" s="14" customFormat="1">
      <c r="A1565" s="14"/>
      <c r="B1565" s="236"/>
      <c r="C1565" s="237"/>
      <c r="D1565" s="227" t="s">
        <v>170</v>
      </c>
      <c r="E1565" s="238" t="s">
        <v>19</v>
      </c>
      <c r="F1565" s="239" t="s">
        <v>1768</v>
      </c>
      <c r="G1565" s="237"/>
      <c r="H1565" s="240">
        <v>12.800000000000001</v>
      </c>
      <c r="I1565" s="241"/>
      <c r="J1565" s="237"/>
      <c r="K1565" s="237"/>
      <c r="L1565" s="242"/>
      <c r="M1565" s="243"/>
      <c r="N1565" s="244"/>
      <c r="O1565" s="244"/>
      <c r="P1565" s="244"/>
      <c r="Q1565" s="244"/>
      <c r="R1565" s="244"/>
      <c r="S1565" s="244"/>
      <c r="T1565" s="245"/>
      <c r="U1565" s="14"/>
      <c r="V1565" s="14"/>
      <c r="W1565" s="14"/>
      <c r="X1565" s="14"/>
      <c r="Y1565" s="14"/>
      <c r="Z1565" s="14"/>
      <c r="AA1565" s="14"/>
      <c r="AB1565" s="14"/>
      <c r="AC1565" s="14"/>
      <c r="AD1565" s="14"/>
      <c r="AE1565" s="14"/>
      <c r="AT1565" s="246" t="s">
        <v>170</v>
      </c>
      <c r="AU1565" s="246" t="s">
        <v>79</v>
      </c>
      <c r="AV1565" s="14" t="s">
        <v>79</v>
      </c>
      <c r="AW1565" s="14" t="s">
        <v>31</v>
      </c>
      <c r="AX1565" s="14" t="s">
        <v>69</v>
      </c>
      <c r="AY1565" s="246" t="s">
        <v>159</v>
      </c>
    </row>
    <row r="1566" s="13" customFormat="1">
      <c r="A1566" s="13"/>
      <c r="B1566" s="225"/>
      <c r="C1566" s="226"/>
      <c r="D1566" s="227" t="s">
        <v>170</v>
      </c>
      <c r="E1566" s="228" t="s">
        <v>19</v>
      </c>
      <c r="F1566" s="229" t="s">
        <v>1769</v>
      </c>
      <c r="G1566" s="226"/>
      <c r="H1566" s="228" t="s">
        <v>19</v>
      </c>
      <c r="I1566" s="230"/>
      <c r="J1566" s="226"/>
      <c r="K1566" s="226"/>
      <c r="L1566" s="231"/>
      <c r="M1566" s="232"/>
      <c r="N1566" s="233"/>
      <c r="O1566" s="233"/>
      <c r="P1566" s="233"/>
      <c r="Q1566" s="233"/>
      <c r="R1566" s="233"/>
      <c r="S1566" s="233"/>
      <c r="T1566" s="234"/>
      <c r="U1566" s="13"/>
      <c r="V1566" s="13"/>
      <c r="W1566" s="13"/>
      <c r="X1566" s="13"/>
      <c r="Y1566" s="13"/>
      <c r="Z1566" s="13"/>
      <c r="AA1566" s="13"/>
      <c r="AB1566" s="13"/>
      <c r="AC1566" s="13"/>
      <c r="AD1566" s="13"/>
      <c r="AE1566" s="13"/>
      <c r="AT1566" s="235" t="s">
        <v>170</v>
      </c>
      <c r="AU1566" s="235" t="s">
        <v>79</v>
      </c>
      <c r="AV1566" s="13" t="s">
        <v>77</v>
      </c>
      <c r="AW1566" s="13" t="s">
        <v>31</v>
      </c>
      <c r="AX1566" s="13" t="s">
        <v>69</v>
      </c>
      <c r="AY1566" s="235" t="s">
        <v>159</v>
      </c>
    </row>
    <row r="1567" s="14" customFormat="1">
      <c r="A1567" s="14"/>
      <c r="B1567" s="236"/>
      <c r="C1567" s="237"/>
      <c r="D1567" s="227" t="s">
        <v>170</v>
      </c>
      <c r="E1567" s="238" t="s">
        <v>19</v>
      </c>
      <c r="F1567" s="239" t="s">
        <v>1770</v>
      </c>
      <c r="G1567" s="237"/>
      <c r="H1567" s="240">
        <v>39.600000000000001</v>
      </c>
      <c r="I1567" s="241"/>
      <c r="J1567" s="237"/>
      <c r="K1567" s="237"/>
      <c r="L1567" s="242"/>
      <c r="M1567" s="243"/>
      <c r="N1567" s="244"/>
      <c r="O1567" s="244"/>
      <c r="P1567" s="244"/>
      <c r="Q1567" s="244"/>
      <c r="R1567" s="244"/>
      <c r="S1567" s="244"/>
      <c r="T1567" s="245"/>
      <c r="U1567" s="14"/>
      <c r="V1567" s="14"/>
      <c r="W1567" s="14"/>
      <c r="X1567" s="14"/>
      <c r="Y1567" s="14"/>
      <c r="Z1567" s="14"/>
      <c r="AA1567" s="14"/>
      <c r="AB1567" s="14"/>
      <c r="AC1567" s="14"/>
      <c r="AD1567" s="14"/>
      <c r="AE1567" s="14"/>
      <c r="AT1567" s="246" t="s">
        <v>170</v>
      </c>
      <c r="AU1567" s="246" t="s">
        <v>79</v>
      </c>
      <c r="AV1567" s="14" t="s">
        <v>79</v>
      </c>
      <c r="AW1567" s="14" t="s">
        <v>31</v>
      </c>
      <c r="AX1567" s="14" t="s">
        <v>69</v>
      </c>
      <c r="AY1567" s="246" t="s">
        <v>159</v>
      </c>
    </row>
    <row r="1568" s="13" customFormat="1">
      <c r="A1568" s="13"/>
      <c r="B1568" s="225"/>
      <c r="C1568" s="226"/>
      <c r="D1568" s="227" t="s">
        <v>170</v>
      </c>
      <c r="E1568" s="228" t="s">
        <v>19</v>
      </c>
      <c r="F1568" s="229" t="s">
        <v>1771</v>
      </c>
      <c r="G1568" s="226"/>
      <c r="H1568" s="228" t="s">
        <v>19</v>
      </c>
      <c r="I1568" s="230"/>
      <c r="J1568" s="226"/>
      <c r="K1568" s="226"/>
      <c r="L1568" s="231"/>
      <c r="M1568" s="232"/>
      <c r="N1568" s="233"/>
      <c r="O1568" s="233"/>
      <c r="P1568" s="233"/>
      <c r="Q1568" s="233"/>
      <c r="R1568" s="233"/>
      <c r="S1568" s="233"/>
      <c r="T1568" s="234"/>
      <c r="U1568" s="13"/>
      <c r="V1568" s="13"/>
      <c r="W1568" s="13"/>
      <c r="X1568" s="13"/>
      <c r="Y1568" s="13"/>
      <c r="Z1568" s="13"/>
      <c r="AA1568" s="13"/>
      <c r="AB1568" s="13"/>
      <c r="AC1568" s="13"/>
      <c r="AD1568" s="13"/>
      <c r="AE1568" s="13"/>
      <c r="AT1568" s="235" t="s">
        <v>170</v>
      </c>
      <c r="AU1568" s="235" t="s">
        <v>79</v>
      </c>
      <c r="AV1568" s="13" t="s">
        <v>77</v>
      </c>
      <c r="AW1568" s="13" t="s">
        <v>31</v>
      </c>
      <c r="AX1568" s="13" t="s">
        <v>69</v>
      </c>
      <c r="AY1568" s="235" t="s">
        <v>159</v>
      </c>
    </row>
    <row r="1569" s="14" customFormat="1">
      <c r="A1569" s="14"/>
      <c r="B1569" s="236"/>
      <c r="C1569" s="237"/>
      <c r="D1569" s="227" t="s">
        <v>170</v>
      </c>
      <c r="E1569" s="238" t="s">
        <v>19</v>
      </c>
      <c r="F1569" s="239" t="s">
        <v>1772</v>
      </c>
      <c r="G1569" s="237"/>
      <c r="H1569" s="240">
        <v>2.1000000000000001</v>
      </c>
      <c r="I1569" s="241"/>
      <c r="J1569" s="237"/>
      <c r="K1569" s="237"/>
      <c r="L1569" s="242"/>
      <c r="M1569" s="243"/>
      <c r="N1569" s="244"/>
      <c r="O1569" s="244"/>
      <c r="P1569" s="244"/>
      <c r="Q1569" s="244"/>
      <c r="R1569" s="244"/>
      <c r="S1569" s="244"/>
      <c r="T1569" s="245"/>
      <c r="U1569" s="14"/>
      <c r="V1569" s="14"/>
      <c r="W1569" s="14"/>
      <c r="X1569" s="14"/>
      <c r="Y1569" s="14"/>
      <c r="Z1569" s="14"/>
      <c r="AA1569" s="14"/>
      <c r="AB1569" s="14"/>
      <c r="AC1569" s="14"/>
      <c r="AD1569" s="14"/>
      <c r="AE1569" s="14"/>
      <c r="AT1569" s="246" t="s">
        <v>170</v>
      </c>
      <c r="AU1569" s="246" t="s">
        <v>79</v>
      </c>
      <c r="AV1569" s="14" t="s">
        <v>79</v>
      </c>
      <c r="AW1569" s="14" t="s">
        <v>31</v>
      </c>
      <c r="AX1569" s="14" t="s">
        <v>69</v>
      </c>
      <c r="AY1569" s="246" t="s">
        <v>159</v>
      </c>
    </row>
    <row r="1570" s="13" customFormat="1">
      <c r="A1570" s="13"/>
      <c r="B1570" s="225"/>
      <c r="C1570" s="226"/>
      <c r="D1570" s="227" t="s">
        <v>170</v>
      </c>
      <c r="E1570" s="228" t="s">
        <v>19</v>
      </c>
      <c r="F1570" s="229" t="s">
        <v>1773</v>
      </c>
      <c r="G1570" s="226"/>
      <c r="H1570" s="228" t="s">
        <v>19</v>
      </c>
      <c r="I1570" s="230"/>
      <c r="J1570" s="226"/>
      <c r="K1570" s="226"/>
      <c r="L1570" s="231"/>
      <c r="M1570" s="232"/>
      <c r="N1570" s="233"/>
      <c r="O1570" s="233"/>
      <c r="P1570" s="233"/>
      <c r="Q1570" s="233"/>
      <c r="R1570" s="233"/>
      <c r="S1570" s="233"/>
      <c r="T1570" s="234"/>
      <c r="U1570" s="13"/>
      <c r="V1570" s="13"/>
      <c r="W1570" s="13"/>
      <c r="X1570" s="13"/>
      <c r="Y1570" s="13"/>
      <c r="Z1570" s="13"/>
      <c r="AA1570" s="13"/>
      <c r="AB1570" s="13"/>
      <c r="AC1570" s="13"/>
      <c r="AD1570" s="13"/>
      <c r="AE1570" s="13"/>
      <c r="AT1570" s="235" t="s">
        <v>170</v>
      </c>
      <c r="AU1570" s="235" t="s">
        <v>79</v>
      </c>
      <c r="AV1570" s="13" t="s">
        <v>77</v>
      </c>
      <c r="AW1570" s="13" t="s">
        <v>31</v>
      </c>
      <c r="AX1570" s="13" t="s">
        <v>69</v>
      </c>
      <c r="AY1570" s="235" t="s">
        <v>159</v>
      </c>
    </row>
    <row r="1571" s="14" customFormat="1">
      <c r="A1571" s="14"/>
      <c r="B1571" s="236"/>
      <c r="C1571" s="237"/>
      <c r="D1571" s="227" t="s">
        <v>170</v>
      </c>
      <c r="E1571" s="238" t="s">
        <v>19</v>
      </c>
      <c r="F1571" s="239" t="s">
        <v>1774</v>
      </c>
      <c r="G1571" s="237"/>
      <c r="H1571" s="240">
        <v>2.5</v>
      </c>
      <c r="I1571" s="241"/>
      <c r="J1571" s="237"/>
      <c r="K1571" s="237"/>
      <c r="L1571" s="242"/>
      <c r="M1571" s="243"/>
      <c r="N1571" s="244"/>
      <c r="O1571" s="244"/>
      <c r="P1571" s="244"/>
      <c r="Q1571" s="244"/>
      <c r="R1571" s="244"/>
      <c r="S1571" s="244"/>
      <c r="T1571" s="245"/>
      <c r="U1571" s="14"/>
      <c r="V1571" s="14"/>
      <c r="W1571" s="14"/>
      <c r="X1571" s="14"/>
      <c r="Y1571" s="14"/>
      <c r="Z1571" s="14"/>
      <c r="AA1571" s="14"/>
      <c r="AB1571" s="14"/>
      <c r="AC1571" s="14"/>
      <c r="AD1571" s="14"/>
      <c r="AE1571" s="14"/>
      <c r="AT1571" s="246" t="s">
        <v>170</v>
      </c>
      <c r="AU1571" s="246" t="s">
        <v>79</v>
      </c>
      <c r="AV1571" s="14" t="s">
        <v>79</v>
      </c>
      <c r="AW1571" s="14" t="s">
        <v>31</v>
      </c>
      <c r="AX1571" s="14" t="s">
        <v>69</v>
      </c>
      <c r="AY1571" s="246" t="s">
        <v>159</v>
      </c>
    </row>
    <row r="1572" s="13" customFormat="1">
      <c r="A1572" s="13"/>
      <c r="B1572" s="225"/>
      <c r="C1572" s="226"/>
      <c r="D1572" s="227" t="s">
        <v>170</v>
      </c>
      <c r="E1572" s="228" t="s">
        <v>19</v>
      </c>
      <c r="F1572" s="229" t="s">
        <v>1775</v>
      </c>
      <c r="G1572" s="226"/>
      <c r="H1572" s="228" t="s">
        <v>19</v>
      </c>
      <c r="I1572" s="230"/>
      <c r="J1572" s="226"/>
      <c r="K1572" s="226"/>
      <c r="L1572" s="231"/>
      <c r="M1572" s="232"/>
      <c r="N1572" s="233"/>
      <c r="O1572" s="233"/>
      <c r="P1572" s="233"/>
      <c r="Q1572" s="233"/>
      <c r="R1572" s="233"/>
      <c r="S1572" s="233"/>
      <c r="T1572" s="234"/>
      <c r="U1572" s="13"/>
      <c r="V1572" s="13"/>
      <c r="W1572" s="13"/>
      <c r="X1572" s="13"/>
      <c r="Y1572" s="13"/>
      <c r="Z1572" s="13"/>
      <c r="AA1572" s="13"/>
      <c r="AB1572" s="13"/>
      <c r="AC1572" s="13"/>
      <c r="AD1572" s="13"/>
      <c r="AE1572" s="13"/>
      <c r="AT1572" s="235" t="s">
        <v>170</v>
      </c>
      <c r="AU1572" s="235" t="s">
        <v>79</v>
      </c>
      <c r="AV1572" s="13" t="s">
        <v>77</v>
      </c>
      <c r="AW1572" s="13" t="s">
        <v>31</v>
      </c>
      <c r="AX1572" s="13" t="s">
        <v>69</v>
      </c>
      <c r="AY1572" s="235" t="s">
        <v>159</v>
      </c>
    </row>
    <row r="1573" s="14" customFormat="1">
      <c r="A1573" s="14"/>
      <c r="B1573" s="236"/>
      <c r="C1573" s="237"/>
      <c r="D1573" s="227" t="s">
        <v>170</v>
      </c>
      <c r="E1573" s="238" t="s">
        <v>19</v>
      </c>
      <c r="F1573" s="239" t="s">
        <v>1776</v>
      </c>
      <c r="G1573" s="237"/>
      <c r="H1573" s="240">
        <v>4.2000000000000002</v>
      </c>
      <c r="I1573" s="241"/>
      <c r="J1573" s="237"/>
      <c r="K1573" s="237"/>
      <c r="L1573" s="242"/>
      <c r="M1573" s="243"/>
      <c r="N1573" s="244"/>
      <c r="O1573" s="244"/>
      <c r="P1573" s="244"/>
      <c r="Q1573" s="244"/>
      <c r="R1573" s="244"/>
      <c r="S1573" s="244"/>
      <c r="T1573" s="245"/>
      <c r="U1573" s="14"/>
      <c r="V1573" s="14"/>
      <c r="W1573" s="14"/>
      <c r="X1573" s="14"/>
      <c r="Y1573" s="14"/>
      <c r="Z1573" s="14"/>
      <c r="AA1573" s="14"/>
      <c r="AB1573" s="14"/>
      <c r="AC1573" s="14"/>
      <c r="AD1573" s="14"/>
      <c r="AE1573" s="14"/>
      <c r="AT1573" s="246" t="s">
        <v>170</v>
      </c>
      <c r="AU1573" s="246" t="s">
        <v>79</v>
      </c>
      <c r="AV1573" s="14" t="s">
        <v>79</v>
      </c>
      <c r="AW1573" s="14" t="s">
        <v>31</v>
      </c>
      <c r="AX1573" s="14" t="s">
        <v>69</v>
      </c>
      <c r="AY1573" s="246" t="s">
        <v>159</v>
      </c>
    </row>
    <row r="1574" s="13" customFormat="1">
      <c r="A1574" s="13"/>
      <c r="B1574" s="225"/>
      <c r="C1574" s="226"/>
      <c r="D1574" s="227" t="s">
        <v>170</v>
      </c>
      <c r="E1574" s="228" t="s">
        <v>19</v>
      </c>
      <c r="F1574" s="229" t="s">
        <v>1777</v>
      </c>
      <c r="G1574" s="226"/>
      <c r="H1574" s="228" t="s">
        <v>19</v>
      </c>
      <c r="I1574" s="230"/>
      <c r="J1574" s="226"/>
      <c r="K1574" s="226"/>
      <c r="L1574" s="231"/>
      <c r="M1574" s="232"/>
      <c r="N1574" s="233"/>
      <c r="O1574" s="233"/>
      <c r="P1574" s="233"/>
      <c r="Q1574" s="233"/>
      <c r="R1574" s="233"/>
      <c r="S1574" s="233"/>
      <c r="T1574" s="234"/>
      <c r="U1574" s="13"/>
      <c r="V1574" s="13"/>
      <c r="W1574" s="13"/>
      <c r="X1574" s="13"/>
      <c r="Y1574" s="13"/>
      <c r="Z1574" s="13"/>
      <c r="AA1574" s="13"/>
      <c r="AB1574" s="13"/>
      <c r="AC1574" s="13"/>
      <c r="AD1574" s="13"/>
      <c r="AE1574" s="13"/>
      <c r="AT1574" s="235" t="s">
        <v>170</v>
      </c>
      <c r="AU1574" s="235" t="s">
        <v>79</v>
      </c>
      <c r="AV1574" s="13" t="s">
        <v>77</v>
      </c>
      <c r="AW1574" s="13" t="s">
        <v>31</v>
      </c>
      <c r="AX1574" s="13" t="s">
        <v>69</v>
      </c>
      <c r="AY1574" s="235" t="s">
        <v>159</v>
      </c>
    </row>
    <row r="1575" s="14" customFormat="1">
      <c r="A1575" s="14"/>
      <c r="B1575" s="236"/>
      <c r="C1575" s="237"/>
      <c r="D1575" s="227" t="s">
        <v>170</v>
      </c>
      <c r="E1575" s="238" t="s">
        <v>19</v>
      </c>
      <c r="F1575" s="239" t="s">
        <v>1778</v>
      </c>
      <c r="G1575" s="237"/>
      <c r="H1575" s="240">
        <v>16.050000000000001</v>
      </c>
      <c r="I1575" s="241"/>
      <c r="J1575" s="237"/>
      <c r="K1575" s="237"/>
      <c r="L1575" s="242"/>
      <c r="M1575" s="243"/>
      <c r="N1575" s="244"/>
      <c r="O1575" s="244"/>
      <c r="P1575" s="244"/>
      <c r="Q1575" s="244"/>
      <c r="R1575" s="244"/>
      <c r="S1575" s="244"/>
      <c r="T1575" s="245"/>
      <c r="U1575" s="14"/>
      <c r="V1575" s="14"/>
      <c r="W1575" s="14"/>
      <c r="X1575" s="14"/>
      <c r="Y1575" s="14"/>
      <c r="Z1575" s="14"/>
      <c r="AA1575" s="14"/>
      <c r="AB1575" s="14"/>
      <c r="AC1575" s="14"/>
      <c r="AD1575" s="14"/>
      <c r="AE1575" s="14"/>
      <c r="AT1575" s="246" t="s">
        <v>170</v>
      </c>
      <c r="AU1575" s="246" t="s">
        <v>79</v>
      </c>
      <c r="AV1575" s="14" t="s">
        <v>79</v>
      </c>
      <c r="AW1575" s="14" t="s">
        <v>31</v>
      </c>
      <c r="AX1575" s="14" t="s">
        <v>69</v>
      </c>
      <c r="AY1575" s="246" t="s">
        <v>159</v>
      </c>
    </row>
    <row r="1576" s="13" customFormat="1">
      <c r="A1576" s="13"/>
      <c r="B1576" s="225"/>
      <c r="C1576" s="226"/>
      <c r="D1576" s="227" t="s">
        <v>170</v>
      </c>
      <c r="E1576" s="228" t="s">
        <v>19</v>
      </c>
      <c r="F1576" s="229" t="s">
        <v>1779</v>
      </c>
      <c r="G1576" s="226"/>
      <c r="H1576" s="228" t="s">
        <v>19</v>
      </c>
      <c r="I1576" s="230"/>
      <c r="J1576" s="226"/>
      <c r="K1576" s="226"/>
      <c r="L1576" s="231"/>
      <c r="M1576" s="232"/>
      <c r="N1576" s="233"/>
      <c r="O1576" s="233"/>
      <c r="P1576" s="233"/>
      <c r="Q1576" s="233"/>
      <c r="R1576" s="233"/>
      <c r="S1576" s="233"/>
      <c r="T1576" s="234"/>
      <c r="U1576" s="13"/>
      <c r="V1576" s="13"/>
      <c r="W1576" s="13"/>
      <c r="X1576" s="13"/>
      <c r="Y1576" s="13"/>
      <c r="Z1576" s="13"/>
      <c r="AA1576" s="13"/>
      <c r="AB1576" s="13"/>
      <c r="AC1576" s="13"/>
      <c r="AD1576" s="13"/>
      <c r="AE1576" s="13"/>
      <c r="AT1576" s="235" t="s">
        <v>170</v>
      </c>
      <c r="AU1576" s="235" t="s">
        <v>79</v>
      </c>
      <c r="AV1576" s="13" t="s">
        <v>77</v>
      </c>
      <c r="AW1576" s="13" t="s">
        <v>31</v>
      </c>
      <c r="AX1576" s="13" t="s">
        <v>69</v>
      </c>
      <c r="AY1576" s="235" t="s">
        <v>159</v>
      </c>
    </row>
    <row r="1577" s="14" customFormat="1">
      <c r="A1577" s="14"/>
      <c r="B1577" s="236"/>
      <c r="C1577" s="237"/>
      <c r="D1577" s="227" t="s">
        <v>170</v>
      </c>
      <c r="E1577" s="238" t="s">
        <v>19</v>
      </c>
      <c r="F1577" s="239" t="s">
        <v>1780</v>
      </c>
      <c r="G1577" s="237"/>
      <c r="H1577" s="240">
        <v>4.2000000000000002</v>
      </c>
      <c r="I1577" s="241"/>
      <c r="J1577" s="237"/>
      <c r="K1577" s="237"/>
      <c r="L1577" s="242"/>
      <c r="M1577" s="243"/>
      <c r="N1577" s="244"/>
      <c r="O1577" s="244"/>
      <c r="P1577" s="244"/>
      <c r="Q1577" s="244"/>
      <c r="R1577" s="244"/>
      <c r="S1577" s="244"/>
      <c r="T1577" s="245"/>
      <c r="U1577" s="14"/>
      <c r="V1577" s="14"/>
      <c r="W1577" s="14"/>
      <c r="X1577" s="14"/>
      <c r="Y1577" s="14"/>
      <c r="Z1577" s="14"/>
      <c r="AA1577" s="14"/>
      <c r="AB1577" s="14"/>
      <c r="AC1577" s="14"/>
      <c r="AD1577" s="14"/>
      <c r="AE1577" s="14"/>
      <c r="AT1577" s="246" t="s">
        <v>170</v>
      </c>
      <c r="AU1577" s="246" t="s">
        <v>79</v>
      </c>
      <c r="AV1577" s="14" t="s">
        <v>79</v>
      </c>
      <c r="AW1577" s="14" t="s">
        <v>31</v>
      </c>
      <c r="AX1577" s="14" t="s">
        <v>69</v>
      </c>
      <c r="AY1577" s="246" t="s">
        <v>159</v>
      </c>
    </row>
    <row r="1578" s="13" customFormat="1">
      <c r="A1578" s="13"/>
      <c r="B1578" s="225"/>
      <c r="C1578" s="226"/>
      <c r="D1578" s="227" t="s">
        <v>170</v>
      </c>
      <c r="E1578" s="228" t="s">
        <v>19</v>
      </c>
      <c r="F1578" s="229" t="s">
        <v>1781</v>
      </c>
      <c r="G1578" s="226"/>
      <c r="H1578" s="228" t="s">
        <v>19</v>
      </c>
      <c r="I1578" s="230"/>
      <c r="J1578" s="226"/>
      <c r="K1578" s="226"/>
      <c r="L1578" s="231"/>
      <c r="M1578" s="232"/>
      <c r="N1578" s="233"/>
      <c r="O1578" s="233"/>
      <c r="P1578" s="233"/>
      <c r="Q1578" s="233"/>
      <c r="R1578" s="233"/>
      <c r="S1578" s="233"/>
      <c r="T1578" s="234"/>
      <c r="U1578" s="13"/>
      <c r="V1578" s="13"/>
      <c r="W1578" s="13"/>
      <c r="X1578" s="13"/>
      <c r="Y1578" s="13"/>
      <c r="Z1578" s="13"/>
      <c r="AA1578" s="13"/>
      <c r="AB1578" s="13"/>
      <c r="AC1578" s="13"/>
      <c r="AD1578" s="13"/>
      <c r="AE1578" s="13"/>
      <c r="AT1578" s="235" t="s">
        <v>170</v>
      </c>
      <c r="AU1578" s="235" t="s">
        <v>79</v>
      </c>
      <c r="AV1578" s="13" t="s">
        <v>77</v>
      </c>
      <c r="AW1578" s="13" t="s">
        <v>31</v>
      </c>
      <c r="AX1578" s="13" t="s">
        <v>69</v>
      </c>
      <c r="AY1578" s="235" t="s">
        <v>159</v>
      </c>
    </row>
    <row r="1579" s="14" customFormat="1">
      <c r="A1579" s="14"/>
      <c r="B1579" s="236"/>
      <c r="C1579" s="237"/>
      <c r="D1579" s="227" t="s">
        <v>170</v>
      </c>
      <c r="E1579" s="238" t="s">
        <v>19</v>
      </c>
      <c r="F1579" s="239" t="s">
        <v>1782</v>
      </c>
      <c r="G1579" s="237"/>
      <c r="H1579" s="240">
        <v>6</v>
      </c>
      <c r="I1579" s="241"/>
      <c r="J1579" s="237"/>
      <c r="K1579" s="237"/>
      <c r="L1579" s="242"/>
      <c r="M1579" s="243"/>
      <c r="N1579" s="244"/>
      <c r="O1579" s="244"/>
      <c r="P1579" s="244"/>
      <c r="Q1579" s="244"/>
      <c r="R1579" s="244"/>
      <c r="S1579" s="244"/>
      <c r="T1579" s="245"/>
      <c r="U1579" s="14"/>
      <c r="V1579" s="14"/>
      <c r="W1579" s="14"/>
      <c r="X1579" s="14"/>
      <c r="Y1579" s="14"/>
      <c r="Z1579" s="14"/>
      <c r="AA1579" s="14"/>
      <c r="AB1579" s="14"/>
      <c r="AC1579" s="14"/>
      <c r="AD1579" s="14"/>
      <c r="AE1579" s="14"/>
      <c r="AT1579" s="246" t="s">
        <v>170</v>
      </c>
      <c r="AU1579" s="246" t="s">
        <v>79</v>
      </c>
      <c r="AV1579" s="14" t="s">
        <v>79</v>
      </c>
      <c r="AW1579" s="14" t="s">
        <v>31</v>
      </c>
      <c r="AX1579" s="14" t="s">
        <v>69</v>
      </c>
      <c r="AY1579" s="246" t="s">
        <v>159</v>
      </c>
    </row>
    <row r="1580" s="13" customFormat="1">
      <c r="A1580" s="13"/>
      <c r="B1580" s="225"/>
      <c r="C1580" s="226"/>
      <c r="D1580" s="227" t="s">
        <v>170</v>
      </c>
      <c r="E1580" s="228" t="s">
        <v>19</v>
      </c>
      <c r="F1580" s="229" t="s">
        <v>1783</v>
      </c>
      <c r="G1580" s="226"/>
      <c r="H1580" s="228" t="s">
        <v>19</v>
      </c>
      <c r="I1580" s="230"/>
      <c r="J1580" s="226"/>
      <c r="K1580" s="226"/>
      <c r="L1580" s="231"/>
      <c r="M1580" s="232"/>
      <c r="N1580" s="233"/>
      <c r="O1580" s="233"/>
      <c r="P1580" s="233"/>
      <c r="Q1580" s="233"/>
      <c r="R1580" s="233"/>
      <c r="S1580" s="233"/>
      <c r="T1580" s="234"/>
      <c r="U1580" s="13"/>
      <c r="V1580" s="13"/>
      <c r="W1580" s="13"/>
      <c r="X1580" s="13"/>
      <c r="Y1580" s="13"/>
      <c r="Z1580" s="13"/>
      <c r="AA1580" s="13"/>
      <c r="AB1580" s="13"/>
      <c r="AC1580" s="13"/>
      <c r="AD1580" s="13"/>
      <c r="AE1580" s="13"/>
      <c r="AT1580" s="235" t="s">
        <v>170</v>
      </c>
      <c r="AU1580" s="235" t="s">
        <v>79</v>
      </c>
      <c r="AV1580" s="13" t="s">
        <v>77</v>
      </c>
      <c r="AW1580" s="13" t="s">
        <v>31</v>
      </c>
      <c r="AX1580" s="13" t="s">
        <v>69</v>
      </c>
      <c r="AY1580" s="235" t="s">
        <v>159</v>
      </c>
    </row>
    <row r="1581" s="14" customFormat="1">
      <c r="A1581" s="14"/>
      <c r="B1581" s="236"/>
      <c r="C1581" s="237"/>
      <c r="D1581" s="227" t="s">
        <v>170</v>
      </c>
      <c r="E1581" s="238" t="s">
        <v>19</v>
      </c>
      <c r="F1581" s="239" t="s">
        <v>1784</v>
      </c>
      <c r="G1581" s="237"/>
      <c r="H1581" s="240">
        <v>5.4000000000000004</v>
      </c>
      <c r="I1581" s="241"/>
      <c r="J1581" s="237"/>
      <c r="K1581" s="237"/>
      <c r="L1581" s="242"/>
      <c r="M1581" s="243"/>
      <c r="N1581" s="244"/>
      <c r="O1581" s="244"/>
      <c r="P1581" s="244"/>
      <c r="Q1581" s="244"/>
      <c r="R1581" s="244"/>
      <c r="S1581" s="244"/>
      <c r="T1581" s="245"/>
      <c r="U1581" s="14"/>
      <c r="V1581" s="14"/>
      <c r="W1581" s="14"/>
      <c r="X1581" s="14"/>
      <c r="Y1581" s="14"/>
      <c r="Z1581" s="14"/>
      <c r="AA1581" s="14"/>
      <c r="AB1581" s="14"/>
      <c r="AC1581" s="14"/>
      <c r="AD1581" s="14"/>
      <c r="AE1581" s="14"/>
      <c r="AT1581" s="246" t="s">
        <v>170</v>
      </c>
      <c r="AU1581" s="246" t="s">
        <v>79</v>
      </c>
      <c r="AV1581" s="14" t="s">
        <v>79</v>
      </c>
      <c r="AW1581" s="14" t="s">
        <v>31</v>
      </c>
      <c r="AX1581" s="14" t="s">
        <v>69</v>
      </c>
      <c r="AY1581" s="246" t="s">
        <v>159</v>
      </c>
    </row>
    <row r="1582" s="13" customFormat="1">
      <c r="A1582" s="13"/>
      <c r="B1582" s="225"/>
      <c r="C1582" s="226"/>
      <c r="D1582" s="227" t="s">
        <v>170</v>
      </c>
      <c r="E1582" s="228" t="s">
        <v>19</v>
      </c>
      <c r="F1582" s="229" t="s">
        <v>1785</v>
      </c>
      <c r="G1582" s="226"/>
      <c r="H1582" s="228" t="s">
        <v>19</v>
      </c>
      <c r="I1582" s="230"/>
      <c r="J1582" s="226"/>
      <c r="K1582" s="226"/>
      <c r="L1582" s="231"/>
      <c r="M1582" s="232"/>
      <c r="N1582" s="233"/>
      <c r="O1582" s="233"/>
      <c r="P1582" s="233"/>
      <c r="Q1582" s="233"/>
      <c r="R1582" s="233"/>
      <c r="S1582" s="233"/>
      <c r="T1582" s="234"/>
      <c r="U1582" s="13"/>
      <c r="V1582" s="13"/>
      <c r="W1582" s="13"/>
      <c r="X1582" s="13"/>
      <c r="Y1582" s="13"/>
      <c r="Z1582" s="13"/>
      <c r="AA1582" s="13"/>
      <c r="AB1582" s="13"/>
      <c r="AC1582" s="13"/>
      <c r="AD1582" s="13"/>
      <c r="AE1582" s="13"/>
      <c r="AT1582" s="235" t="s">
        <v>170</v>
      </c>
      <c r="AU1582" s="235" t="s">
        <v>79</v>
      </c>
      <c r="AV1582" s="13" t="s">
        <v>77</v>
      </c>
      <c r="AW1582" s="13" t="s">
        <v>31</v>
      </c>
      <c r="AX1582" s="13" t="s">
        <v>69</v>
      </c>
      <c r="AY1582" s="235" t="s">
        <v>159</v>
      </c>
    </row>
    <row r="1583" s="14" customFormat="1">
      <c r="A1583" s="14"/>
      <c r="B1583" s="236"/>
      <c r="C1583" s="237"/>
      <c r="D1583" s="227" t="s">
        <v>170</v>
      </c>
      <c r="E1583" s="238" t="s">
        <v>19</v>
      </c>
      <c r="F1583" s="239" t="s">
        <v>1786</v>
      </c>
      <c r="G1583" s="237"/>
      <c r="H1583" s="240">
        <v>5.4000000000000004</v>
      </c>
      <c r="I1583" s="241"/>
      <c r="J1583" s="237"/>
      <c r="K1583" s="237"/>
      <c r="L1583" s="242"/>
      <c r="M1583" s="243"/>
      <c r="N1583" s="244"/>
      <c r="O1583" s="244"/>
      <c r="P1583" s="244"/>
      <c r="Q1583" s="244"/>
      <c r="R1583" s="244"/>
      <c r="S1583" s="244"/>
      <c r="T1583" s="245"/>
      <c r="U1583" s="14"/>
      <c r="V1583" s="14"/>
      <c r="W1583" s="14"/>
      <c r="X1583" s="14"/>
      <c r="Y1583" s="14"/>
      <c r="Z1583" s="14"/>
      <c r="AA1583" s="14"/>
      <c r="AB1583" s="14"/>
      <c r="AC1583" s="14"/>
      <c r="AD1583" s="14"/>
      <c r="AE1583" s="14"/>
      <c r="AT1583" s="246" t="s">
        <v>170</v>
      </c>
      <c r="AU1583" s="246" t="s">
        <v>79</v>
      </c>
      <c r="AV1583" s="14" t="s">
        <v>79</v>
      </c>
      <c r="AW1583" s="14" t="s">
        <v>31</v>
      </c>
      <c r="AX1583" s="14" t="s">
        <v>69</v>
      </c>
      <c r="AY1583" s="246" t="s">
        <v>159</v>
      </c>
    </row>
    <row r="1584" s="13" customFormat="1">
      <c r="A1584" s="13"/>
      <c r="B1584" s="225"/>
      <c r="C1584" s="226"/>
      <c r="D1584" s="227" t="s">
        <v>170</v>
      </c>
      <c r="E1584" s="228" t="s">
        <v>19</v>
      </c>
      <c r="F1584" s="229" t="s">
        <v>1787</v>
      </c>
      <c r="G1584" s="226"/>
      <c r="H1584" s="228" t="s">
        <v>19</v>
      </c>
      <c r="I1584" s="230"/>
      <c r="J1584" s="226"/>
      <c r="K1584" s="226"/>
      <c r="L1584" s="231"/>
      <c r="M1584" s="232"/>
      <c r="N1584" s="233"/>
      <c r="O1584" s="233"/>
      <c r="P1584" s="233"/>
      <c r="Q1584" s="233"/>
      <c r="R1584" s="233"/>
      <c r="S1584" s="233"/>
      <c r="T1584" s="234"/>
      <c r="U1584" s="13"/>
      <c r="V1584" s="13"/>
      <c r="W1584" s="13"/>
      <c r="X1584" s="13"/>
      <c r="Y1584" s="13"/>
      <c r="Z1584" s="13"/>
      <c r="AA1584" s="13"/>
      <c r="AB1584" s="13"/>
      <c r="AC1584" s="13"/>
      <c r="AD1584" s="13"/>
      <c r="AE1584" s="13"/>
      <c r="AT1584" s="235" t="s">
        <v>170</v>
      </c>
      <c r="AU1584" s="235" t="s">
        <v>79</v>
      </c>
      <c r="AV1584" s="13" t="s">
        <v>77</v>
      </c>
      <c r="AW1584" s="13" t="s">
        <v>31</v>
      </c>
      <c r="AX1584" s="13" t="s">
        <v>69</v>
      </c>
      <c r="AY1584" s="235" t="s">
        <v>159</v>
      </c>
    </row>
    <row r="1585" s="14" customFormat="1">
      <c r="A1585" s="14"/>
      <c r="B1585" s="236"/>
      <c r="C1585" s="237"/>
      <c r="D1585" s="227" t="s">
        <v>170</v>
      </c>
      <c r="E1585" s="238" t="s">
        <v>19</v>
      </c>
      <c r="F1585" s="239" t="s">
        <v>1788</v>
      </c>
      <c r="G1585" s="237"/>
      <c r="H1585" s="240">
        <v>0.45000000000000001</v>
      </c>
      <c r="I1585" s="241"/>
      <c r="J1585" s="237"/>
      <c r="K1585" s="237"/>
      <c r="L1585" s="242"/>
      <c r="M1585" s="243"/>
      <c r="N1585" s="244"/>
      <c r="O1585" s="244"/>
      <c r="P1585" s="244"/>
      <c r="Q1585" s="244"/>
      <c r="R1585" s="244"/>
      <c r="S1585" s="244"/>
      <c r="T1585" s="245"/>
      <c r="U1585" s="14"/>
      <c r="V1585" s="14"/>
      <c r="W1585" s="14"/>
      <c r="X1585" s="14"/>
      <c r="Y1585" s="14"/>
      <c r="Z1585" s="14"/>
      <c r="AA1585" s="14"/>
      <c r="AB1585" s="14"/>
      <c r="AC1585" s="14"/>
      <c r="AD1585" s="14"/>
      <c r="AE1585" s="14"/>
      <c r="AT1585" s="246" t="s">
        <v>170</v>
      </c>
      <c r="AU1585" s="246" t="s">
        <v>79</v>
      </c>
      <c r="AV1585" s="14" t="s">
        <v>79</v>
      </c>
      <c r="AW1585" s="14" t="s">
        <v>31</v>
      </c>
      <c r="AX1585" s="14" t="s">
        <v>69</v>
      </c>
      <c r="AY1585" s="246" t="s">
        <v>159</v>
      </c>
    </row>
    <row r="1586" s="13" customFormat="1">
      <c r="A1586" s="13"/>
      <c r="B1586" s="225"/>
      <c r="C1586" s="226"/>
      <c r="D1586" s="227" t="s">
        <v>170</v>
      </c>
      <c r="E1586" s="228" t="s">
        <v>19</v>
      </c>
      <c r="F1586" s="229" t="s">
        <v>1789</v>
      </c>
      <c r="G1586" s="226"/>
      <c r="H1586" s="228" t="s">
        <v>19</v>
      </c>
      <c r="I1586" s="230"/>
      <c r="J1586" s="226"/>
      <c r="K1586" s="226"/>
      <c r="L1586" s="231"/>
      <c r="M1586" s="232"/>
      <c r="N1586" s="233"/>
      <c r="O1586" s="233"/>
      <c r="P1586" s="233"/>
      <c r="Q1586" s="233"/>
      <c r="R1586" s="233"/>
      <c r="S1586" s="233"/>
      <c r="T1586" s="234"/>
      <c r="U1586" s="13"/>
      <c r="V1586" s="13"/>
      <c r="W1586" s="13"/>
      <c r="X1586" s="13"/>
      <c r="Y1586" s="13"/>
      <c r="Z1586" s="13"/>
      <c r="AA1586" s="13"/>
      <c r="AB1586" s="13"/>
      <c r="AC1586" s="13"/>
      <c r="AD1586" s="13"/>
      <c r="AE1586" s="13"/>
      <c r="AT1586" s="235" t="s">
        <v>170</v>
      </c>
      <c r="AU1586" s="235" t="s">
        <v>79</v>
      </c>
      <c r="AV1586" s="13" t="s">
        <v>77</v>
      </c>
      <c r="AW1586" s="13" t="s">
        <v>31</v>
      </c>
      <c r="AX1586" s="13" t="s">
        <v>69</v>
      </c>
      <c r="AY1586" s="235" t="s">
        <v>159</v>
      </c>
    </row>
    <row r="1587" s="14" customFormat="1">
      <c r="A1587" s="14"/>
      <c r="B1587" s="236"/>
      <c r="C1587" s="237"/>
      <c r="D1587" s="227" t="s">
        <v>170</v>
      </c>
      <c r="E1587" s="238" t="s">
        <v>19</v>
      </c>
      <c r="F1587" s="239" t="s">
        <v>1790</v>
      </c>
      <c r="G1587" s="237"/>
      <c r="H1587" s="240">
        <v>3.1699999999999999</v>
      </c>
      <c r="I1587" s="241"/>
      <c r="J1587" s="237"/>
      <c r="K1587" s="237"/>
      <c r="L1587" s="242"/>
      <c r="M1587" s="243"/>
      <c r="N1587" s="244"/>
      <c r="O1587" s="244"/>
      <c r="P1587" s="244"/>
      <c r="Q1587" s="244"/>
      <c r="R1587" s="244"/>
      <c r="S1587" s="244"/>
      <c r="T1587" s="245"/>
      <c r="U1587" s="14"/>
      <c r="V1587" s="14"/>
      <c r="W1587" s="14"/>
      <c r="X1587" s="14"/>
      <c r="Y1587" s="14"/>
      <c r="Z1587" s="14"/>
      <c r="AA1587" s="14"/>
      <c r="AB1587" s="14"/>
      <c r="AC1587" s="14"/>
      <c r="AD1587" s="14"/>
      <c r="AE1587" s="14"/>
      <c r="AT1587" s="246" t="s">
        <v>170</v>
      </c>
      <c r="AU1587" s="246" t="s">
        <v>79</v>
      </c>
      <c r="AV1587" s="14" t="s">
        <v>79</v>
      </c>
      <c r="AW1587" s="14" t="s">
        <v>31</v>
      </c>
      <c r="AX1587" s="14" t="s">
        <v>69</v>
      </c>
      <c r="AY1587" s="246" t="s">
        <v>159</v>
      </c>
    </row>
    <row r="1588" s="13" customFormat="1">
      <c r="A1588" s="13"/>
      <c r="B1588" s="225"/>
      <c r="C1588" s="226"/>
      <c r="D1588" s="227" t="s">
        <v>170</v>
      </c>
      <c r="E1588" s="228" t="s">
        <v>19</v>
      </c>
      <c r="F1588" s="229" t="s">
        <v>1791</v>
      </c>
      <c r="G1588" s="226"/>
      <c r="H1588" s="228" t="s">
        <v>19</v>
      </c>
      <c r="I1588" s="230"/>
      <c r="J1588" s="226"/>
      <c r="K1588" s="226"/>
      <c r="L1588" s="231"/>
      <c r="M1588" s="232"/>
      <c r="N1588" s="233"/>
      <c r="O1588" s="233"/>
      <c r="P1588" s="233"/>
      <c r="Q1588" s="233"/>
      <c r="R1588" s="233"/>
      <c r="S1588" s="233"/>
      <c r="T1588" s="234"/>
      <c r="U1588" s="13"/>
      <c r="V1588" s="13"/>
      <c r="W1588" s="13"/>
      <c r="X1588" s="13"/>
      <c r="Y1588" s="13"/>
      <c r="Z1588" s="13"/>
      <c r="AA1588" s="13"/>
      <c r="AB1588" s="13"/>
      <c r="AC1588" s="13"/>
      <c r="AD1588" s="13"/>
      <c r="AE1588" s="13"/>
      <c r="AT1588" s="235" t="s">
        <v>170</v>
      </c>
      <c r="AU1588" s="235" t="s">
        <v>79</v>
      </c>
      <c r="AV1588" s="13" t="s">
        <v>77</v>
      </c>
      <c r="AW1588" s="13" t="s">
        <v>31</v>
      </c>
      <c r="AX1588" s="13" t="s">
        <v>69</v>
      </c>
      <c r="AY1588" s="235" t="s">
        <v>159</v>
      </c>
    </row>
    <row r="1589" s="14" customFormat="1">
      <c r="A1589" s="14"/>
      <c r="B1589" s="236"/>
      <c r="C1589" s="237"/>
      <c r="D1589" s="227" t="s">
        <v>170</v>
      </c>
      <c r="E1589" s="238" t="s">
        <v>19</v>
      </c>
      <c r="F1589" s="239" t="s">
        <v>1792</v>
      </c>
      <c r="G1589" s="237"/>
      <c r="H1589" s="240">
        <v>16</v>
      </c>
      <c r="I1589" s="241"/>
      <c r="J1589" s="237"/>
      <c r="K1589" s="237"/>
      <c r="L1589" s="242"/>
      <c r="M1589" s="243"/>
      <c r="N1589" s="244"/>
      <c r="O1589" s="244"/>
      <c r="P1589" s="244"/>
      <c r="Q1589" s="244"/>
      <c r="R1589" s="244"/>
      <c r="S1589" s="244"/>
      <c r="T1589" s="245"/>
      <c r="U1589" s="14"/>
      <c r="V1589" s="14"/>
      <c r="W1589" s="14"/>
      <c r="X1589" s="14"/>
      <c r="Y1589" s="14"/>
      <c r="Z1589" s="14"/>
      <c r="AA1589" s="14"/>
      <c r="AB1589" s="14"/>
      <c r="AC1589" s="14"/>
      <c r="AD1589" s="14"/>
      <c r="AE1589" s="14"/>
      <c r="AT1589" s="246" t="s">
        <v>170</v>
      </c>
      <c r="AU1589" s="246" t="s">
        <v>79</v>
      </c>
      <c r="AV1589" s="14" t="s">
        <v>79</v>
      </c>
      <c r="AW1589" s="14" t="s">
        <v>31</v>
      </c>
      <c r="AX1589" s="14" t="s">
        <v>69</v>
      </c>
      <c r="AY1589" s="246" t="s">
        <v>159</v>
      </c>
    </row>
    <row r="1590" s="13" customFormat="1">
      <c r="A1590" s="13"/>
      <c r="B1590" s="225"/>
      <c r="C1590" s="226"/>
      <c r="D1590" s="227" t="s">
        <v>170</v>
      </c>
      <c r="E1590" s="228" t="s">
        <v>19</v>
      </c>
      <c r="F1590" s="229" t="s">
        <v>1793</v>
      </c>
      <c r="G1590" s="226"/>
      <c r="H1590" s="228" t="s">
        <v>19</v>
      </c>
      <c r="I1590" s="230"/>
      <c r="J1590" s="226"/>
      <c r="K1590" s="226"/>
      <c r="L1590" s="231"/>
      <c r="M1590" s="232"/>
      <c r="N1590" s="233"/>
      <c r="O1590" s="233"/>
      <c r="P1590" s="233"/>
      <c r="Q1590" s="233"/>
      <c r="R1590" s="233"/>
      <c r="S1590" s="233"/>
      <c r="T1590" s="234"/>
      <c r="U1590" s="13"/>
      <c r="V1590" s="13"/>
      <c r="W1590" s="13"/>
      <c r="X1590" s="13"/>
      <c r="Y1590" s="13"/>
      <c r="Z1590" s="13"/>
      <c r="AA1590" s="13"/>
      <c r="AB1590" s="13"/>
      <c r="AC1590" s="13"/>
      <c r="AD1590" s="13"/>
      <c r="AE1590" s="13"/>
      <c r="AT1590" s="235" t="s">
        <v>170</v>
      </c>
      <c r="AU1590" s="235" t="s">
        <v>79</v>
      </c>
      <c r="AV1590" s="13" t="s">
        <v>77</v>
      </c>
      <c r="AW1590" s="13" t="s">
        <v>31</v>
      </c>
      <c r="AX1590" s="13" t="s">
        <v>69</v>
      </c>
      <c r="AY1590" s="235" t="s">
        <v>159</v>
      </c>
    </row>
    <row r="1591" s="14" customFormat="1">
      <c r="A1591" s="14"/>
      <c r="B1591" s="236"/>
      <c r="C1591" s="237"/>
      <c r="D1591" s="227" t="s">
        <v>170</v>
      </c>
      <c r="E1591" s="238" t="s">
        <v>19</v>
      </c>
      <c r="F1591" s="239" t="s">
        <v>1794</v>
      </c>
      <c r="G1591" s="237"/>
      <c r="H1591" s="240">
        <v>8</v>
      </c>
      <c r="I1591" s="241"/>
      <c r="J1591" s="237"/>
      <c r="K1591" s="237"/>
      <c r="L1591" s="242"/>
      <c r="M1591" s="243"/>
      <c r="N1591" s="244"/>
      <c r="O1591" s="244"/>
      <c r="P1591" s="244"/>
      <c r="Q1591" s="244"/>
      <c r="R1591" s="244"/>
      <c r="S1591" s="244"/>
      <c r="T1591" s="245"/>
      <c r="U1591" s="14"/>
      <c r="V1591" s="14"/>
      <c r="W1591" s="14"/>
      <c r="X1591" s="14"/>
      <c r="Y1591" s="14"/>
      <c r="Z1591" s="14"/>
      <c r="AA1591" s="14"/>
      <c r="AB1591" s="14"/>
      <c r="AC1591" s="14"/>
      <c r="AD1591" s="14"/>
      <c r="AE1591" s="14"/>
      <c r="AT1591" s="246" t="s">
        <v>170</v>
      </c>
      <c r="AU1591" s="246" t="s">
        <v>79</v>
      </c>
      <c r="AV1591" s="14" t="s">
        <v>79</v>
      </c>
      <c r="AW1591" s="14" t="s">
        <v>31</v>
      </c>
      <c r="AX1591" s="14" t="s">
        <v>69</v>
      </c>
      <c r="AY1591" s="246" t="s">
        <v>159</v>
      </c>
    </row>
    <row r="1592" s="13" customFormat="1">
      <c r="A1592" s="13"/>
      <c r="B1592" s="225"/>
      <c r="C1592" s="226"/>
      <c r="D1592" s="227" t="s">
        <v>170</v>
      </c>
      <c r="E1592" s="228" t="s">
        <v>19</v>
      </c>
      <c r="F1592" s="229" t="s">
        <v>1795</v>
      </c>
      <c r="G1592" s="226"/>
      <c r="H1592" s="228" t="s">
        <v>19</v>
      </c>
      <c r="I1592" s="230"/>
      <c r="J1592" s="226"/>
      <c r="K1592" s="226"/>
      <c r="L1592" s="231"/>
      <c r="M1592" s="232"/>
      <c r="N1592" s="233"/>
      <c r="O1592" s="233"/>
      <c r="P1592" s="233"/>
      <c r="Q1592" s="233"/>
      <c r="R1592" s="233"/>
      <c r="S1592" s="233"/>
      <c r="T1592" s="234"/>
      <c r="U1592" s="13"/>
      <c r="V1592" s="13"/>
      <c r="W1592" s="13"/>
      <c r="X1592" s="13"/>
      <c r="Y1592" s="13"/>
      <c r="Z1592" s="13"/>
      <c r="AA1592" s="13"/>
      <c r="AB1592" s="13"/>
      <c r="AC1592" s="13"/>
      <c r="AD1592" s="13"/>
      <c r="AE1592" s="13"/>
      <c r="AT1592" s="235" t="s">
        <v>170</v>
      </c>
      <c r="AU1592" s="235" t="s">
        <v>79</v>
      </c>
      <c r="AV1592" s="13" t="s">
        <v>77</v>
      </c>
      <c r="AW1592" s="13" t="s">
        <v>31</v>
      </c>
      <c r="AX1592" s="13" t="s">
        <v>69</v>
      </c>
      <c r="AY1592" s="235" t="s">
        <v>159</v>
      </c>
    </row>
    <row r="1593" s="14" customFormat="1">
      <c r="A1593" s="14"/>
      <c r="B1593" s="236"/>
      <c r="C1593" s="237"/>
      <c r="D1593" s="227" t="s">
        <v>170</v>
      </c>
      <c r="E1593" s="238" t="s">
        <v>19</v>
      </c>
      <c r="F1593" s="239" t="s">
        <v>1796</v>
      </c>
      <c r="G1593" s="237"/>
      <c r="H1593" s="240">
        <v>3.8999999999999999</v>
      </c>
      <c r="I1593" s="241"/>
      <c r="J1593" s="237"/>
      <c r="K1593" s="237"/>
      <c r="L1593" s="242"/>
      <c r="M1593" s="243"/>
      <c r="N1593" s="244"/>
      <c r="O1593" s="244"/>
      <c r="P1593" s="244"/>
      <c r="Q1593" s="244"/>
      <c r="R1593" s="244"/>
      <c r="S1593" s="244"/>
      <c r="T1593" s="245"/>
      <c r="U1593" s="14"/>
      <c r="V1593" s="14"/>
      <c r="W1593" s="14"/>
      <c r="X1593" s="14"/>
      <c r="Y1593" s="14"/>
      <c r="Z1593" s="14"/>
      <c r="AA1593" s="14"/>
      <c r="AB1593" s="14"/>
      <c r="AC1593" s="14"/>
      <c r="AD1593" s="14"/>
      <c r="AE1593" s="14"/>
      <c r="AT1593" s="246" t="s">
        <v>170</v>
      </c>
      <c r="AU1593" s="246" t="s">
        <v>79</v>
      </c>
      <c r="AV1593" s="14" t="s">
        <v>79</v>
      </c>
      <c r="AW1593" s="14" t="s">
        <v>31</v>
      </c>
      <c r="AX1593" s="14" t="s">
        <v>69</v>
      </c>
      <c r="AY1593" s="246" t="s">
        <v>159</v>
      </c>
    </row>
    <row r="1594" s="13" customFormat="1">
      <c r="A1594" s="13"/>
      <c r="B1594" s="225"/>
      <c r="C1594" s="226"/>
      <c r="D1594" s="227" t="s">
        <v>170</v>
      </c>
      <c r="E1594" s="228" t="s">
        <v>19</v>
      </c>
      <c r="F1594" s="229" t="s">
        <v>1797</v>
      </c>
      <c r="G1594" s="226"/>
      <c r="H1594" s="228" t="s">
        <v>19</v>
      </c>
      <c r="I1594" s="230"/>
      <c r="J1594" s="226"/>
      <c r="K1594" s="226"/>
      <c r="L1594" s="231"/>
      <c r="M1594" s="232"/>
      <c r="N1594" s="233"/>
      <c r="O1594" s="233"/>
      <c r="P1594" s="233"/>
      <c r="Q1594" s="233"/>
      <c r="R1594" s="233"/>
      <c r="S1594" s="233"/>
      <c r="T1594" s="234"/>
      <c r="U1594" s="13"/>
      <c r="V1594" s="13"/>
      <c r="W1594" s="13"/>
      <c r="X1594" s="13"/>
      <c r="Y1594" s="13"/>
      <c r="Z1594" s="13"/>
      <c r="AA1594" s="13"/>
      <c r="AB1594" s="13"/>
      <c r="AC1594" s="13"/>
      <c r="AD1594" s="13"/>
      <c r="AE1594" s="13"/>
      <c r="AT1594" s="235" t="s">
        <v>170</v>
      </c>
      <c r="AU1594" s="235" t="s">
        <v>79</v>
      </c>
      <c r="AV1594" s="13" t="s">
        <v>77</v>
      </c>
      <c r="AW1594" s="13" t="s">
        <v>31</v>
      </c>
      <c r="AX1594" s="13" t="s">
        <v>69</v>
      </c>
      <c r="AY1594" s="235" t="s">
        <v>159</v>
      </c>
    </row>
    <row r="1595" s="14" customFormat="1">
      <c r="A1595" s="14"/>
      <c r="B1595" s="236"/>
      <c r="C1595" s="237"/>
      <c r="D1595" s="227" t="s">
        <v>170</v>
      </c>
      <c r="E1595" s="238" t="s">
        <v>19</v>
      </c>
      <c r="F1595" s="239" t="s">
        <v>1798</v>
      </c>
      <c r="G1595" s="237"/>
      <c r="H1595" s="240">
        <v>2.2999999999999998</v>
      </c>
      <c r="I1595" s="241"/>
      <c r="J1595" s="237"/>
      <c r="K1595" s="237"/>
      <c r="L1595" s="242"/>
      <c r="M1595" s="243"/>
      <c r="N1595" s="244"/>
      <c r="O1595" s="244"/>
      <c r="P1595" s="244"/>
      <c r="Q1595" s="244"/>
      <c r="R1595" s="244"/>
      <c r="S1595" s="244"/>
      <c r="T1595" s="245"/>
      <c r="U1595" s="14"/>
      <c r="V1595" s="14"/>
      <c r="W1595" s="14"/>
      <c r="X1595" s="14"/>
      <c r="Y1595" s="14"/>
      <c r="Z1595" s="14"/>
      <c r="AA1595" s="14"/>
      <c r="AB1595" s="14"/>
      <c r="AC1595" s="14"/>
      <c r="AD1595" s="14"/>
      <c r="AE1595" s="14"/>
      <c r="AT1595" s="246" t="s">
        <v>170</v>
      </c>
      <c r="AU1595" s="246" t="s">
        <v>79</v>
      </c>
      <c r="AV1595" s="14" t="s">
        <v>79</v>
      </c>
      <c r="AW1595" s="14" t="s">
        <v>31</v>
      </c>
      <c r="AX1595" s="14" t="s">
        <v>69</v>
      </c>
      <c r="AY1595" s="246" t="s">
        <v>159</v>
      </c>
    </row>
    <row r="1596" s="13" customFormat="1">
      <c r="A1596" s="13"/>
      <c r="B1596" s="225"/>
      <c r="C1596" s="226"/>
      <c r="D1596" s="227" t="s">
        <v>170</v>
      </c>
      <c r="E1596" s="228" t="s">
        <v>19</v>
      </c>
      <c r="F1596" s="229" t="s">
        <v>1799</v>
      </c>
      <c r="G1596" s="226"/>
      <c r="H1596" s="228" t="s">
        <v>19</v>
      </c>
      <c r="I1596" s="230"/>
      <c r="J1596" s="226"/>
      <c r="K1596" s="226"/>
      <c r="L1596" s="231"/>
      <c r="M1596" s="232"/>
      <c r="N1596" s="233"/>
      <c r="O1596" s="233"/>
      <c r="P1596" s="233"/>
      <c r="Q1596" s="233"/>
      <c r="R1596" s="233"/>
      <c r="S1596" s="233"/>
      <c r="T1596" s="234"/>
      <c r="U1596" s="13"/>
      <c r="V1596" s="13"/>
      <c r="W1596" s="13"/>
      <c r="X1596" s="13"/>
      <c r="Y1596" s="13"/>
      <c r="Z1596" s="13"/>
      <c r="AA1596" s="13"/>
      <c r="AB1596" s="13"/>
      <c r="AC1596" s="13"/>
      <c r="AD1596" s="13"/>
      <c r="AE1596" s="13"/>
      <c r="AT1596" s="235" t="s">
        <v>170</v>
      </c>
      <c r="AU1596" s="235" t="s">
        <v>79</v>
      </c>
      <c r="AV1596" s="13" t="s">
        <v>77</v>
      </c>
      <c r="AW1596" s="13" t="s">
        <v>31</v>
      </c>
      <c r="AX1596" s="13" t="s">
        <v>69</v>
      </c>
      <c r="AY1596" s="235" t="s">
        <v>159</v>
      </c>
    </row>
    <row r="1597" s="14" customFormat="1">
      <c r="A1597" s="14"/>
      <c r="B1597" s="236"/>
      <c r="C1597" s="237"/>
      <c r="D1597" s="227" t="s">
        <v>170</v>
      </c>
      <c r="E1597" s="238" t="s">
        <v>19</v>
      </c>
      <c r="F1597" s="239" t="s">
        <v>1800</v>
      </c>
      <c r="G1597" s="237"/>
      <c r="H1597" s="240">
        <v>4.7000000000000002</v>
      </c>
      <c r="I1597" s="241"/>
      <c r="J1597" s="237"/>
      <c r="K1597" s="237"/>
      <c r="L1597" s="242"/>
      <c r="M1597" s="243"/>
      <c r="N1597" s="244"/>
      <c r="O1597" s="244"/>
      <c r="P1597" s="244"/>
      <c r="Q1597" s="244"/>
      <c r="R1597" s="244"/>
      <c r="S1597" s="244"/>
      <c r="T1597" s="245"/>
      <c r="U1597" s="14"/>
      <c r="V1597" s="14"/>
      <c r="W1597" s="14"/>
      <c r="X1597" s="14"/>
      <c r="Y1597" s="14"/>
      <c r="Z1597" s="14"/>
      <c r="AA1597" s="14"/>
      <c r="AB1597" s="14"/>
      <c r="AC1597" s="14"/>
      <c r="AD1597" s="14"/>
      <c r="AE1597" s="14"/>
      <c r="AT1597" s="246" t="s">
        <v>170</v>
      </c>
      <c r="AU1597" s="246" t="s">
        <v>79</v>
      </c>
      <c r="AV1597" s="14" t="s">
        <v>79</v>
      </c>
      <c r="AW1597" s="14" t="s">
        <v>31</v>
      </c>
      <c r="AX1597" s="14" t="s">
        <v>69</v>
      </c>
      <c r="AY1597" s="246" t="s">
        <v>159</v>
      </c>
    </row>
    <row r="1598" s="13" customFormat="1">
      <c r="A1598" s="13"/>
      <c r="B1598" s="225"/>
      <c r="C1598" s="226"/>
      <c r="D1598" s="227" t="s">
        <v>170</v>
      </c>
      <c r="E1598" s="228" t="s">
        <v>19</v>
      </c>
      <c r="F1598" s="229" t="s">
        <v>1801</v>
      </c>
      <c r="G1598" s="226"/>
      <c r="H1598" s="228" t="s">
        <v>19</v>
      </c>
      <c r="I1598" s="230"/>
      <c r="J1598" s="226"/>
      <c r="K1598" s="226"/>
      <c r="L1598" s="231"/>
      <c r="M1598" s="232"/>
      <c r="N1598" s="233"/>
      <c r="O1598" s="233"/>
      <c r="P1598" s="233"/>
      <c r="Q1598" s="233"/>
      <c r="R1598" s="233"/>
      <c r="S1598" s="233"/>
      <c r="T1598" s="234"/>
      <c r="U1598" s="13"/>
      <c r="V1598" s="13"/>
      <c r="W1598" s="13"/>
      <c r="X1598" s="13"/>
      <c r="Y1598" s="13"/>
      <c r="Z1598" s="13"/>
      <c r="AA1598" s="13"/>
      <c r="AB1598" s="13"/>
      <c r="AC1598" s="13"/>
      <c r="AD1598" s="13"/>
      <c r="AE1598" s="13"/>
      <c r="AT1598" s="235" t="s">
        <v>170</v>
      </c>
      <c r="AU1598" s="235" t="s">
        <v>79</v>
      </c>
      <c r="AV1598" s="13" t="s">
        <v>77</v>
      </c>
      <c r="AW1598" s="13" t="s">
        <v>31</v>
      </c>
      <c r="AX1598" s="13" t="s">
        <v>69</v>
      </c>
      <c r="AY1598" s="235" t="s">
        <v>159</v>
      </c>
    </row>
    <row r="1599" s="14" customFormat="1">
      <c r="A1599" s="14"/>
      <c r="B1599" s="236"/>
      <c r="C1599" s="237"/>
      <c r="D1599" s="227" t="s">
        <v>170</v>
      </c>
      <c r="E1599" s="238" t="s">
        <v>19</v>
      </c>
      <c r="F1599" s="239" t="s">
        <v>1802</v>
      </c>
      <c r="G1599" s="237"/>
      <c r="H1599" s="240">
        <v>17.5</v>
      </c>
      <c r="I1599" s="241"/>
      <c r="J1599" s="237"/>
      <c r="K1599" s="237"/>
      <c r="L1599" s="242"/>
      <c r="M1599" s="243"/>
      <c r="N1599" s="244"/>
      <c r="O1599" s="244"/>
      <c r="P1599" s="244"/>
      <c r="Q1599" s="244"/>
      <c r="R1599" s="244"/>
      <c r="S1599" s="244"/>
      <c r="T1599" s="245"/>
      <c r="U1599" s="14"/>
      <c r="V1599" s="14"/>
      <c r="W1599" s="14"/>
      <c r="X1599" s="14"/>
      <c r="Y1599" s="14"/>
      <c r="Z1599" s="14"/>
      <c r="AA1599" s="14"/>
      <c r="AB1599" s="14"/>
      <c r="AC1599" s="14"/>
      <c r="AD1599" s="14"/>
      <c r="AE1599" s="14"/>
      <c r="AT1599" s="246" t="s">
        <v>170</v>
      </c>
      <c r="AU1599" s="246" t="s">
        <v>79</v>
      </c>
      <c r="AV1599" s="14" t="s">
        <v>79</v>
      </c>
      <c r="AW1599" s="14" t="s">
        <v>31</v>
      </c>
      <c r="AX1599" s="14" t="s">
        <v>69</v>
      </c>
      <c r="AY1599" s="246" t="s">
        <v>159</v>
      </c>
    </row>
    <row r="1600" s="13" customFormat="1">
      <c r="A1600" s="13"/>
      <c r="B1600" s="225"/>
      <c r="C1600" s="226"/>
      <c r="D1600" s="227" t="s">
        <v>170</v>
      </c>
      <c r="E1600" s="228" t="s">
        <v>19</v>
      </c>
      <c r="F1600" s="229" t="s">
        <v>1803</v>
      </c>
      <c r="G1600" s="226"/>
      <c r="H1600" s="228" t="s">
        <v>19</v>
      </c>
      <c r="I1600" s="230"/>
      <c r="J1600" s="226"/>
      <c r="K1600" s="226"/>
      <c r="L1600" s="231"/>
      <c r="M1600" s="232"/>
      <c r="N1600" s="233"/>
      <c r="O1600" s="233"/>
      <c r="P1600" s="233"/>
      <c r="Q1600" s="233"/>
      <c r="R1600" s="233"/>
      <c r="S1600" s="233"/>
      <c r="T1600" s="234"/>
      <c r="U1600" s="13"/>
      <c r="V1600" s="13"/>
      <c r="W1600" s="13"/>
      <c r="X1600" s="13"/>
      <c r="Y1600" s="13"/>
      <c r="Z1600" s="13"/>
      <c r="AA1600" s="13"/>
      <c r="AB1600" s="13"/>
      <c r="AC1600" s="13"/>
      <c r="AD1600" s="13"/>
      <c r="AE1600" s="13"/>
      <c r="AT1600" s="235" t="s">
        <v>170</v>
      </c>
      <c r="AU1600" s="235" t="s">
        <v>79</v>
      </c>
      <c r="AV1600" s="13" t="s">
        <v>77</v>
      </c>
      <c r="AW1600" s="13" t="s">
        <v>31</v>
      </c>
      <c r="AX1600" s="13" t="s">
        <v>69</v>
      </c>
      <c r="AY1600" s="235" t="s">
        <v>159</v>
      </c>
    </row>
    <row r="1601" s="14" customFormat="1">
      <c r="A1601" s="14"/>
      <c r="B1601" s="236"/>
      <c r="C1601" s="237"/>
      <c r="D1601" s="227" t="s">
        <v>170</v>
      </c>
      <c r="E1601" s="238" t="s">
        <v>19</v>
      </c>
      <c r="F1601" s="239" t="s">
        <v>1804</v>
      </c>
      <c r="G1601" s="237"/>
      <c r="H1601" s="240">
        <v>5.7000000000000002</v>
      </c>
      <c r="I1601" s="241"/>
      <c r="J1601" s="237"/>
      <c r="K1601" s="237"/>
      <c r="L1601" s="242"/>
      <c r="M1601" s="243"/>
      <c r="N1601" s="244"/>
      <c r="O1601" s="244"/>
      <c r="P1601" s="244"/>
      <c r="Q1601" s="244"/>
      <c r="R1601" s="244"/>
      <c r="S1601" s="244"/>
      <c r="T1601" s="245"/>
      <c r="U1601" s="14"/>
      <c r="V1601" s="14"/>
      <c r="W1601" s="14"/>
      <c r="X1601" s="14"/>
      <c r="Y1601" s="14"/>
      <c r="Z1601" s="14"/>
      <c r="AA1601" s="14"/>
      <c r="AB1601" s="14"/>
      <c r="AC1601" s="14"/>
      <c r="AD1601" s="14"/>
      <c r="AE1601" s="14"/>
      <c r="AT1601" s="246" t="s">
        <v>170</v>
      </c>
      <c r="AU1601" s="246" t="s">
        <v>79</v>
      </c>
      <c r="AV1601" s="14" t="s">
        <v>79</v>
      </c>
      <c r="AW1601" s="14" t="s">
        <v>31</v>
      </c>
      <c r="AX1601" s="14" t="s">
        <v>69</v>
      </c>
      <c r="AY1601" s="246" t="s">
        <v>159</v>
      </c>
    </row>
    <row r="1602" s="15" customFormat="1">
      <c r="A1602" s="15"/>
      <c r="B1602" s="247"/>
      <c r="C1602" s="248"/>
      <c r="D1602" s="227" t="s">
        <v>170</v>
      </c>
      <c r="E1602" s="249" t="s">
        <v>19</v>
      </c>
      <c r="F1602" s="250" t="s">
        <v>188</v>
      </c>
      <c r="G1602" s="248"/>
      <c r="H1602" s="251">
        <v>265.56999999999999</v>
      </c>
      <c r="I1602" s="252"/>
      <c r="J1602" s="248"/>
      <c r="K1602" s="248"/>
      <c r="L1602" s="253"/>
      <c r="M1602" s="254"/>
      <c r="N1602" s="255"/>
      <c r="O1602" s="255"/>
      <c r="P1602" s="255"/>
      <c r="Q1602" s="255"/>
      <c r="R1602" s="255"/>
      <c r="S1602" s="255"/>
      <c r="T1602" s="256"/>
      <c r="U1602" s="15"/>
      <c r="V1602" s="15"/>
      <c r="W1602" s="15"/>
      <c r="X1602" s="15"/>
      <c r="Y1602" s="15"/>
      <c r="Z1602" s="15"/>
      <c r="AA1602" s="15"/>
      <c r="AB1602" s="15"/>
      <c r="AC1602" s="15"/>
      <c r="AD1602" s="15"/>
      <c r="AE1602" s="15"/>
      <c r="AT1602" s="257" t="s">
        <v>170</v>
      </c>
      <c r="AU1602" s="257" t="s">
        <v>79</v>
      </c>
      <c r="AV1602" s="15" t="s">
        <v>166</v>
      </c>
      <c r="AW1602" s="15" t="s">
        <v>31</v>
      </c>
      <c r="AX1602" s="15" t="s">
        <v>77</v>
      </c>
      <c r="AY1602" s="257" t="s">
        <v>159</v>
      </c>
    </row>
    <row r="1603" s="2" customFormat="1" ht="24.15" customHeight="1">
      <c r="A1603" s="41"/>
      <c r="B1603" s="42"/>
      <c r="C1603" s="207" t="s">
        <v>1805</v>
      </c>
      <c r="D1603" s="207" t="s">
        <v>161</v>
      </c>
      <c r="E1603" s="208" t="s">
        <v>1806</v>
      </c>
      <c r="F1603" s="209" t="s">
        <v>1807</v>
      </c>
      <c r="G1603" s="210" t="s">
        <v>251</v>
      </c>
      <c r="H1603" s="211">
        <v>84.900000000000006</v>
      </c>
      <c r="I1603" s="212"/>
      <c r="J1603" s="213">
        <f>ROUND(I1603*H1603,2)</f>
        <v>0</v>
      </c>
      <c r="K1603" s="209" t="s">
        <v>165</v>
      </c>
      <c r="L1603" s="47"/>
      <c r="M1603" s="214" t="s">
        <v>19</v>
      </c>
      <c r="N1603" s="215" t="s">
        <v>40</v>
      </c>
      <c r="O1603" s="87"/>
      <c r="P1603" s="216">
        <f>O1603*H1603</f>
        <v>0</v>
      </c>
      <c r="Q1603" s="216">
        <v>0.00296</v>
      </c>
      <c r="R1603" s="216">
        <f>Q1603*H1603</f>
        <v>0.25130400000000003</v>
      </c>
      <c r="S1603" s="216">
        <v>0</v>
      </c>
      <c r="T1603" s="217">
        <f>S1603*H1603</f>
        <v>0</v>
      </c>
      <c r="U1603" s="41"/>
      <c r="V1603" s="41"/>
      <c r="W1603" s="41"/>
      <c r="X1603" s="41"/>
      <c r="Y1603" s="41"/>
      <c r="Z1603" s="41"/>
      <c r="AA1603" s="41"/>
      <c r="AB1603" s="41"/>
      <c r="AC1603" s="41"/>
      <c r="AD1603" s="41"/>
      <c r="AE1603" s="41"/>
      <c r="AR1603" s="218" t="s">
        <v>273</v>
      </c>
      <c r="AT1603" s="218" t="s">
        <v>161</v>
      </c>
      <c r="AU1603" s="218" t="s">
        <v>79</v>
      </c>
      <c r="AY1603" s="20" t="s">
        <v>159</v>
      </c>
      <c r="BE1603" s="219">
        <f>IF(N1603="základní",J1603,0)</f>
        <v>0</v>
      </c>
      <c r="BF1603" s="219">
        <f>IF(N1603="snížená",J1603,0)</f>
        <v>0</v>
      </c>
      <c r="BG1603" s="219">
        <f>IF(N1603="zákl. přenesená",J1603,0)</f>
        <v>0</v>
      </c>
      <c r="BH1603" s="219">
        <f>IF(N1603="sníž. přenesená",J1603,0)</f>
        <v>0</v>
      </c>
      <c r="BI1603" s="219">
        <f>IF(N1603="nulová",J1603,0)</f>
        <v>0</v>
      </c>
      <c r="BJ1603" s="20" t="s">
        <v>77</v>
      </c>
      <c r="BK1603" s="219">
        <f>ROUND(I1603*H1603,2)</f>
        <v>0</v>
      </c>
      <c r="BL1603" s="20" t="s">
        <v>273</v>
      </c>
      <c r="BM1603" s="218" t="s">
        <v>1808</v>
      </c>
    </row>
    <row r="1604" s="2" customFormat="1">
      <c r="A1604" s="41"/>
      <c r="B1604" s="42"/>
      <c r="C1604" s="43"/>
      <c r="D1604" s="220" t="s">
        <v>168</v>
      </c>
      <c r="E1604" s="43"/>
      <c r="F1604" s="221" t="s">
        <v>1809</v>
      </c>
      <c r="G1604" s="43"/>
      <c r="H1604" s="43"/>
      <c r="I1604" s="222"/>
      <c r="J1604" s="43"/>
      <c r="K1604" s="43"/>
      <c r="L1604" s="47"/>
      <c r="M1604" s="223"/>
      <c r="N1604" s="224"/>
      <c r="O1604" s="87"/>
      <c r="P1604" s="87"/>
      <c r="Q1604" s="87"/>
      <c r="R1604" s="87"/>
      <c r="S1604" s="87"/>
      <c r="T1604" s="88"/>
      <c r="U1604" s="41"/>
      <c r="V1604" s="41"/>
      <c r="W1604" s="41"/>
      <c r="X1604" s="41"/>
      <c r="Y1604" s="41"/>
      <c r="Z1604" s="41"/>
      <c r="AA1604" s="41"/>
      <c r="AB1604" s="41"/>
      <c r="AC1604" s="41"/>
      <c r="AD1604" s="41"/>
      <c r="AE1604" s="41"/>
      <c r="AT1604" s="20" t="s">
        <v>168</v>
      </c>
      <c r="AU1604" s="20" t="s">
        <v>79</v>
      </c>
    </row>
    <row r="1605" s="13" customFormat="1">
      <c r="A1605" s="13"/>
      <c r="B1605" s="225"/>
      <c r="C1605" s="226"/>
      <c r="D1605" s="227" t="s">
        <v>170</v>
      </c>
      <c r="E1605" s="228" t="s">
        <v>19</v>
      </c>
      <c r="F1605" s="229" t="s">
        <v>1810</v>
      </c>
      <c r="G1605" s="226"/>
      <c r="H1605" s="228" t="s">
        <v>19</v>
      </c>
      <c r="I1605" s="230"/>
      <c r="J1605" s="226"/>
      <c r="K1605" s="226"/>
      <c r="L1605" s="231"/>
      <c r="M1605" s="232"/>
      <c r="N1605" s="233"/>
      <c r="O1605" s="233"/>
      <c r="P1605" s="233"/>
      <c r="Q1605" s="233"/>
      <c r="R1605" s="233"/>
      <c r="S1605" s="233"/>
      <c r="T1605" s="234"/>
      <c r="U1605" s="13"/>
      <c r="V1605" s="13"/>
      <c r="W1605" s="13"/>
      <c r="X1605" s="13"/>
      <c r="Y1605" s="13"/>
      <c r="Z1605" s="13"/>
      <c r="AA1605" s="13"/>
      <c r="AB1605" s="13"/>
      <c r="AC1605" s="13"/>
      <c r="AD1605" s="13"/>
      <c r="AE1605" s="13"/>
      <c r="AT1605" s="235" t="s">
        <v>170</v>
      </c>
      <c r="AU1605" s="235" t="s">
        <v>79</v>
      </c>
      <c r="AV1605" s="13" t="s">
        <v>77</v>
      </c>
      <c r="AW1605" s="13" t="s">
        <v>31</v>
      </c>
      <c r="AX1605" s="13" t="s">
        <v>69</v>
      </c>
      <c r="AY1605" s="235" t="s">
        <v>159</v>
      </c>
    </row>
    <row r="1606" s="13" customFormat="1">
      <c r="A1606" s="13"/>
      <c r="B1606" s="225"/>
      <c r="C1606" s="226"/>
      <c r="D1606" s="227" t="s">
        <v>170</v>
      </c>
      <c r="E1606" s="228" t="s">
        <v>19</v>
      </c>
      <c r="F1606" s="229" t="s">
        <v>1811</v>
      </c>
      <c r="G1606" s="226"/>
      <c r="H1606" s="228" t="s">
        <v>19</v>
      </c>
      <c r="I1606" s="230"/>
      <c r="J1606" s="226"/>
      <c r="K1606" s="226"/>
      <c r="L1606" s="231"/>
      <c r="M1606" s="232"/>
      <c r="N1606" s="233"/>
      <c r="O1606" s="233"/>
      <c r="P1606" s="233"/>
      <c r="Q1606" s="233"/>
      <c r="R1606" s="233"/>
      <c r="S1606" s="233"/>
      <c r="T1606" s="234"/>
      <c r="U1606" s="13"/>
      <c r="V1606" s="13"/>
      <c r="W1606" s="13"/>
      <c r="X1606" s="13"/>
      <c r="Y1606" s="13"/>
      <c r="Z1606" s="13"/>
      <c r="AA1606" s="13"/>
      <c r="AB1606" s="13"/>
      <c r="AC1606" s="13"/>
      <c r="AD1606" s="13"/>
      <c r="AE1606" s="13"/>
      <c r="AT1606" s="235" t="s">
        <v>170</v>
      </c>
      <c r="AU1606" s="235" t="s">
        <v>79</v>
      </c>
      <c r="AV1606" s="13" t="s">
        <v>77</v>
      </c>
      <c r="AW1606" s="13" t="s">
        <v>31</v>
      </c>
      <c r="AX1606" s="13" t="s">
        <v>69</v>
      </c>
      <c r="AY1606" s="235" t="s">
        <v>159</v>
      </c>
    </row>
    <row r="1607" s="14" customFormat="1">
      <c r="A1607" s="14"/>
      <c r="B1607" s="236"/>
      <c r="C1607" s="237"/>
      <c r="D1607" s="227" t="s">
        <v>170</v>
      </c>
      <c r="E1607" s="238" t="s">
        <v>19</v>
      </c>
      <c r="F1607" s="239" t="s">
        <v>1812</v>
      </c>
      <c r="G1607" s="237"/>
      <c r="H1607" s="240">
        <v>67.200000000000003</v>
      </c>
      <c r="I1607" s="241"/>
      <c r="J1607" s="237"/>
      <c r="K1607" s="237"/>
      <c r="L1607" s="242"/>
      <c r="M1607" s="243"/>
      <c r="N1607" s="244"/>
      <c r="O1607" s="244"/>
      <c r="P1607" s="244"/>
      <c r="Q1607" s="244"/>
      <c r="R1607" s="244"/>
      <c r="S1607" s="244"/>
      <c r="T1607" s="245"/>
      <c r="U1607" s="14"/>
      <c r="V1607" s="14"/>
      <c r="W1607" s="14"/>
      <c r="X1607" s="14"/>
      <c r="Y1607" s="14"/>
      <c r="Z1607" s="14"/>
      <c r="AA1607" s="14"/>
      <c r="AB1607" s="14"/>
      <c r="AC1607" s="14"/>
      <c r="AD1607" s="14"/>
      <c r="AE1607" s="14"/>
      <c r="AT1607" s="246" t="s">
        <v>170</v>
      </c>
      <c r="AU1607" s="246" t="s">
        <v>79</v>
      </c>
      <c r="AV1607" s="14" t="s">
        <v>79</v>
      </c>
      <c r="AW1607" s="14" t="s">
        <v>31</v>
      </c>
      <c r="AX1607" s="14" t="s">
        <v>69</v>
      </c>
      <c r="AY1607" s="246" t="s">
        <v>159</v>
      </c>
    </row>
    <row r="1608" s="13" customFormat="1">
      <c r="A1608" s="13"/>
      <c r="B1608" s="225"/>
      <c r="C1608" s="226"/>
      <c r="D1608" s="227" t="s">
        <v>170</v>
      </c>
      <c r="E1608" s="228" t="s">
        <v>19</v>
      </c>
      <c r="F1608" s="229" t="s">
        <v>1813</v>
      </c>
      <c r="G1608" s="226"/>
      <c r="H1608" s="228" t="s">
        <v>19</v>
      </c>
      <c r="I1608" s="230"/>
      <c r="J1608" s="226"/>
      <c r="K1608" s="226"/>
      <c r="L1608" s="231"/>
      <c r="M1608" s="232"/>
      <c r="N1608" s="233"/>
      <c r="O1608" s="233"/>
      <c r="P1608" s="233"/>
      <c r="Q1608" s="233"/>
      <c r="R1608" s="233"/>
      <c r="S1608" s="233"/>
      <c r="T1608" s="234"/>
      <c r="U1608" s="13"/>
      <c r="V1608" s="13"/>
      <c r="W1608" s="13"/>
      <c r="X1608" s="13"/>
      <c r="Y1608" s="13"/>
      <c r="Z1608" s="13"/>
      <c r="AA1608" s="13"/>
      <c r="AB1608" s="13"/>
      <c r="AC1608" s="13"/>
      <c r="AD1608" s="13"/>
      <c r="AE1608" s="13"/>
      <c r="AT1608" s="235" t="s">
        <v>170</v>
      </c>
      <c r="AU1608" s="235" t="s">
        <v>79</v>
      </c>
      <c r="AV1608" s="13" t="s">
        <v>77</v>
      </c>
      <c r="AW1608" s="13" t="s">
        <v>31</v>
      </c>
      <c r="AX1608" s="13" t="s">
        <v>69</v>
      </c>
      <c r="AY1608" s="235" t="s">
        <v>159</v>
      </c>
    </row>
    <row r="1609" s="14" customFormat="1">
      <c r="A1609" s="14"/>
      <c r="B1609" s="236"/>
      <c r="C1609" s="237"/>
      <c r="D1609" s="227" t="s">
        <v>170</v>
      </c>
      <c r="E1609" s="238" t="s">
        <v>19</v>
      </c>
      <c r="F1609" s="239" t="s">
        <v>1814</v>
      </c>
      <c r="G1609" s="237"/>
      <c r="H1609" s="240">
        <v>2.7000000000000002</v>
      </c>
      <c r="I1609" s="241"/>
      <c r="J1609" s="237"/>
      <c r="K1609" s="237"/>
      <c r="L1609" s="242"/>
      <c r="M1609" s="243"/>
      <c r="N1609" s="244"/>
      <c r="O1609" s="244"/>
      <c r="P1609" s="244"/>
      <c r="Q1609" s="244"/>
      <c r="R1609" s="244"/>
      <c r="S1609" s="244"/>
      <c r="T1609" s="245"/>
      <c r="U1609" s="14"/>
      <c r="V1609" s="14"/>
      <c r="W1609" s="14"/>
      <c r="X1609" s="14"/>
      <c r="Y1609" s="14"/>
      <c r="Z1609" s="14"/>
      <c r="AA1609" s="14"/>
      <c r="AB1609" s="14"/>
      <c r="AC1609" s="14"/>
      <c r="AD1609" s="14"/>
      <c r="AE1609" s="14"/>
      <c r="AT1609" s="246" t="s">
        <v>170</v>
      </c>
      <c r="AU1609" s="246" t="s">
        <v>79</v>
      </c>
      <c r="AV1609" s="14" t="s">
        <v>79</v>
      </c>
      <c r="AW1609" s="14" t="s">
        <v>31</v>
      </c>
      <c r="AX1609" s="14" t="s">
        <v>69</v>
      </c>
      <c r="AY1609" s="246" t="s">
        <v>159</v>
      </c>
    </row>
    <row r="1610" s="13" customFormat="1">
      <c r="A1610" s="13"/>
      <c r="B1610" s="225"/>
      <c r="C1610" s="226"/>
      <c r="D1610" s="227" t="s">
        <v>170</v>
      </c>
      <c r="E1610" s="228" t="s">
        <v>19</v>
      </c>
      <c r="F1610" s="229" t="s">
        <v>1815</v>
      </c>
      <c r="G1610" s="226"/>
      <c r="H1610" s="228" t="s">
        <v>19</v>
      </c>
      <c r="I1610" s="230"/>
      <c r="J1610" s="226"/>
      <c r="K1610" s="226"/>
      <c r="L1610" s="231"/>
      <c r="M1610" s="232"/>
      <c r="N1610" s="233"/>
      <c r="O1610" s="233"/>
      <c r="P1610" s="233"/>
      <c r="Q1610" s="233"/>
      <c r="R1610" s="233"/>
      <c r="S1610" s="233"/>
      <c r="T1610" s="234"/>
      <c r="U1610" s="13"/>
      <c r="V1610" s="13"/>
      <c r="W1610" s="13"/>
      <c r="X1610" s="13"/>
      <c r="Y1610" s="13"/>
      <c r="Z1610" s="13"/>
      <c r="AA1610" s="13"/>
      <c r="AB1610" s="13"/>
      <c r="AC1610" s="13"/>
      <c r="AD1610" s="13"/>
      <c r="AE1610" s="13"/>
      <c r="AT1610" s="235" t="s">
        <v>170</v>
      </c>
      <c r="AU1610" s="235" t="s">
        <v>79</v>
      </c>
      <c r="AV1610" s="13" t="s">
        <v>77</v>
      </c>
      <c r="AW1610" s="13" t="s">
        <v>31</v>
      </c>
      <c r="AX1610" s="13" t="s">
        <v>69</v>
      </c>
      <c r="AY1610" s="235" t="s">
        <v>159</v>
      </c>
    </row>
    <row r="1611" s="14" customFormat="1">
      <c r="A1611" s="14"/>
      <c r="B1611" s="236"/>
      <c r="C1611" s="237"/>
      <c r="D1611" s="227" t="s">
        <v>170</v>
      </c>
      <c r="E1611" s="238" t="s">
        <v>19</v>
      </c>
      <c r="F1611" s="239" t="s">
        <v>194</v>
      </c>
      <c r="G1611" s="237"/>
      <c r="H1611" s="240">
        <v>3</v>
      </c>
      <c r="I1611" s="241"/>
      <c r="J1611" s="237"/>
      <c r="K1611" s="237"/>
      <c r="L1611" s="242"/>
      <c r="M1611" s="243"/>
      <c r="N1611" s="244"/>
      <c r="O1611" s="244"/>
      <c r="P1611" s="244"/>
      <c r="Q1611" s="244"/>
      <c r="R1611" s="244"/>
      <c r="S1611" s="244"/>
      <c r="T1611" s="245"/>
      <c r="U1611" s="14"/>
      <c r="V1611" s="14"/>
      <c r="W1611" s="14"/>
      <c r="X1611" s="14"/>
      <c r="Y1611" s="14"/>
      <c r="Z1611" s="14"/>
      <c r="AA1611" s="14"/>
      <c r="AB1611" s="14"/>
      <c r="AC1611" s="14"/>
      <c r="AD1611" s="14"/>
      <c r="AE1611" s="14"/>
      <c r="AT1611" s="246" t="s">
        <v>170</v>
      </c>
      <c r="AU1611" s="246" t="s">
        <v>79</v>
      </c>
      <c r="AV1611" s="14" t="s">
        <v>79</v>
      </c>
      <c r="AW1611" s="14" t="s">
        <v>31</v>
      </c>
      <c r="AX1611" s="14" t="s">
        <v>69</v>
      </c>
      <c r="AY1611" s="246" t="s">
        <v>159</v>
      </c>
    </row>
    <row r="1612" s="13" customFormat="1">
      <c r="A1612" s="13"/>
      <c r="B1612" s="225"/>
      <c r="C1612" s="226"/>
      <c r="D1612" s="227" t="s">
        <v>170</v>
      </c>
      <c r="E1612" s="228" t="s">
        <v>19</v>
      </c>
      <c r="F1612" s="229" t="s">
        <v>1816</v>
      </c>
      <c r="G1612" s="226"/>
      <c r="H1612" s="228" t="s">
        <v>19</v>
      </c>
      <c r="I1612" s="230"/>
      <c r="J1612" s="226"/>
      <c r="K1612" s="226"/>
      <c r="L1612" s="231"/>
      <c r="M1612" s="232"/>
      <c r="N1612" s="233"/>
      <c r="O1612" s="233"/>
      <c r="P1612" s="233"/>
      <c r="Q1612" s="233"/>
      <c r="R1612" s="233"/>
      <c r="S1612" s="233"/>
      <c r="T1612" s="234"/>
      <c r="U1612" s="13"/>
      <c r="V1612" s="13"/>
      <c r="W1612" s="13"/>
      <c r="X1612" s="13"/>
      <c r="Y1612" s="13"/>
      <c r="Z1612" s="13"/>
      <c r="AA1612" s="13"/>
      <c r="AB1612" s="13"/>
      <c r="AC1612" s="13"/>
      <c r="AD1612" s="13"/>
      <c r="AE1612" s="13"/>
      <c r="AT1612" s="235" t="s">
        <v>170</v>
      </c>
      <c r="AU1612" s="235" t="s">
        <v>79</v>
      </c>
      <c r="AV1612" s="13" t="s">
        <v>77</v>
      </c>
      <c r="AW1612" s="13" t="s">
        <v>31</v>
      </c>
      <c r="AX1612" s="13" t="s">
        <v>69</v>
      </c>
      <c r="AY1612" s="235" t="s">
        <v>159</v>
      </c>
    </row>
    <row r="1613" s="14" customFormat="1">
      <c r="A1613" s="14"/>
      <c r="B1613" s="236"/>
      <c r="C1613" s="237"/>
      <c r="D1613" s="227" t="s">
        <v>170</v>
      </c>
      <c r="E1613" s="238" t="s">
        <v>19</v>
      </c>
      <c r="F1613" s="239" t="s">
        <v>1817</v>
      </c>
      <c r="G1613" s="237"/>
      <c r="H1613" s="240">
        <v>7.2000000000000002</v>
      </c>
      <c r="I1613" s="241"/>
      <c r="J1613" s="237"/>
      <c r="K1613" s="237"/>
      <c r="L1613" s="242"/>
      <c r="M1613" s="243"/>
      <c r="N1613" s="244"/>
      <c r="O1613" s="244"/>
      <c r="P1613" s="244"/>
      <c r="Q1613" s="244"/>
      <c r="R1613" s="244"/>
      <c r="S1613" s="244"/>
      <c r="T1613" s="245"/>
      <c r="U1613" s="14"/>
      <c r="V1613" s="14"/>
      <c r="W1613" s="14"/>
      <c r="X1613" s="14"/>
      <c r="Y1613" s="14"/>
      <c r="Z1613" s="14"/>
      <c r="AA1613" s="14"/>
      <c r="AB1613" s="14"/>
      <c r="AC1613" s="14"/>
      <c r="AD1613" s="14"/>
      <c r="AE1613" s="14"/>
      <c r="AT1613" s="246" t="s">
        <v>170</v>
      </c>
      <c r="AU1613" s="246" t="s">
        <v>79</v>
      </c>
      <c r="AV1613" s="14" t="s">
        <v>79</v>
      </c>
      <c r="AW1613" s="14" t="s">
        <v>31</v>
      </c>
      <c r="AX1613" s="14" t="s">
        <v>69</v>
      </c>
      <c r="AY1613" s="246" t="s">
        <v>159</v>
      </c>
    </row>
    <row r="1614" s="16" customFormat="1">
      <c r="A1614" s="16"/>
      <c r="B1614" s="268"/>
      <c r="C1614" s="269"/>
      <c r="D1614" s="227" t="s">
        <v>170</v>
      </c>
      <c r="E1614" s="270" t="s">
        <v>19</v>
      </c>
      <c r="F1614" s="271" t="s">
        <v>585</v>
      </c>
      <c r="G1614" s="269"/>
      <c r="H1614" s="272">
        <v>80.100000000000009</v>
      </c>
      <c r="I1614" s="273"/>
      <c r="J1614" s="269"/>
      <c r="K1614" s="269"/>
      <c r="L1614" s="274"/>
      <c r="M1614" s="275"/>
      <c r="N1614" s="276"/>
      <c r="O1614" s="276"/>
      <c r="P1614" s="276"/>
      <c r="Q1614" s="276"/>
      <c r="R1614" s="276"/>
      <c r="S1614" s="276"/>
      <c r="T1614" s="277"/>
      <c r="U1614" s="16"/>
      <c r="V1614" s="16"/>
      <c r="W1614" s="16"/>
      <c r="X1614" s="16"/>
      <c r="Y1614" s="16"/>
      <c r="Z1614" s="16"/>
      <c r="AA1614" s="16"/>
      <c r="AB1614" s="16"/>
      <c r="AC1614" s="16"/>
      <c r="AD1614" s="16"/>
      <c r="AE1614" s="16"/>
      <c r="AT1614" s="278" t="s">
        <v>170</v>
      </c>
      <c r="AU1614" s="278" t="s">
        <v>79</v>
      </c>
      <c r="AV1614" s="16" t="s">
        <v>194</v>
      </c>
      <c r="AW1614" s="16" t="s">
        <v>31</v>
      </c>
      <c r="AX1614" s="16" t="s">
        <v>69</v>
      </c>
      <c r="AY1614" s="278" t="s">
        <v>159</v>
      </c>
    </row>
    <row r="1615" s="13" customFormat="1">
      <c r="A1615" s="13"/>
      <c r="B1615" s="225"/>
      <c r="C1615" s="226"/>
      <c r="D1615" s="227" t="s">
        <v>170</v>
      </c>
      <c r="E1615" s="228" t="s">
        <v>19</v>
      </c>
      <c r="F1615" s="229" t="s">
        <v>1818</v>
      </c>
      <c r="G1615" s="226"/>
      <c r="H1615" s="228" t="s">
        <v>19</v>
      </c>
      <c r="I1615" s="230"/>
      <c r="J1615" s="226"/>
      <c r="K1615" s="226"/>
      <c r="L1615" s="231"/>
      <c r="M1615" s="232"/>
      <c r="N1615" s="233"/>
      <c r="O1615" s="233"/>
      <c r="P1615" s="233"/>
      <c r="Q1615" s="233"/>
      <c r="R1615" s="233"/>
      <c r="S1615" s="233"/>
      <c r="T1615" s="234"/>
      <c r="U1615" s="13"/>
      <c r="V1615" s="13"/>
      <c r="W1615" s="13"/>
      <c r="X1615" s="13"/>
      <c r="Y1615" s="13"/>
      <c r="Z1615" s="13"/>
      <c r="AA1615" s="13"/>
      <c r="AB1615" s="13"/>
      <c r="AC1615" s="13"/>
      <c r="AD1615" s="13"/>
      <c r="AE1615" s="13"/>
      <c r="AT1615" s="235" t="s">
        <v>170</v>
      </c>
      <c r="AU1615" s="235" t="s">
        <v>79</v>
      </c>
      <c r="AV1615" s="13" t="s">
        <v>77</v>
      </c>
      <c r="AW1615" s="13" t="s">
        <v>31</v>
      </c>
      <c r="AX1615" s="13" t="s">
        <v>69</v>
      </c>
      <c r="AY1615" s="235" t="s">
        <v>159</v>
      </c>
    </row>
    <row r="1616" s="13" customFormat="1">
      <c r="A1616" s="13"/>
      <c r="B1616" s="225"/>
      <c r="C1616" s="226"/>
      <c r="D1616" s="227" t="s">
        <v>170</v>
      </c>
      <c r="E1616" s="228" t="s">
        <v>19</v>
      </c>
      <c r="F1616" s="229" t="s">
        <v>1819</v>
      </c>
      <c r="G1616" s="226"/>
      <c r="H1616" s="228" t="s">
        <v>19</v>
      </c>
      <c r="I1616" s="230"/>
      <c r="J1616" s="226"/>
      <c r="K1616" s="226"/>
      <c r="L1616" s="231"/>
      <c r="M1616" s="232"/>
      <c r="N1616" s="233"/>
      <c r="O1616" s="233"/>
      <c r="P1616" s="233"/>
      <c r="Q1616" s="233"/>
      <c r="R1616" s="233"/>
      <c r="S1616" s="233"/>
      <c r="T1616" s="234"/>
      <c r="U1616" s="13"/>
      <c r="V1616" s="13"/>
      <c r="W1616" s="13"/>
      <c r="X1616" s="13"/>
      <c r="Y1616" s="13"/>
      <c r="Z1616" s="13"/>
      <c r="AA1616" s="13"/>
      <c r="AB1616" s="13"/>
      <c r="AC1616" s="13"/>
      <c r="AD1616" s="13"/>
      <c r="AE1616" s="13"/>
      <c r="AT1616" s="235" t="s">
        <v>170</v>
      </c>
      <c r="AU1616" s="235" t="s">
        <v>79</v>
      </c>
      <c r="AV1616" s="13" t="s">
        <v>77</v>
      </c>
      <c r="AW1616" s="13" t="s">
        <v>31</v>
      </c>
      <c r="AX1616" s="13" t="s">
        <v>69</v>
      </c>
      <c r="AY1616" s="235" t="s">
        <v>159</v>
      </c>
    </row>
    <row r="1617" s="14" customFormat="1">
      <c r="A1617" s="14"/>
      <c r="B1617" s="236"/>
      <c r="C1617" s="237"/>
      <c r="D1617" s="227" t="s">
        <v>170</v>
      </c>
      <c r="E1617" s="238" t="s">
        <v>19</v>
      </c>
      <c r="F1617" s="239" t="s">
        <v>1750</v>
      </c>
      <c r="G1617" s="237"/>
      <c r="H1617" s="240">
        <v>4.7999999999999998</v>
      </c>
      <c r="I1617" s="241"/>
      <c r="J1617" s="237"/>
      <c r="K1617" s="237"/>
      <c r="L1617" s="242"/>
      <c r="M1617" s="243"/>
      <c r="N1617" s="244"/>
      <c r="O1617" s="244"/>
      <c r="P1617" s="244"/>
      <c r="Q1617" s="244"/>
      <c r="R1617" s="244"/>
      <c r="S1617" s="244"/>
      <c r="T1617" s="245"/>
      <c r="U1617" s="14"/>
      <c r="V1617" s="14"/>
      <c r="W1617" s="14"/>
      <c r="X1617" s="14"/>
      <c r="Y1617" s="14"/>
      <c r="Z1617" s="14"/>
      <c r="AA1617" s="14"/>
      <c r="AB1617" s="14"/>
      <c r="AC1617" s="14"/>
      <c r="AD1617" s="14"/>
      <c r="AE1617" s="14"/>
      <c r="AT1617" s="246" t="s">
        <v>170</v>
      </c>
      <c r="AU1617" s="246" t="s">
        <v>79</v>
      </c>
      <c r="AV1617" s="14" t="s">
        <v>79</v>
      </c>
      <c r="AW1617" s="14" t="s">
        <v>31</v>
      </c>
      <c r="AX1617" s="14" t="s">
        <v>69</v>
      </c>
      <c r="AY1617" s="246" t="s">
        <v>159</v>
      </c>
    </row>
    <row r="1618" s="16" customFormat="1">
      <c r="A1618" s="16"/>
      <c r="B1618" s="268"/>
      <c r="C1618" s="269"/>
      <c r="D1618" s="227" t="s">
        <v>170</v>
      </c>
      <c r="E1618" s="270" t="s">
        <v>19</v>
      </c>
      <c r="F1618" s="271" t="s">
        <v>585</v>
      </c>
      <c r="G1618" s="269"/>
      <c r="H1618" s="272">
        <v>4.7999999999999998</v>
      </c>
      <c r="I1618" s="273"/>
      <c r="J1618" s="269"/>
      <c r="K1618" s="269"/>
      <c r="L1618" s="274"/>
      <c r="M1618" s="275"/>
      <c r="N1618" s="276"/>
      <c r="O1618" s="276"/>
      <c r="P1618" s="276"/>
      <c r="Q1618" s="276"/>
      <c r="R1618" s="276"/>
      <c r="S1618" s="276"/>
      <c r="T1618" s="277"/>
      <c r="U1618" s="16"/>
      <c r="V1618" s="16"/>
      <c r="W1618" s="16"/>
      <c r="X1618" s="16"/>
      <c r="Y1618" s="16"/>
      <c r="Z1618" s="16"/>
      <c r="AA1618" s="16"/>
      <c r="AB1618" s="16"/>
      <c r="AC1618" s="16"/>
      <c r="AD1618" s="16"/>
      <c r="AE1618" s="16"/>
      <c r="AT1618" s="278" t="s">
        <v>170</v>
      </c>
      <c r="AU1618" s="278" t="s">
        <v>79</v>
      </c>
      <c r="AV1618" s="16" t="s">
        <v>194</v>
      </c>
      <c r="AW1618" s="16" t="s">
        <v>31</v>
      </c>
      <c r="AX1618" s="16" t="s">
        <v>69</v>
      </c>
      <c r="AY1618" s="278" t="s">
        <v>159</v>
      </c>
    </row>
    <row r="1619" s="15" customFormat="1">
      <c r="A1619" s="15"/>
      <c r="B1619" s="247"/>
      <c r="C1619" s="248"/>
      <c r="D1619" s="227" t="s">
        <v>170</v>
      </c>
      <c r="E1619" s="249" t="s">
        <v>19</v>
      </c>
      <c r="F1619" s="250" t="s">
        <v>188</v>
      </c>
      <c r="G1619" s="248"/>
      <c r="H1619" s="251">
        <v>84.900000000000006</v>
      </c>
      <c r="I1619" s="252"/>
      <c r="J1619" s="248"/>
      <c r="K1619" s="248"/>
      <c r="L1619" s="253"/>
      <c r="M1619" s="254"/>
      <c r="N1619" s="255"/>
      <c r="O1619" s="255"/>
      <c r="P1619" s="255"/>
      <c r="Q1619" s="255"/>
      <c r="R1619" s="255"/>
      <c r="S1619" s="255"/>
      <c r="T1619" s="256"/>
      <c r="U1619" s="15"/>
      <c r="V1619" s="15"/>
      <c r="W1619" s="15"/>
      <c r="X1619" s="15"/>
      <c r="Y1619" s="15"/>
      <c r="Z1619" s="15"/>
      <c r="AA1619" s="15"/>
      <c r="AB1619" s="15"/>
      <c r="AC1619" s="15"/>
      <c r="AD1619" s="15"/>
      <c r="AE1619" s="15"/>
      <c r="AT1619" s="257" t="s">
        <v>170</v>
      </c>
      <c r="AU1619" s="257" t="s">
        <v>79</v>
      </c>
      <c r="AV1619" s="15" t="s">
        <v>166</v>
      </c>
      <c r="AW1619" s="15" t="s">
        <v>31</v>
      </c>
      <c r="AX1619" s="15" t="s">
        <v>77</v>
      </c>
      <c r="AY1619" s="257" t="s">
        <v>159</v>
      </c>
    </row>
    <row r="1620" s="2" customFormat="1" ht="21.75" customHeight="1">
      <c r="A1620" s="41"/>
      <c r="B1620" s="42"/>
      <c r="C1620" s="207" t="s">
        <v>1820</v>
      </c>
      <c r="D1620" s="207" t="s">
        <v>161</v>
      </c>
      <c r="E1620" s="208" t="s">
        <v>1821</v>
      </c>
      <c r="F1620" s="209" t="s">
        <v>1822</v>
      </c>
      <c r="G1620" s="210" t="s">
        <v>251</v>
      </c>
      <c r="H1620" s="211">
        <v>402.56</v>
      </c>
      <c r="I1620" s="212"/>
      <c r="J1620" s="213">
        <f>ROUND(I1620*H1620,2)</f>
        <v>0</v>
      </c>
      <c r="K1620" s="209" t="s">
        <v>165</v>
      </c>
      <c r="L1620" s="47"/>
      <c r="M1620" s="214" t="s">
        <v>19</v>
      </c>
      <c r="N1620" s="215" t="s">
        <v>40</v>
      </c>
      <c r="O1620" s="87"/>
      <c r="P1620" s="216">
        <f>O1620*H1620</f>
        <v>0</v>
      </c>
      <c r="Q1620" s="216">
        <v>0.0028600000000000001</v>
      </c>
      <c r="R1620" s="216">
        <f>Q1620*H1620</f>
        <v>1.1513216000000002</v>
      </c>
      <c r="S1620" s="216">
        <v>0</v>
      </c>
      <c r="T1620" s="217">
        <f>S1620*H1620</f>
        <v>0</v>
      </c>
      <c r="U1620" s="41"/>
      <c r="V1620" s="41"/>
      <c r="W1620" s="41"/>
      <c r="X1620" s="41"/>
      <c r="Y1620" s="41"/>
      <c r="Z1620" s="41"/>
      <c r="AA1620" s="41"/>
      <c r="AB1620" s="41"/>
      <c r="AC1620" s="41"/>
      <c r="AD1620" s="41"/>
      <c r="AE1620" s="41"/>
      <c r="AR1620" s="218" t="s">
        <v>273</v>
      </c>
      <c r="AT1620" s="218" t="s">
        <v>161</v>
      </c>
      <c r="AU1620" s="218" t="s">
        <v>79</v>
      </c>
      <c r="AY1620" s="20" t="s">
        <v>159</v>
      </c>
      <c r="BE1620" s="219">
        <f>IF(N1620="základní",J1620,0)</f>
        <v>0</v>
      </c>
      <c r="BF1620" s="219">
        <f>IF(N1620="snížená",J1620,0)</f>
        <v>0</v>
      </c>
      <c r="BG1620" s="219">
        <f>IF(N1620="zákl. přenesená",J1620,0)</f>
        <v>0</v>
      </c>
      <c r="BH1620" s="219">
        <f>IF(N1620="sníž. přenesená",J1620,0)</f>
        <v>0</v>
      </c>
      <c r="BI1620" s="219">
        <f>IF(N1620="nulová",J1620,0)</f>
        <v>0</v>
      </c>
      <c r="BJ1620" s="20" t="s">
        <v>77</v>
      </c>
      <c r="BK1620" s="219">
        <f>ROUND(I1620*H1620,2)</f>
        <v>0</v>
      </c>
      <c r="BL1620" s="20" t="s">
        <v>273</v>
      </c>
      <c r="BM1620" s="218" t="s">
        <v>1823</v>
      </c>
    </row>
    <row r="1621" s="2" customFormat="1">
      <c r="A1621" s="41"/>
      <c r="B1621" s="42"/>
      <c r="C1621" s="43"/>
      <c r="D1621" s="220" t="s">
        <v>168</v>
      </c>
      <c r="E1621" s="43"/>
      <c r="F1621" s="221" t="s">
        <v>1824</v>
      </c>
      <c r="G1621" s="43"/>
      <c r="H1621" s="43"/>
      <c r="I1621" s="222"/>
      <c r="J1621" s="43"/>
      <c r="K1621" s="43"/>
      <c r="L1621" s="47"/>
      <c r="M1621" s="223"/>
      <c r="N1621" s="224"/>
      <c r="O1621" s="87"/>
      <c r="P1621" s="87"/>
      <c r="Q1621" s="87"/>
      <c r="R1621" s="87"/>
      <c r="S1621" s="87"/>
      <c r="T1621" s="88"/>
      <c r="U1621" s="41"/>
      <c r="V1621" s="41"/>
      <c r="W1621" s="41"/>
      <c r="X1621" s="41"/>
      <c r="Y1621" s="41"/>
      <c r="Z1621" s="41"/>
      <c r="AA1621" s="41"/>
      <c r="AB1621" s="41"/>
      <c r="AC1621" s="41"/>
      <c r="AD1621" s="41"/>
      <c r="AE1621" s="41"/>
      <c r="AT1621" s="20" t="s">
        <v>168</v>
      </c>
      <c r="AU1621" s="20" t="s">
        <v>79</v>
      </c>
    </row>
    <row r="1622" s="13" customFormat="1">
      <c r="A1622" s="13"/>
      <c r="B1622" s="225"/>
      <c r="C1622" s="226"/>
      <c r="D1622" s="227" t="s">
        <v>170</v>
      </c>
      <c r="E1622" s="228" t="s">
        <v>19</v>
      </c>
      <c r="F1622" s="229" t="s">
        <v>1825</v>
      </c>
      <c r="G1622" s="226"/>
      <c r="H1622" s="228" t="s">
        <v>19</v>
      </c>
      <c r="I1622" s="230"/>
      <c r="J1622" s="226"/>
      <c r="K1622" s="226"/>
      <c r="L1622" s="231"/>
      <c r="M1622" s="232"/>
      <c r="N1622" s="233"/>
      <c r="O1622" s="233"/>
      <c r="P1622" s="233"/>
      <c r="Q1622" s="233"/>
      <c r="R1622" s="233"/>
      <c r="S1622" s="233"/>
      <c r="T1622" s="234"/>
      <c r="U1622" s="13"/>
      <c r="V1622" s="13"/>
      <c r="W1622" s="13"/>
      <c r="X1622" s="13"/>
      <c r="Y1622" s="13"/>
      <c r="Z1622" s="13"/>
      <c r="AA1622" s="13"/>
      <c r="AB1622" s="13"/>
      <c r="AC1622" s="13"/>
      <c r="AD1622" s="13"/>
      <c r="AE1622" s="13"/>
      <c r="AT1622" s="235" t="s">
        <v>170</v>
      </c>
      <c r="AU1622" s="235" t="s">
        <v>79</v>
      </c>
      <c r="AV1622" s="13" t="s">
        <v>77</v>
      </c>
      <c r="AW1622" s="13" t="s">
        <v>31</v>
      </c>
      <c r="AX1622" s="13" t="s">
        <v>69</v>
      </c>
      <c r="AY1622" s="235" t="s">
        <v>159</v>
      </c>
    </row>
    <row r="1623" s="14" customFormat="1">
      <c r="A1623" s="14"/>
      <c r="B1623" s="236"/>
      <c r="C1623" s="237"/>
      <c r="D1623" s="227" t="s">
        <v>170</v>
      </c>
      <c r="E1623" s="238" t="s">
        <v>19</v>
      </c>
      <c r="F1623" s="239" t="s">
        <v>1826</v>
      </c>
      <c r="G1623" s="237"/>
      <c r="H1623" s="240">
        <v>357.04000000000002</v>
      </c>
      <c r="I1623" s="241"/>
      <c r="J1623" s="237"/>
      <c r="K1623" s="237"/>
      <c r="L1623" s="242"/>
      <c r="M1623" s="243"/>
      <c r="N1623" s="244"/>
      <c r="O1623" s="244"/>
      <c r="P1623" s="244"/>
      <c r="Q1623" s="244"/>
      <c r="R1623" s="244"/>
      <c r="S1623" s="244"/>
      <c r="T1623" s="245"/>
      <c r="U1623" s="14"/>
      <c r="V1623" s="14"/>
      <c r="W1623" s="14"/>
      <c r="X1623" s="14"/>
      <c r="Y1623" s="14"/>
      <c r="Z1623" s="14"/>
      <c r="AA1623" s="14"/>
      <c r="AB1623" s="14"/>
      <c r="AC1623" s="14"/>
      <c r="AD1623" s="14"/>
      <c r="AE1623" s="14"/>
      <c r="AT1623" s="246" t="s">
        <v>170</v>
      </c>
      <c r="AU1623" s="246" t="s">
        <v>79</v>
      </c>
      <c r="AV1623" s="14" t="s">
        <v>79</v>
      </c>
      <c r="AW1623" s="14" t="s">
        <v>31</v>
      </c>
      <c r="AX1623" s="14" t="s">
        <v>69</v>
      </c>
      <c r="AY1623" s="246" t="s">
        <v>159</v>
      </c>
    </row>
    <row r="1624" s="13" customFormat="1">
      <c r="A1624" s="13"/>
      <c r="B1624" s="225"/>
      <c r="C1624" s="226"/>
      <c r="D1624" s="227" t="s">
        <v>170</v>
      </c>
      <c r="E1624" s="228" t="s">
        <v>19</v>
      </c>
      <c r="F1624" s="229" t="s">
        <v>1827</v>
      </c>
      <c r="G1624" s="226"/>
      <c r="H1624" s="228" t="s">
        <v>19</v>
      </c>
      <c r="I1624" s="230"/>
      <c r="J1624" s="226"/>
      <c r="K1624" s="226"/>
      <c r="L1624" s="231"/>
      <c r="M1624" s="232"/>
      <c r="N1624" s="233"/>
      <c r="O1624" s="233"/>
      <c r="P1624" s="233"/>
      <c r="Q1624" s="233"/>
      <c r="R1624" s="233"/>
      <c r="S1624" s="233"/>
      <c r="T1624" s="234"/>
      <c r="U1624" s="13"/>
      <c r="V1624" s="13"/>
      <c r="W1624" s="13"/>
      <c r="X1624" s="13"/>
      <c r="Y1624" s="13"/>
      <c r="Z1624" s="13"/>
      <c r="AA1624" s="13"/>
      <c r="AB1624" s="13"/>
      <c r="AC1624" s="13"/>
      <c r="AD1624" s="13"/>
      <c r="AE1624" s="13"/>
      <c r="AT1624" s="235" t="s">
        <v>170</v>
      </c>
      <c r="AU1624" s="235" t="s">
        <v>79</v>
      </c>
      <c r="AV1624" s="13" t="s">
        <v>77</v>
      </c>
      <c r="AW1624" s="13" t="s">
        <v>31</v>
      </c>
      <c r="AX1624" s="13" t="s">
        <v>69</v>
      </c>
      <c r="AY1624" s="235" t="s">
        <v>159</v>
      </c>
    </row>
    <row r="1625" s="14" customFormat="1">
      <c r="A1625" s="14"/>
      <c r="B1625" s="236"/>
      <c r="C1625" s="237"/>
      <c r="D1625" s="227" t="s">
        <v>170</v>
      </c>
      <c r="E1625" s="238" t="s">
        <v>19</v>
      </c>
      <c r="F1625" s="239" t="s">
        <v>1828</v>
      </c>
      <c r="G1625" s="237"/>
      <c r="H1625" s="240">
        <v>45.520000000000003</v>
      </c>
      <c r="I1625" s="241"/>
      <c r="J1625" s="237"/>
      <c r="K1625" s="237"/>
      <c r="L1625" s="242"/>
      <c r="M1625" s="243"/>
      <c r="N1625" s="244"/>
      <c r="O1625" s="244"/>
      <c r="P1625" s="244"/>
      <c r="Q1625" s="244"/>
      <c r="R1625" s="244"/>
      <c r="S1625" s="244"/>
      <c r="T1625" s="245"/>
      <c r="U1625" s="14"/>
      <c r="V1625" s="14"/>
      <c r="W1625" s="14"/>
      <c r="X1625" s="14"/>
      <c r="Y1625" s="14"/>
      <c r="Z1625" s="14"/>
      <c r="AA1625" s="14"/>
      <c r="AB1625" s="14"/>
      <c r="AC1625" s="14"/>
      <c r="AD1625" s="14"/>
      <c r="AE1625" s="14"/>
      <c r="AT1625" s="246" t="s">
        <v>170</v>
      </c>
      <c r="AU1625" s="246" t="s">
        <v>79</v>
      </c>
      <c r="AV1625" s="14" t="s">
        <v>79</v>
      </c>
      <c r="AW1625" s="14" t="s">
        <v>31</v>
      </c>
      <c r="AX1625" s="14" t="s">
        <v>69</v>
      </c>
      <c r="AY1625" s="246" t="s">
        <v>159</v>
      </c>
    </row>
    <row r="1626" s="15" customFormat="1">
      <c r="A1626" s="15"/>
      <c r="B1626" s="247"/>
      <c r="C1626" s="248"/>
      <c r="D1626" s="227" t="s">
        <v>170</v>
      </c>
      <c r="E1626" s="249" t="s">
        <v>19</v>
      </c>
      <c r="F1626" s="250" t="s">
        <v>188</v>
      </c>
      <c r="G1626" s="248"/>
      <c r="H1626" s="251">
        <v>402.56</v>
      </c>
      <c r="I1626" s="252"/>
      <c r="J1626" s="248"/>
      <c r="K1626" s="248"/>
      <c r="L1626" s="253"/>
      <c r="M1626" s="254"/>
      <c r="N1626" s="255"/>
      <c r="O1626" s="255"/>
      <c r="P1626" s="255"/>
      <c r="Q1626" s="255"/>
      <c r="R1626" s="255"/>
      <c r="S1626" s="255"/>
      <c r="T1626" s="256"/>
      <c r="U1626" s="15"/>
      <c r="V1626" s="15"/>
      <c r="W1626" s="15"/>
      <c r="X1626" s="15"/>
      <c r="Y1626" s="15"/>
      <c r="Z1626" s="15"/>
      <c r="AA1626" s="15"/>
      <c r="AB1626" s="15"/>
      <c r="AC1626" s="15"/>
      <c r="AD1626" s="15"/>
      <c r="AE1626" s="15"/>
      <c r="AT1626" s="257" t="s">
        <v>170</v>
      </c>
      <c r="AU1626" s="257" t="s">
        <v>79</v>
      </c>
      <c r="AV1626" s="15" t="s">
        <v>166</v>
      </c>
      <c r="AW1626" s="15" t="s">
        <v>31</v>
      </c>
      <c r="AX1626" s="15" t="s">
        <v>77</v>
      </c>
      <c r="AY1626" s="257" t="s">
        <v>159</v>
      </c>
    </row>
    <row r="1627" s="2" customFormat="1" ht="24.15" customHeight="1">
      <c r="A1627" s="41"/>
      <c r="B1627" s="42"/>
      <c r="C1627" s="207" t="s">
        <v>1829</v>
      </c>
      <c r="D1627" s="207" t="s">
        <v>161</v>
      </c>
      <c r="E1627" s="208" t="s">
        <v>1830</v>
      </c>
      <c r="F1627" s="209" t="s">
        <v>1831</v>
      </c>
      <c r="G1627" s="210" t="s">
        <v>235</v>
      </c>
      <c r="H1627" s="211">
        <v>3</v>
      </c>
      <c r="I1627" s="212"/>
      <c r="J1627" s="213">
        <f>ROUND(I1627*H1627,2)</f>
        <v>0</v>
      </c>
      <c r="K1627" s="209" t="s">
        <v>165</v>
      </c>
      <c r="L1627" s="47"/>
      <c r="M1627" s="214" t="s">
        <v>19</v>
      </c>
      <c r="N1627" s="215" t="s">
        <v>40</v>
      </c>
      <c r="O1627" s="87"/>
      <c r="P1627" s="216">
        <f>O1627*H1627</f>
        <v>0</v>
      </c>
      <c r="Q1627" s="216">
        <v>0.00067000000000000002</v>
      </c>
      <c r="R1627" s="216">
        <f>Q1627*H1627</f>
        <v>0.0020100000000000001</v>
      </c>
      <c r="S1627" s="216">
        <v>0</v>
      </c>
      <c r="T1627" s="217">
        <f>S1627*H1627</f>
        <v>0</v>
      </c>
      <c r="U1627" s="41"/>
      <c r="V1627" s="41"/>
      <c r="W1627" s="41"/>
      <c r="X1627" s="41"/>
      <c r="Y1627" s="41"/>
      <c r="Z1627" s="41"/>
      <c r="AA1627" s="41"/>
      <c r="AB1627" s="41"/>
      <c r="AC1627" s="41"/>
      <c r="AD1627" s="41"/>
      <c r="AE1627" s="41"/>
      <c r="AR1627" s="218" t="s">
        <v>273</v>
      </c>
      <c r="AT1627" s="218" t="s">
        <v>161</v>
      </c>
      <c r="AU1627" s="218" t="s">
        <v>79</v>
      </c>
      <c r="AY1627" s="20" t="s">
        <v>159</v>
      </c>
      <c r="BE1627" s="219">
        <f>IF(N1627="základní",J1627,0)</f>
        <v>0</v>
      </c>
      <c r="BF1627" s="219">
        <f>IF(N1627="snížená",J1627,0)</f>
        <v>0</v>
      </c>
      <c r="BG1627" s="219">
        <f>IF(N1627="zákl. přenesená",J1627,0)</f>
        <v>0</v>
      </c>
      <c r="BH1627" s="219">
        <f>IF(N1627="sníž. přenesená",J1627,0)</f>
        <v>0</v>
      </c>
      <c r="BI1627" s="219">
        <f>IF(N1627="nulová",J1627,0)</f>
        <v>0</v>
      </c>
      <c r="BJ1627" s="20" t="s">
        <v>77</v>
      </c>
      <c r="BK1627" s="219">
        <f>ROUND(I1627*H1627,2)</f>
        <v>0</v>
      </c>
      <c r="BL1627" s="20" t="s">
        <v>273</v>
      </c>
      <c r="BM1627" s="218" t="s">
        <v>1832</v>
      </c>
    </row>
    <row r="1628" s="2" customFormat="1">
      <c r="A1628" s="41"/>
      <c r="B1628" s="42"/>
      <c r="C1628" s="43"/>
      <c r="D1628" s="220" t="s">
        <v>168</v>
      </c>
      <c r="E1628" s="43"/>
      <c r="F1628" s="221" t="s">
        <v>1833</v>
      </c>
      <c r="G1628" s="43"/>
      <c r="H1628" s="43"/>
      <c r="I1628" s="222"/>
      <c r="J1628" s="43"/>
      <c r="K1628" s="43"/>
      <c r="L1628" s="47"/>
      <c r="M1628" s="223"/>
      <c r="N1628" s="224"/>
      <c r="O1628" s="87"/>
      <c r="P1628" s="87"/>
      <c r="Q1628" s="87"/>
      <c r="R1628" s="87"/>
      <c r="S1628" s="87"/>
      <c r="T1628" s="88"/>
      <c r="U1628" s="41"/>
      <c r="V1628" s="41"/>
      <c r="W1628" s="41"/>
      <c r="X1628" s="41"/>
      <c r="Y1628" s="41"/>
      <c r="Z1628" s="41"/>
      <c r="AA1628" s="41"/>
      <c r="AB1628" s="41"/>
      <c r="AC1628" s="41"/>
      <c r="AD1628" s="41"/>
      <c r="AE1628" s="41"/>
      <c r="AT1628" s="20" t="s">
        <v>168</v>
      </c>
      <c r="AU1628" s="20" t="s">
        <v>79</v>
      </c>
    </row>
    <row r="1629" s="2" customFormat="1" ht="24.15" customHeight="1">
      <c r="A1629" s="41"/>
      <c r="B1629" s="42"/>
      <c r="C1629" s="207" t="s">
        <v>1834</v>
      </c>
      <c r="D1629" s="207" t="s">
        <v>161</v>
      </c>
      <c r="E1629" s="208" t="s">
        <v>1835</v>
      </c>
      <c r="F1629" s="209" t="s">
        <v>1836</v>
      </c>
      <c r="G1629" s="210" t="s">
        <v>251</v>
      </c>
      <c r="H1629" s="211">
        <v>84.400000000000006</v>
      </c>
      <c r="I1629" s="212"/>
      <c r="J1629" s="213">
        <f>ROUND(I1629*H1629,2)</f>
        <v>0</v>
      </c>
      <c r="K1629" s="209" t="s">
        <v>19</v>
      </c>
      <c r="L1629" s="47"/>
      <c r="M1629" s="214" t="s">
        <v>19</v>
      </c>
      <c r="N1629" s="215" t="s">
        <v>40</v>
      </c>
      <c r="O1629" s="87"/>
      <c r="P1629" s="216">
        <f>O1629*H1629</f>
        <v>0</v>
      </c>
      <c r="Q1629" s="216">
        <v>0</v>
      </c>
      <c r="R1629" s="216">
        <f>Q1629*H1629</f>
        <v>0</v>
      </c>
      <c r="S1629" s="216">
        <v>0</v>
      </c>
      <c r="T1629" s="217">
        <f>S1629*H1629</f>
        <v>0</v>
      </c>
      <c r="U1629" s="41"/>
      <c r="V1629" s="41"/>
      <c r="W1629" s="41"/>
      <c r="X1629" s="41"/>
      <c r="Y1629" s="41"/>
      <c r="Z1629" s="41"/>
      <c r="AA1629" s="41"/>
      <c r="AB1629" s="41"/>
      <c r="AC1629" s="41"/>
      <c r="AD1629" s="41"/>
      <c r="AE1629" s="41"/>
      <c r="AR1629" s="218" t="s">
        <v>273</v>
      </c>
      <c r="AT1629" s="218" t="s">
        <v>161</v>
      </c>
      <c r="AU1629" s="218" t="s">
        <v>79</v>
      </c>
      <c r="AY1629" s="20" t="s">
        <v>159</v>
      </c>
      <c r="BE1629" s="219">
        <f>IF(N1629="základní",J1629,0)</f>
        <v>0</v>
      </c>
      <c r="BF1629" s="219">
        <f>IF(N1629="snížená",J1629,0)</f>
        <v>0</v>
      </c>
      <c r="BG1629" s="219">
        <f>IF(N1629="zákl. přenesená",J1629,0)</f>
        <v>0</v>
      </c>
      <c r="BH1629" s="219">
        <f>IF(N1629="sníž. přenesená",J1629,0)</f>
        <v>0</v>
      </c>
      <c r="BI1629" s="219">
        <f>IF(N1629="nulová",J1629,0)</f>
        <v>0</v>
      </c>
      <c r="BJ1629" s="20" t="s">
        <v>77</v>
      </c>
      <c r="BK1629" s="219">
        <f>ROUND(I1629*H1629,2)</f>
        <v>0</v>
      </c>
      <c r="BL1629" s="20" t="s">
        <v>273</v>
      </c>
      <c r="BM1629" s="218" t="s">
        <v>1837</v>
      </c>
    </row>
    <row r="1630" s="2" customFormat="1" ht="24.15" customHeight="1">
      <c r="A1630" s="41"/>
      <c r="B1630" s="42"/>
      <c r="C1630" s="207" t="s">
        <v>1838</v>
      </c>
      <c r="D1630" s="207" t="s">
        <v>161</v>
      </c>
      <c r="E1630" s="208" t="s">
        <v>1839</v>
      </c>
      <c r="F1630" s="209" t="s">
        <v>1840</v>
      </c>
      <c r="G1630" s="210" t="s">
        <v>228</v>
      </c>
      <c r="H1630" s="211">
        <v>2.3780000000000001</v>
      </c>
      <c r="I1630" s="212"/>
      <c r="J1630" s="213">
        <f>ROUND(I1630*H1630,2)</f>
        <v>0</v>
      </c>
      <c r="K1630" s="209" t="s">
        <v>165</v>
      </c>
      <c r="L1630" s="47"/>
      <c r="M1630" s="214" t="s">
        <v>19</v>
      </c>
      <c r="N1630" s="215" t="s">
        <v>40</v>
      </c>
      <c r="O1630" s="87"/>
      <c r="P1630" s="216">
        <f>O1630*H1630</f>
        <v>0</v>
      </c>
      <c r="Q1630" s="216">
        <v>0</v>
      </c>
      <c r="R1630" s="216">
        <f>Q1630*H1630</f>
        <v>0</v>
      </c>
      <c r="S1630" s="216">
        <v>0</v>
      </c>
      <c r="T1630" s="217">
        <f>S1630*H1630</f>
        <v>0</v>
      </c>
      <c r="U1630" s="41"/>
      <c r="V1630" s="41"/>
      <c r="W1630" s="41"/>
      <c r="X1630" s="41"/>
      <c r="Y1630" s="41"/>
      <c r="Z1630" s="41"/>
      <c r="AA1630" s="41"/>
      <c r="AB1630" s="41"/>
      <c r="AC1630" s="41"/>
      <c r="AD1630" s="41"/>
      <c r="AE1630" s="41"/>
      <c r="AR1630" s="218" t="s">
        <v>273</v>
      </c>
      <c r="AT1630" s="218" t="s">
        <v>161</v>
      </c>
      <c r="AU1630" s="218" t="s">
        <v>79</v>
      </c>
      <c r="AY1630" s="20" t="s">
        <v>159</v>
      </c>
      <c r="BE1630" s="219">
        <f>IF(N1630="základní",J1630,0)</f>
        <v>0</v>
      </c>
      <c r="BF1630" s="219">
        <f>IF(N1630="snížená",J1630,0)</f>
        <v>0</v>
      </c>
      <c r="BG1630" s="219">
        <f>IF(N1630="zákl. přenesená",J1630,0)</f>
        <v>0</v>
      </c>
      <c r="BH1630" s="219">
        <f>IF(N1630="sníž. přenesená",J1630,0)</f>
        <v>0</v>
      </c>
      <c r="BI1630" s="219">
        <f>IF(N1630="nulová",J1630,0)</f>
        <v>0</v>
      </c>
      <c r="BJ1630" s="20" t="s">
        <v>77</v>
      </c>
      <c r="BK1630" s="219">
        <f>ROUND(I1630*H1630,2)</f>
        <v>0</v>
      </c>
      <c r="BL1630" s="20" t="s">
        <v>273</v>
      </c>
      <c r="BM1630" s="218" t="s">
        <v>1841</v>
      </c>
    </row>
    <row r="1631" s="2" customFormat="1">
      <c r="A1631" s="41"/>
      <c r="B1631" s="42"/>
      <c r="C1631" s="43"/>
      <c r="D1631" s="220" t="s">
        <v>168</v>
      </c>
      <c r="E1631" s="43"/>
      <c r="F1631" s="221" t="s">
        <v>1842</v>
      </c>
      <c r="G1631" s="43"/>
      <c r="H1631" s="43"/>
      <c r="I1631" s="222"/>
      <c r="J1631" s="43"/>
      <c r="K1631" s="43"/>
      <c r="L1631" s="47"/>
      <c r="M1631" s="223"/>
      <c r="N1631" s="224"/>
      <c r="O1631" s="87"/>
      <c r="P1631" s="87"/>
      <c r="Q1631" s="87"/>
      <c r="R1631" s="87"/>
      <c r="S1631" s="87"/>
      <c r="T1631" s="88"/>
      <c r="U1631" s="41"/>
      <c r="V1631" s="41"/>
      <c r="W1631" s="41"/>
      <c r="X1631" s="41"/>
      <c r="Y1631" s="41"/>
      <c r="Z1631" s="41"/>
      <c r="AA1631" s="41"/>
      <c r="AB1631" s="41"/>
      <c r="AC1631" s="41"/>
      <c r="AD1631" s="41"/>
      <c r="AE1631" s="41"/>
      <c r="AT1631" s="20" t="s">
        <v>168</v>
      </c>
      <c r="AU1631" s="20" t="s">
        <v>79</v>
      </c>
    </row>
    <row r="1632" s="12" customFormat="1" ht="22.8" customHeight="1">
      <c r="A1632" s="12"/>
      <c r="B1632" s="191"/>
      <c r="C1632" s="192"/>
      <c r="D1632" s="193" t="s">
        <v>68</v>
      </c>
      <c r="E1632" s="205" t="s">
        <v>1843</v>
      </c>
      <c r="F1632" s="205" t="s">
        <v>1844</v>
      </c>
      <c r="G1632" s="192"/>
      <c r="H1632" s="192"/>
      <c r="I1632" s="195"/>
      <c r="J1632" s="206">
        <f>BK1632</f>
        <v>0</v>
      </c>
      <c r="K1632" s="192"/>
      <c r="L1632" s="197"/>
      <c r="M1632" s="198"/>
      <c r="N1632" s="199"/>
      <c r="O1632" s="199"/>
      <c r="P1632" s="200">
        <f>SUM(P1633:P1665)</f>
        <v>0</v>
      </c>
      <c r="Q1632" s="199"/>
      <c r="R1632" s="200">
        <f>SUM(R1633:R1665)</f>
        <v>0.21157016000000001</v>
      </c>
      <c r="S1632" s="199"/>
      <c r="T1632" s="201">
        <f>SUM(T1633:T1665)</f>
        <v>5.81274012</v>
      </c>
      <c r="U1632" s="12"/>
      <c r="V1632" s="12"/>
      <c r="W1632" s="12"/>
      <c r="X1632" s="12"/>
      <c r="Y1632" s="12"/>
      <c r="Z1632" s="12"/>
      <c r="AA1632" s="12"/>
      <c r="AB1632" s="12"/>
      <c r="AC1632" s="12"/>
      <c r="AD1632" s="12"/>
      <c r="AE1632" s="12"/>
      <c r="AR1632" s="202" t="s">
        <v>79</v>
      </c>
      <c r="AT1632" s="203" t="s">
        <v>68</v>
      </c>
      <c r="AU1632" s="203" t="s">
        <v>77</v>
      </c>
      <c r="AY1632" s="202" t="s">
        <v>159</v>
      </c>
      <c r="BK1632" s="204">
        <f>SUM(BK1633:BK1665)</f>
        <v>0</v>
      </c>
    </row>
    <row r="1633" s="2" customFormat="1" ht="16.5" customHeight="1">
      <c r="A1633" s="41"/>
      <c r="B1633" s="42"/>
      <c r="C1633" s="207" t="s">
        <v>1845</v>
      </c>
      <c r="D1633" s="207" t="s">
        <v>161</v>
      </c>
      <c r="E1633" s="208" t="s">
        <v>1846</v>
      </c>
      <c r="F1633" s="209" t="s">
        <v>1847</v>
      </c>
      <c r="G1633" s="210" t="s">
        <v>197</v>
      </c>
      <c r="H1633" s="211">
        <v>128.572</v>
      </c>
      <c r="I1633" s="212"/>
      <c r="J1633" s="213">
        <f>ROUND(I1633*H1633,2)</f>
        <v>0</v>
      </c>
      <c r="K1633" s="209" t="s">
        <v>165</v>
      </c>
      <c r="L1633" s="47"/>
      <c r="M1633" s="214" t="s">
        <v>19</v>
      </c>
      <c r="N1633" s="215" t="s">
        <v>40</v>
      </c>
      <c r="O1633" s="87"/>
      <c r="P1633" s="216">
        <f>O1633*H1633</f>
        <v>0</v>
      </c>
      <c r="Q1633" s="216">
        <v>0</v>
      </c>
      <c r="R1633" s="216">
        <f>Q1633*H1633</f>
        <v>0</v>
      </c>
      <c r="S1633" s="216">
        <v>0</v>
      </c>
      <c r="T1633" s="217">
        <f>S1633*H1633</f>
        <v>0</v>
      </c>
      <c r="U1633" s="41"/>
      <c r="V1633" s="41"/>
      <c r="W1633" s="41"/>
      <c r="X1633" s="41"/>
      <c r="Y1633" s="41"/>
      <c r="Z1633" s="41"/>
      <c r="AA1633" s="41"/>
      <c r="AB1633" s="41"/>
      <c r="AC1633" s="41"/>
      <c r="AD1633" s="41"/>
      <c r="AE1633" s="41"/>
      <c r="AR1633" s="218" t="s">
        <v>273</v>
      </c>
      <c r="AT1633" s="218" t="s">
        <v>161</v>
      </c>
      <c r="AU1633" s="218" t="s">
        <v>79</v>
      </c>
      <c r="AY1633" s="20" t="s">
        <v>159</v>
      </c>
      <c r="BE1633" s="219">
        <f>IF(N1633="základní",J1633,0)</f>
        <v>0</v>
      </c>
      <c r="BF1633" s="219">
        <f>IF(N1633="snížená",J1633,0)</f>
        <v>0</v>
      </c>
      <c r="BG1633" s="219">
        <f>IF(N1633="zákl. přenesená",J1633,0)</f>
        <v>0</v>
      </c>
      <c r="BH1633" s="219">
        <f>IF(N1633="sníž. přenesená",J1633,0)</f>
        <v>0</v>
      </c>
      <c r="BI1633" s="219">
        <f>IF(N1633="nulová",J1633,0)</f>
        <v>0</v>
      </c>
      <c r="BJ1633" s="20" t="s">
        <v>77</v>
      </c>
      <c r="BK1633" s="219">
        <f>ROUND(I1633*H1633,2)</f>
        <v>0</v>
      </c>
      <c r="BL1633" s="20" t="s">
        <v>273</v>
      </c>
      <c r="BM1633" s="218" t="s">
        <v>1848</v>
      </c>
    </row>
    <row r="1634" s="2" customFormat="1">
      <c r="A1634" s="41"/>
      <c r="B1634" s="42"/>
      <c r="C1634" s="43"/>
      <c r="D1634" s="220" t="s">
        <v>168</v>
      </c>
      <c r="E1634" s="43"/>
      <c r="F1634" s="221" t="s">
        <v>1849</v>
      </c>
      <c r="G1634" s="43"/>
      <c r="H1634" s="43"/>
      <c r="I1634" s="222"/>
      <c r="J1634" s="43"/>
      <c r="K1634" s="43"/>
      <c r="L1634" s="47"/>
      <c r="M1634" s="223"/>
      <c r="N1634" s="224"/>
      <c r="O1634" s="87"/>
      <c r="P1634" s="87"/>
      <c r="Q1634" s="87"/>
      <c r="R1634" s="87"/>
      <c r="S1634" s="87"/>
      <c r="T1634" s="88"/>
      <c r="U1634" s="41"/>
      <c r="V1634" s="41"/>
      <c r="W1634" s="41"/>
      <c r="X1634" s="41"/>
      <c r="Y1634" s="41"/>
      <c r="Z1634" s="41"/>
      <c r="AA1634" s="41"/>
      <c r="AB1634" s="41"/>
      <c r="AC1634" s="41"/>
      <c r="AD1634" s="41"/>
      <c r="AE1634" s="41"/>
      <c r="AT1634" s="20" t="s">
        <v>168</v>
      </c>
      <c r="AU1634" s="20" t="s">
        <v>79</v>
      </c>
    </row>
    <row r="1635" s="13" customFormat="1">
      <c r="A1635" s="13"/>
      <c r="B1635" s="225"/>
      <c r="C1635" s="226"/>
      <c r="D1635" s="227" t="s">
        <v>170</v>
      </c>
      <c r="E1635" s="228" t="s">
        <v>19</v>
      </c>
      <c r="F1635" s="229" t="s">
        <v>1516</v>
      </c>
      <c r="G1635" s="226"/>
      <c r="H1635" s="228" t="s">
        <v>19</v>
      </c>
      <c r="I1635" s="230"/>
      <c r="J1635" s="226"/>
      <c r="K1635" s="226"/>
      <c r="L1635" s="231"/>
      <c r="M1635" s="232"/>
      <c r="N1635" s="233"/>
      <c r="O1635" s="233"/>
      <c r="P1635" s="233"/>
      <c r="Q1635" s="233"/>
      <c r="R1635" s="233"/>
      <c r="S1635" s="233"/>
      <c r="T1635" s="234"/>
      <c r="U1635" s="13"/>
      <c r="V1635" s="13"/>
      <c r="W1635" s="13"/>
      <c r="X1635" s="13"/>
      <c r="Y1635" s="13"/>
      <c r="Z1635" s="13"/>
      <c r="AA1635" s="13"/>
      <c r="AB1635" s="13"/>
      <c r="AC1635" s="13"/>
      <c r="AD1635" s="13"/>
      <c r="AE1635" s="13"/>
      <c r="AT1635" s="235" t="s">
        <v>170</v>
      </c>
      <c r="AU1635" s="235" t="s">
        <v>79</v>
      </c>
      <c r="AV1635" s="13" t="s">
        <v>77</v>
      </c>
      <c r="AW1635" s="13" t="s">
        <v>31</v>
      </c>
      <c r="AX1635" s="13" t="s">
        <v>69</v>
      </c>
      <c r="AY1635" s="235" t="s">
        <v>159</v>
      </c>
    </row>
    <row r="1636" s="14" customFormat="1">
      <c r="A1636" s="14"/>
      <c r="B1636" s="236"/>
      <c r="C1636" s="237"/>
      <c r="D1636" s="227" t="s">
        <v>170</v>
      </c>
      <c r="E1636" s="238" t="s">
        <v>19</v>
      </c>
      <c r="F1636" s="239" t="s">
        <v>626</v>
      </c>
      <c r="G1636" s="237"/>
      <c r="H1636" s="240">
        <v>62.973999999999997</v>
      </c>
      <c r="I1636" s="241"/>
      <c r="J1636" s="237"/>
      <c r="K1636" s="237"/>
      <c r="L1636" s="242"/>
      <c r="M1636" s="243"/>
      <c r="N1636" s="244"/>
      <c r="O1636" s="244"/>
      <c r="P1636" s="244"/>
      <c r="Q1636" s="244"/>
      <c r="R1636" s="244"/>
      <c r="S1636" s="244"/>
      <c r="T1636" s="245"/>
      <c r="U1636" s="14"/>
      <c r="V1636" s="14"/>
      <c r="W1636" s="14"/>
      <c r="X1636" s="14"/>
      <c r="Y1636" s="14"/>
      <c r="Z1636" s="14"/>
      <c r="AA1636" s="14"/>
      <c r="AB1636" s="14"/>
      <c r="AC1636" s="14"/>
      <c r="AD1636" s="14"/>
      <c r="AE1636" s="14"/>
      <c r="AT1636" s="246" t="s">
        <v>170</v>
      </c>
      <c r="AU1636" s="246" t="s">
        <v>79</v>
      </c>
      <c r="AV1636" s="14" t="s">
        <v>79</v>
      </c>
      <c r="AW1636" s="14" t="s">
        <v>31</v>
      </c>
      <c r="AX1636" s="14" t="s">
        <v>69</v>
      </c>
      <c r="AY1636" s="246" t="s">
        <v>159</v>
      </c>
    </row>
    <row r="1637" s="14" customFormat="1">
      <c r="A1637" s="14"/>
      <c r="B1637" s="236"/>
      <c r="C1637" s="237"/>
      <c r="D1637" s="227" t="s">
        <v>170</v>
      </c>
      <c r="E1637" s="238" t="s">
        <v>19</v>
      </c>
      <c r="F1637" s="239" t="s">
        <v>627</v>
      </c>
      <c r="G1637" s="237"/>
      <c r="H1637" s="240">
        <v>53.597999999999999</v>
      </c>
      <c r="I1637" s="241"/>
      <c r="J1637" s="237"/>
      <c r="K1637" s="237"/>
      <c r="L1637" s="242"/>
      <c r="M1637" s="243"/>
      <c r="N1637" s="244"/>
      <c r="O1637" s="244"/>
      <c r="P1637" s="244"/>
      <c r="Q1637" s="244"/>
      <c r="R1637" s="244"/>
      <c r="S1637" s="244"/>
      <c r="T1637" s="245"/>
      <c r="U1637" s="14"/>
      <c r="V1637" s="14"/>
      <c r="W1637" s="14"/>
      <c r="X1637" s="14"/>
      <c r="Y1637" s="14"/>
      <c r="Z1637" s="14"/>
      <c r="AA1637" s="14"/>
      <c r="AB1637" s="14"/>
      <c r="AC1637" s="14"/>
      <c r="AD1637" s="14"/>
      <c r="AE1637" s="14"/>
      <c r="AT1637" s="246" t="s">
        <v>170</v>
      </c>
      <c r="AU1637" s="246" t="s">
        <v>79</v>
      </c>
      <c r="AV1637" s="14" t="s">
        <v>79</v>
      </c>
      <c r="AW1637" s="14" t="s">
        <v>31</v>
      </c>
      <c r="AX1637" s="14" t="s">
        <v>69</v>
      </c>
      <c r="AY1637" s="246" t="s">
        <v>159</v>
      </c>
    </row>
    <row r="1638" s="13" customFormat="1">
      <c r="A1638" s="13"/>
      <c r="B1638" s="225"/>
      <c r="C1638" s="226"/>
      <c r="D1638" s="227" t="s">
        <v>170</v>
      </c>
      <c r="E1638" s="228" t="s">
        <v>19</v>
      </c>
      <c r="F1638" s="229" t="s">
        <v>1517</v>
      </c>
      <c r="G1638" s="226"/>
      <c r="H1638" s="228" t="s">
        <v>19</v>
      </c>
      <c r="I1638" s="230"/>
      <c r="J1638" s="226"/>
      <c r="K1638" s="226"/>
      <c r="L1638" s="231"/>
      <c r="M1638" s="232"/>
      <c r="N1638" s="233"/>
      <c r="O1638" s="233"/>
      <c r="P1638" s="233"/>
      <c r="Q1638" s="233"/>
      <c r="R1638" s="233"/>
      <c r="S1638" s="233"/>
      <c r="T1638" s="234"/>
      <c r="U1638" s="13"/>
      <c r="V1638" s="13"/>
      <c r="W1638" s="13"/>
      <c r="X1638" s="13"/>
      <c r="Y1638" s="13"/>
      <c r="Z1638" s="13"/>
      <c r="AA1638" s="13"/>
      <c r="AB1638" s="13"/>
      <c r="AC1638" s="13"/>
      <c r="AD1638" s="13"/>
      <c r="AE1638" s="13"/>
      <c r="AT1638" s="235" t="s">
        <v>170</v>
      </c>
      <c r="AU1638" s="235" t="s">
        <v>79</v>
      </c>
      <c r="AV1638" s="13" t="s">
        <v>77</v>
      </c>
      <c r="AW1638" s="13" t="s">
        <v>31</v>
      </c>
      <c r="AX1638" s="13" t="s">
        <v>69</v>
      </c>
      <c r="AY1638" s="235" t="s">
        <v>159</v>
      </c>
    </row>
    <row r="1639" s="14" customFormat="1">
      <c r="A1639" s="14"/>
      <c r="B1639" s="236"/>
      <c r="C1639" s="237"/>
      <c r="D1639" s="227" t="s">
        <v>170</v>
      </c>
      <c r="E1639" s="238" t="s">
        <v>19</v>
      </c>
      <c r="F1639" s="239" t="s">
        <v>1518</v>
      </c>
      <c r="G1639" s="237"/>
      <c r="H1639" s="240">
        <v>12</v>
      </c>
      <c r="I1639" s="241"/>
      <c r="J1639" s="237"/>
      <c r="K1639" s="237"/>
      <c r="L1639" s="242"/>
      <c r="M1639" s="243"/>
      <c r="N1639" s="244"/>
      <c r="O1639" s="244"/>
      <c r="P1639" s="244"/>
      <c r="Q1639" s="244"/>
      <c r="R1639" s="244"/>
      <c r="S1639" s="244"/>
      <c r="T1639" s="245"/>
      <c r="U1639" s="14"/>
      <c r="V1639" s="14"/>
      <c r="W1639" s="14"/>
      <c r="X1639" s="14"/>
      <c r="Y1639" s="14"/>
      <c r="Z1639" s="14"/>
      <c r="AA1639" s="14"/>
      <c r="AB1639" s="14"/>
      <c r="AC1639" s="14"/>
      <c r="AD1639" s="14"/>
      <c r="AE1639" s="14"/>
      <c r="AT1639" s="246" t="s">
        <v>170</v>
      </c>
      <c r="AU1639" s="246" t="s">
        <v>79</v>
      </c>
      <c r="AV1639" s="14" t="s">
        <v>79</v>
      </c>
      <c r="AW1639" s="14" t="s">
        <v>31</v>
      </c>
      <c r="AX1639" s="14" t="s">
        <v>69</v>
      </c>
      <c r="AY1639" s="246" t="s">
        <v>159</v>
      </c>
    </row>
    <row r="1640" s="15" customFormat="1">
      <c r="A1640" s="15"/>
      <c r="B1640" s="247"/>
      <c r="C1640" s="248"/>
      <c r="D1640" s="227" t="s">
        <v>170</v>
      </c>
      <c r="E1640" s="249" t="s">
        <v>19</v>
      </c>
      <c r="F1640" s="250" t="s">
        <v>188</v>
      </c>
      <c r="G1640" s="248"/>
      <c r="H1640" s="251">
        <v>128.572</v>
      </c>
      <c r="I1640" s="252"/>
      <c r="J1640" s="248"/>
      <c r="K1640" s="248"/>
      <c r="L1640" s="253"/>
      <c r="M1640" s="254"/>
      <c r="N1640" s="255"/>
      <c r="O1640" s="255"/>
      <c r="P1640" s="255"/>
      <c r="Q1640" s="255"/>
      <c r="R1640" s="255"/>
      <c r="S1640" s="255"/>
      <c r="T1640" s="256"/>
      <c r="U1640" s="15"/>
      <c r="V1640" s="15"/>
      <c r="W1640" s="15"/>
      <c r="X1640" s="15"/>
      <c r="Y1640" s="15"/>
      <c r="Z1640" s="15"/>
      <c r="AA1640" s="15"/>
      <c r="AB1640" s="15"/>
      <c r="AC1640" s="15"/>
      <c r="AD1640" s="15"/>
      <c r="AE1640" s="15"/>
      <c r="AT1640" s="257" t="s">
        <v>170</v>
      </c>
      <c r="AU1640" s="257" t="s">
        <v>79</v>
      </c>
      <c r="AV1640" s="15" t="s">
        <v>166</v>
      </c>
      <c r="AW1640" s="15" t="s">
        <v>31</v>
      </c>
      <c r="AX1640" s="15" t="s">
        <v>77</v>
      </c>
      <c r="AY1640" s="257" t="s">
        <v>159</v>
      </c>
    </row>
    <row r="1641" s="2" customFormat="1" ht="16.5" customHeight="1">
      <c r="A1641" s="41"/>
      <c r="B1641" s="42"/>
      <c r="C1641" s="207" t="s">
        <v>1850</v>
      </c>
      <c r="D1641" s="207" t="s">
        <v>161</v>
      </c>
      <c r="E1641" s="208" t="s">
        <v>1851</v>
      </c>
      <c r="F1641" s="209" t="s">
        <v>1852</v>
      </c>
      <c r="G1641" s="210" t="s">
        <v>197</v>
      </c>
      <c r="H1641" s="211">
        <v>128.572</v>
      </c>
      <c r="I1641" s="212"/>
      <c r="J1641" s="213">
        <f>ROUND(I1641*H1641,2)</f>
        <v>0</v>
      </c>
      <c r="K1641" s="209" t="s">
        <v>165</v>
      </c>
      <c r="L1641" s="47"/>
      <c r="M1641" s="214" t="s">
        <v>19</v>
      </c>
      <c r="N1641" s="215" t="s">
        <v>40</v>
      </c>
      <c r="O1641" s="87"/>
      <c r="P1641" s="216">
        <f>O1641*H1641</f>
        <v>0</v>
      </c>
      <c r="Q1641" s="216">
        <v>0</v>
      </c>
      <c r="R1641" s="216">
        <f>Q1641*H1641</f>
        <v>0</v>
      </c>
      <c r="S1641" s="216">
        <v>0.045080000000000002</v>
      </c>
      <c r="T1641" s="217">
        <f>S1641*H1641</f>
        <v>5.79602576</v>
      </c>
      <c r="U1641" s="41"/>
      <c r="V1641" s="41"/>
      <c r="W1641" s="41"/>
      <c r="X1641" s="41"/>
      <c r="Y1641" s="41"/>
      <c r="Z1641" s="41"/>
      <c r="AA1641" s="41"/>
      <c r="AB1641" s="41"/>
      <c r="AC1641" s="41"/>
      <c r="AD1641" s="41"/>
      <c r="AE1641" s="41"/>
      <c r="AR1641" s="218" t="s">
        <v>273</v>
      </c>
      <c r="AT1641" s="218" t="s">
        <v>161</v>
      </c>
      <c r="AU1641" s="218" t="s">
        <v>79</v>
      </c>
      <c r="AY1641" s="20" t="s">
        <v>159</v>
      </c>
      <c r="BE1641" s="219">
        <f>IF(N1641="základní",J1641,0)</f>
        <v>0</v>
      </c>
      <c r="BF1641" s="219">
        <f>IF(N1641="snížená",J1641,0)</f>
        <v>0</v>
      </c>
      <c r="BG1641" s="219">
        <f>IF(N1641="zákl. přenesená",J1641,0)</f>
        <v>0</v>
      </c>
      <c r="BH1641" s="219">
        <f>IF(N1641="sníž. přenesená",J1641,0)</f>
        <v>0</v>
      </c>
      <c r="BI1641" s="219">
        <f>IF(N1641="nulová",J1641,0)</f>
        <v>0</v>
      </c>
      <c r="BJ1641" s="20" t="s">
        <v>77</v>
      </c>
      <c r="BK1641" s="219">
        <f>ROUND(I1641*H1641,2)</f>
        <v>0</v>
      </c>
      <c r="BL1641" s="20" t="s">
        <v>273</v>
      </c>
      <c r="BM1641" s="218" t="s">
        <v>1853</v>
      </c>
    </row>
    <row r="1642" s="2" customFormat="1">
      <c r="A1642" s="41"/>
      <c r="B1642" s="42"/>
      <c r="C1642" s="43"/>
      <c r="D1642" s="220" t="s">
        <v>168</v>
      </c>
      <c r="E1642" s="43"/>
      <c r="F1642" s="221" t="s">
        <v>1854</v>
      </c>
      <c r="G1642" s="43"/>
      <c r="H1642" s="43"/>
      <c r="I1642" s="222"/>
      <c r="J1642" s="43"/>
      <c r="K1642" s="43"/>
      <c r="L1642" s="47"/>
      <c r="M1642" s="223"/>
      <c r="N1642" s="224"/>
      <c r="O1642" s="87"/>
      <c r="P1642" s="87"/>
      <c r="Q1642" s="87"/>
      <c r="R1642" s="87"/>
      <c r="S1642" s="87"/>
      <c r="T1642" s="88"/>
      <c r="U1642" s="41"/>
      <c r="V1642" s="41"/>
      <c r="W1642" s="41"/>
      <c r="X1642" s="41"/>
      <c r="Y1642" s="41"/>
      <c r="Z1642" s="41"/>
      <c r="AA1642" s="41"/>
      <c r="AB1642" s="41"/>
      <c r="AC1642" s="41"/>
      <c r="AD1642" s="41"/>
      <c r="AE1642" s="41"/>
      <c r="AT1642" s="20" t="s">
        <v>168</v>
      </c>
      <c r="AU1642" s="20" t="s">
        <v>79</v>
      </c>
    </row>
    <row r="1643" s="2" customFormat="1" ht="24.15" customHeight="1">
      <c r="A1643" s="41"/>
      <c r="B1643" s="42"/>
      <c r="C1643" s="207" t="s">
        <v>1855</v>
      </c>
      <c r="D1643" s="207" t="s">
        <v>161</v>
      </c>
      <c r="E1643" s="208" t="s">
        <v>1856</v>
      </c>
      <c r="F1643" s="209" t="s">
        <v>1857</v>
      </c>
      <c r="G1643" s="210" t="s">
        <v>235</v>
      </c>
      <c r="H1643" s="211">
        <v>59</v>
      </c>
      <c r="I1643" s="212"/>
      <c r="J1643" s="213">
        <f>ROUND(I1643*H1643,2)</f>
        <v>0</v>
      </c>
      <c r="K1643" s="209" t="s">
        <v>165</v>
      </c>
      <c r="L1643" s="47"/>
      <c r="M1643" s="214" t="s">
        <v>19</v>
      </c>
      <c r="N1643" s="215" t="s">
        <v>40</v>
      </c>
      <c r="O1643" s="87"/>
      <c r="P1643" s="216">
        <f>O1643*H1643</f>
        <v>0</v>
      </c>
      <c r="Q1643" s="216">
        <v>0</v>
      </c>
      <c r="R1643" s="216">
        <f>Q1643*H1643</f>
        <v>0</v>
      </c>
      <c r="S1643" s="216">
        <v>0</v>
      </c>
      <c r="T1643" s="217">
        <f>S1643*H1643</f>
        <v>0</v>
      </c>
      <c r="U1643" s="41"/>
      <c r="V1643" s="41"/>
      <c r="W1643" s="41"/>
      <c r="X1643" s="41"/>
      <c r="Y1643" s="41"/>
      <c r="Z1643" s="41"/>
      <c r="AA1643" s="41"/>
      <c r="AB1643" s="41"/>
      <c r="AC1643" s="41"/>
      <c r="AD1643" s="41"/>
      <c r="AE1643" s="41"/>
      <c r="AR1643" s="218" t="s">
        <v>273</v>
      </c>
      <c r="AT1643" s="218" t="s">
        <v>161</v>
      </c>
      <c r="AU1643" s="218" t="s">
        <v>79</v>
      </c>
      <c r="AY1643" s="20" t="s">
        <v>159</v>
      </c>
      <c r="BE1643" s="219">
        <f>IF(N1643="základní",J1643,0)</f>
        <v>0</v>
      </c>
      <c r="BF1643" s="219">
        <f>IF(N1643="snížená",J1643,0)</f>
        <v>0</v>
      </c>
      <c r="BG1643" s="219">
        <f>IF(N1643="zákl. přenesená",J1643,0)</f>
        <v>0</v>
      </c>
      <c r="BH1643" s="219">
        <f>IF(N1643="sníž. přenesená",J1643,0)</f>
        <v>0</v>
      </c>
      <c r="BI1643" s="219">
        <f>IF(N1643="nulová",J1643,0)</f>
        <v>0</v>
      </c>
      <c r="BJ1643" s="20" t="s">
        <v>77</v>
      </c>
      <c r="BK1643" s="219">
        <f>ROUND(I1643*H1643,2)</f>
        <v>0</v>
      </c>
      <c r="BL1643" s="20" t="s">
        <v>273</v>
      </c>
      <c r="BM1643" s="218" t="s">
        <v>1858</v>
      </c>
    </row>
    <row r="1644" s="2" customFormat="1">
      <c r="A1644" s="41"/>
      <c r="B1644" s="42"/>
      <c r="C1644" s="43"/>
      <c r="D1644" s="220" t="s">
        <v>168</v>
      </c>
      <c r="E1644" s="43"/>
      <c r="F1644" s="221" t="s">
        <v>1859</v>
      </c>
      <c r="G1644" s="43"/>
      <c r="H1644" s="43"/>
      <c r="I1644" s="222"/>
      <c r="J1644" s="43"/>
      <c r="K1644" s="43"/>
      <c r="L1644" s="47"/>
      <c r="M1644" s="223"/>
      <c r="N1644" s="224"/>
      <c r="O1644" s="87"/>
      <c r="P1644" s="87"/>
      <c r="Q1644" s="87"/>
      <c r="R1644" s="87"/>
      <c r="S1644" s="87"/>
      <c r="T1644" s="88"/>
      <c r="U1644" s="41"/>
      <c r="V1644" s="41"/>
      <c r="W1644" s="41"/>
      <c r="X1644" s="41"/>
      <c r="Y1644" s="41"/>
      <c r="Z1644" s="41"/>
      <c r="AA1644" s="41"/>
      <c r="AB1644" s="41"/>
      <c r="AC1644" s="41"/>
      <c r="AD1644" s="41"/>
      <c r="AE1644" s="41"/>
      <c r="AT1644" s="20" t="s">
        <v>168</v>
      </c>
      <c r="AU1644" s="20" t="s">
        <v>79</v>
      </c>
    </row>
    <row r="1645" s="13" customFormat="1">
      <c r="A1645" s="13"/>
      <c r="B1645" s="225"/>
      <c r="C1645" s="226"/>
      <c r="D1645" s="227" t="s">
        <v>170</v>
      </c>
      <c r="E1645" s="228" t="s">
        <v>19</v>
      </c>
      <c r="F1645" s="229" t="s">
        <v>1860</v>
      </c>
      <c r="G1645" s="226"/>
      <c r="H1645" s="228" t="s">
        <v>19</v>
      </c>
      <c r="I1645" s="230"/>
      <c r="J1645" s="226"/>
      <c r="K1645" s="226"/>
      <c r="L1645" s="231"/>
      <c r="M1645" s="232"/>
      <c r="N1645" s="233"/>
      <c r="O1645" s="233"/>
      <c r="P1645" s="233"/>
      <c r="Q1645" s="233"/>
      <c r="R1645" s="233"/>
      <c r="S1645" s="233"/>
      <c r="T1645" s="234"/>
      <c r="U1645" s="13"/>
      <c r="V1645" s="13"/>
      <c r="W1645" s="13"/>
      <c r="X1645" s="13"/>
      <c r="Y1645" s="13"/>
      <c r="Z1645" s="13"/>
      <c r="AA1645" s="13"/>
      <c r="AB1645" s="13"/>
      <c r="AC1645" s="13"/>
      <c r="AD1645" s="13"/>
      <c r="AE1645" s="13"/>
      <c r="AT1645" s="235" t="s">
        <v>170</v>
      </c>
      <c r="AU1645" s="235" t="s">
        <v>79</v>
      </c>
      <c r="AV1645" s="13" t="s">
        <v>77</v>
      </c>
      <c r="AW1645" s="13" t="s">
        <v>31</v>
      </c>
      <c r="AX1645" s="13" t="s">
        <v>69</v>
      </c>
      <c r="AY1645" s="235" t="s">
        <v>159</v>
      </c>
    </row>
    <row r="1646" s="14" customFormat="1">
      <c r="A1646" s="14"/>
      <c r="B1646" s="236"/>
      <c r="C1646" s="237"/>
      <c r="D1646" s="227" t="s">
        <v>170</v>
      </c>
      <c r="E1646" s="238" t="s">
        <v>19</v>
      </c>
      <c r="F1646" s="239" t="s">
        <v>309</v>
      </c>
      <c r="G1646" s="237"/>
      <c r="H1646" s="240">
        <v>23</v>
      </c>
      <c r="I1646" s="241"/>
      <c r="J1646" s="237"/>
      <c r="K1646" s="237"/>
      <c r="L1646" s="242"/>
      <c r="M1646" s="243"/>
      <c r="N1646" s="244"/>
      <c r="O1646" s="244"/>
      <c r="P1646" s="244"/>
      <c r="Q1646" s="244"/>
      <c r="R1646" s="244"/>
      <c r="S1646" s="244"/>
      <c r="T1646" s="245"/>
      <c r="U1646" s="14"/>
      <c r="V1646" s="14"/>
      <c r="W1646" s="14"/>
      <c r="X1646" s="14"/>
      <c r="Y1646" s="14"/>
      <c r="Z1646" s="14"/>
      <c r="AA1646" s="14"/>
      <c r="AB1646" s="14"/>
      <c r="AC1646" s="14"/>
      <c r="AD1646" s="14"/>
      <c r="AE1646" s="14"/>
      <c r="AT1646" s="246" t="s">
        <v>170</v>
      </c>
      <c r="AU1646" s="246" t="s">
        <v>79</v>
      </c>
      <c r="AV1646" s="14" t="s">
        <v>79</v>
      </c>
      <c r="AW1646" s="14" t="s">
        <v>31</v>
      </c>
      <c r="AX1646" s="14" t="s">
        <v>69</v>
      </c>
      <c r="AY1646" s="246" t="s">
        <v>159</v>
      </c>
    </row>
    <row r="1647" s="13" customFormat="1">
      <c r="A1647" s="13"/>
      <c r="B1647" s="225"/>
      <c r="C1647" s="226"/>
      <c r="D1647" s="227" t="s">
        <v>170</v>
      </c>
      <c r="E1647" s="228" t="s">
        <v>19</v>
      </c>
      <c r="F1647" s="229" t="s">
        <v>1861</v>
      </c>
      <c r="G1647" s="226"/>
      <c r="H1647" s="228" t="s">
        <v>19</v>
      </c>
      <c r="I1647" s="230"/>
      <c r="J1647" s="226"/>
      <c r="K1647" s="226"/>
      <c r="L1647" s="231"/>
      <c r="M1647" s="232"/>
      <c r="N1647" s="233"/>
      <c r="O1647" s="233"/>
      <c r="P1647" s="233"/>
      <c r="Q1647" s="233"/>
      <c r="R1647" s="233"/>
      <c r="S1647" s="233"/>
      <c r="T1647" s="234"/>
      <c r="U1647" s="13"/>
      <c r="V1647" s="13"/>
      <c r="W1647" s="13"/>
      <c r="X1647" s="13"/>
      <c r="Y1647" s="13"/>
      <c r="Z1647" s="13"/>
      <c r="AA1647" s="13"/>
      <c r="AB1647" s="13"/>
      <c r="AC1647" s="13"/>
      <c r="AD1647" s="13"/>
      <c r="AE1647" s="13"/>
      <c r="AT1647" s="235" t="s">
        <v>170</v>
      </c>
      <c r="AU1647" s="235" t="s">
        <v>79</v>
      </c>
      <c r="AV1647" s="13" t="s">
        <v>77</v>
      </c>
      <c r="AW1647" s="13" t="s">
        <v>31</v>
      </c>
      <c r="AX1647" s="13" t="s">
        <v>69</v>
      </c>
      <c r="AY1647" s="235" t="s">
        <v>159</v>
      </c>
    </row>
    <row r="1648" s="14" customFormat="1">
      <c r="A1648" s="14"/>
      <c r="B1648" s="236"/>
      <c r="C1648" s="237"/>
      <c r="D1648" s="227" t="s">
        <v>170</v>
      </c>
      <c r="E1648" s="238" t="s">
        <v>19</v>
      </c>
      <c r="F1648" s="239" t="s">
        <v>363</v>
      </c>
      <c r="G1648" s="237"/>
      <c r="H1648" s="240">
        <v>36</v>
      </c>
      <c r="I1648" s="241"/>
      <c r="J1648" s="237"/>
      <c r="K1648" s="237"/>
      <c r="L1648" s="242"/>
      <c r="M1648" s="243"/>
      <c r="N1648" s="244"/>
      <c r="O1648" s="244"/>
      <c r="P1648" s="244"/>
      <c r="Q1648" s="244"/>
      <c r="R1648" s="244"/>
      <c r="S1648" s="244"/>
      <c r="T1648" s="245"/>
      <c r="U1648" s="14"/>
      <c r="V1648" s="14"/>
      <c r="W1648" s="14"/>
      <c r="X1648" s="14"/>
      <c r="Y1648" s="14"/>
      <c r="Z1648" s="14"/>
      <c r="AA1648" s="14"/>
      <c r="AB1648" s="14"/>
      <c r="AC1648" s="14"/>
      <c r="AD1648" s="14"/>
      <c r="AE1648" s="14"/>
      <c r="AT1648" s="246" t="s">
        <v>170</v>
      </c>
      <c r="AU1648" s="246" t="s">
        <v>79</v>
      </c>
      <c r="AV1648" s="14" t="s">
        <v>79</v>
      </c>
      <c r="AW1648" s="14" t="s">
        <v>31</v>
      </c>
      <c r="AX1648" s="14" t="s">
        <v>69</v>
      </c>
      <c r="AY1648" s="246" t="s">
        <v>159</v>
      </c>
    </row>
    <row r="1649" s="15" customFormat="1">
      <c r="A1649" s="15"/>
      <c r="B1649" s="247"/>
      <c r="C1649" s="248"/>
      <c r="D1649" s="227" t="s">
        <v>170</v>
      </c>
      <c r="E1649" s="249" t="s">
        <v>19</v>
      </c>
      <c r="F1649" s="250" t="s">
        <v>188</v>
      </c>
      <c r="G1649" s="248"/>
      <c r="H1649" s="251">
        <v>59</v>
      </c>
      <c r="I1649" s="252"/>
      <c r="J1649" s="248"/>
      <c r="K1649" s="248"/>
      <c r="L1649" s="253"/>
      <c r="M1649" s="254"/>
      <c r="N1649" s="255"/>
      <c r="O1649" s="255"/>
      <c r="P1649" s="255"/>
      <c r="Q1649" s="255"/>
      <c r="R1649" s="255"/>
      <c r="S1649" s="255"/>
      <c r="T1649" s="256"/>
      <c r="U1649" s="15"/>
      <c r="V1649" s="15"/>
      <c r="W1649" s="15"/>
      <c r="X1649" s="15"/>
      <c r="Y1649" s="15"/>
      <c r="Z1649" s="15"/>
      <c r="AA1649" s="15"/>
      <c r="AB1649" s="15"/>
      <c r="AC1649" s="15"/>
      <c r="AD1649" s="15"/>
      <c r="AE1649" s="15"/>
      <c r="AT1649" s="257" t="s">
        <v>170</v>
      </c>
      <c r="AU1649" s="257" t="s">
        <v>79</v>
      </c>
      <c r="AV1649" s="15" t="s">
        <v>166</v>
      </c>
      <c r="AW1649" s="15" t="s">
        <v>31</v>
      </c>
      <c r="AX1649" s="15" t="s">
        <v>77</v>
      </c>
      <c r="AY1649" s="257" t="s">
        <v>159</v>
      </c>
    </row>
    <row r="1650" s="2" customFormat="1" ht="16.5" customHeight="1">
      <c r="A1650" s="41"/>
      <c r="B1650" s="42"/>
      <c r="C1650" s="258" t="s">
        <v>1862</v>
      </c>
      <c r="D1650" s="258" t="s">
        <v>316</v>
      </c>
      <c r="E1650" s="259" t="s">
        <v>1863</v>
      </c>
      <c r="F1650" s="260" t="s">
        <v>1864</v>
      </c>
      <c r="G1650" s="261" t="s">
        <v>235</v>
      </c>
      <c r="H1650" s="262">
        <v>23</v>
      </c>
      <c r="I1650" s="263"/>
      <c r="J1650" s="264">
        <f>ROUND(I1650*H1650,2)</f>
        <v>0</v>
      </c>
      <c r="K1650" s="260" t="s">
        <v>19</v>
      </c>
      <c r="L1650" s="265"/>
      <c r="M1650" s="266" t="s">
        <v>19</v>
      </c>
      <c r="N1650" s="267" t="s">
        <v>40</v>
      </c>
      <c r="O1650" s="87"/>
      <c r="P1650" s="216">
        <f>O1650*H1650</f>
        <v>0</v>
      </c>
      <c r="Q1650" s="216">
        <v>0.0032000000000000002</v>
      </c>
      <c r="R1650" s="216">
        <f>Q1650*H1650</f>
        <v>0.073599999999999999</v>
      </c>
      <c r="S1650" s="216">
        <v>0</v>
      </c>
      <c r="T1650" s="217">
        <f>S1650*H1650</f>
        <v>0</v>
      </c>
      <c r="U1650" s="41"/>
      <c r="V1650" s="41"/>
      <c r="W1650" s="41"/>
      <c r="X1650" s="41"/>
      <c r="Y1650" s="41"/>
      <c r="Z1650" s="41"/>
      <c r="AA1650" s="41"/>
      <c r="AB1650" s="41"/>
      <c r="AC1650" s="41"/>
      <c r="AD1650" s="41"/>
      <c r="AE1650" s="41"/>
      <c r="AR1650" s="218" t="s">
        <v>342</v>
      </c>
      <c r="AT1650" s="218" t="s">
        <v>316</v>
      </c>
      <c r="AU1650" s="218" t="s">
        <v>79</v>
      </c>
      <c r="AY1650" s="20" t="s">
        <v>159</v>
      </c>
      <c r="BE1650" s="219">
        <f>IF(N1650="základní",J1650,0)</f>
        <v>0</v>
      </c>
      <c r="BF1650" s="219">
        <f>IF(N1650="snížená",J1650,0)</f>
        <v>0</v>
      </c>
      <c r="BG1650" s="219">
        <f>IF(N1650="zákl. přenesená",J1650,0)</f>
        <v>0</v>
      </c>
      <c r="BH1650" s="219">
        <f>IF(N1650="sníž. přenesená",J1650,0)</f>
        <v>0</v>
      </c>
      <c r="BI1650" s="219">
        <f>IF(N1650="nulová",J1650,0)</f>
        <v>0</v>
      </c>
      <c r="BJ1650" s="20" t="s">
        <v>77</v>
      </c>
      <c r="BK1650" s="219">
        <f>ROUND(I1650*H1650,2)</f>
        <v>0</v>
      </c>
      <c r="BL1650" s="20" t="s">
        <v>273</v>
      </c>
      <c r="BM1650" s="218" t="s">
        <v>1865</v>
      </c>
    </row>
    <row r="1651" s="2" customFormat="1" ht="16.5" customHeight="1">
      <c r="A1651" s="41"/>
      <c r="B1651" s="42"/>
      <c r="C1651" s="258" t="s">
        <v>1866</v>
      </c>
      <c r="D1651" s="258" t="s">
        <v>316</v>
      </c>
      <c r="E1651" s="259" t="s">
        <v>1867</v>
      </c>
      <c r="F1651" s="260" t="s">
        <v>1868</v>
      </c>
      <c r="G1651" s="261" t="s">
        <v>235</v>
      </c>
      <c r="H1651" s="262">
        <v>36</v>
      </c>
      <c r="I1651" s="263"/>
      <c r="J1651" s="264">
        <f>ROUND(I1651*H1651,2)</f>
        <v>0</v>
      </c>
      <c r="K1651" s="260" t="s">
        <v>19</v>
      </c>
      <c r="L1651" s="265"/>
      <c r="M1651" s="266" t="s">
        <v>19</v>
      </c>
      <c r="N1651" s="267" t="s">
        <v>40</v>
      </c>
      <c r="O1651" s="87"/>
      <c r="P1651" s="216">
        <f>O1651*H1651</f>
        <v>0</v>
      </c>
      <c r="Q1651" s="216">
        <v>0.0032000000000000002</v>
      </c>
      <c r="R1651" s="216">
        <f>Q1651*H1651</f>
        <v>0.11520000000000001</v>
      </c>
      <c r="S1651" s="216">
        <v>0</v>
      </c>
      <c r="T1651" s="217">
        <f>S1651*H1651</f>
        <v>0</v>
      </c>
      <c r="U1651" s="41"/>
      <c r="V1651" s="41"/>
      <c r="W1651" s="41"/>
      <c r="X1651" s="41"/>
      <c r="Y1651" s="41"/>
      <c r="Z1651" s="41"/>
      <c r="AA1651" s="41"/>
      <c r="AB1651" s="41"/>
      <c r="AC1651" s="41"/>
      <c r="AD1651" s="41"/>
      <c r="AE1651" s="41"/>
      <c r="AR1651" s="218" t="s">
        <v>342</v>
      </c>
      <c r="AT1651" s="218" t="s">
        <v>316</v>
      </c>
      <c r="AU1651" s="218" t="s">
        <v>79</v>
      </c>
      <c r="AY1651" s="20" t="s">
        <v>159</v>
      </c>
      <c r="BE1651" s="219">
        <f>IF(N1651="základní",J1651,0)</f>
        <v>0</v>
      </c>
      <c r="BF1651" s="219">
        <f>IF(N1651="snížená",J1651,0)</f>
        <v>0</v>
      </c>
      <c r="BG1651" s="219">
        <f>IF(N1651="zákl. přenesená",J1651,0)</f>
        <v>0</v>
      </c>
      <c r="BH1651" s="219">
        <f>IF(N1651="sníž. přenesená",J1651,0)</f>
        <v>0</v>
      </c>
      <c r="BI1651" s="219">
        <f>IF(N1651="nulová",J1651,0)</f>
        <v>0</v>
      </c>
      <c r="BJ1651" s="20" t="s">
        <v>77</v>
      </c>
      <c r="BK1651" s="219">
        <f>ROUND(I1651*H1651,2)</f>
        <v>0</v>
      </c>
      <c r="BL1651" s="20" t="s">
        <v>273</v>
      </c>
      <c r="BM1651" s="218" t="s">
        <v>1869</v>
      </c>
    </row>
    <row r="1652" s="2" customFormat="1" ht="21.75" customHeight="1">
      <c r="A1652" s="41"/>
      <c r="B1652" s="42"/>
      <c r="C1652" s="207" t="s">
        <v>1870</v>
      </c>
      <c r="D1652" s="207" t="s">
        <v>161</v>
      </c>
      <c r="E1652" s="208" t="s">
        <v>1871</v>
      </c>
      <c r="F1652" s="209" t="s">
        <v>1872</v>
      </c>
      <c r="G1652" s="210" t="s">
        <v>197</v>
      </c>
      <c r="H1652" s="211">
        <v>128.572</v>
      </c>
      <c r="I1652" s="212"/>
      <c r="J1652" s="213">
        <f>ROUND(I1652*H1652,2)</f>
        <v>0</v>
      </c>
      <c r="K1652" s="209" t="s">
        <v>165</v>
      </c>
      <c r="L1652" s="47"/>
      <c r="M1652" s="214" t="s">
        <v>19</v>
      </c>
      <c r="N1652" s="215" t="s">
        <v>40</v>
      </c>
      <c r="O1652" s="87"/>
      <c r="P1652" s="216">
        <f>O1652*H1652</f>
        <v>0</v>
      </c>
      <c r="Q1652" s="216">
        <v>0</v>
      </c>
      <c r="R1652" s="216">
        <f>Q1652*H1652</f>
        <v>0</v>
      </c>
      <c r="S1652" s="216">
        <v>0</v>
      </c>
      <c r="T1652" s="217">
        <f>S1652*H1652</f>
        <v>0</v>
      </c>
      <c r="U1652" s="41"/>
      <c r="V1652" s="41"/>
      <c r="W1652" s="41"/>
      <c r="X1652" s="41"/>
      <c r="Y1652" s="41"/>
      <c r="Z1652" s="41"/>
      <c r="AA1652" s="41"/>
      <c r="AB1652" s="41"/>
      <c r="AC1652" s="41"/>
      <c r="AD1652" s="41"/>
      <c r="AE1652" s="41"/>
      <c r="AR1652" s="218" t="s">
        <v>273</v>
      </c>
      <c r="AT1652" s="218" t="s">
        <v>161</v>
      </c>
      <c r="AU1652" s="218" t="s">
        <v>79</v>
      </c>
      <c r="AY1652" s="20" t="s">
        <v>159</v>
      </c>
      <c r="BE1652" s="219">
        <f>IF(N1652="základní",J1652,0)</f>
        <v>0</v>
      </c>
      <c r="BF1652" s="219">
        <f>IF(N1652="snížená",J1652,0)</f>
        <v>0</v>
      </c>
      <c r="BG1652" s="219">
        <f>IF(N1652="zákl. přenesená",J1652,0)</f>
        <v>0</v>
      </c>
      <c r="BH1652" s="219">
        <f>IF(N1652="sníž. přenesená",J1652,0)</f>
        <v>0</v>
      </c>
      <c r="BI1652" s="219">
        <f>IF(N1652="nulová",J1652,0)</f>
        <v>0</v>
      </c>
      <c r="BJ1652" s="20" t="s">
        <v>77</v>
      </c>
      <c r="BK1652" s="219">
        <f>ROUND(I1652*H1652,2)</f>
        <v>0</v>
      </c>
      <c r="BL1652" s="20" t="s">
        <v>273</v>
      </c>
      <c r="BM1652" s="218" t="s">
        <v>1873</v>
      </c>
    </row>
    <row r="1653" s="2" customFormat="1">
      <c r="A1653" s="41"/>
      <c r="B1653" s="42"/>
      <c r="C1653" s="43"/>
      <c r="D1653" s="220" t="s">
        <v>168</v>
      </c>
      <c r="E1653" s="43"/>
      <c r="F1653" s="221" t="s">
        <v>1874</v>
      </c>
      <c r="G1653" s="43"/>
      <c r="H1653" s="43"/>
      <c r="I1653" s="222"/>
      <c r="J1653" s="43"/>
      <c r="K1653" s="43"/>
      <c r="L1653" s="47"/>
      <c r="M1653" s="223"/>
      <c r="N1653" s="224"/>
      <c r="O1653" s="87"/>
      <c r="P1653" s="87"/>
      <c r="Q1653" s="87"/>
      <c r="R1653" s="87"/>
      <c r="S1653" s="87"/>
      <c r="T1653" s="88"/>
      <c r="U1653" s="41"/>
      <c r="V1653" s="41"/>
      <c r="W1653" s="41"/>
      <c r="X1653" s="41"/>
      <c r="Y1653" s="41"/>
      <c r="Z1653" s="41"/>
      <c r="AA1653" s="41"/>
      <c r="AB1653" s="41"/>
      <c r="AC1653" s="41"/>
      <c r="AD1653" s="41"/>
      <c r="AE1653" s="41"/>
      <c r="AT1653" s="20" t="s">
        <v>168</v>
      </c>
      <c r="AU1653" s="20" t="s">
        <v>79</v>
      </c>
    </row>
    <row r="1654" s="14" customFormat="1">
      <c r="A1654" s="14"/>
      <c r="B1654" s="236"/>
      <c r="C1654" s="237"/>
      <c r="D1654" s="227" t="s">
        <v>170</v>
      </c>
      <c r="E1654" s="238" t="s">
        <v>19</v>
      </c>
      <c r="F1654" s="239" t="s">
        <v>626</v>
      </c>
      <c r="G1654" s="237"/>
      <c r="H1654" s="240">
        <v>62.973999999999997</v>
      </c>
      <c r="I1654" s="241"/>
      <c r="J1654" s="237"/>
      <c r="K1654" s="237"/>
      <c r="L1654" s="242"/>
      <c r="M1654" s="243"/>
      <c r="N1654" s="244"/>
      <c r="O1654" s="244"/>
      <c r="P1654" s="244"/>
      <c r="Q1654" s="244"/>
      <c r="R1654" s="244"/>
      <c r="S1654" s="244"/>
      <c r="T1654" s="245"/>
      <c r="U1654" s="14"/>
      <c r="V1654" s="14"/>
      <c r="W1654" s="14"/>
      <c r="X1654" s="14"/>
      <c r="Y1654" s="14"/>
      <c r="Z1654" s="14"/>
      <c r="AA1654" s="14"/>
      <c r="AB1654" s="14"/>
      <c r="AC1654" s="14"/>
      <c r="AD1654" s="14"/>
      <c r="AE1654" s="14"/>
      <c r="AT1654" s="246" t="s">
        <v>170</v>
      </c>
      <c r="AU1654" s="246" t="s">
        <v>79</v>
      </c>
      <c r="AV1654" s="14" t="s">
        <v>79</v>
      </c>
      <c r="AW1654" s="14" t="s">
        <v>31</v>
      </c>
      <c r="AX1654" s="14" t="s">
        <v>69</v>
      </c>
      <c r="AY1654" s="246" t="s">
        <v>159</v>
      </c>
    </row>
    <row r="1655" s="14" customFormat="1">
      <c r="A1655" s="14"/>
      <c r="B1655" s="236"/>
      <c r="C1655" s="237"/>
      <c r="D1655" s="227" t="s">
        <v>170</v>
      </c>
      <c r="E1655" s="238" t="s">
        <v>19</v>
      </c>
      <c r="F1655" s="239" t="s">
        <v>627</v>
      </c>
      <c r="G1655" s="237"/>
      <c r="H1655" s="240">
        <v>53.597999999999999</v>
      </c>
      <c r="I1655" s="241"/>
      <c r="J1655" s="237"/>
      <c r="K1655" s="237"/>
      <c r="L1655" s="242"/>
      <c r="M1655" s="243"/>
      <c r="N1655" s="244"/>
      <c r="O1655" s="244"/>
      <c r="P1655" s="244"/>
      <c r="Q1655" s="244"/>
      <c r="R1655" s="244"/>
      <c r="S1655" s="244"/>
      <c r="T1655" s="245"/>
      <c r="U1655" s="14"/>
      <c r="V1655" s="14"/>
      <c r="W1655" s="14"/>
      <c r="X1655" s="14"/>
      <c r="Y1655" s="14"/>
      <c r="Z1655" s="14"/>
      <c r="AA1655" s="14"/>
      <c r="AB1655" s="14"/>
      <c r="AC1655" s="14"/>
      <c r="AD1655" s="14"/>
      <c r="AE1655" s="14"/>
      <c r="AT1655" s="246" t="s">
        <v>170</v>
      </c>
      <c r="AU1655" s="246" t="s">
        <v>79</v>
      </c>
      <c r="AV1655" s="14" t="s">
        <v>79</v>
      </c>
      <c r="AW1655" s="14" t="s">
        <v>31</v>
      </c>
      <c r="AX1655" s="14" t="s">
        <v>69</v>
      </c>
      <c r="AY1655" s="246" t="s">
        <v>159</v>
      </c>
    </row>
    <row r="1656" s="13" customFormat="1">
      <c r="A1656" s="13"/>
      <c r="B1656" s="225"/>
      <c r="C1656" s="226"/>
      <c r="D1656" s="227" t="s">
        <v>170</v>
      </c>
      <c r="E1656" s="228" t="s">
        <v>19</v>
      </c>
      <c r="F1656" s="229" t="s">
        <v>1517</v>
      </c>
      <c r="G1656" s="226"/>
      <c r="H1656" s="228" t="s">
        <v>19</v>
      </c>
      <c r="I1656" s="230"/>
      <c r="J1656" s="226"/>
      <c r="K1656" s="226"/>
      <c r="L1656" s="231"/>
      <c r="M1656" s="232"/>
      <c r="N1656" s="233"/>
      <c r="O1656" s="233"/>
      <c r="P1656" s="233"/>
      <c r="Q1656" s="233"/>
      <c r="R1656" s="233"/>
      <c r="S1656" s="233"/>
      <c r="T1656" s="234"/>
      <c r="U1656" s="13"/>
      <c r="V1656" s="13"/>
      <c r="W1656" s="13"/>
      <c r="X1656" s="13"/>
      <c r="Y1656" s="13"/>
      <c r="Z1656" s="13"/>
      <c r="AA1656" s="13"/>
      <c r="AB1656" s="13"/>
      <c r="AC1656" s="13"/>
      <c r="AD1656" s="13"/>
      <c r="AE1656" s="13"/>
      <c r="AT1656" s="235" t="s">
        <v>170</v>
      </c>
      <c r="AU1656" s="235" t="s">
        <v>79</v>
      </c>
      <c r="AV1656" s="13" t="s">
        <v>77</v>
      </c>
      <c r="AW1656" s="13" t="s">
        <v>31</v>
      </c>
      <c r="AX1656" s="13" t="s">
        <v>69</v>
      </c>
      <c r="AY1656" s="235" t="s">
        <v>159</v>
      </c>
    </row>
    <row r="1657" s="14" customFormat="1">
      <c r="A1657" s="14"/>
      <c r="B1657" s="236"/>
      <c r="C1657" s="237"/>
      <c r="D1657" s="227" t="s">
        <v>170</v>
      </c>
      <c r="E1657" s="238" t="s">
        <v>19</v>
      </c>
      <c r="F1657" s="239" t="s">
        <v>1518</v>
      </c>
      <c r="G1657" s="237"/>
      <c r="H1657" s="240">
        <v>12</v>
      </c>
      <c r="I1657" s="241"/>
      <c r="J1657" s="237"/>
      <c r="K1657" s="237"/>
      <c r="L1657" s="242"/>
      <c r="M1657" s="243"/>
      <c r="N1657" s="244"/>
      <c r="O1657" s="244"/>
      <c r="P1657" s="244"/>
      <c r="Q1657" s="244"/>
      <c r="R1657" s="244"/>
      <c r="S1657" s="244"/>
      <c r="T1657" s="245"/>
      <c r="U1657" s="14"/>
      <c r="V1657" s="14"/>
      <c r="W1657" s="14"/>
      <c r="X1657" s="14"/>
      <c r="Y1657" s="14"/>
      <c r="Z1657" s="14"/>
      <c r="AA1657" s="14"/>
      <c r="AB1657" s="14"/>
      <c r="AC1657" s="14"/>
      <c r="AD1657" s="14"/>
      <c r="AE1657" s="14"/>
      <c r="AT1657" s="246" t="s">
        <v>170</v>
      </c>
      <c r="AU1657" s="246" t="s">
        <v>79</v>
      </c>
      <c r="AV1657" s="14" t="s">
        <v>79</v>
      </c>
      <c r="AW1657" s="14" t="s">
        <v>31</v>
      </c>
      <c r="AX1657" s="14" t="s">
        <v>69</v>
      </c>
      <c r="AY1657" s="246" t="s">
        <v>159</v>
      </c>
    </row>
    <row r="1658" s="15" customFormat="1">
      <c r="A1658" s="15"/>
      <c r="B1658" s="247"/>
      <c r="C1658" s="248"/>
      <c r="D1658" s="227" t="s">
        <v>170</v>
      </c>
      <c r="E1658" s="249" t="s">
        <v>19</v>
      </c>
      <c r="F1658" s="250" t="s">
        <v>188</v>
      </c>
      <c r="G1658" s="248"/>
      <c r="H1658" s="251">
        <v>128.572</v>
      </c>
      <c r="I1658" s="252"/>
      <c r="J1658" s="248"/>
      <c r="K1658" s="248"/>
      <c r="L1658" s="253"/>
      <c r="M1658" s="254"/>
      <c r="N1658" s="255"/>
      <c r="O1658" s="255"/>
      <c r="P1658" s="255"/>
      <c r="Q1658" s="255"/>
      <c r="R1658" s="255"/>
      <c r="S1658" s="255"/>
      <c r="T1658" s="256"/>
      <c r="U1658" s="15"/>
      <c r="V1658" s="15"/>
      <c r="W1658" s="15"/>
      <c r="X1658" s="15"/>
      <c r="Y1658" s="15"/>
      <c r="Z1658" s="15"/>
      <c r="AA1658" s="15"/>
      <c r="AB1658" s="15"/>
      <c r="AC1658" s="15"/>
      <c r="AD1658" s="15"/>
      <c r="AE1658" s="15"/>
      <c r="AT1658" s="257" t="s">
        <v>170</v>
      </c>
      <c r="AU1658" s="257" t="s">
        <v>79</v>
      </c>
      <c r="AV1658" s="15" t="s">
        <v>166</v>
      </c>
      <c r="AW1658" s="15" t="s">
        <v>31</v>
      </c>
      <c r="AX1658" s="15" t="s">
        <v>77</v>
      </c>
      <c r="AY1658" s="257" t="s">
        <v>159</v>
      </c>
    </row>
    <row r="1659" s="2" customFormat="1" ht="24.15" customHeight="1">
      <c r="A1659" s="41"/>
      <c r="B1659" s="42"/>
      <c r="C1659" s="258" t="s">
        <v>1875</v>
      </c>
      <c r="D1659" s="258" t="s">
        <v>316</v>
      </c>
      <c r="E1659" s="259" t="s">
        <v>1876</v>
      </c>
      <c r="F1659" s="260" t="s">
        <v>1877</v>
      </c>
      <c r="G1659" s="261" t="s">
        <v>197</v>
      </c>
      <c r="H1659" s="262">
        <v>162.64400000000001</v>
      </c>
      <c r="I1659" s="263"/>
      <c r="J1659" s="264">
        <f>ROUND(I1659*H1659,2)</f>
        <v>0</v>
      </c>
      <c r="K1659" s="260" t="s">
        <v>19</v>
      </c>
      <c r="L1659" s="265"/>
      <c r="M1659" s="266" t="s">
        <v>19</v>
      </c>
      <c r="N1659" s="267" t="s">
        <v>40</v>
      </c>
      <c r="O1659" s="87"/>
      <c r="P1659" s="216">
        <f>O1659*H1659</f>
        <v>0</v>
      </c>
      <c r="Q1659" s="216">
        <v>0.00013999999999999999</v>
      </c>
      <c r="R1659" s="216">
        <f>Q1659*H1659</f>
        <v>0.022770159999999998</v>
      </c>
      <c r="S1659" s="216">
        <v>0</v>
      </c>
      <c r="T1659" s="217">
        <f>S1659*H1659</f>
        <v>0</v>
      </c>
      <c r="U1659" s="41"/>
      <c r="V1659" s="41"/>
      <c r="W1659" s="41"/>
      <c r="X1659" s="41"/>
      <c r="Y1659" s="41"/>
      <c r="Z1659" s="41"/>
      <c r="AA1659" s="41"/>
      <c r="AB1659" s="41"/>
      <c r="AC1659" s="41"/>
      <c r="AD1659" s="41"/>
      <c r="AE1659" s="41"/>
      <c r="AR1659" s="218" t="s">
        <v>342</v>
      </c>
      <c r="AT1659" s="218" t="s">
        <v>316</v>
      </c>
      <c r="AU1659" s="218" t="s">
        <v>79</v>
      </c>
      <c r="AY1659" s="20" t="s">
        <v>159</v>
      </c>
      <c r="BE1659" s="219">
        <f>IF(N1659="základní",J1659,0)</f>
        <v>0</v>
      </c>
      <c r="BF1659" s="219">
        <f>IF(N1659="snížená",J1659,0)</f>
        <v>0</v>
      </c>
      <c r="BG1659" s="219">
        <f>IF(N1659="zákl. přenesená",J1659,0)</f>
        <v>0</v>
      </c>
      <c r="BH1659" s="219">
        <f>IF(N1659="sníž. přenesená",J1659,0)</f>
        <v>0</v>
      </c>
      <c r="BI1659" s="219">
        <f>IF(N1659="nulová",J1659,0)</f>
        <v>0</v>
      </c>
      <c r="BJ1659" s="20" t="s">
        <v>77</v>
      </c>
      <c r="BK1659" s="219">
        <f>ROUND(I1659*H1659,2)</f>
        <v>0</v>
      </c>
      <c r="BL1659" s="20" t="s">
        <v>273</v>
      </c>
      <c r="BM1659" s="218" t="s">
        <v>1878</v>
      </c>
    </row>
    <row r="1660" s="14" customFormat="1">
      <c r="A1660" s="14"/>
      <c r="B1660" s="236"/>
      <c r="C1660" s="237"/>
      <c r="D1660" s="227" t="s">
        <v>170</v>
      </c>
      <c r="E1660" s="238" t="s">
        <v>19</v>
      </c>
      <c r="F1660" s="239" t="s">
        <v>1879</v>
      </c>
      <c r="G1660" s="237"/>
      <c r="H1660" s="240">
        <v>147.858</v>
      </c>
      <c r="I1660" s="241"/>
      <c r="J1660" s="237"/>
      <c r="K1660" s="237"/>
      <c r="L1660" s="242"/>
      <c r="M1660" s="243"/>
      <c r="N1660" s="244"/>
      <c r="O1660" s="244"/>
      <c r="P1660" s="244"/>
      <c r="Q1660" s="244"/>
      <c r="R1660" s="244"/>
      <c r="S1660" s="244"/>
      <c r="T1660" s="245"/>
      <c r="U1660" s="14"/>
      <c r="V1660" s="14"/>
      <c r="W1660" s="14"/>
      <c r="X1660" s="14"/>
      <c r="Y1660" s="14"/>
      <c r="Z1660" s="14"/>
      <c r="AA1660" s="14"/>
      <c r="AB1660" s="14"/>
      <c r="AC1660" s="14"/>
      <c r="AD1660" s="14"/>
      <c r="AE1660" s="14"/>
      <c r="AT1660" s="246" t="s">
        <v>170</v>
      </c>
      <c r="AU1660" s="246" t="s">
        <v>79</v>
      </c>
      <c r="AV1660" s="14" t="s">
        <v>79</v>
      </c>
      <c r="AW1660" s="14" t="s">
        <v>31</v>
      </c>
      <c r="AX1660" s="14" t="s">
        <v>77</v>
      </c>
      <c r="AY1660" s="246" t="s">
        <v>159</v>
      </c>
    </row>
    <row r="1661" s="14" customFormat="1">
      <c r="A1661" s="14"/>
      <c r="B1661" s="236"/>
      <c r="C1661" s="237"/>
      <c r="D1661" s="227" t="s">
        <v>170</v>
      </c>
      <c r="E1661" s="237"/>
      <c r="F1661" s="239" t="s">
        <v>1880</v>
      </c>
      <c r="G1661" s="237"/>
      <c r="H1661" s="240">
        <v>162.64400000000001</v>
      </c>
      <c r="I1661" s="241"/>
      <c r="J1661" s="237"/>
      <c r="K1661" s="237"/>
      <c r="L1661" s="242"/>
      <c r="M1661" s="243"/>
      <c r="N1661" s="244"/>
      <c r="O1661" s="244"/>
      <c r="P1661" s="244"/>
      <c r="Q1661" s="244"/>
      <c r="R1661" s="244"/>
      <c r="S1661" s="244"/>
      <c r="T1661" s="245"/>
      <c r="U1661" s="14"/>
      <c r="V1661" s="14"/>
      <c r="W1661" s="14"/>
      <c r="X1661" s="14"/>
      <c r="Y1661" s="14"/>
      <c r="Z1661" s="14"/>
      <c r="AA1661" s="14"/>
      <c r="AB1661" s="14"/>
      <c r="AC1661" s="14"/>
      <c r="AD1661" s="14"/>
      <c r="AE1661" s="14"/>
      <c r="AT1661" s="246" t="s">
        <v>170</v>
      </c>
      <c r="AU1661" s="246" t="s">
        <v>79</v>
      </c>
      <c r="AV1661" s="14" t="s">
        <v>79</v>
      </c>
      <c r="AW1661" s="14" t="s">
        <v>4</v>
      </c>
      <c r="AX1661" s="14" t="s">
        <v>77</v>
      </c>
      <c r="AY1661" s="246" t="s">
        <v>159</v>
      </c>
    </row>
    <row r="1662" s="2" customFormat="1" ht="16.5" customHeight="1">
      <c r="A1662" s="41"/>
      <c r="B1662" s="42"/>
      <c r="C1662" s="207" t="s">
        <v>1881</v>
      </c>
      <c r="D1662" s="207" t="s">
        <v>161</v>
      </c>
      <c r="E1662" s="208" t="s">
        <v>1882</v>
      </c>
      <c r="F1662" s="209" t="s">
        <v>1883</v>
      </c>
      <c r="G1662" s="210" t="s">
        <v>197</v>
      </c>
      <c r="H1662" s="211">
        <v>128.572</v>
      </c>
      <c r="I1662" s="212"/>
      <c r="J1662" s="213">
        <f>ROUND(I1662*H1662,2)</f>
        <v>0</v>
      </c>
      <c r="K1662" s="209" t="s">
        <v>165</v>
      </c>
      <c r="L1662" s="47"/>
      <c r="M1662" s="214" t="s">
        <v>19</v>
      </c>
      <c r="N1662" s="215" t="s">
        <v>40</v>
      </c>
      <c r="O1662" s="87"/>
      <c r="P1662" s="216">
        <f>O1662*H1662</f>
        <v>0</v>
      </c>
      <c r="Q1662" s="216">
        <v>0</v>
      </c>
      <c r="R1662" s="216">
        <f>Q1662*H1662</f>
        <v>0</v>
      </c>
      <c r="S1662" s="216">
        <v>0.00012999999999999999</v>
      </c>
      <c r="T1662" s="217">
        <f>S1662*H1662</f>
        <v>0.016714359999999998</v>
      </c>
      <c r="U1662" s="41"/>
      <c r="V1662" s="41"/>
      <c r="W1662" s="41"/>
      <c r="X1662" s="41"/>
      <c r="Y1662" s="41"/>
      <c r="Z1662" s="41"/>
      <c r="AA1662" s="41"/>
      <c r="AB1662" s="41"/>
      <c r="AC1662" s="41"/>
      <c r="AD1662" s="41"/>
      <c r="AE1662" s="41"/>
      <c r="AR1662" s="218" t="s">
        <v>273</v>
      </c>
      <c r="AT1662" s="218" t="s">
        <v>161</v>
      </c>
      <c r="AU1662" s="218" t="s">
        <v>79</v>
      </c>
      <c r="AY1662" s="20" t="s">
        <v>159</v>
      </c>
      <c r="BE1662" s="219">
        <f>IF(N1662="základní",J1662,0)</f>
        <v>0</v>
      </c>
      <c r="BF1662" s="219">
        <f>IF(N1662="snížená",J1662,0)</f>
        <v>0</v>
      </c>
      <c r="BG1662" s="219">
        <f>IF(N1662="zákl. přenesená",J1662,0)</f>
        <v>0</v>
      </c>
      <c r="BH1662" s="219">
        <f>IF(N1662="sníž. přenesená",J1662,0)</f>
        <v>0</v>
      </c>
      <c r="BI1662" s="219">
        <f>IF(N1662="nulová",J1662,0)</f>
        <v>0</v>
      </c>
      <c r="BJ1662" s="20" t="s">
        <v>77</v>
      </c>
      <c r="BK1662" s="219">
        <f>ROUND(I1662*H1662,2)</f>
        <v>0</v>
      </c>
      <c r="BL1662" s="20" t="s">
        <v>273</v>
      </c>
      <c r="BM1662" s="218" t="s">
        <v>1884</v>
      </c>
    </row>
    <row r="1663" s="2" customFormat="1">
      <c r="A1663" s="41"/>
      <c r="B1663" s="42"/>
      <c r="C1663" s="43"/>
      <c r="D1663" s="220" t="s">
        <v>168</v>
      </c>
      <c r="E1663" s="43"/>
      <c r="F1663" s="221" t="s">
        <v>1885</v>
      </c>
      <c r="G1663" s="43"/>
      <c r="H1663" s="43"/>
      <c r="I1663" s="222"/>
      <c r="J1663" s="43"/>
      <c r="K1663" s="43"/>
      <c r="L1663" s="47"/>
      <c r="M1663" s="223"/>
      <c r="N1663" s="224"/>
      <c r="O1663" s="87"/>
      <c r="P1663" s="87"/>
      <c r="Q1663" s="87"/>
      <c r="R1663" s="87"/>
      <c r="S1663" s="87"/>
      <c r="T1663" s="88"/>
      <c r="U1663" s="41"/>
      <c r="V1663" s="41"/>
      <c r="W1663" s="41"/>
      <c r="X1663" s="41"/>
      <c r="Y1663" s="41"/>
      <c r="Z1663" s="41"/>
      <c r="AA1663" s="41"/>
      <c r="AB1663" s="41"/>
      <c r="AC1663" s="41"/>
      <c r="AD1663" s="41"/>
      <c r="AE1663" s="41"/>
      <c r="AT1663" s="20" t="s">
        <v>168</v>
      </c>
      <c r="AU1663" s="20" t="s">
        <v>79</v>
      </c>
    </row>
    <row r="1664" s="2" customFormat="1" ht="24.15" customHeight="1">
      <c r="A1664" s="41"/>
      <c r="B1664" s="42"/>
      <c r="C1664" s="207" t="s">
        <v>1886</v>
      </c>
      <c r="D1664" s="207" t="s">
        <v>161</v>
      </c>
      <c r="E1664" s="208" t="s">
        <v>1887</v>
      </c>
      <c r="F1664" s="209" t="s">
        <v>1888</v>
      </c>
      <c r="G1664" s="210" t="s">
        <v>228</v>
      </c>
      <c r="H1664" s="211">
        <v>0.21199999999999999</v>
      </c>
      <c r="I1664" s="212"/>
      <c r="J1664" s="213">
        <f>ROUND(I1664*H1664,2)</f>
        <v>0</v>
      </c>
      <c r="K1664" s="209" t="s">
        <v>165</v>
      </c>
      <c r="L1664" s="47"/>
      <c r="M1664" s="214" t="s">
        <v>19</v>
      </c>
      <c r="N1664" s="215" t="s">
        <v>40</v>
      </c>
      <c r="O1664" s="87"/>
      <c r="P1664" s="216">
        <f>O1664*H1664</f>
        <v>0</v>
      </c>
      <c r="Q1664" s="216">
        <v>0</v>
      </c>
      <c r="R1664" s="216">
        <f>Q1664*H1664</f>
        <v>0</v>
      </c>
      <c r="S1664" s="216">
        <v>0</v>
      </c>
      <c r="T1664" s="217">
        <f>S1664*H1664</f>
        <v>0</v>
      </c>
      <c r="U1664" s="41"/>
      <c r="V1664" s="41"/>
      <c r="W1664" s="41"/>
      <c r="X1664" s="41"/>
      <c r="Y1664" s="41"/>
      <c r="Z1664" s="41"/>
      <c r="AA1664" s="41"/>
      <c r="AB1664" s="41"/>
      <c r="AC1664" s="41"/>
      <c r="AD1664" s="41"/>
      <c r="AE1664" s="41"/>
      <c r="AR1664" s="218" t="s">
        <v>273</v>
      </c>
      <c r="AT1664" s="218" t="s">
        <v>161</v>
      </c>
      <c r="AU1664" s="218" t="s">
        <v>79</v>
      </c>
      <c r="AY1664" s="20" t="s">
        <v>159</v>
      </c>
      <c r="BE1664" s="219">
        <f>IF(N1664="základní",J1664,0)</f>
        <v>0</v>
      </c>
      <c r="BF1664" s="219">
        <f>IF(N1664="snížená",J1664,0)</f>
        <v>0</v>
      </c>
      <c r="BG1664" s="219">
        <f>IF(N1664="zákl. přenesená",J1664,0)</f>
        <v>0</v>
      </c>
      <c r="BH1664" s="219">
        <f>IF(N1664="sníž. přenesená",J1664,0)</f>
        <v>0</v>
      </c>
      <c r="BI1664" s="219">
        <f>IF(N1664="nulová",J1664,0)</f>
        <v>0</v>
      </c>
      <c r="BJ1664" s="20" t="s">
        <v>77</v>
      </c>
      <c r="BK1664" s="219">
        <f>ROUND(I1664*H1664,2)</f>
        <v>0</v>
      </c>
      <c r="BL1664" s="20" t="s">
        <v>273</v>
      </c>
      <c r="BM1664" s="218" t="s">
        <v>1889</v>
      </c>
    </row>
    <row r="1665" s="2" customFormat="1">
      <c r="A1665" s="41"/>
      <c r="B1665" s="42"/>
      <c r="C1665" s="43"/>
      <c r="D1665" s="220" t="s">
        <v>168</v>
      </c>
      <c r="E1665" s="43"/>
      <c r="F1665" s="221" t="s">
        <v>1890</v>
      </c>
      <c r="G1665" s="43"/>
      <c r="H1665" s="43"/>
      <c r="I1665" s="222"/>
      <c r="J1665" s="43"/>
      <c r="K1665" s="43"/>
      <c r="L1665" s="47"/>
      <c r="M1665" s="223"/>
      <c r="N1665" s="224"/>
      <c r="O1665" s="87"/>
      <c r="P1665" s="87"/>
      <c r="Q1665" s="87"/>
      <c r="R1665" s="87"/>
      <c r="S1665" s="87"/>
      <c r="T1665" s="88"/>
      <c r="U1665" s="41"/>
      <c r="V1665" s="41"/>
      <c r="W1665" s="41"/>
      <c r="X1665" s="41"/>
      <c r="Y1665" s="41"/>
      <c r="Z1665" s="41"/>
      <c r="AA1665" s="41"/>
      <c r="AB1665" s="41"/>
      <c r="AC1665" s="41"/>
      <c r="AD1665" s="41"/>
      <c r="AE1665" s="41"/>
      <c r="AT1665" s="20" t="s">
        <v>168</v>
      </c>
      <c r="AU1665" s="20" t="s">
        <v>79</v>
      </c>
    </row>
    <row r="1666" s="12" customFormat="1" ht="22.8" customHeight="1">
      <c r="A1666" s="12"/>
      <c r="B1666" s="191"/>
      <c r="C1666" s="192"/>
      <c r="D1666" s="193" t="s">
        <v>68</v>
      </c>
      <c r="E1666" s="205" t="s">
        <v>1891</v>
      </c>
      <c r="F1666" s="205" t="s">
        <v>1892</v>
      </c>
      <c r="G1666" s="192"/>
      <c r="H1666" s="192"/>
      <c r="I1666" s="195"/>
      <c r="J1666" s="206">
        <f>BK1666</f>
        <v>0</v>
      </c>
      <c r="K1666" s="192"/>
      <c r="L1666" s="197"/>
      <c r="M1666" s="198"/>
      <c r="N1666" s="199"/>
      <c r="O1666" s="199"/>
      <c r="P1666" s="200">
        <f>SUM(P1667:P1686)</f>
        <v>0</v>
      </c>
      <c r="Q1666" s="199"/>
      <c r="R1666" s="200">
        <f>SUM(R1667:R1686)</f>
        <v>1.6361680000000001</v>
      </c>
      <c r="S1666" s="199"/>
      <c r="T1666" s="201">
        <f>SUM(T1667:T1686)</f>
        <v>0.34467680000000001</v>
      </c>
      <c r="U1666" s="12"/>
      <c r="V1666" s="12"/>
      <c r="W1666" s="12"/>
      <c r="X1666" s="12"/>
      <c r="Y1666" s="12"/>
      <c r="Z1666" s="12"/>
      <c r="AA1666" s="12"/>
      <c r="AB1666" s="12"/>
      <c r="AC1666" s="12"/>
      <c r="AD1666" s="12"/>
      <c r="AE1666" s="12"/>
      <c r="AR1666" s="202" t="s">
        <v>79</v>
      </c>
      <c r="AT1666" s="203" t="s">
        <v>68</v>
      </c>
      <c r="AU1666" s="203" t="s">
        <v>77</v>
      </c>
      <c r="AY1666" s="202" t="s">
        <v>159</v>
      </c>
      <c r="BK1666" s="204">
        <f>SUM(BK1667:BK1686)</f>
        <v>0</v>
      </c>
    </row>
    <row r="1667" s="2" customFormat="1" ht="16.5" customHeight="1">
      <c r="A1667" s="41"/>
      <c r="B1667" s="42"/>
      <c r="C1667" s="207" t="s">
        <v>1893</v>
      </c>
      <c r="D1667" s="207" t="s">
        <v>161</v>
      </c>
      <c r="E1667" s="208" t="s">
        <v>1894</v>
      </c>
      <c r="F1667" s="209" t="s">
        <v>1895</v>
      </c>
      <c r="G1667" s="210" t="s">
        <v>197</v>
      </c>
      <c r="H1667" s="211">
        <v>18.16</v>
      </c>
      <c r="I1667" s="212"/>
      <c r="J1667" s="213">
        <f>ROUND(I1667*H1667,2)</f>
        <v>0</v>
      </c>
      <c r="K1667" s="209" t="s">
        <v>165</v>
      </c>
      <c r="L1667" s="47"/>
      <c r="M1667" s="214" t="s">
        <v>19</v>
      </c>
      <c r="N1667" s="215" t="s">
        <v>40</v>
      </c>
      <c r="O1667" s="87"/>
      <c r="P1667" s="216">
        <f>O1667*H1667</f>
        <v>0</v>
      </c>
      <c r="Q1667" s="216">
        <v>0</v>
      </c>
      <c r="R1667" s="216">
        <f>Q1667*H1667</f>
        <v>0</v>
      </c>
      <c r="S1667" s="216">
        <v>0.01098</v>
      </c>
      <c r="T1667" s="217">
        <f>S1667*H1667</f>
        <v>0.19939680000000001</v>
      </c>
      <c r="U1667" s="41"/>
      <c r="V1667" s="41"/>
      <c r="W1667" s="41"/>
      <c r="X1667" s="41"/>
      <c r="Y1667" s="41"/>
      <c r="Z1667" s="41"/>
      <c r="AA1667" s="41"/>
      <c r="AB1667" s="41"/>
      <c r="AC1667" s="41"/>
      <c r="AD1667" s="41"/>
      <c r="AE1667" s="41"/>
      <c r="AR1667" s="218" t="s">
        <v>273</v>
      </c>
      <c r="AT1667" s="218" t="s">
        <v>161</v>
      </c>
      <c r="AU1667" s="218" t="s">
        <v>79</v>
      </c>
      <c r="AY1667" s="20" t="s">
        <v>159</v>
      </c>
      <c r="BE1667" s="219">
        <f>IF(N1667="základní",J1667,0)</f>
        <v>0</v>
      </c>
      <c r="BF1667" s="219">
        <f>IF(N1667="snížená",J1667,0)</f>
        <v>0</v>
      </c>
      <c r="BG1667" s="219">
        <f>IF(N1667="zákl. přenesená",J1667,0)</f>
        <v>0</v>
      </c>
      <c r="BH1667" s="219">
        <f>IF(N1667="sníž. přenesená",J1667,0)</f>
        <v>0</v>
      </c>
      <c r="BI1667" s="219">
        <f>IF(N1667="nulová",J1667,0)</f>
        <v>0</v>
      </c>
      <c r="BJ1667" s="20" t="s">
        <v>77</v>
      </c>
      <c r="BK1667" s="219">
        <f>ROUND(I1667*H1667,2)</f>
        <v>0</v>
      </c>
      <c r="BL1667" s="20" t="s">
        <v>273</v>
      </c>
      <c r="BM1667" s="218" t="s">
        <v>1896</v>
      </c>
    </row>
    <row r="1668" s="2" customFormat="1">
      <c r="A1668" s="41"/>
      <c r="B1668" s="42"/>
      <c r="C1668" s="43"/>
      <c r="D1668" s="220" t="s">
        <v>168</v>
      </c>
      <c r="E1668" s="43"/>
      <c r="F1668" s="221" t="s">
        <v>1897</v>
      </c>
      <c r="G1668" s="43"/>
      <c r="H1668" s="43"/>
      <c r="I1668" s="222"/>
      <c r="J1668" s="43"/>
      <c r="K1668" s="43"/>
      <c r="L1668" s="47"/>
      <c r="M1668" s="223"/>
      <c r="N1668" s="224"/>
      <c r="O1668" s="87"/>
      <c r="P1668" s="87"/>
      <c r="Q1668" s="87"/>
      <c r="R1668" s="87"/>
      <c r="S1668" s="87"/>
      <c r="T1668" s="88"/>
      <c r="U1668" s="41"/>
      <c r="V1668" s="41"/>
      <c r="W1668" s="41"/>
      <c r="X1668" s="41"/>
      <c r="Y1668" s="41"/>
      <c r="Z1668" s="41"/>
      <c r="AA1668" s="41"/>
      <c r="AB1668" s="41"/>
      <c r="AC1668" s="41"/>
      <c r="AD1668" s="41"/>
      <c r="AE1668" s="41"/>
      <c r="AT1668" s="20" t="s">
        <v>168</v>
      </c>
      <c r="AU1668" s="20" t="s">
        <v>79</v>
      </c>
    </row>
    <row r="1669" s="13" customFormat="1">
      <c r="A1669" s="13"/>
      <c r="B1669" s="225"/>
      <c r="C1669" s="226"/>
      <c r="D1669" s="227" t="s">
        <v>170</v>
      </c>
      <c r="E1669" s="228" t="s">
        <v>19</v>
      </c>
      <c r="F1669" s="229" t="s">
        <v>1898</v>
      </c>
      <c r="G1669" s="226"/>
      <c r="H1669" s="228" t="s">
        <v>19</v>
      </c>
      <c r="I1669" s="230"/>
      <c r="J1669" s="226"/>
      <c r="K1669" s="226"/>
      <c r="L1669" s="231"/>
      <c r="M1669" s="232"/>
      <c r="N1669" s="233"/>
      <c r="O1669" s="233"/>
      <c r="P1669" s="233"/>
      <c r="Q1669" s="233"/>
      <c r="R1669" s="233"/>
      <c r="S1669" s="233"/>
      <c r="T1669" s="234"/>
      <c r="U1669" s="13"/>
      <c r="V1669" s="13"/>
      <c r="W1669" s="13"/>
      <c r="X1669" s="13"/>
      <c r="Y1669" s="13"/>
      <c r="Z1669" s="13"/>
      <c r="AA1669" s="13"/>
      <c r="AB1669" s="13"/>
      <c r="AC1669" s="13"/>
      <c r="AD1669" s="13"/>
      <c r="AE1669" s="13"/>
      <c r="AT1669" s="235" t="s">
        <v>170</v>
      </c>
      <c r="AU1669" s="235" t="s">
        <v>79</v>
      </c>
      <c r="AV1669" s="13" t="s">
        <v>77</v>
      </c>
      <c r="AW1669" s="13" t="s">
        <v>31</v>
      </c>
      <c r="AX1669" s="13" t="s">
        <v>69</v>
      </c>
      <c r="AY1669" s="235" t="s">
        <v>159</v>
      </c>
    </row>
    <row r="1670" s="14" customFormat="1">
      <c r="A1670" s="14"/>
      <c r="B1670" s="236"/>
      <c r="C1670" s="237"/>
      <c r="D1670" s="227" t="s">
        <v>170</v>
      </c>
      <c r="E1670" s="238" t="s">
        <v>19</v>
      </c>
      <c r="F1670" s="239" t="s">
        <v>885</v>
      </c>
      <c r="G1670" s="237"/>
      <c r="H1670" s="240">
        <v>18.16</v>
      </c>
      <c r="I1670" s="241"/>
      <c r="J1670" s="237"/>
      <c r="K1670" s="237"/>
      <c r="L1670" s="242"/>
      <c r="M1670" s="243"/>
      <c r="N1670" s="244"/>
      <c r="O1670" s="244"/>
      <c r="P1670" s="244"/>
      <c r="Q1670" s="244"/>
      <c r="R1670" s="244"/>
      <c r="S1670" s="244"/>
      <c r="T1670" s="245"/>
      <c r="U1670" s="14"/>
      <c r="V1670" s="14"/>
      <c r="W1670" s="14"/>
      <c r="X1670" s="14"/>
      <c r="Y1670" s="14"/>
      <c r="Z1670" s="14"/>
      <c r="AA1670" s="14"/>
      <c r="AB1670" s="14"/>
      <c r="AC1670" s="14"/>
      <c r="AD1670" s="14"/>
      <c r="AE1670" s="14"/>
      <c r="AT1670" s="246" t="s">
        <v>170</v>
      </c>
      <c r="AU1670" s="246" t="s">
        <v>79</v>
      </c>
      <c r="AV1670" s="14" t="s">
        <v>79</v>
      </c>
      <c r="AW1670" s="14" t="s">
        <v>31</v>
      </c>
      <c r="AX1670" s="14" t="s">
        <v>77</v>
      </c>
      <c r="AY1670" s="246" t="s">
        <v>159</v>
      </c>
    </row>
    <row r="1671" s="2" customFormat="1" ht="16.5" customHeight="1">
      <c r="A1671" s="41"/>
      <c r="B1671" s="42"/>
      <c r="C1671" s="207" t="s">
        <v>1899</v>
      </c>
      <c r="D1671" s="207" t="s">
        <v>161</v>
      </c>
      <c r="E1671" s="208" t="s">
        <v>1900</v>
      </c>
      <c r="F1671" s="209" t="s">
        <v>1901</v>
      </c>
      <c r="G1671" s="210" t="s">
        <v>197</v>
      </c>
      <c r="H1671" s="211">
        <v>18.16</v>
      </c>
      <c r="I1671" s="212"/>
      <c r="J1671" s="213">
        <f>ROUND(I1671*H1671,2)</f>
        <v>0</v>
      </c>
      <c r="K1671" s="209" t="s">
        <v>165</v>
      </c>
      <c r="L1671" s="47"/>
      <c r="M1671" s="214" t="s">
        <v>19</v>
      </c>
      <c r="N1671" s="215" t="s">
        <v>40</v>
      </c>
      <c r="O1671" s="87"/>
      <c r="P1671" s="216">
        <f>O1671*H1671</f>
        <v>0</v>
      </c>
      <c r="Q1671" s="216">
        <v>0</v>
      </c>
      <c r="R1671" s="216">
        <f>Q1671*H1671</f>
        <v>0</v>
      </c>
      <c r="S1671" s="216">
        <v>0.0080000000000000002</v>
      </c>
      <c r="T1671" s="217">
        <f>S1671*H1671</f>
        <v>0.14527999999999999</v>
      </c>
      <c r="U1671" s="41"/>
      <c r="V1671" s="41"/>
      <c r="W1671" s="41"/>
      <c r="X1671" s="41"/>
      <c r="Y1671" s="41"/>
      <c r="Z1671" s="41"/>
      <c r="AA1671" s="41"/>
      <c r="AB1671" s="41"/>
      <c r="AC1671" s="41"/>
      <c r="AD1671" s="41"/>
      <c r="AE1671" s="41"/>
      <c r="AR1671" s="218" t="s">
        <v>273</v>
      </c>
      <c r="AT1671" s="218" t="s">
        <v>161</v>
      </c>
      <c r="AU1671" s="218" t="s">
        <v>79</v>
      </c>
      <c r="AY1671" s="20" t="s">
        <v>159</v>
      </c>
      <c r="BE1671" s="219">
        <f>IF(N1671="základní",J1671,0)</f>
        <v>0</v>
      </c>
      <c r="BF1671" s="219">
        <f>IF(N1671="snížená",J1671,0)</f>
        <v>0</v>
      </c>
      <c r="BG1671" s="219">
        <f>IF(N1671="zákl. přenesená",J1671,0)</f>
        <v>0</v>
      </c>
      <c r="BH1671" s="219">
        <f>IF(N1671="sníž. přenesená",J1671,0)</f>
        <v>0</v>
      </c>
      <c r="BI1671" s="219">
        <f>IF(N1671="nulová",J1671,0)</f>
        <v>0</v>
      </c>
      <c r="BJ1671" s="20" t="s">
        <v>77</v>
      </c>
      <c r="BK1671" s="219">
        <f>ROUND(I1671*H1671,2)</f>
        <v>0</v>
      </c>
      <c r="BL1671" s="20" t="s">
        <v>273</v>
      </c>
      <c r="BM1671" s="218" t="s">
        <v>1902</v>
      </c>
    </row>
    <row r="1672" s="2" customFormat="1">
      <c r="A1672" s="41"/>
      <c r="B1672" s="42"/>
      <c r="C1672" s="43"/>
      <c r="D1672" s="220" t="s">
        <v>168</v>
      </c>
      <c r="E1672" s="43"/>
      <c r="F1672" s="221" t="s">
        <v>1903</v>
      </c>
      <c r="G1672" s="43"/>
      <c r="H1672" s="43"/>
      <c r="I1672" s="222"/>
      <c r="J1672" s="43"/>
      <c r="K1672" s="43"/>
      <c r="L1672" s="47"/>
      <c r="M1672" s="223"/>
      <c r="N1672" s="224"/>
      <c r="O1672" s="87"/>
      <c r="P1672" s="87"/>
      <c r="Q1672" s="87"/>
      <c r="R1672" s="87"/>
      <c r="S1672" s="87"/>
      <c r="T1672" s="88"/>
      <c r="U1672" s="41"/>
      <c r="V1672" s="41"/>
      <c r="W1672" s="41"/>
      <c r="X1672" s="41"/>
      <c r="Y1672" s="41"/>
      <c r="Z1672" s="41"/>
      <c r="AA1672" s="41"/>
      <c r="AB1672" s="41"/>
      <c r="AC1672" s="41"/>
      <c r="AD1672" s="41"/>
      <c r="AE1672" s="41"/>
      <c r="AT1672" s="20" t="s">
        <v>168</v>
      </c>
      <c r="AU1672" s="20" t="s">
        <v>79</v>
      </c>
    </row>
    <row r="1673" s="2" customFormat="1" ht="24.15" customHeight="1">
      <c r="A1673" s="41"/>
      <c r="B1673" s="42"/>
      <c r="C1673" s="207" t="s">
        <v>1904</v>
      </c>
      <c r="D1673" s="207" t="s">
        <v>161</v>
      </c>
      <c r="E1673" s="208" t="s">
        <v>1905</v>
      </c>
      <c r="F1673" s="209" t="s">
        <v>1906</v>
      </c>
      <c r="G1673" s="210" t="s">
        <v>235</v>
      </c>
      <c r="H1673" s="211">
        <v>1</v>
      </c>
      <c r="I1673" s="212"/>
      <c r="J1673" s="213">
        <f>ROUND(I1673*H1673,2)</f>
        <v>0</v>
      </c>
      <c r="K1673" s="209" t="s">
        <v>165</v>
      </c>
      <c r="L1673" s="47"/>
      <c r="M1673" s="214" t="s">
        <v>19</v>
      </c>
      <c r="N1673" s="215" t="s">
        <v>40</v>
      </c>
      <c r="O1673" s="87"/>
      <c r="P1673" s="216">
        <f>O1673*H1673</f>
        <v>0</v>
      </c>
      <c r="Q1673" s="216">
        <v>0</v>
      </c>
      <c r="R1673" s="216">
        <f>Q1673*H1673</f>
        <v>0</v>
      </c>
      <c r="S1673" s="216">
        <v>0</v>
      </c>
      <c r="T1673" s="217">
        <f>S1673*H1673</f>
        <v>0</v>
      </c>
      <c r="U1673" s="41"/>
      <c r="V1673" s="41"/>
      <c r="W1673" s="41"/>
      <c r="X1673" s="41"/>
      <c r="Y1673" s="41"/>
      <c r="Z1673" s="41"/>
      <c r="AA1673" s="41"/>
      <c r="AB1673" s="41"/>
      <c r="AC1673" s="41"/>
      <c r="AD1673" s="41"/>
      <c r="AE1673" s="41"/>
      <c r="AR1673" s="218" t="s">
        <v>273</v>
      </c>
      <c r="AT1673" s="218" t="s">
        <v>161</v>
      </c>
      <c r="AU1673" s="218" t="s">
        <v>79</v>
      </c>
      <c r="AY1673" s="20" t="s">
        <v>159</v>
      </c>
      <c r="BE1673" s="219">
        <f>IF(N1673="základní",J1673,0)</f>
        <v>0</v>
      </c>
      <c r="BF1673" s="219">
        <f>IF(N1673="snížená",J1673,0)</f>
        <v>0</v>
      </c>
      <c r="BG1673" s="219">
        <f>IF(N1673="zákl. přenesená",J1673,0)</f>
        <v>0</v>
      </c>
      <c r="BH1673" s="219">
        <f>IF(N1673="sníž. přenesená",J1673,0)</f>
        <v>0</v>
      </c>
      <c r="BI1673" s="219">
        <f>IF(N1673="nulová",J1673,0)</f>
        <v>0</v>
      </c>
      <c r="BJ1673" s="20" t="s">
        <v>77</v>
      </c>
      <c r="BK1673" s="219">
        <f>ROUND(I1673*H1673,2)</f>
        <v>0</v>
      </c>
      <c r="BL1673" s="20" t="s">
        <v>273</v>
      </c>
      <c r="BM1673" s="218" t="s">
        <v>1907</v>
      </c>
    </row>
    <row r="1674" s="2" customFormat="1">
      <c r="A1674" s="41"/>
      <c r="B1674" s="42"/>
      <c r="C1674" s="43"/>
      <c r="D1674" s="220" t="s">
        <v>168</v>
      </c>
      <c r="E1674" s="43"/>
      <c r="F1674" s="221" t="s">
        <v>1908</v>
      </c>
      <c r="G1674" s="43"/>
      <c r="H1674" s="43"/>
      <c r="I1674" s="222"/>
      <c r="J1674" s="43"/>
      <c r="K1674" s="43"/>
      <c r="L1674" s="47"/>
      <c r="M1674" s="223"/>
      <c r="N1674" s="224"/>
      <c r="O1674" s="87"/>
      <c r="P1674" s="87"/>
      <c r="Q1674" s="87"/>
      <c r="R1674" s="87"/>
      <c r="S1674" s="87"/>
      <c r="T1674" s="88"/>
      <c r="U1674" s="41"/>
      <c r="V1674" s="41"/>
      <c r="W1674" s="41"/>
      <c r="X1674" s="41"/>
      <c r="Y1674" s="41"/>
      <c r="Z1674" s="41"/>
      <c r="AA1674" s="41"/>
      <c r="AB1674" s="41"/>
      <c r="AC1674" s="41"/>
      <c r="AD1674" s="41"/>
      <c r="AE1674" s="41"/>
      <c r="AT1674" s="20" t="s">
        <v>168</v>
      </c>
      <c r="AU1674" s="20" t="s">
        <v>79</v>
      </c>
    </row>
    <row r="1675" s="13" customFormat="1">
      <c r="A1675" s="13"/>
      <c r="B1675" s="225"/>
      <c r="C1675" s="226"/>
      <c r="D1675" s="227" t="s">
        <v>170</v>
      </c>
      <c r="E1675" s="228" t="s">
        <v>19</v>
      </c>
      <c r="F1675" s="229" t="s">
        <v>1909</v>
      </c>
      <c r="G1675" s="226"/>
      <c r="H1675" s="228" t="s">
        <v>19</v>
      </c>
      <c r="I1675" s="230"/>
      <c r="J1675" s="226"/>
      <c r="K1675" s="226"/>
      <c r="L1675" s="231"/>
      <c r="M1675" s="232"/>
      <c r="N1675" s="233"/>
      <c r="O1675" s="233"/>
      <c r="P1675" s="233"/>
      <c r="Q1675" s="233"/>
      <c r="R1675" s="233"/>
      <c r="S1675" s="233"/>
      <c r="T1675" s="234"/>
      <c r="U1675" s="13"/>
      <c r="V1675" s="13"/>
      <c r="W1675" s="13"/>
      <c r="X1675" s="13"/>
      <c r="Y1675" s="13"/>
      <c r="Z1675" s="13"/>
      <c r="AA1675" s="13"/>
      <c r="AB1675" s="13"/>
      <c r="AC1675" s="13"/>
      <c r="AD1675" s="13"/>
      <c r="AE1675" s="13"/>
      <c r="AT1675" s="235" t="s">
        <v>170</v>
      </c>
      <c r="AU1675" s="235" t="s">
        <v>79</v>
      </c>
      <c r="AV1675" s="13" t="s">
        <v>77</v>
      </c>
      <c r="AW1675" s="13" t="s">
        <v>31</v>
      </c>
      <c r="AX1675" s="13" t="s">
        <v>69</v>
      </c>
      <c r="AY1675" s="235" t="s">
        <v>159</v>
      </c>
    </row>
    <row r="1676" s="13" customFormat="1">
      <c r="A1676" s="13"/>
      <c r="B1676" s="225"/>
      <c r="C1676" s="226"/>
      <c r="D1676" s="227" t="s">
        <v>170</v>
      </c>
      <c r="E1676" s="228" t="s">
        <v>19</v>
      </c>
      <c r="F1676" s="229" t="s">
        <v>1048</v>
      </c>
      <c r="G1676" s="226"/>
      <c r="H1676" s="228" t="s">
        <v>19</v>
      </c>
      <c r="I1676" s="230"/>
      <c r="J1676" s="226"/>
      <c r="K1676" s="226"/>
      <c r="L1676" s="231"/>
      <c r="M1676" s="232"/>
      <c r="N1676" s="233"/>
      <c r="O1676" s="233"/>
      <c r="P1676" s="233"/>
      <c r="Q1676" s="233"/>
      <c r="R1676" s="233"/>
      <c r="S1676" s="233"/>
      <c r="T1676" s="234"/>
      <c r="U1676" s="13"/>
      <c r="V1676" s="13"/>
      <c r="W1676" s="13"/>
      <c r="X1676" s="13"/>
      <c r="Y1676" s="13"/>
      <c r="Z1676" s="13"/>
      <c r="AA1676" s="13"/>
      <c r="AB1676" s="13"/>
      <c r="AC1676" s="13"/>
      <c r="AD1676" s="13"/>
      <c r="AE1676" s="13"/>
      <c r="AT1676" s="235" t="s">
        <v>170</v>
      </c>
      <c r="AU1676" s="235" t="s">
        <v>79</v>
      </c>
      <c r="AV1676" s="13" t="s">
        <v>77</v>
      </c>
      <c r="AW1676" s="13" t="s">
        <v>31</v>
      </c>
      <c r="AX1676" s="13" t="s">
        <v>69</v>
      </c>
      <c r="AY1676" s="235" t="s">
        <v>159</v>
      </c>
    </row>
    <row r="1677" s="14" customFormat="1">
      <c r="A1677" s="14"/>
      <c r="B1677" s="236"/>
      <c r="C1677" s="237"/>
      <c r="D1677" s="227" t="s">
        <v>170</v>
      </c>
      <c r="E1677" s="238" t="s">
        <v>19</v>
      </c>
      <c r="F1677" s="239" t="s">
        <v>77</v>
      </c>
      <c r="G1677" s="237"/>
      <c r="H1677" s="240">
        <v>1</v>
      </c>
      <c r="I1677" s="241"/>
      <c r="J1677" s="237"/>
      <c r="K1677" s="237"/>
      <c r="L1677" s="242"/>
      <c r="M1677" s="243"/>
      <c r="N1677" s="244"/>
      <c r="O1677" s="244"/>
      <c r="P1677" s="244"/>
      <c r="Q1677" s="244"/>
      <c r="R1677" s="244"/>
      <c r="S1677" s="244"/>
      <c r="T1677" s="245"/>
      <c r="U1677" s="14"/>
      <c r="V1677" s="14"/>
      <c r="W1677" s="14"/>
      <c r="X1677" s="14"/>
      <c r="Y1677" s="14"/>
      <c r="Z1677" s="14"/>
      <c r="AA1677" s="14"/>
      <c r="AB1677" s="14"/>
      <c r="AC1677" s="14"/>
      <c r="AD1677" s="14"/>
      <c r="AE1677" s="14"/>
      <c r="AT1677" s="246" t="s">
        <v>170</v>
      </c>
      <c r="AU1677" s="246" t="s">
        <v>79</v>
      </c>
      <c r="AV1677" s="14" t="s">
        <v>79</v>
      </c>
      <c r="AW1677" s="14" t="s">
        <v>31</v>
      </c>
      <c r="AX1677" s="14" t="s">
        <v>77</v>
      </c>
      <c r="AY1677" s="246" t="s">
        <v>159</v>
      </c>
    </row>
    <row r="1678" s="2" customFormat="1" ht="24.15" customHeight="1">
      <c r="A1678" s="41"/>
      <c r="B1678" s="42"/>
      <c r="C1678" s="258" t="s">
        <v>1910</v>
      </c>
      <c r="D1678" s="258" t="s">
        <v>316</v>
      </c>
      <c r="E1678" s="259" t="s">
        <v>1911</v>
      </c>
      <c r="F1678" s="260" t="s">
        <v>1912</v>
      </c>
      <c r="G1678" s="261" t="s">
        <v>235</v>
      </c>
      <c r="H1678" s="262">
        <v>1</v>
      </c>
      <c r="I1678" s="263"/>
      <c r="J1678" s="264">
        <f>ROUND(I1678*H1678,2)</f>
        <v>0</v>
      </c>
      <c r="K1678" s="260" t="s">
        <v>19</v>
      </c>
      <c r="L1678" s="265"/>
      <c r="M1678" s="266" t="s">
        <v>19</v>
      </c>
      <c r="N1678" s="267" t="s">
        <v>40</v>
      </c>
      <c r="O1678" s="87"/>
      <c r="P1678" s="216">
        <f>O1678*H1678</f>
        <v>0</v>
      </c>
      <c r="Q1678" s="216">
        <v>0.021499999999999998</v>
      </c>
      <c r="R1678" s="216">
        <f>Q1678*H1678</f>
        <v>0.021499999999999998</v>
      </c>
      <c r="S1678" s="216">
        <v>0</v>
      </c>
      <c r="T1678" s="217">
        <f>S1678*H1678</f>
        <v>0</v>
      </c>
      <c r="U1678" s="41"/>
      <c r="V1678" s="41"/>
      <c r="W1678" s="41"/>
      <c r="X1678" s="41"/>
      <c r="Y1678" s="41"/>
      <c r="Z1678" s="41"/>
      <c r="AA1678" s="41"/>
      <c r="AB1678" s="41"/>
      <c r="AC1678" s="41"/>
      <c r="AD1678" s="41"/>
      <c r="AE1678" s="41"/>
      <c r="AR1678" s="218" t="s">
        <v>342</v>
      </c>
      <c r="AT1678" s="218" t="s">
        <v>316</v>
      </c>
      <c r="AU1678" s="218" t="s">
        <v>79</v>
      </c>
      <c r="AY1678" s="20" t="s">
        <v>159</v>
      </c>
      <c r="BE1678" s="219">
        <f>IF(N1678="základní",J1678,0)</f>
        <v>0</v>
      </c>
      <c r="BF1678" s="219">
        <f>IF(N1678="snížená",J1678,0)</f>
        <v>0</v>
      </c>
      <c r="BG1678" s="219">
        <f>IF(N1678="zákl. přenesená",J1678,0)</f>
        <v>0</v>
      </c>
      <c r="BH1678" s="219">
        <f>IF(N1678="sníž. přenesená",J1678,0)</f>
        <v>0</v>
      </c>
      <c r="BI1678" s="219">
        <f>IF(N1678="nulová",J1678,0)</f>
        <v>0</v>
      </c>
      <c r="BJ1678" s="20" t="s">
        <v>77</v>
      </c>
      <c r="BK1678" s="219">
        <f>ROUND(I1678*H1678,2)</f>
        <v>0</v>
      </c>
      <c r="BL1678" s="20" t="s">
        <v>273</v>
      </c>
      <c r="BM1678" s="218" t="s">
        <v>1913</v>
      </c>
    </row>
    <row r="1679" s="14" customFormat="1">
      <c r="A1679" s="14"/>
      <c r="B1679" s="236"/>
      <c r="C1679" s="237"/>
      <c r="D1679" s="227" t="s">
        <v>170</v>
      </c>
      <c r="E1679" s="238" t="s">
        <v>19</v>
      </c>
      <c r="F1679" s="239" t="s">
        <v>77</v>
      </c>
      <c r="G1679" s="237"/>
      <c r="H1679" s="240">
        <v>1</v>
      </c>
      <c r="I1679" s="241"/>
      <c r="J1679" s="237"/>
      <c r="K1679" s="237"/>
      <c r="L1679" s="242"/>
      <c r="M1679" s="243"/>
      <c r="N1679" s="244"/>
      <c r="O1679" s="244"/>
      <c r="P1679" s="244"/>
      <c r="Q1679" s="244"/>
      <c r="R1679" s="244"/>
      <c r="S1679" s="244"/>
      <c r="T1679" s="245"/>
      <c r="U1679" s="14"/>
      <c r="V1679" s="14"/>
      <c r="W1679" s="14"/>
      <c r="X1679" s="14"/>
      <c r="Y1679" s="14"/>
      <c r="Z1679" s="14"/>
      <c r="AA1679" s="14"/>
      <c r="AB1679" s="14"/>
      <c r="AC1679" s="14"/>
      <c r="AD1679" s="14"/>
      <c r="AE1679" s="14"/>
      <c r="AT1679" s="246" t="s">
        <v>170</v>
      </c>
      <c r="AU1679" s="246" t="s">
        <v>79</v>
      </c>
      <c r="AV1679" s="14" t="s">
        <v>79</v>
      </c>
      <c r="AW1679" s="14" t="s">
        <v>31</v>
      </c>
      <c r="AX1679" s="14" t="s">
        <v>77</v>
      </c>
      <c r="AY1679" s="246" t="s">
        <v>159</v>
      </c>
    </row>
    <row r="1680" s="2" customFormat="1" ht="21.75" customHeight="1">
      <c r="A1680" s="41"/>
      <c r="B1680" s="42"/>
      <c r="C1680" s="207" t="s">
        <v>1914</v>
      </c>
      <c r="D1680" s="207" t="s">
        <v>161</v>
      </c>
      <c r="E1680" s="208" t="s">
        <v>1915</v>
      </c>
      <c r="F1680" s="209" t="s">
        <v>1916</v>
      </c>
      <c r="G1680" s="210" t="s">
        <v>251</v>
      </c>
      <c r="H1680" s="211">
        <v>366.97000000000003</v>
      </c>
      <c r="I1680" s="212"/>
      <c r="J1680" s="213">
        <f>ROUND(I1680*H1680,2)</f>
        <v>0</v>
      </c>
      <c r="K1680" s="209" t="s">
        <v>165</v>
      </c>
      <c r="L1680" s="47"/>
      <c r="M1680" s="214" t="s">
        <v>19</v>
      </c>
      <c r="N1680" s="215" t="s">
        <v>40</v>
      </c>
      <c r="O1680" s="87"/>
      <c r="P1680" s="216">
        <f>O1680*H1680</f>
        <v>0</v>
      </c>
      <c r="Q1680" s="216">
        <v>0</v>
      </c>
      <c r="R1680" s="216">
        <f>Q1680*H1680</f>
        <v>0</v>
      </c>
      <c r="S1680" s="216">
        <v>0</v>
      </c>
      <c r="T1680" s="217">
        <f>S1680*H1680</f>
        <v>0</v>
      </c>
      <c r="U1680" s="41"/>
      <c r="V1680" s="41"/>
      <c r="W1680" s="41"/>
      <c r="X1680" s="41"/>
      <c r="Y1680" s="41"/>
      <c r="Z1680" s="41"/>
      <c r="AA1680" s="41"/>
      <c r="AB1680" s="41"/>
      <c r="AC1680" s="41"/>
      <c r="AD1680" s="41"/>
      <c r="AE1680" s="41"/>
      <c r="AR1680" s="218" t="s">
        <v>273</v>
      </c>
      <c r="AT1680" s="218" t="s">
        <v>161</v>
      </c>
      <c r="AU1680" s="218" t="s">
        <v>79</v>
      </c>
      <c r="AY1680" s="20" t="s">
        <v>159</v>
      </c>
      <c r="BE1680" s="219">
        <f>IF(N1680="základní",J1680,0)</f>
        <v>0</v>
      </c>
      <c r="BF1680" s="219">
        <f>IF(N1680="snížená",J1680,0)</f>
        <v>0</v>
      </c>
      <c r="BG1680" s="219">
        <f>IF(N1680="zákl. přenesená",J1680,0)</f>
        <v>0</v>
      </c>
      <c r="BH1680" s="219">
        <f>IF(N1680="sníž. přenesená",J1680,0)</f>
        <v>0</v>
      </c>
      <c r="BI1680" s="219">
        <f>IF(N1680="nulová",J1680,0)</f>
        <v>0</v>
      </c>
      <c r="BJ1680" s="20" t="s">
        <v>77</v>
      </c>
      <c r="BK1680" s="219">
        <f>ROUND(I1680*H1680,2)</f>
        <v>0</v>
      </c>
      <c r="BL1680" s="20" t="s">
        <v>273</v>
      </c>
      <c r="BM1680" s="218" t="s">
        <v>1917</v>
      </c>
    </row>
    <row r="1681" s="2" customFormat="1">
      <c r="A1681" s="41"/>
      <c r="B1681" s="42"/>
      <c r="C1681" s="43"/>
      <c r="D1681" s="220" t="s">
        <v>168</v>
      </c>
      <c r="E1681" s="43"/>
      <c r="F1681" s="221" t="s">
        <v>1918</v>
      </c>
      <c r="G1681" s="43"/>
      <c r="H1681" s="43"/>
      <c r="I1681" s="222"/>
      <c r="J1681" s="43"/>
      <c r="K1681" s="43"/>
      <c r="L1681" s="47"/>
      <c r="M1681" s="223"/>
      <c r="N1681" s="224"/>
      <c r="O1681" s="87"/>
      <c r="P1681" s="87"/>
      <c r="Q1681" s="87"/>
      <c r="R1681" s="87"/>
      <c r="S1681" s="87"/>
      <c r="T1681" s="88"/>
      <c r="U1681" s="41"/>
      <c r="V1681" s="41"/>
      <c r="W1681" s="41"/>
      <c r="X1681" s="41"/>
      <c r="Y1681" s="41"/>
      <c r="Z1681" s="41"/>
      <c r="AA1681" s="41"/>
      <c r="AB1681" s="41"/>
      <c r="AC1681" s="41"/>
      <c r="AD1681" s="41"/>
      <c r="AE1681" s="41"/>
      <c r="AT1681" s="20" t="s">
        <v>168</v>
      </c>
      <c r="AU1681" s="20" t="s">
        <v>79</v>
      </c>
    </row>
    <row r="1682" s="2" customFormat="1" ht="16.5" customHeight="1">
      <c r="A1682" s="41"/>
      <c r="B1682" s="42"/>
      <c r="C1682" s="258" t="s">
        <v>1919</v>
      </c>
      <c r="D1682" s="258" t="s">
        <v>316</v>
      </c>
      <c r="E1682" s="259" t="s">
        <v>1920</v>
      </c>
      <c r="F1682" s="260" t="s">
        <v>1921</v>
      </c>
      <c r="G1682" s="261" t="s">
        <v>251</v>
      </c>
      <c r="H1682" s="262">
        <v>403.66699999999997</v>
      </c>
      <c r="I1682" s="263"/>
      <c r="J1682" s="264">
        <f>ROUND(I1682*H1682,2)</f>
        <v>0</v>
      </c>
      <c r="K1682" s="260" t="s">
        <v>19</v>
      </c>
      <c r="L1682" s="265"/>
      <c r="M1682" s="266" t="s">
        <v>19</v>
      </c>
      <c r="N1682" s="267" t="s">
        <v>40</v>
      </c>
      <c r="O1682" s="87"/>
      <c r="P1682" s="216">
        <f>O1682*H1682</f>
        <v>0</v>
      </c>
      <c r="Q1682" s="216">
        <v>0.0040000000000000001</v>
      </c>
      <c r="R1682" s="216">
        <f>Q1682*H1682</f>
        <v>1.614668</v>
      </c>
      <c r="S1682" s="216">
        <v>0</v>
      </c>
      <c r="T1682" s="217">
        <f>S1682*H1682</f>
        <v>0</v>
      </c>
      <c r="U1682" s="41"/>
      <c r="V1682" s="41"/>
      <c r="W1682" s="41"/>
      <c r="X1682" s="41"/>
      <c r="Y1682" s="41"/>
      <c r="Z1682" s="41"/>
      <c r="AA1682" s="41"/>
      <c r="AB1682" s="41"/>
      <c r="AC1682" s="41"/>
      <c r="AD1682" s="41"/>
      <c r="AE1682" s="41"/>
      <c r="AR1682" s="218" t="s">
        <v>342</v>
      </c>
      <c r="AT1682" s="218" t="s">
        <v>316</v>
      </c>
      <c r="AU1682" s="218" t="s">
        <v>79</v>
      </c>
      <c r="AY1682" s="20" t="s">
        <v>159</v>
      </c>
      <c r="BE1682" s="219">
        <f>IF(N1682="základní",J1682,0)</f>
        <v>0</v>
      </c>
      <c r="BF1682" s="219">
        <f>IF(N1682="snížená",J1682,0)</f>
        <v>0</v>
      </c>
      <c r="BG1682" s="219">
        <f>IF(N1682="zákl. přenesená",J1682,0)</f>
        <v>0</v>
      </c>
      <c r="BH1682" s="219">
        <f>IF(N1682="sníž. přenesená",J1682,0)</f>
        <v>0</v>
      </c>
      <c r="BI1682" s="219">
        <f>IF(N1682="nulová",J1682,0)</f>
        <v>0</v>
      </c>
      <c r="BJ1682" s="20" t="s">
        <v>77</v>
      </c>
      <c r="BK1682" s="219">
        <f>ROUND(I1682*H1682,2)</f>
        <v>0</v>
      </c>
      <c r="BL1682" s="20" t="s">
        <v>273</v>
      </c>
      <c r="BM1682" s="218" t="s">
        <v>1922</v>
      </c>
    </row>
    <row r="1683" s="14" customFormat="1">
      <c r="A1683" s="14"/>
      <c r="B1683" s="236"/>
      <c r="C1683" s="237"/>
      <c r="D1683" s="227" t="s">
        <v>170</v>
      </c>
      <c r="E1683" s="238" t="s">
        <v>19</v>
      </c>
      <c r="F1683" s="239" t="s">
        <v>963</v>
      </c>
      <c r="G1683" s="237"/>
      <c r="H1683" s="240">
        <v>403.66699999999997</v>
      </c>
      <c r="I1683" s="241"/>
      <c r="J1683" s="237"/>
      <c r="K1683" s="237"/>
      <c r="L1683" s="242"/>
      <c r="M1683" s="243"/>
      <c r="N1683" s="244"/>
      <c r="O1683" s="244"/>
      <c r="P1683" s="244"/>
      <c r="Q1683" s="244"/>
      <c r="R1683" s="244"/>
      <c r="S1683" s="244"/>
      <c r="T1683" s="245"/>
      <c r="U1683" s="14"/>
      <c r="V1683" s="14"/>
      <c r="W1683" s="14"/>
      <c r="X1683" s="14"/>
      <c r="Y1683" s="14"/>
      <c r="Z1683" s="14"/>
      <c r="AA1683" s="14"/>
      <c r="AB1683" s="14"/>
      <c r="AC1683" s="14"/>
      <c r="AD1683" s="14"/>
      <c r="AE1683" s="14"/>
      <c r="AT1683" s="246" t="s">
        <v>170</v>
      </c>
      <c r="AU1683" s="246" t="s">
        <v>79</v>
      </c>
      <c r="AV1683" s="14" t="s">
        <v>79</v>
      </c>
      <c r="AW1683" s="14" t="s">
        <v>31</v>
      </c>
      <c r="AX1683" s="14" t="s">
        <v>69</v>
      </c>
      <c r="AY1683" s="246" t="s">
        <v>159</v>
      </c>
    </row>
    <row r="1684" s="15" customFormat="1">
      <c r="A1684" s="15"/>
      <c r="B1684" s="247"/>
      <c r="C1684" s="248"/>
      <c r="D1684" s="227" t="s">
        <v>170</v>
      </c>
      <c r="E1684" s="249" t="s">
        <v>19</v>
      </c>
      <c r="F1684" s="250" t="s">
        <v>188</v>
      </c>
      <c r="G1684" s="248"/>
      <c r="H1684" s="251">
        <v>403.66699999999997</v>
      </c>
      <c r="I1684" s="252"/>
      <c r="J1684" s="248"/>
      <c r="K1684" s="248"/>
      <c r="L1684" s="253"/>
      <c r="M1684" s="254"/>
      <c r="N1684" s="255"/>
      <c r="O1684" s="255"/>
      <c r="P1684" s="255"/>
      <c r="Q1684" s="255"/>
      <c r="R1684" s="255"/>
      <c r="S1684" s="255"/>
      <c r="T1684" s="256"/>
      <c r="U1684" s="15"/>
      <c r="V1684" s="15"/>
      <c r="W1684" s="15"/>
      <c r="X1684" s="15"/>
      <c r="Y1684" s="15"/>
      <c r="Z1684" s="15"/>
      <c r="AA1684" s="15"/>
      <c r="AB1684" s="15"/>
      <c r="AC1684" s="15"/>
      <c r="AD1684" s="15"/>
      <c r="AE1684" s="15"/>
      <c r="AT1684" s="257" t="s">
        <v>170</v>
      </c>
      <c r="AU1684" s="257" t="s">
        <v>79</v>
      </c>
      <c r="AV1684" s="15" t="s">
        <v>166</v>
      </c>
      <c r="AW1684" s="15" t="s">
        <v>31</v>
      </c>
      <c r="AX1684" s="15" t="s">
        <v>77</v>
      </c>
      <c r="AY1684" s="257" t="s">
        <v>159</v>
      </c>
    </row>
    <row r="1685" s="2" customFormat="1" ht="24.15" customHeight="1">
      <c r="A1685" s="41"/>
      <c r="B1685" s="42"/>
      <c r="C1685" s="207" t="s">
        <v>1923</v>
      </c>
      <c r="D1685" s="207" t="s">
        <v>161</v>
      </c>
      <c r="E1685" s="208" t="s">
        <v>1924</v>
      </c>
      <c r="F1685" s="209" t="s">
        <v>1925</v>
      </c>
      <c r="G1685" s="210" t="s">
        <v>1926</v>
      </c>
      <c r="H1685" s="279"/>
      <c r="I1685" s="212"/>
      <c r="J1685" s="213">
        <f>ROUND(I1685*H1685,2)</f>
        <v>0</v>
      </c>
      <c r="K1685" s="209" t="s">
        <v>165</v>
      </c>
      <c r="L1685" s="47"/>
      <c r="M1685" s="214" t="s">
        <v>19</v>
      </c>
      <c r="N1685" s="215" t="s">
        <v>40</v>
      </c>
      <c r="O1685" s="87"/>
      <c r="P1685" s="216">
        <f>O1685*H1685</f>
        <v>0</v>
      </c>
      <c r="Q1685" s="216">
        <v>0</v>
      </c>
      <c r="R1685" s="216">
        <f>Q1685*H1685</f>
        <v>0</v>
      </c>
      <c r="S1685" s="216">
        <v>0</v>
      </c>
      <c r="T1685" s="217">
        <f>S1685*H1685</f>
        <v>0</v>
      </c>
      <c r="U1685" s="41"/>
      <c r="V1685" s="41"/>
      <c r="W1685" s="41"/>
      <c r="X1685" s="41"/>
      <c r="Y1685" s="41"/>
      <c r="Z1685" s="41"/>
      <c r="AA1685" s="41"/>
      <c r="AB1685" s="41"/>
      <c r="AC1685" s="41"/>
      <c r="AD1685" s="41"/>
      <c r="AE1685" s="41"/>
      <c r="AR1685" s="218" t="s">
        <v>273</v>
      </c>
      <c r="AT1685" s="218" t="s">
        <v>161</v>
      </c>
      <c r="AU1685" s="218" t="s">
        <v>79</v>
      </c>
      <c r="AY1685" s="20" t="s">
        <v>159</v>
      </c>
      <c r="BE1685" s="219">
        <f>IF(N1685="základní",J1685,0)</f>
        <v>0</v>
      </c>
      <c r="BF1685" s="219">
        <f>IF(N1685="snížená",J1685,0)</f>
        <v>0</v>
      </c>
      <c r="BG1685" s="219">
        <f>IF(N1685="zákl. přenesená",J1685,0)</f>
        <v>0</v>
      </c>
      <c r="BH1685" s="219">
        <f>IF(N1685="sníž. přenesená",J1685,0)</f>
        <v>0</v>
      </c>
      <c r="BI1685" s="219">
        <f>IF(N1685="nulová",J1685,0)</f>
        <v>0</v>
      </c>
      <c r="BJ1685" s="20" t="s">
        <v>77</v>
      </c>
      <c r="BK1685" s="219">
        <f>ROUND(I1685*H1685,2)</f>
        <v>0</v>
      </c>
      <c r="BL1685" s="20" t="s">
        <v>273</v>
      </c>
      <c r="BM1685" s="218" t="s">
        <v>1927</v>
      </c>
    </row>
    <row r="1686" s="2" customFormat="1">
      <c r="A1686" s="41"/>
      <c r="B1686" s="42"/>
      <c r="C1686" s="43"/>
      <c r="D1686" s="220" t="s">
        <v>168</v>
      </c>
      <c r="E1686" s="43"/>
      <c r="F1686" s="221" t="s">
        <v>1928</v>
      </c>
      <c r="G1686" s="43"/>
      <c r="H1686" s="43"/>
      <c r="I1686" s="222"/>
      <c r="J1686" s="43"/>
      <c r="K1686" s="43"/>
      <c r="L1686" s="47"/>
      <c r="M1686" s="223"/>
      <c r="N1686" s="224"/>
      <c r="O1686" s="87"/>
      <c r="P1686" s="87"/>
      <c r="Q1686" s="87"/>
      <c r="R1686" s="87"/>
      <c r="S1686" s="87"/>
      <c r="T1686" s="88"/>
      <c r="U1686" s="41"/>
      <c r="V1686" s="41"/>
      <c r="W1686" s="41"/>
      <c r="X1686" s="41"/>
      <c r="Y1686" s="41"/>
      <c r="Z1686" s="41"/>
      <c r="AA1686" s="41"/>
      <c r="AB1686" s="41"/>
      <c r="AC1686" s="41"/>
      <c r="AD1686" s="41"/>
      <c r="AE1686" s="41"/>
      <c r="AT1686" s="20" t="s">
        <v>168</v>
      </c>
      <c r="AU1686" s="20" t="s">
        <v>79</v>
      </c>
    </row>
    <row r="1687" s="12" customFormat="1" ht="22.8" customHeight="1">
      <c r="A1687" s="12"/>
      <c r="B1687" s="191"/>
      <c r="C1687" s="192"/>
      <c r="D1687" s="193" t="s">
        <v>68</v>
      </c>
      <c r="E1687" s="205" t="s">
        <v>1929</v>
      </c>
      <c r="F1687" s="205" t="s">
        <v>1930</v>
      </c>
      <c r="G1687" s="192"/>
      <c r="H1687" s="192"/>
      <c r="I1687" s="195"/>
      <c r="J1687" s="206">
        <f>BK1687</f>
        <v>0</v>
      </c>
      <c r="K1687" s="192"/>
      <c r="L1687" s="197"/>
      <c r="M1687" s="198"/>
      <c r="N1687" s="199"/>
      <c r="O1687" s="199"/>
      <c r="P1687" s="200">
        <f>SUM(P1688:P1756)</f>
        <v>0</v>
      </c>
      <c r="Q1687" s="199"/>
      <c r="R1687" s="200">
        <f>SUM(R1688:R1756)</f>
        <v>0</v>
      </c>
      <c r="S1687" s="199"/>
      <c r="T1687" s="201">
        <f>SUM(T1688:T1756)</f>
        <v>0</v>
      </c>
      <c r="U1687" s="12"/>
      <c r="V1687" s="12"/>
      <c r="W1687" s="12"/>
      <c r="X1687" s="12"/>
      <c r="Y1687" s="12"/>
      <c r="Z1687" s="12"/>
      <c r="AA1687" s="12"/>
      <c r="AB1687" s="12"/>
      <c r="AC1687" s="12"/>
      <c r="AD1687" s="12"/>
      <c r="AE1687" s="12"/>
      <c r="AR1687" s="202" t="s">
        <v>79</v>
      </c>
      <c r="AT1687" s="203" t="s">
        <v>68</v>
      </c>
      <c r="AU1687" s="203" t="s">
        <v>77</v>
      </c>
      <c r="AY1687" s="202" t="s">
        <v>159</v>
      </c>
      <c r="BK1687" s="204">
        <f>SUM(BK1688:BK1756)</f>
        <v>0</v>
      </c>
    </row>
    <row r="1688" s="2" customFormat="1" ht="24.15" customHeight="1">
      <c r="A1688" s="41"/>
      <c r="B1688" s="42"/>
      <c r="C1688" s="207" t="s">
        <v>1931</v>
      </c>
      <c r="D1688" s="207" t="s">
        <v>161</v>
      </c>
      <c r="E1688" s="208" t="s">
        <v>1932</v>
      </c>
      <c r="F1688" s="209" t="s">
        <v>1933</v>
      </c>
      <c r="G1688" s="210" t="s">
        <v>235</v>
      </c>
      <c r="H1688" s="211">
        <v>1</v>
      </c>
      <c r="I1688" s="212"/>
      <c r="J1688" s="213">
        <f>ROUND(I1688*H1688,2)</f>
        <v>0</v>
      </c>
      <c r="K1688" s="209" t="s">
        <v>19</v>
      </c>
      <c r="L1688" s="47"/>
      <c r="M1688" s="214" t="s">
        <v>19</v>
      </c>
      <c r="N1688" s="215" t="s">
        <v>40</v>
      </c>
      <c r="O1688" s="87"/>
      <c r="P1688" s="216">
        <f>O1688*H1688</f>
        <v>0</v>
      </c>
      <c r="Q1688" s="216">
        <v>0</v>
      </c>
      <c r="R1688" s="216">
        <f>Q1688*H1688</f>
        <v>0</v>
      </c>
      <c r="S1688" s="216">
        <v>0</v>
      </c>
      <c r="T1688" s="217">
        <f>S1688*H1688</f>
        <v>0</v>
      </c>
      <c r="U1688" s="41"/>
      <c r="V1688" s="41"/>
      <c r="W1688" s="41"/>
      <c r="X1688" s="41"/>
      <c r="Y1688" s="41"/>
      <c r="Z1688" s="41"/>
      <c r="AA1688" s="41"/>
      <c r="AB1688" s="41"/>
      <c r="AC1688" s="41"/>
      <c r="AD1688" s="41"/>
      <c r="AE1688" s="41"/>
      <c r="AR1688" s="218" t="s">
        <v>273</v>
      </c>
      <c r="AT1688" s="218" t="s">
        <v>161</v>
      </c>
      <c r="AU1688" s="218" t="s">
        <v>79</v>
      </c>
      <c r="AY1688" s="20" t="s">
        <v>159</v>
      </c>
      <c r="BE1688" s="219">
        <f>IF(N1688="základní",J1688,0)</f>
        <v>0</v>
      </c>
      <c r="BF1688" s="219">
        <f>IF(N1688="snížená",J1688,0)</f>
        <v>0</v>
      </c>
      <c r="BG1688" s="219">
        <f>IF(N1688="zákl. přenesená",J1688,0)</f>
        <v>0</v>
      </c>
      <c r="BH1688" s="219">
        <f>IF(N1688="sníž. přenesená",J1688,0)</f>
        <v>0</v>
      </c>
      <c r="BI1688" s="219">
        <f>IF(N1688="nulová",J1688,0)</f>
        <v>0</v>
      </c>
      <c r="BJ1688" s="20" t="s">
        <v>77</v>
      </c>
      <c r="BK1688" s="219">
        <f>ROUND(I1688*H1688,2)</f>
        <v>0</v>
      </c>
      <c r="BL1688" s="20" t="s">
        <v>273</v>
      </c>
      <c r="BM1688" s="218" t="s">
        <v>1934</v>
      </c>
    </row>
    <row r="1689" s="2" customFormat="1" ht="24.15" customHeight="1">
      <c r="A1689" s="41"/>
      <c r="B1689" s="42"/>
      <c r="C1689" s="207" t="s">
        <v>1935</v>
      </c>
      <c r="D1689" s="207" t="s">
        <v>161</v>
      </c>
      <c r="E1689" s="208" t="s">
        <v>1936</v>
      </c>
      <c r="F1689" s="209" t="s">
        <v>1937</v>
      </c>
      <c r="G1689" s="210" t="s">
        <v>235</v>
      </c>
      <c r="H1689" s="211">
        <v>1</v>
      </c>
      <c r="I1689" s="212"/>
      <c r="J1689" s="213">
        <f>ROUND(I1689*H1689,2)</f>
        <v>0</v>
      </c>
      <c r="K1689" s="209" t="s">
        <v>19</v>
      </c>
      <c r="L1689" s="47"/>
      <c r="M1689" s="214" t="s">
        <v>19</v>
      </c>
      <c r="N1689" s="215" t="s">
        <v>40</v>
      </c>
      <c r="O1689" s="87"/>
      <c r="P1689" s="216">
        <f>O1689*H1689</f>
        <v>0</v>
      </c>
      <c r="Q1689" s="216">
        <v>0</v>
      </c>
      <c r="R1689" s="216">
        <f>Q1689*H1689</f>
        <v>0</v>
      </c>
      <c r="S1689" s="216">
        <v>0</v>
      </c>
      <c r="T1689" s="217">
        <f>S1689*H1689</f>
        <v>0</v>
      </c>
      <c r="U1689" s="41"/>
      <c r="V1689" s="41"/>
      <c r="W1689" s="41"/>
      <c r="X1689" s="41"/>
      <c r="Y1689" s="41"/>
      <c r="Z1689" s="41"/>
      <c r="AA1689" s="41"/>
      <c r="AB1689" s="41"/>
      <c r="AC1689" s="41"/>
      <c r="AD1689" s="41"/>
      <c r="AE1689" s="41"/>
      <c r="AR1689" s="218" t="s">
        <v>273</v>
      </c>
      <c r="AT1689" s="218" t="s">
        <v>161</v>
      </c>
      <c r="AU1689" s="218" t="s">
        <v>79</v>
      </c>
      <c r="AY1689" s="20" t="s">
        <v>159</v>
      </c>
      <c r="BE1689" s="219">
        <f>IF(N1689="základní",J1689,0)</f>
        <v>0</v>
      </c>
      <c r="BF1689" s="219">
        <f>IF(N1689="snížená",J1689,0)</f>
        <v>0</v>
      </c>
      <c r="BG1689" s="219">
        <f>IF(N1689="zákl. přenesená",J1689,0)</f>
        <v>0</v>
      </c>
      <c r="BH1689" s="219">
        <f>IF(N1689="sníž. přenesená",J1689,0)</f>
        <v>0</v>
      </c>
      <c r="BI1689" s="219">
        <f>IF(N1689="nulová",J1689,0)</f>
        <v>0</v>
      </c>
      <c r="BJ1689" s="20" t="s">
        <v>77</v>
      </c>
      <c r="BK1689" s="219">
        <f>ROUND(I1689*H1689,2)</f>
        <v>0</v>
      </c>
      <c r="BL1689" s="20" t="s">
        <v>273</v>
      </c>
      <c r="BM1689" s="218" t="s">
        <v>1938</v>
      </c>
    </row>
    <row r="1690" s="2" customFormat="1" ht="24.15" customHeight="1">
      <c r="A1690" s="41"/>
      <c r="B1690" s="42"/>
      <c r="C1690" s="207" t="s">
        <v>1939</v>
      </c>
      <c r="D1690" s="207" t="s">
        <v>161</v>
      </c>
      <c r="E1690" s="208" t="s">
        <v>1940</v>
      </c>
      <c r="F1690" s="209" t="s">
        <v>1941</v>
      </c>
      <c r="G1690" s="210" t="s">
        <v>235</v>
      </c>
      <c r="H1690" s="211">
        <v>1</v>
      </c>
      <c r="I1690" s="212"/>
      <c r="J1690" s="213">
        <f>ROUND(I1690*H1690,2)</f>
        <v>0</v>
      </c>
      <c r="K1690" s="209" t="s">
        <v>19</v>
      </c>
      <c r="L1690" s="47"/>
      <c r="M1690" s="214" t="s">
        <v>19</v>
      </c>
      <c r="N1690" s="215" t="s">
        <v>40</v>
      </c>
      <c r="O1690" s="87"/>
      <c r="P1690" s="216">
        <f>O1690*H1690</f>
        <v>0</v>
      </c>
      <c r="Q1690" s="216">
        <v>0</v>
      </c>
      <c r="R1690" s="216">
        <f>Q1690*H1690</f>
        <v>0</v>
      </c>
      <c r="S1690" s="216">
        <v>0</v>
      </c>
      <c r="T1690" s="217">
        <f>S1690*H1690</f>
        <v>0</v>
      </c>
      <c r="U1690" s="41"/>
      <c r="V1690" s="41"/>
      <c r="W1690" s="41"/>
      <c r="X1690" s="41"/>
      <c r="Y1690" s="41"/>
      <c r="Z1690" s="41"/>
      <c r="AA1690" s="41"/>
      <c r="AB1690" s="41"/>
      <c r="AC1690" s="41"/>
      <c r="AD1690" s="41"/>
      <c r="AE1690" s="41"/>
      <c r="AR1690" s="218" t="s">
        <v>273</v>
      </c>
      <c r="AT1690" s="218" t="s">
        <v>161</v>
      </c>
      <c r="AU1690" s="218" t="s">
        <v>79</v>
      </c>
      <c r="AY1690" s="20" t="s">
        <v>159</v>
      </c>
      <c r="BE1690" s="219">
        <f>IF(N1690="základní",J1690,0)</f>
        <v>0</v>
      </c>
      <c r="BF1690" s="219">
        <f>IF(N1690="snížená",J1690,0)</f>
        <v>0</v>
      </c>
      <c r="BG1690" s="219">
        <f>IF(N1690="zákl. přenesená",J1690,0)</f>
        <v>0</v>
      </c>
      <c r="BH1690" s="219">
        <f>IF(N1690="sníž. přenesená",J1690,0)</f>
        <v>0</v>
      </c>
      <c r="BI1690" s="219">
        <f>IF(N1690="nulová",J1690,0)</f>
        <v>0</v>
      </c>
      <c r="BJ1690" s="20" t="s">
        <v>77</v>
      </c>
      <c r="BK1690" s="219">
        <f>ROUND(I1690*H1690,2)</f>
        <v>0</v>
      </c>
      <c r="BL1690" s="20" t="s">
        <v>273</v>
      </c>
      <c r="BM1690" s="218" t="s">
        <v>1942</v>
      </c>
    </row>
    <row r="1691" s="2" customFormat="1" ht="24.15" customHeight="1">
      <c r="A1691" s="41"/>
      <c r="B1691" s="42"/>
      <c r="C1691" s="207" t="s">
        <v>1943</v>
      </c>
      <c r="D1691" s="207" t="s">
        <v>161</v>
      </c>
      <c r="E1691" s="208" t="s">
        <v>1944</v>
      </c>
      <c r="F1691" s="209" t="s">
        <v>1945</v>
      </c>
      <c r="G1691" s="210" t="s">
        <v>235</v>
      </c>
      <c r="H1691" s="211">
        <v>1</v>
      </c>
      <c r="I1691" s="212"/>
      <c r="J1691" s="213">
        <f>ROUND(I1691*H1691,2)</f>
        <v>0</v>
      </c>
      <c r="K1691" s="209" t="s">
        <v>19</v>
      </c>
      <c r="L1691" s="47"/>
      <c r="M1691" s="214" t="s">
        <v>19</v>
      </c>
      <c r="N1691" s="215" t="s">
        <v>40</v>
      </c>
      <c r="O1691" s="87"/>
      <c r="P1691" s="216">
        <f>O1691*H1691</f>
        <v>0</v>
      </c>
      <c r="Q1691" s="216">
        <v>0</v>
      </c>
      <c r="R1691" s="216">
        <f>Q1691*H1691</f>
        <v>0</v>
      </c>
      <c r="S1691" s="216">
        <v>0</v>
      </c>
      <c r="T1691" s="217">
        <f>S1691*H1691</f>
        <v>0</v>
      </c>
      <c r="U1691" s="41"/>
      <c r="V1691" s="41"/>
      <c r="W1691" s="41"/>
      <c r="X1691" s="41"/>
      <c r="Y1691" s="41"/>
      <c r="Z1691" s="41"/>
      <c r="AA1691" s="41"/>
      <c r="AB1691" s="41"/>
      <c r="AC1691" s="41"/>
      <c r="AD1691" s="41"/>
      <c r="AE1691" s="41"/>
      <c r="AR1691" s="218" t="s">
        <v>273</v>
      </c>
      <c r="AT1691" s="218" t="s">
        <v>161</v>
      </c>
      <c r="AU1691" s="218" t="s">
        <v>79</v>
      </c>
      <c r="AY1691" s="20" t="s">
        <v>159</v>
      </c>
      <c r="BE1691" s="219">
        <f>IF(N1691="základní",J1691,0)</f>
        <v>0</v>
      </c>
      <c r="BF1691" s="219">
        <f>IF(N1691="snížená",J1691,0)</f>
        <v>0</v>
      </c>
      <c r="BG1691" s="219">
        <f>IF(N1691="zákl. přenesená",J1691,0)</f>
        <v>0</v>
      </c>
      <c r="BH1691" s="219">
        <f>IF(N1691="sníž. přenesená",J1691,0)</f>
        <v>0</v>
      </c>
      <c r="BI1691" s="219">
        <f>IF(N1691="nulová",J1691,0)</f>
        <v>0</v>
      </c>
      <c r="BJ1691" s="20" t="s">
        <v>77</v>
      </c>
      <c r="BK1691" s="219">
        <f>ROUND(I1691*H1691,2)</f>
        <v>0</v>
      </c>
      <c r="BL1691" s="20" t="s">
        <v>273</v>
      </c>
      <c r="BM1691" s="218" t="s">
        <v>1946</v>
      </c>
    </row>
    <row r="1692" s="2" customFormat="1" ht="24.15" customHeight="1">
      <c r="A1692" s="41"/>
      <c r="B1692" s="42"/>
      <c r="C1692" s="207" t="s">
        <v>1947</v>
      </c>
      <c r="D1692" s="207" t="s">
        <v>161</v>
      </c>
      <c r="E1692" s="208" t="s">
        <v>1948</v>
      </c>
      <c r="F1692" s="209" t="s">
        <v>1949</v>
      </c>
      <c r="G1692" s="210" t="s">
        <v>235</v>
      </c>
      <c r="H1692" s="211">
        <v>1</v>
      </c>
      <c r="I1692" s="212"/>
      <c r="J1692" s="213">
        <f>ROUND(I1692*H1692,2)</f>
        <v>0</v>
      </c>
      <c r="K1692" s="209" t="s">
        <v>19</v>
      </c>
      <c r="L1692" s="47"/>
      <c r="M1692" s="214" t="s">
        <v>19</v>
      </c>
      <c r="N1692" s="215" t="s">
        <v>40</v>
      </c>
      <c r="O1692" s="87"/>
      <c r="P1692" s="216">
        <f>O1692*H1692</f>
        <v>0</v>
      </c>
      <c r="Q1692" s="216">
        <v>0</v>
      </c>
      <c r="R1692" s="216">
        <f>Q1692*H1692</f>
        <v>0</v>
      </c>
      <c r="S1692" s="216">
        <v>0</v>
      </c>
      <c r="T1692" s="217">
        <f>S1692*H1692</f>
        <v>0</v>
      </c>
      <c r="U1692" s="41"/>
      <c r="V1692" s="41"/>
      <c r="W1692" s="41"/>
      <c r="X1692" s="41"/>
      <c r="Y1692" s="41"/>
      <c r="Z1692" s="41"/>
      <c r="AA1692" s="41"/>
      <c r="AB1692" s="41"/>
      <c r="AC1692" s="41"/>
      <c r="AD1692" s="41"/>
      <c r="AE1692" s="41"/>
      <c r="AR1692" s="218" t="s">
        <v>273</v>
      </c>
      <c r="AT1692" s="218" t="s">
        <v>161</v>
      </c>
      <c r="AU1692" s="218" t="s">
        <v>79</v>
      </c>
      <c r="AY1692" s="20" t="s">
        <v>159</v>
      </c>
      <c r="BE1692" s="219">
        <f>IF(N1692="základní",J1692,0)</f>
        <v>0</v>
      </c>
      <c r="BF1692" s="219">
        <f>IF(N1692="snížená",J1692,0)</f>
        <v>0</v>
      </c>
      <c r="BG1692" s="219">
        <f>IF(N1692="zákl. přenesená",J1692,0)</f>
        <v>0</v>
      </c>
      <c r="BH1692" s="219">
        <f>IF(N1692="sníž. přenesená",J1692,0)</f>
        <v>0</v>
      </c>
      <c r="BI1692" s="219">
        <f>IF(N1692="nulová",J1692,0)</f>
        <v>0</v>
      </c>
      <c r="BJ1692" s="20" t="s">
        <v>77</v>
      </c>
      <c r="BK1692" s="219">
        <f>ROUND(I1692*H1692,2)</f>
        <v>0</v>
      </c>
      <c r="BL1692" s="20" t="s">
        <v>273</v>
      </c>
      <c r="BM1692" s="218" t="s">
        <v>1950</v>
      </c>
    </row>
    <row r="1693" s="2" customFormat="1" ht="24.15" customHeight="1">
      <c r="A1693" s="41"/>
      <c r="B1693" s="42"/>
      <c r="C1693" s="207" t="s">
        <v>1951</v>
      </c>
      <c r="D1693" s="207" t="s">
        <v>161</v>
      </c>
      <c r="E1693" s="208" t="s">
        <v>1952</v>
      </c>
      <c r="F1693" s="209" t="s">
        <v>1953</v>
      </c>
      <c r="G1693" s="210" t="s">
        <v>235</v>
      </c>
      <c r="H1693" s="211">
        <v>2</v>
      </c>
      <c r="I1693" s="212"/>
      <c r="J1693" s="213">
        <f>ROUND(I1693*H1693,2)</f>
        <v>0</v>
      </c>
      <c r="K1693" s="209" t="s">
        <v>19</v>
      </c>
      <c r="L1693" s="47"/>
      <c r="M1693" s="214" t="s">
        <v>19</v>
      </c>
      <c r="N1693" s="215" t="s">
        <v>40</v>
      </c>
      <c r="O1693" s="87"/>
      <c r="P1693" s="216">
        <f>O1693*H1693</f>
        <v>0</v>
      </c>
      <c r="Q1693" s="216">
        <v>0</v>
      </c>
      <c r="R1693" s="216">
        <f>Q1693*H1693</f>
        <v>0</v>
      </c>
      <c r="S1693" s="216">
        <v>0</v>
      </c>
      <c r="T1693" s="217">
        <f>S1693*H1693</f>
        <v>0</v>
      </c>
      <c r="U1693" s="41"/>
      <c r="V1693" s="41"/>
      <c r="W1693" s="41"/>
      <c r="X1693" s="41"/>
      <c r="Y1693" s="41"/>
      <c r="Z1693" s="41"/>
      <c r="AA1693" s="41"/>
      <c r="AB1693" s="41"/>
      <c r="AC1693" s="41"/>
      <c r="AD1693" s="41"/>
      <c r="AE1693" s="41"/>
      <c r="AR1693" s="218" t="s">
        <v>273</v>
      </c>
      <c r="AT1693" s="218" t="s">
        <v>161</v>
      </c>
      <c r="AU1693" s="218" t="s">
        <v>79</v>
      </c>
      <c r="AY1693" s="20" t="s">
        <v>159</v>
      </c>
      <c r="BE1693" s="219">
        <f>IF(N1693="základní",J1693,0)</f>
        <v>0</v>
      </c>
      <c r="BF1693" s="219">
        <f>IF(N1693="snížená",J1693,0)</f>
        <v>0</v>
      </c>
      <c r="BG1693" s="219">
        <f>IF(N1693="zákl. přenesená",J1693,0)</f>
        <v>0</v>
      </c>
      <c r="BH1693" s="219">
        <f>IF(N1693="sníž. přenesená",J1693,0)</f>
        <v>0</v>
      </c>
      <c r="BI1693" s="219">
        <f>IF(N1693="nulová",J1693,0)</f>
        <v>0</v>
      </c>
      <c r="BJ1693" s="20" t="s">
        <v>77</v>
      </c>
      <c r="BK1693" s="219">
        <f>ROUND(I1693*H1693,2)</f>
        <v>0</v>
      </c>
      <c r="BL1693" s="20" t="s">
        <v>273</v>
      </c>
      <c r="BM1693" s="218" t="s">
        <v>1954</v>
      </c>
    </row>
    <row r="1694" s="2" customFormat="1" ht="24.15" customHeight="1">
      <c r="A1694" s="41"/>
      <c r="B1694" s="42"/>
      <c r="C1694" s="207" t="s">
        <v>1955</v>
      </c>
      <c r="D1694" s="207" t="s">
        <v>161</v>
      </c>
      <c r="E1694" s="208" t="s">
        <v>1956</v>
      </c>
      <c r="F1694" s="209" t="s">
        <v>1957</v>
      </c>
      <c r="G1694" s="210" t="s">
        <v>235</v>
      </c>
      <c r="H1694" s="211">
        <v>1</v>
      </c>
      <c r="I1694" s="212"/>
      <c r="J1694" s="213">
        <f>ROUND(I1694*H1694,2)</f>
        <v>0</v>
      </c>
      <c r="K1694" s="209" t="s">
        <v>19</v>
      </c>
      <c r="L1694" s="47"/>
      <c r="M1694" s="214" t="s">
        <v>19</v>
      </c>
      <c r="N1694" s="215" t="s">
        <v>40</v>
      </c>
      <c r="O1694" s="87"/>
      <c r="P1694" s="216">
        <f>O1694*H1694</f>
        <v>0</v>
      </c>
      <c r="Q1694" s="216">
        <v>0</v>
      </c>
      <c r="R1694" s="216">
        <f>Q1694*H1694</f>
        <v>0</v>
      </c>
      <c r="S1694" s="216">
        <v>0</v>
      </c>
      <c r="T1694" s="217">
        <f>S1694*H1694</f>
        <v>0</v>
      </c>
      <c r="U1694" s="41"/>
      <c r="V1694" s="41"/>
      <c r="W1694" s="41"/>
      <c r="X1694" s="41"/>
      <c r="Y1694" s="41"/>
      <c r="Z1694" s="41"/>
      <c r="AA1694" s="41"/>
      <c r="AB1694" s="41"/>
      <c r="AC1694" s="41"/>
      <c r="AD1694" s="41"/>
      <c r="AE1694" s="41"/>
      <c r="AR1694" s="218" t="s">
        <v>273</v>
      </c>
      <c r="AT1694" s="218" t="s">
        <v>161</v>
      </c>
      <c r="AU1694" s="218" t="s">
        <v>79</v>
      </c>
      <c r="AY1694" s="20" t="s">
        <v>159</v>
      </c>
      <c r="BE1694" s="219">
        <f>IF(N1694="základní",J1694,0)</f>
        <v>0</v>
      </c>
      <c r="BF1694" s="219">
        <f>IF(N1694="snížená",J1694,0)</f>
        <v>0</v>
      </c>
      <c r="BG1694" s="219">
        <f>IF(N1694="zákl. přenesená",J1694,0)</f>
        <v>0</v>
      </c>
      <c r="BH1694" s="219">
        <f>IF(N1694="sníž. přenesená",J1694,0)</f>
        <v>0</v>
      </c>
      <c r="BI1694" s="219">
        <f>IF(N1694="nulová",J1694,0)</f>
        <v>0</v>
      </c>
      <c r="BJ1694" s="20" t="s">
        <v>77</v>
      </c>
      <c r="BK1694" s="219">
        <f>ROUND(I1694*H1694,2)</f>
        <v>0</v>
      </c>
      <c r="BL1694" s="20" t="s">
        <v>273</v>
      </c>
      <c r="BM1694" s="218" t="s">
        <v>1958</v>
      </c>
    </row>
    <row r="1695" s="2" customFormat="1" ht="24.15" customHeight="1">
      <c r="A1695" s="41"/>
      <c r="B1695" s="42"/>
      <c r="C1695" s="207" t="s">
        <v>1959</v>
      </c>
      <c r="D1695" s="207" t="s">
        <v>161</v>
      </c>
      <c r="E1695" s="208" t="s">
        <v>1960</v>
      </c>
      <c r="F1695" s="209" t="s">
        <v>1961</v>
      </c>
      <c r="G1695" s="210" t="s">
        <v>235</v>
      </c>
      <c r="H1695" s="211">
        <v>2</v>
      </c>
      <c r="I1695" s="212"/>
      <c r="J1695" s="213">
        <f>ROUND(I1695*H1695,2)</f>
        <v>0</v>
      </c>
      <c r="K1695" s="209" t="s">
        <v>19</v>
      </c>
      <c r="L1695" s="47"/>
      <c r="M1695" s="214" t="s">
        <v>19</v>
      </c>
      <c r="N1695" s="215" t="s">
        <v>40</v>
      </c>
      <c r="O1695" s="87"/>
      <c r="P1695" s="216">
        <f>O1695*H1695</f>
        <v>0</v>
      </c>
      <c r="Q1695" s="216">
        <v>0</v>
      </c>
      <c r="R1695" s="216">
        <f>Q1695*H1695</f>
        <v>0</v>
      </c>
      <c r="S1695" s="216">
        <v>0</v>
      </c>
      <c r="T1695" s="217">
        <f>S1695*H1695</f>
        <v>0</v>
      </c>
      <c r="U1695" s="41"/>
      <c r="V1695" s="41"/>
      <c r="W1695" s="41"/>
      <c r="X1695" s="41"/>
      <c r="Y1695" s="41"/>
      <c r="Z1695" s="41"/>
      <c r="AA1695" s="41"/>
      <c r="AB1695" s="41"/>
      <c r="AC1695" s="41"/>
      <c r="AD1695" s="41"/>
      <c r="AE1695" s="41"/>
      <c r="AR1695" s="218" t="s">
        <v>273</v>
      </c>
      <c r="AT1695" s="218" t="s">
        <v>161</v>
      </c>
      <c r="AU1695" s="218" t="s">
        <v>79</v>
      </c>
      <c r="AY1695" s="20" t="s">
        <v>159</v>
      </c>
      <c r="BE1695" s="219">
        <f>IF(N1695="základní",J1695,0)</f>
        <v>0</v>
      </c>
      <c r="BF1695" s="219">
        <f>IF(N1695="snížená",J1695,0)</f>
        <v>0</v>
      </c>
      <c r="BG1695" s="219">
        <f>IF(N1695="zákl. přenesená",J1695,0)</f>
        <v>0</v>
      </c>
      <c r="BH1695" s="219">
        <f>IF(N1695="sníž. přenesená",J1695,0)</f>
        <v>0</v>
      </c>
      <c r="BI1695" s="219">
        <f>IF(N1695="nulová",J1695,0)</f>
        <v>0</v>
      </c>
      <c r="BJ1695" s="20" t="s">
        <v>77</v>
      </c>
      <c r="BK1695" s="219">
        <f>ROUND(I1695*H1695,2)</f>
        <v>0</v>
      </c>
      <c r="BL1695" s="20" t="s">
        <v>273</v>
      </c>
      <c r="BM1695" s="218" t="s">
        <v>1962</v>
      </c>
    </row>
    <row r="1696" s="2" customFormat="1" ht="24.15" customHeight="1">
      <c r="A1696" s="41"/>
      <c r="B1696" s="42"/>
      <c r="C1696" s="207" t="s">
        <v>1963</v>
      </c>
      <c r="D1696" s="207" t="s">
        <v>161</v>
      </c>
      <c r="E1696" s="208" t="s">
        <v>1964</v>
      </c>
      <c r="F1696" s="209" t="s">
        <v>1965</v>
      </c>
      <c r="G1696" s="210" t="s">
        <v>235</v>
      </c>
      <c r="H1696" s="211">
        <v>1</v>
      </c>
      <c r="I1696" s="212"/>
      <c r="J1696" s="213">
        <f>ROUND(I1696*H1696,2)</f>
        <v>0</v>
      </c>
      <c r="K1696" s="209" t="s">
        <v>19</v>
      </c>
      <c r="L1696" s="47"/>
      <c r="M1696" s="214" t="s">
        <v>19</v>
      </c>
      <c r="N1696" s="215" t="s">
        <v>40</v>
      </c>
      <c r="O1696" s="87"/>
      <c r="P1696" s="216">
        <f>O1696*H1696</f>
        <v>0</v>
      </c>
      <c r="Q1696" s="216">
        <v>0</v>
      </c>
      <c r="R1696" s="216">
        <f>Q1696*H1696</f>
        <v>0</v>
      </c>
      <c r="S1696" s="216">
        <v>0</v>
      </c>
      <c r="T1696" s="217">
        <f>S1696*H1696</f>
        <v>0</v>
      </c>
      <c r="U1696" s="41"/>
      <c r="V1696" s="41"/>
      <c r="W1696" s="41"/>
      <c r="X1696" s="41"/>
      <c r="Y1696" s="41"/>
      <c r="Z1696" s="41"/>
      <c r="AA1696" s="41"/>
      <c r="AB1696" s="41"/>
      <c r="AC1696" s="41"/>
      <c r="AD1696" s="41"/>
      <c r="AE1696" s="41"/>
      <c r="AR1696" s="218" t="s">
        <v>273</v>
      </c>
      <c r="AT1696" s="218" t="s">
        <v>161</v>
      </c>
      <c r="AU1696" s="218" t="s">
        <v>79</v>
      </c>
      <c r="AY1696" s="20" t="s">
        <v>159</v>
      </c>
      <c r="BE1696" s="219">
        <f>IF(N1696="základní",J1696,0)</f>
        <v>0</v>
      </c>
      <c r="BF1696" s="219">
        <f>IF(N1696="snížená",J1696,0)</f>
        <v>0</v>
      </c>
      <c r="BG1696" s="219">
        <f>IF(N1696="zákl. přenesená",J1696,0)</f>
        <v>0</v>
      </c>
      <c r="BH1696" s="219">
        <f>IF(N1696="sníž. přenesená",J1696,0)</f>
        <v>0</v>
      </c>
      <c r="BI1696" s="219">
        <f>IF(N1696="nulová",J1696,0)</f>
        <v>0</v>
      </c>
      <c r="BJ1696" s="20" t="s">
        <v>77</v>
      </c>
      <c r="BK1696" s="219">
        <f>ROUND(I1696*H1696,2)</f>
        <v>0</v>
      </c>
      <c r="BL1696" s="20" t="s">
        <v>273</v>
      </c>
      <c r="BM1696" s="218" t="s">
        <v>1966</v>
      </c>
    </row>
    <row r="1697" s="2" customFormat="1" ht="24.15" customHeight="1">
      <c r="A1697" s="41"/>
      <c r="B1697" s="42"/>
      <c r="C1697" s="207" t="s">
        <v>1967</v>
      </c>
      <c r="D1697" s="207" t="s">
        <v>161</v>
      </c>
      <c r="E1697" s="208" t="s">
        <v>1968</v>
      </c>
      <c r="F1697" s="209" t="s">
        <v>1969</v>
      </c>
      <c r="G1697" s="210" t="s">
        <v>235</v>
      </c>
      <c r="H1697" s="211">
        <v>1</v>
      </c>
      <c r="I1697" s="212"/>
      <c r="J1697" s="213">
        <f>ROUND(I1697*H1697,2)</f>
        <v>0</v>
      </c>
      <c r="K1697" s="209" t="s">
        <v>19</v>
      </c>
      <c r="L1697" s="47"/>
      <c r="M1697" s="214" t="s">
        <v>19</v>
      </c>
      <c r="N1697" s="215" t="s">
        <v>40</v>
      </c>
      <c r="O1697" s="87"/>
      <c r="P1697" s="216">
        <f>O1697*H1697</f>
        <v>0</v>
      </c>
      <c r="Q1697" s="216">
        <v>0</v>
      </c>
      <c r="R1697" s="216">
        <f>Q1697*H1697</f>
        <v>0</v>
      </c>
      <c r="S1697" s="216">
        <v>0</v>
      </c>
      <c r="T1697" s="217">
        <f>S1697*H1697</f>
        <v>0</v>
      </c>
      <c r="U1697" s="41"/>
      <c r="V1697" s="41"/>
      <c r="W1697" s="41"/>
      <c r="X1697" s="41"/>
      <c r="Y1697" s="41"/>
      <c r="Z1697" s="41"/>
      <c r="AA1697" s="41"/>
      <c r="AB1697" s="41"/>
      <c r="AC1697" s="41"/>
      <c r="AD1697" s="41"/>
      <c r="AE1697" s="41"/>
      <c r="AR1697" s="218" t="s">
        <v>273</v>
      </c>
      <c r="AT1697" s="218" t="s">
        <v>161</v>
      </c>
      <c r="AU1697" s="218" t="s">
        <v>79</v>
      </c>
      <c r="AY1697" s="20" t="s">
        <v>159</v>
      </c>
      <c r="BE1697" s="219">
        <f>IF(N1697="základní",J1697,0)</f>
        <v>0</v>
      </c>
      <c r="BF1697" s="219">
        <f>IF(N1697="snížená",J1697,0)</f>
        <v>0</v>
      </c>
      <c r="BG1697" s="219">
        <f>IF(N1697="zákl. přenesená",J1697,0)</f>
        <v>0</v>
      </c>
      <c r="BH1697" s="219">
        <f>IF(N1697="sníž. přenesená",J1697,0)</f>
        <v>0</v>
      </c>
      <c r="BI1697" s="219">
        <f>IF(N1697="nulová",J1697,0)</f>
        <v>0</v>
      </c>
      <c r="BJ1697" s="20" t="s">
        <v>77</v>
      </c>
      <c r="BK1697" s="219">
        <f>ROUND(I1697*H1697,2)</f>
        <v>0</v>
      </c>
      <c r="BL1697" s="20" t="s">
        <v>273</v>
      </c>
      <c r="BM1697" s="218" t="s">
        <v>1970</v>
      </c>
    </row>
    <row r="1698" s="2" customFormat="1" ht="24.15" customHeight="1">
      <c r="A1698" s="41"/>
      <c r="B1698" s="42"/>
      <c r="C1698" s="207" t="s">
        <v>1971</v>
      </c>
      <c r="D1698" s="207" t="s">
        <v>161</v>
      </c>
      <c r="E1698" s="208" t="s">
        <v>1972</v>
      </c>
      <c r="F1698" s="209" t="s">
        <v>1973</v>
      </c>
      <c r="G1698" s="210" t="s">
        <v>235</v>
      </c>
      <c r="H1698" s="211">
        <v>7</v>
      </c>
      <c r="I1698" s="212"/>
      <c r="J1698" s="213">
        <f>ROUND(I1698*H1698,2)</f>
        <v>0</v>
      </c>
      <c r="K1698" s="209" t="s">
        <v>19</v>
      </c>
      <c r="L1698" s="47"/>
      <c r="M1698" s="214" t="s">
        <v>19</v>
      </c>
      <c r="N1698" s="215" t="s">
        <v>40</v>
      </c>
      <c r="O1698" s="87"/>
      <c r="P1698" s="216">
        <f>O1698*H1698</f>
        <v>0</v>
      </c>
      <c r="Q1698" s="216">
        <v>0</v>
      </c>
      <c r="R1698" s="216">
        <f>Q1698*H1698</f>
        <v>0</v>
      </c>
      <c r="S1698" s="216">
        <v>0</v>
      </c>
      <c r="T1698" s="217">
        <f>S1698*H1698</f>
        <v>0</v>
      </c>
      <c r="U1698" s="41"/>
      <c r="V1698" s="41"/>
      <c r="W1698" s="41"/>
      <c r="X1698" s="41"/>
      <c r="Y1698" s="41"/>
      <c r="Z1698" s="41"/>
      <c r="AA1698" s="41"/>
      <c r="AB1698" s="41"/>
      <c r="AC1698" s="41"/>
      <c r="AD1698" s="41"/>
      <c r="AE1698" s="41"/>
      <c r="AR1698" s="218" t="s">
        <v>273</v>
      </c>
      <c r="AT1698" s="218" t="s">
        <v>161</v>
      </c>
      <c r="AU1698" s="218" t="s">
        <v>79</v>
      </c>
      <c r="AY1698" s="20" t="s">
        <v>159</v>
      </c>
      <c r="BE1698" s="219">
        <f>IF(N1698="základní",J1698,0)</f>
        <v>0</v>
      </c>
      <c r="BF1698" s="219">
        <f>IF(N1698="snížená",J1698,0)</f>
        <v>0</v>
      </c>
      <c r="BG1698" s="219">
        <f>IF(N1698="zákl. přenesená",J1698,0)</f>
        <v>0</v>
      </c>
      <c r="BH1698" s="219">
        <f>IF(N1698="sníž. přenesená",J1698,0)</f>
        <v>0</v>
      </c>
      <c r="BI1698" s="219">
        <f>IF(N1698="nulová",J1698,0)</f>
        <v>0</v>
      </c>
      <c r="BJ1698" s="20" t="s">
        <v>77</v>
      </c>
      <c r="BK1698" s="219">
        <f>ROUND(I1698*H1698,2)</f>
        <v>0</v>
      </c>
      <c r="BL1698" s="20" t="s">
        <v>273</v>
      </c>
      <c r="BM1698" s="218" t="s">
        <v>1974</v>
      </c>
    </row>
    <row r="1699" s="2" customFormat="1" ht="24.15" customHeight="1">
      <c r="A1699" s="41"/>
      <c r="B1699" s="42"/>
      <c r="C1699" s="207" t="s">
        <v>1975</v>
      </c>
      <c r="D1699" s="207" t="s">
        <v>161</v>
      </c>
      <c r="E1699" s="208" t="s">
        <v>1976</v>
      </c>
      <c r="F1699" s="209" t="s">
        <v>1977</v>
      </c>
      <c r="G1699" s="210" t="s">
        <v>235</v>
      </c>
      <c r="H1699" s="211">
        <v>4</v>
      </c>
      <c r="I1699" s="212"/>
      <c r="J1699" s="213">
        <f>ROUND(I1699*H1699,2)</f>
        <v>0</v>
      </c>
      <c r="K1699" s="209" t="s">
        <v>19</v>
      </c>
      <c r="L1699" s="47"/>
      <c r="M1699" s="214" t="s">
        <v>19</v>
      </c>
      <c r="N1699" s="215" t="s">
        <v>40</v>
      </c>
      <c r="O1699" s="87"/>
      <c r="P1699" s="216">
        <f>O1699*H1699</f>
        <v>0</v>
      </c>
      <c r="Q1699" s="216">
        <v>0</v>
      </c>
      <c r="R1699" s="216">
        <f>Q1699*H1699</f>
        <v>0</v>
      </c>
      <c r="S1699" s="216">
        <v>0</v>
      </c>
      <c r="T1699" s="217">
        <f>S1699*H1699</f>
        <v>0</v>
      </c>
      <c r="U1699" s="41"/>
      <c r="V1699" s="41"/>
      <c r="W1699" s="41"/>
      <c r="X1699" s="41"/>
      <c r="Y1699" s="41"/>
      <c r="Z1699" s="41"/>
      <c r="AA1699" s="41"/>
      <c r="AB1699" s="41"/>
      <c r="AC1699" s="41"/>
      <c r="AD1699" s="41"/>
      <c r="AE1699" s="41"/>
      <c r="AR1699" s="218" t="s">
        <v>273</v>
      </c>
      <c r="AT1699" s="218" t="s">
        <v>161</v>
      </c>
      <c r="AU1699" s="218" t="s">
        <v>79</v>
      </c>
      <c r="AY1699" s="20" t="s">
        <v>159</v>
      </c>
      <c r="BE1699" s="219">
        <f>IF(N1699="základní",J1699,0)</f>
        <v>0</v>
      </c>
      <c r="BF1699" s="219">
        <f>IF(N1699="snížená",J1699,0)</f>
        <v>0</v>
      </c>
      <c r="BG1699" s="219">
        <f>IF(N1699="zákl. přenesená",J1699,0)</f>
        <v>0</v>
      </c>
      <c r="BH1699" s="219">
        <f>IF(N1699="sníž. přenesená",J1699,0)</f>
        <v>0</v>
      </c>
      <c r="BI1699" s="219">
        <f>IF(N1699="nulová",J1699,0)</f>
        <v>0</v>
      </c>
      <c r="BJ1699" s="20" t="s">
        <v>77</v>
      </c>
      <c r="BK1699" s="219">
        <f>ROUND(I1699*H1699,2)</f>
        <v>0</v>
      </c>
      <c r="BL1699" s="20" t="s">
        <v>273</v>
      </c>
      <c r="BM1699" s="218" t="s">
        <v>1978</v>
      </c>
    </row>
    <row r="1700" s="2" customFormat="1" ht="24.15" customHeight="1">
      <c r="A1700" s="41"/>
      <c r="B1700" s="42"/>
      <c r="C1700" s="207" t="s">
        <v>1979</v>
      </c>
      <c r="D1700" s="207" t="s">
        <v>161</v>
      </c>
      <c r="E1700" s="208" t="s">
        <v>1980</v>
      </c>
      <c r="F1700" s="209" t="s">
        <v>1981</v>
      </c>
      <c r="G1700" s="210" t="s">
        <v>235</v>
      </c>
      <c r="H1700" s="211">
        <v>2</v>
      </c>
      <c r="I1700" s="212"/>
      <c r="J1700" s="213">
        <f>ROUND(I1700*H1700,2)</f>
        <v>0</v>
      </c>
      <c r="K1700" s="209" t="s">
        <v>19</v>
      </c>
      <c r="L1700" s="47"/>
      <c r="M1700" s="214" t="s">
        <v>19</v>
      </c>
      <c r="N1700" s="215" t="s">
        <v>40</v>
      </c>
      <c r="O1700" s="87"/>
      <c r="P1700" s="216">
        <f>O1700*H1700</f>
        <v>0</v>
      </c>
      <c r="Q1700" s="216">
        <v>0</v>
      </c>
      <c r="R1700" s="216">
        <f>Q1700*H1700</f>
        <v>0</v>
      </c>
      <c r="S1700" s="216">
        <v>0</v>
      </c>
      <c r="T1700" s="217">
        <f>S1700*H1700</f>
        <v>0</v>
      </c>
      <c r="U1700" s="41"/>
      <c r="V1700" s="41"/>
      <c r="W1700" s="41"/>
      <c r="X1700" s="41"/>
      <c r="Y1700" s="41"/>
      <c r="Z1700" s="41"/>
      <c r="AA1700" s="41"/>
      <c r="AB1700" s="41"/>
      <c r="AC1700" s="41"/>
      <c r="AD1700" s="41"/>
      <c r="AE1700" s="41"/>
      <c r="AR1700" s="218" t="s">
        <v>273</v>
      </c>
      <c r="AT1700" s="218" t="s">
        <v>161</v>
      </c>
      <c r="AU1700" s="218" t="s">
        <v>79</v>
      </c>
      <c r="AY1700" s="20" t="s">
        <v>159</v>
      </c>
      <c r="BE1700" s="219">
        <f>IF(N1700="základní",J1700,0)</f>
        <v>0</v>
      </c>
      <c r="BF1700" s="219">
        <f>IF(N1700="snížená",J1700,0)</f>
        <v>0</v>
      </c>
      <c r="BG1700" s="219">
        <f>IF(N1700="zákl. přenesená",J1700,0)</f>
        <v>0</v>
      </c>
      <c r="BH1700" s="219">
        <f>IF(N1700="sníž. přenesená",J1700,0)</f>
        <v>0</v>
      </c>
      <c r="BI1700" s="219">
        <f>IF(N1700="nulová",J1700,0)</f>
        <v>0</v>
      </c>
      <c r="BJ1700" s="20" t="s">
        <v>77</v>
      </c>
      <c r="BK1700" s="219">
        <f>ROUND(I1700*H1700,2)</f>
        <v>0</v>
      </c>
      <c r="BL1700" s="20" t="s">
        <v>273</v>
      </c>
      <c r="BM1700" s="218" t="s">
        <v>1982</v>
      </c>
    </row>
    <row r="1701" s="2" customFormat="1" ht="24.15" customHeight="1">
      <c r="A1701" s="41"/>
      <c r="B1701" s="42"/>
      <c r="C1701" s="207" t="s">
        <v>1983</v>
      </c>
      <c r="D1701" s="207" t="s">
        <v>161</v>
      </c>
      <c r="E1701" s="208" t="s">
        <v>1984</v>
      </c>
      <c r="F1701" s="209" t="s">
        <v>1985</v>
      </c>
      <c r="G1701" s="210" t="s">
        <v>235</v>
      </c>
      <c r="H1701" s="211">
        <v>2</v>
      </c>
      <c r="I1701" s="212"/>
      <c r="J1701" s="213">
        <f>ROUND(I1701*H1701,2)</f>
        <v>0</v>
      </c>
      <c r="K1701" s="209" t="s">
        <v>19</v>
      </c>
      <c r="L1701" s="47"/>
      <c r="M1701" s="214" t="s">
        <v>19</v>
      </c>
      <c r="N1701" s="215" t="s">
        <v>40</v>
      </c>
      <c r="O1701" s="87"/>
      <c r="P1701" s="216">
        <f>O1701*H1701</f>
        <v>0</v>
      </c>
      <c r="Q1701" s="216">
        <v>0</v>
      </c>
      <c r="R1701" s="216">
        <f>Q1701*H1701</f>
        <v>0</v>
      </c>
      <c r="S1701" s="216">
        <v>0</v>
      </c>
      <c r="T1701" s="217">
        <f>S1701*H1701</f>
        <v>0</v>
      </c>
      <c r="U1701" s="41"/>
      <c r="V1701" s="41"/>
      <c r="W1701" s="41"/>
      <c r="X1701" s="41"/>
      <c r="Y1701" s="41"/>
      <c r="Z1701" s="41"/>
      <c r="AA1701" s="41"/>
      <c r="AB1701" s="41"/>
      <c r="AC1701" s="41"/>
      <c r="AD1701" s="41"/>
      <c r="AE1701" s="41"/>
      <c r="AR1701" s="218" t="s">
        <v>273</v>
      </c>
      <c r="AT1701" s="218" t="s">
        <v>161</v>
      </c>
      <c r="AU1701" s="218" t="s">
        <v>79</v>
      </c>
      <c r="AY1701" s="20" t="s">
        <v>159</v>
      </c>
      <c r="BE1701" s="219">
        <f>IF(N1701="základní",J1701,0)</f>
        <v>0</v>
      </c>
      <c r="BF1701" s="219">
        <f>IF(N1701="snížená",J1701,0)</f>
        <v>0</v>
      </c>
      <c r="BG1701" s="219">
        <f>IF(N1701="zákl. přenesená",J1701,0)</f>
        <v>0</v>
      </c>
      <c r="BH1701" s="219">
        <f>IF(N1701="sníž. přenesená",J1701,0)</f>
        <v>0</v>
      </c>
      <c r="BI1701" s="219">
        <f>IF(N1701="nulová",J1701,0)</f>
        <v>0</v>
      </c>
      <c r="BJ1701" s="20" t="s">
        <v>77</v>
      </c>
      <c r="BK1701" s="219">
        <f>ROUND(I1701*H1701,2)</f>
        <v>0</v>
      </c>
      <c r="BL1701" s="20" t="s">
        <v>273</v>
      </c>
      <c r="BM1701" s="218" t="s">
        <v>1986</v>
      </c>
    </row>
    <row r="1702" s="2" customFormat="1" ht="24.15" customHeight="1">
      <c r="A1702" s="41"/>
      <c r="B1702" s="42"/>
      <c r="C1702" s="207" t="s">
        <v>1987</v>
      </c>
      <c r="D1702" s="207" t="s">
        <v>161</v>
      </c>
      <c r="E1702" s="208" t="s">
        <v>1988</v>
      </c>
      <c r="F1702" s="209" t="s">
        <v>1985</v>
      </c>
      <c r="G1702" s="210" t="s">
        <v>235</v>
      </c>
      <c r="H1702" s="211">
        <v>2</v>
      </c>
      <c r="I1702" s="212"/>
      <c r="J1702" s="213">
        <f>ROUND(I1702*H1702,2)</f>
        <v>0</v>
      </c>
      <c r="K1702" s="209" t="s">
        <v>19</v>
      </c>
      <c r="L1702" s="47"/>
      <c r="M1702" s="214" t="s">
        <v>19</v>
      </c>
      <c r="N1702" s="215" t="s">
        <v>40</v>
      </c>
      <c r="O1702" s="87"/>
      <c r="P1702" s="216">
        <f>O1702*H1702</f>
        <v>0</v>
      </c>
      <c r="Q1702" s="216">
        <v>0</v>
      </c>
      <c r="R1702" s="216">
        <f>Q1702*H1702</f>
        <v>0</v>
      </c>
      <c r="S1702" s="216">
        <v>0</v>
      </c>
      <c r="T1702" s="217">
        <f>S1702*H1702</f>
        <v>0</v>
      </c>
      <c r="U1702" s="41"/>
      <c r="V1702" s="41"/>
      <c r="W1702" s="41"/>
      <c r="X1702" s="41"/>
      <c r="Y1702" s="41"/>
      <c r="Z1702" s="41"/>
      <c r="AA1702" s="41"/>
      <c r="AB1702" s="41"/>
      <c r="AC1702" s="41"/>
      <c r="AD1702" s="41"/>
      <c r="AE1702" s="41"/>
      <c r="AR1702" s="218" t="s">
        <v>273</v>
      </c>
      <c r="AT1702" s="218" t="s">
        <v>161</v>
      </c>
      <c r="AU1702" s="218" t="s">
        <v>79</v>
      </c>
      <c r="AY1702" s="20" t="s">
        <v>159</v>
      </c>
      <c r="BE1702" s="219">
        <f>IF(N1702="základní",J1702,0)</f>
        <v>0</v>
      </c>
      <c r="BF1702" s="219">
        <f>IF(N1702="snížená",J1702,0)</f>
        <v>0</v>
      </c>
      <c r="BG1702" s="219">
        <f>IF(N1702="zákl. přenesená",J1702,0)</f>
        <v>0</v>
      </c>
      <c r="BH1702" s="219">
        <f>IF(N1702="sníž. přenesená",J1702,0)</f>
        <v>0</v>
      </c>
      <c r="BI1702" s="219">
        <f>IF(N1702="nulová",J1702,0)</f>
        <v>0</v>
      </c>
      <c r="BJ1702" s="20" t="s">
        <v>77</v>
      </c>
      <c r="BK1702" s="219">
        <f>ROUND(I1702*H1702,2)</f>
        <v>0</v>
      </c>
      <c r="BL1702" s="20" t="s">
        <v>273</v>
      </c>
      <c r="BM1702" s="218" t="s">
        <v>1989</v>
      </c>
    </row>
    <row r="1703" s="2" customFormat="1" ht="24.15" customHeight="1">
      <c r="A1703" s="41"/>
      <c r="B1703" s="42"/>
      <c r="C1703" s="207" t="s">
        <v>1990</v>
      </c>
      <c r="D1703" s="207" t="s">
        <v>161</v>
      </c>
      <c r="E1703" s="208" t="s">
        <v>1991</v>
      </c>
      <c r="F1703" s="209" t="s">
        <v>1992</v>
      </c>
      <c r="G1703" s="210" t="s">
        <v>235</v>
      </c>
      <c r="H1703" s="211">
        <v>4</v>
      </c>
      <c r="I1703" s="212"/>
      <c r="J1703" s="213">
        <f>ROUND(I1703*H1703,2)</f>
        <v>0</v>
      </c>
      <c r="K1703" s="209" t="s">
        <v>19</v>
      </c>
      <c r="L1703" s="47"/>
      <c r="M1703" s="214" t="s">
        <v>19</v>
      </c>
      <c r="N1703" s="215" t="s">
        <v>40</v>
      </c>
      <c r="O1703" s="87"/>
      <c r="P1703" s="216">
        <f>O1703*H1703</f>
        <v>0</v>
      </c>
      <c r="Q1703" s="216">
        <v>0</v>
      </c>
      <c r="R1703" s="216">
        <f>Q1703*H1703</f>
        <v>0</v>
      </c>
      <c r="S1703" s="216">
        <v>0</v>
      </c>
      <c r="T1703" s="217">
        <f>S1703*H1703</f>
        <v>0</v>
      </c>
      <c r="U1703" s="41"/>
      <c r="V1703" s="41"/>
      <c r="W1703" s="41"/>
      <c r="X1703" s="41"/>
      <c r="Y1703" s="41"/>
      <c r="Z1703" s="41"/>
      <c r="AA1703" s="41"/>
      <c r="AB1703" s="41"/>
      <c r="AC1703" s="41"/>
      <c r="AD1703" s="41"/>
      <c r="AE1703" s="41"/>
      <c r="AR1703" s="218" t="s">
        <v>273</v>
      </c>
      <c r="AT1703" s="218" t="s">
        <v>161</v>
      </c>
      <c r="AU1703" s="218" t="s">
        <v>79</v>
      </c>
      <c r="AY1703" s="20" t="s">
        <v>159</v>
      </c>
      <c r="BE1703" s="219">
        <f>IF(N1703="základní",J1703,0)</f>
        <v>0</v>
      </c>
      <c r="BF1703" s="219">
        <f>IF(N1703="snížená",J1703,0)</f>
        <v>0</v>
      </c>
      <c r="BG1703" s="219">
        <f>IF(N1703="zákl. přenesená",J1703,0)</f>
        <v>0</v>
      </c>
      <c r="BH1703" s="219">
        <f>IF(N1703="sníž. přenesená",J1703,0)</f>
        <v>0</v>
      </c>
      <c r="BI1703" s="219">
        <f>IF(N1703="nulová",J1703,0)</f>
        <v>0</v>
      </c>
      <c r="BJ1703" s="20" t="s">
        <v>77</v>
      </c>
      <c r="BK1703" s="219">
        <f>ROUND(I1703*H1703,2)</f>
        <v>0</v>
      </c>
      <c r="BL1703" s="20" t="s">
        <v>273</v>
      </c>
      <c r="BM1703" s="218" t="s">
        <v>1993</v>
      </c>
    </row>
    <row r="1704" s="2" customFormat="1" ht="24.15" customHeight="1">
      <c r="A1704" s="41"/>
      <c r="B1704" s="42"/>
      <c r="C1704" s="207" t="s">
        <v>1994</v>
      </c>
      <c r="D1704" s="207" t="s">
        <v>161</v>
      </c>
      <c r="E1704" s="208" t="s">
        <v>1995</v>
      </c>
      <c r="F1704" s="209" t="s">
        <v>1977</v>
      </c>
      <c r="G1704" s="210" t="s">
        <v>235</v>
      </c>
      <c r="H1704" s="211">
        <v>8</v>
      </c>
      <c r="I1704" s="212"/>
      <c r="J1704" s="213">
        <f>ROUND(I1704*H1704,2)</f>
        <v>0</v>
      </c>
      <c r="K1704" s="209" t="s">
        <v>19</v>
      </c>
      <c r="L1704" s="47"/>
      <c r="M1704" s="214" t="s">
        <v>19</v>
      </c>
      <c r="N1704" s="215" t="s">
        <v>40</v>
      </c>
      <c r="O1704" s="87"/>
      <c r="P1704" s="216">
        <f>O1704*H1704</f>
        <v>0</v>
      </c>
      <c r="Q1704" s="216">
        <v>0</v>
      </c>
      <c r="R1704" s="216">
        <f>Q1704*H1704</f>
        <v>0</v>
      </c>
      <c r="S1704" s="216">
        <v>0</v>
      </c>
      <c r="T1704" s="217">
        <f>S1704*H1704</f>
        <v>0</v>
      </c>
      <c r="U1704" s="41"/>
      <c r="V1704" s="41"/>
      <c r="W1704" s="41"/>
      <c r="X1704" s="41"/>
      <c r="Y1704" s="41"/>
      <c r="Z1704" s="41"/>
      <c r="AA1704" s="41"/>
      <c r="AB1704" s="41"/>
      <c r="AC1704" s="41"/>
      <c r="AD1704" s="41"/>
      <c r="AE1704" s="41"/>
      <c r="AR1704" s="218" t="s">
        <v>273</v>
      </c>
      <c r="AT1704" s="218" t="s">
        <v>161</v>
      </c>
      <c r="AU1704" s="218" t="s">
        <v>79</v>
      </c>
      <c r="AY1704" s="20" t="s">
        <v>159</v>
      </c>
      <c r="BE1704" s="219">
        <f>IF(N1704="základní",J1704,0)</f>
        <v>0</v>
      </c>
      <c r="BF1704" s="219">
        <f>IF(N1704="snížená",J1704,0)</f>
        <v>0</v>
      </c>
      <c r="BG1704" s="219">
        <f>IF(N1704="zákl. přenesená",J1704,0)</f>
        <v>0</v>
      </c>
      <c r="BH1704" s="219">
        <f>IF(N1704="sníž. přenesená",J1704,0)</f>
        <v>0</v>
      </c>
      <c r="BI1704" s="219">
        <f>IF(N1704="nulová",J1704,0)</f>
        <v>0</v>
      </c>
      <c r="BJ1704" s="20" t="s">
        <v>77</v>
      </c>
      <c r="BK1704" s="219">
        <f>ROUND(I1704*H1704,2)</f>
        <v>0</v>
      </c>
      <c r="BL1704" s="20" t="s">
        <v>273</v>
      </c>
      <c r="BM1704" s="218" t="s">
        <v>1996</v>
      </c>
    </row>
    <row r="1705" s="2" customFormat="1" ht="24.15" customHeight="1">
      <c r="A1705" s="41"/>
      <c r="B1705" s="42"/>
      <c r="C1705" s="207" t="s">
        <v>1997</v>
      </c>
      <c r="D1705" s="207" t="s">
        <v>161</v>
      </c>
      <c r="E1705" s="208" t="s">
        <v>1998</v>
      </c>
      <c r="F1705" s="209" t="s">
        <v>1999</v>
      </c>
      <c r="G1705" s="210" t="s">
        <v>235</v>
      </c>
      <c r="H1705" s="211">
        <v>1</v>
      </c>
      <c r="I1705" s="212"/>
      <c r="J1705" s="213">
        <f>ROUND(I1705*H1705,2)</f>
        <v>0</v>
      </c>
      <c r="K1705" s="209" t="s">
        <v>19</v>
      </c>
      <c r="L1705" s="47"/>
      <c r="M1705" s="214" t="s">
        <v>19</v>
      </c>
      <c r="N1705" s="215" t="s">
        <v>40</v>
      </c>
      <c r="O1705" s="87"/>
      <c r="P1705" s="216">
        <f>O1705*H1705</f>
        <v>0</v>
      </c>
      <c r="Q1705" s="216">
        <v>0</v>
      </c>
      <c r="R1705" s="216">
        <f>Q1705*H1705</f>
        <v>0</v>
      </c>
      <c r="S1705" s="216">
        <v>0</v>
      </c>
      <c r="T1705" s="217">
        <f>S1705*H1705</f>
        <v>0</v>
      </c>
      <c r="U1705" s="41"/>
      <c r="V1705" s="41"/>
      <c r="W1705" s="41"/>
      <c r="X1705" s="41"/>
      <c r="Y1705" s="41"/>
      <c r="Z1705" s="41"/>
      <c r="AA1705" s="41"/>
      <c r="AB1705" s="41"/>
      <c r="AC1705" s="41"/>
      <c r="AD1705" s="41"/>
      <c r="AE1705" s="41"/>
      <c r="AR1705" s="218" t="s">
        <v>273</v>
      </c>
      <c r="AT1705" s="218" t="s">
        <v>161</v>
      </c>
      <c r="AU1705" s="218" t="s">
        <v>79</v>
      </c>
      <c r="AY1705" s="20" t="s">
        <v>159</v>
      </c>
      <c r="BE1705" s="219">
        <f>IF(N1705="základní",J1705,0)</f>
        <v>0</v>
      </c>
      <c r="BF1705" s="219">
        <f>IF(N1705="snížená",J1705,0)</f>
        <v>0</v>
      </c>
      <c r="BG1705" s="219">
        <f>IF(N1705="zákl. přenesená",J1705,0)</f>
        <v>0</v>
      </c>
      <c r="BH1705" s="219">
        <f>IF(N1705="sníž. přenesená",J1705,0)</f>
        <v>0</v>
      </c>
      <c r="BI1705" s="219">
        <f>IF(N1705="nulová",J1705,0)</f>
        <v>0</v>
      </c>
      <c r="BJ1705" s="20" t="s">
        <v>77</v>
      </c>
      <c r="BK1705" s="219">
        <f>ROUND(I1705*H1705,2)</f>
        <v>0</v>
      </c>
      <c r="BL1705" s="20" t="s">
        <v>273</v>
      </c>
      <c r="BM1705" s="218" t="s">
        <v>2000</v>
      </c>
    </row>
    <row r="1706" s="2" customFormat="1" ht="24.15" customHeight="1">
      <c r="A1706" s="41"/>
      <c r="B1706" s="42"/>
      <c r="C1706" s="207" t="s">
        <v>2001</v>
      </c>
      <c r="D1706" s="207" t="s">
        <v>161</v>
      </c>
      <c r="E1706" s="208" t="s">
        <v>2002</v>
      </c>
      <c r="F1706" s="209" t="s">
        <v>2003</v>
      </c>
      <c r="G1706" s="210" t="s">
        <v>235</v>
      </c>
      <c r="H1706" s="211">
        <v>7</v>
      </c>
      <c r="I1706" s="212"/>
      <c r="J1706" s="213">
        <f>ROUND(I1706*H1706,2)</f>
        <v>0</v>
      </c>
      <c r="K1706" s="209" t="s">
        <v>19</v>
      </c>
      <c r="L1706" s="47"/>
      <c r="M1706" s="214" t="s">
        <v>19</v>
      </c>
      <c r="N1706" s="215" t="s">
        <v>40</v>
      </c>
      <c r="O1706" s="87"/>
      <c r="P1706" s="216">
        <f>O1706*H1706</f>
        <v>0</v>
      </c>
      <c r="Q1706" s="216">
        <v>0</v>
      </c>
      <c r="R1706" s="216">
        <f>Q1706*H1706</f>
        <v>0</v>
      </c>
      <c r="S1706" s="216">
        <v>0</v>
      </c>
      <c r="T1706" s="217">
        <f>S1706*H1706</f>
        <v>0</v>
      </c>
      <c r="U1706" s="41"/>
      <c r="V1706" s="41"/>
      <c r="W1706" s="41"/>
      <c r="X1706" s="41"/>
      <c r="Y1706" s="41"/>
      <c r="Z1706" s="41"/>
      <c r="AA1706" s="41"/>
      <c r="AB1706" s="41"/>
      <c r="AC1706" s="41"/>
      <c r="AD1706" s="41"/>
      <c r="AE1706" s="41"/>
      <c r="AR1706" s="218" t="s">
        <v>273</v>
      </c>
      <c r="AT1706" s="218" t="s">
        <v>161</v>
      </c>
      <c r="AU1706" s="218" t="s">
        <v>79</v>
      </c>
      <c r="AY1706" s="20" t="s">
        <v>159</v>
      </c>
      <c r="BE1706" s="219">
        <f>IF(N1706="základní",J1706,0)</f>
        <v>0</v>
      </c>
      <c r="BF1706" s="219">
        <f>IF(N1706="snížená",J1706,0)</f>
        <v>0</v>
      </c>
      <c r="BG1706" s="219">
        <f>IF(N1706="zákl. přenesená",J1706,0)</f>
        <v>0</v>
      </c>
      <c r="BH1706" s="219">
        <f>IF(N1706="sníž. přenesená",J1706,0)</f>
        <v>0</v>
      </c>
      <c r="BI1706" s="219">
        <f>IF(N1706="nulová",J1706,0)</f>
        <v>0</v>
      </c>
      <c r="BJ1706" s="20" t="s">
        <v>77</v>
      </c>
      <c r="BK1706" s="219">
        <f>ROUND(I1706*H1706,2)</f>
        <v>0</v>
      </c>
      <c r="BL1706" s="20" t="s">
        <v>273</v>
      </c>
      <c r="BM1706" s="218" t="s">
        <v>2004</v>
      </c>
    </row>
    <row r="1707" s="2" customFormat="1" ht="24.15" customHeight="1">
      <c r="A1707" s="41"/>
      <c r="B1707" s="42"/>
      <c r="C1707" s="207" t="s">
        <v>2005</v>
      </c>
      <c r="D1707" s="207" t="s">
        <v>161</v>
      </c>
      <c r="E1707" s="208" t="s">
        <v>2006</v>
      </c>
      <c r="F1707" s="209" t="s">
        <v>2007</v>
      </c>
      <c r="G1707" s="210" t="s">
        <v>235</v>
      </c>
      <c r="H1707" s="211">
        <v>1</v>
      </c>
      <c r="I1707" s="212"/>
      <c r="J1707" s="213">
        <f>ROUND(I1707*H1707,2)</f>
        <v>0</v>
      </c>
      <c r="K1707" s="209" t="s">
        <v>19</v>
      </c>
      <c r="L1707" s="47"/>
      <c r="M1707" s="214" t="s">
        <v>19</v>
      </c>
      <c r="N1707" s="215" t="s">
        <v>40</v>
      </c>
      <c r="O1707" s="87"/>
      <c r="P1707" s="216">
        <f>O1707*H1707</f>
        <v>0</v>
      </c>
      <c r="Q1707" s="216">
        <v>0</v>
      </c>
      <c r="R1707" s="216">
        <f>Q1707*H1707</f>
        <v>0</v>
      </c>
      <c r="S1707" s="216">
        <v>0</v>
      </c>
      <c r="T1707" s="217">
        <f>S1707*H1707</f>
        <v>0</v>
      </c>
      <c r="U1707" s="41"/>
      <c r="V1707" s="41"/>
      <c r="W1707" s="41"/>
      <c r="X1707" s="41"/>
      <c r="Y1707" s="41"/>
      <c r="Z1707" s="41"/>
      <c r="AA1707" s="41"/>
      <c r="AB1707" s="41"/>
      <c r="AC1707" s="41"/>
      <c r="AD1707" s="41"/>
      <c r="AE1707" s="41"/>
      <c r="AR1707" s="218" t="s">
        <v>273</v>
      </c>
      <c r="AT1707" s="218" t="s">
        <v>161</v>
      </c>
      <c r="AU1707" s="218" t="s">
        <v>79</v>
      </c>
      <c r="AY1707" s="20" t="s">
        <v>159</v>
      </c>
      <c r="BE1707" s="219">
        <f>IF(N1707="základní",J1707,0)</f>
        <v>0</v>
      </c>
      <c r="BF1707" s="219">
        <f>IF(N1707="snížená",J1707,0)</f>
        <v>0</v>
      </c>
      <c r="BG1707" s="219">
        <f>IF(N1707="zákl. přenesená",J1707,0)</f>
        <v>0</v>
      </c>
      <c r="BH1707" s="219">
        <f>IF(N1707="sníž. přenesená",J1707,0)</f>
        <v>0</v>
      </c>
      <c r="BI1707" s="219">
        <f>IF(N1707="nulová",J1707,0)</f>
        <v>0</v>
      </c>
      <c r="BJ1707" s="20" t="s">
        <v>77</v>
      </c>
      <c r="BK1707" s="219">
        <f>ROUND(I1707*H1707,2)</f>
        <v>0</v>
      </c>
      <c r="BL1707" s="20" t="s">
        <v>273</v>
      </c>
      <c r="BM1707" s="218" t="s">
        <v>2008</v>
      </c>
    </row>
    <row r="1708" s="2" customFormat="1" ht="24.15" customHeight="1">
      <c r="A1708" s="41"/>
      <c r="B1708" s="42"/>
      <c r="C1708" s="207" t="s">
        <v>2009</v>
      </c>
      <c r="D1708" s="207" t="s">
        <v>161</v>
      </c>
      <c r="E1708" s="208" t="s">
        <v>2010</v>
      </c>
      <c r="F1708" s="209" t="s">
        <v>2011</v>
      </c>
      <c r="G1708" s="210" t="s">
        <v>235</v>
      </c>
      <c r="H1708" s="211">
        <v>1</v>
      </c>
      <c r="I1708" s="212"/>
      <c r="J1708" s="213">
        <f>ROUND(I1708*H1708,2)</f>
        <v>0</v>
      </c>
      <c r="K1708" s="209" t="s">
        <v>19</v>
      </c>
      <c r="L1708" s="47"/>
      <c r="M1708" s="214" t="s">
        <v>19</v>
      </c>
      <c r="N1708" s="215" t="s">
        <v>40</v>
      </c>
      <c r="O1708" s="87"/>
      <c r="P1708" s="216">
        <f>O1708*H1708</f>
        <v>0</v>
      </c>
      <c r="Q1708" s="216">
        <v>0</v>
      </c>
      <c r="R1708" s="216">
        <f>Q1708*H1708</f>
        <v>0</v>
      </c>
      <c r="S1708" s="216">
        <v>0</v>
      </c>
      <c r="T1708" s="217">
        <f>S1708*H1708</f>
        <v>0</v>
      </c>
      <c r="U1708" s="41"/>
      <c r="V1708" s="41"/>
      <c r="W1708" s="41"/>
      <c r="X1708" s="41"/>
      <c r="Y1708" s="41"/>
      <c r="Z1708" s="41"/>
      <c r="AA1708" s="41"/>
      <c r="AB1708" s="41"/>
      <c r="AC1708" s="41"/>
      <c r="AD1708" s="41"/>
      <c r="AE1708" s="41"/>
      <c r="AR1708" s="218" t="s">
        <v>273</v>
      </c>
      <c r="AT1708" s="218" t="s">
        <v>161</v>
      </c>
      <c r="AU1708" s="218" t="s">
        <v>79</v>
      </c>
      <c r="AY1708" s="20" t="s">
        <v>159</v>
      </c>
      <c r="BE1708" s="219">
        <f>IF(N1708="základní",J1708,0)</f>
        <v>0</v>
      </c>
      <c r="BF1708" s="219">
        <f>IF(N1708="snížená",J1708,0)</f>
        <v>0</v>
      </c>
      <c r="BG1708" s="219">
        <f>IF(N1708="zákl. přenesená",J1708,0)</f>
        <v>0</v>
      </c>
      <c r="BH1708" s="219">
        <f>IF(N1708="sníž. přenesená",J1708,0)</f>
        <v>0</v>
      </c>
      <c r="BI1708" s="219">
        <f>IF(N1708="nulová",J1708,0)</f>
        <v>0</v>
      </c>
      <c r="BJ1708" s="20" t="s">
        <v>77</v>
      </c>
      <c r="BK1708" s="219">
        <f>ROUND(I1708*H1708,2)</f>
        <v>0</v>
      </c>
      <c r="BL1708" s="20" t="s">
        <v>273</v>
      </c>
      <c r="BM1708" s="218" t="s">
        <v>2012</v>
      </c>
    </row>
    <row r="1709" s="2" customFormat="1" ht="24.15" customHeight="1">
      <c r="A1709" s="41"/>
      <c r="B1709" s="42"/>
      <c r="C1709" s="207" t="s">
        <v>2013</v>
      </c>
      <c r="D1709" s="207" t="s">
        <v>161</v>
      </c>
      <c r="E1709" s="208" t="s">
        <v>2014</v>
      </c>
      <c r="F1709" s="209" t="s">
        <v>2015</v>
      </c>
      <c r="G1709" s="210" t="s">
        <v>235</v>
      </c>
      <c r="H1709" s="211">
        <v>1</v>
      </c>
      <c r="I1709" s="212"/>
      <c r="J1709" s="213">
        <f>ROUND(I1709*H1709,2)</f>
        <v>0</v>
      </c>
      <c r="K1709" s="209" t="s">
        <v>19</v>
      </c>
      <c r="L1709" s="47"/>
      <c r="M1709" s="214" t="s">
        <v>19</v>
      </c>
      <c r="N1709" s="215" t="s">
        <v>40</v>
      </c>
      <c r="O1709" s="87"/>
      <c r="P1709" s="216">
        <f>O1709*H1709</f>
        <v>0</v>
      </c>
      <c r="Q1709" s="216">
        <v>0</v>
      </c>
      <c r="R1709" s="216">
        <f>Q1709*H1709</f>
        <v>0</v>
      </c>
      <c r="S1709" s="216">
        <v>0</v>
      </c>
      <c r="T1709" s="217">
        <f>S1709*H1709</f>
        <v>0</v>
      </c>
      <c r="U1709" s="41"/>
      <c r="V1709" s="41"/>
      <c r="W1709" s="41"/>
      <c r="X1709" s="41"/>
      <c r="Y1709" s="41"/>
      <c r="Z1709" s="41"/>
      <c r="AA1709" s="41"/>
      <c r="AB1709" s="41"/>
      <c r="AC1709" s="41"/>
      <c r="AD1709" s="41"/>
      <c r="AE1709" s="41"/>
      <c r="AR1709" s="218" t="s">
        <v>273</v>
      </c>
      <c r="AT1709" s="218" t="s">
        <v>161</v>
      </c>
      <c r="AU1709" s="218" t="s">
        <v>79</v>
      </c>
      <c r="AY1709" s="20" t="s">
        <v>159</v>
      </c>
      <c r="BE1709" s="219">
        <f>IF(N1709="základní",J1709,0)</f>
        <v>0</v>
      </c>
      <c r="BF1709" s="219">
        <f>IF(N1709="snížená",J1709,0)</f>
        <v>0</v>
      </c>
      <c r="BG1709" s="219">
        <f>IF(N1709="zákl. přenesená",J1709,0)</f>
        <v>0</v>
      </c>
      <c r="BH1709" s="219">
        <f>IF(N1709="sníž. přenesená",J1709,0)</f>
        <v>0</v>
      </c>
      <c r="BI1709" s="219">
        <f>IF(N1709="nulová",J1709,0)</f>
        <v>0</v>
      </c>
      <c r="BJ1709" s="20" t="s">
        <v>77</v>
      </c>
      <c r="BK1709" s="219">
        <f>ROUND(I1709*H1709,2)</f>
        <v>0</v>
      </c>
      <c r="BL1709" s="20" t="s">
        <v>273</v>
      </c>
      <c r="BM1709" s="218" t="s">
        <v>2016</v>
      </c>
    </row>
    <row r="1710" s="2" customFormat="1" ht="24.15" customHeight="1">
      <c r="A1710" s="41"/>
      <c r="B1710" s="42"/>
      <c r="C1710" s="207" t="s">
        <v>2017</v>
      </c>
      <c r="D1710" s="207" t="s">
        <v>161</v>
      </c>
      <c r="E1710" s="208" t="s">
        <v>2018</v>
      </c>
      <c r="F1710" s="209" t="s">
        <v>2019</v>
      </c>
      <c r="G1710" s="210" t="s">
        <v>235</v>
      </c>
      <c r="H1710" s="211">
        <v>3</v>
      </c>
      <c r="I1710" s="212"/>
      <c r="J1710" s="213">
        <f>ROUND(I1710*H1710,2)</f>
        <v>0</v>
      </c>
      <c r="K1710" s="209" t="s">
        <v>19</v>
      </c>
      <c r="L1710" s="47"/>
      <c r="M1710" s="214" t="s">
        <v>19</v>
      </c>
      <c r="N1710" s="215" t="s">
        <v>40</v>
      </c>
      <c r="O1710" s="87"/>
      <c r="P1710" s="216">
        <f>O1710*H1710</f>
        <v>0</v>
      </c>
      <c r="Q1710" s="216">
        <v>0</v>
      </c>
      <c r="R1710" s="216">
        <f>Q1710*H1710</f>
        <v>0</v>
      </c>
      <c r="S1710" s="216">
        <v>0</v>
      </c>
      <c r="T1710" s="217">
        <f>S1710*H1710</f>
        <v>0</v>
      </c>
      <c r="U1710" s="41"/>
      <c r="V1710" s="41"/>
      <c r="W1710" s="41"/>
      <c r="X1710" s="41"/>
      <c r="Y1710" s="41"/>
      <c r="Z1710" s="41"/>
      <c r="AA1710" s="41"/>
      <c r="AB1710" s="41"/>
      <c r="AC1710" s="41"/>
      <c r="AD1710" s="41"/>
      <c r="AE1710" s="41"/>
      <c r="AR1710" s="218" t="s">
        <v>273</v>
      </c>
      <c r="AT1710" s="218" t="s">
        <v>161</v>
      </c>
      <c r="AU1710" s="218" t="s">
        <v>79</v>
      </c>
      <c r="AY1710" s="20" t="s">
        <v>159</v>
      </c>
      <c r="BE1710" s="219">
        <f>IF(N1710="základní",J1710,0)</f>
        <v>0</v>
      </c>
      <c r="BF1710" s="219">
        <f>IF(N1710="snížená",J1710,0)</f>
        <v>0</v>
      </c>
      <c r="BG1710" s="219">
        <f>IF(N1710="zákl. přenesená",J1710,0)</f>
        <v>0</v>
      </c>
      <c r="BH1710" s="219">
        <f>IF(N1710="sníž. přenesená",J1710,0)</f>
        <v>0</v>
      </c>
      <c r="BI1710" s="219">
        <f>IF(N1710="nulová",J1710,0)</f>
        <v>0</v>
      </c>
      <c r="BJ1710" s="20" t="s">
        <v>77</v>
      </c>
      <c r="BK1710" s="219">
        <f>ROUND(I1710*H1710,2)</f>
        <v>0</v>
      </c>
      <c r="BL1710" s="20" t="s">
        <v>273</v>
      </c>
      <c r="BM1710" s="218" t="s">
        <v>2020</v>
      </c>
    </row>
    <row r="1711" s="2" customFormat="1" ht="24.15" customHeight="1">
      <c r="A1711" s="41"/>
      <c r="B1711" s="42"/>
      <c r="C1711" s="207" t="s">
        <v>2021</v>
      </c>
      <c r="D1711" s="207" t="s">
        <v>161</v>
      </c>
      <c r="E1711" s="208" t="s">
        <v>2022</v>
      </c>
      <c r="F1711" s="209" t="s">
        <v>2023</v>
      </c>
      <c r="G1711" s="210" t="s">
        <v>235</v>
      </c>
      <c r="H1711" s="211">
        <v>1</v>
      </c>
      <c r="I1711" s="212"/>
      <c r="J1711" s="213">
        <f>ROUND(I1711*H1711,2)</f>
        <v>0</v>
      </c>
      <c r="K1711" s="209" t="s">
        <v>19</v>
      </c>
      <c r="L1711" s="47"/>
      <c r="M1711" s="214" t="s">
        <v>19</v>
      </c>
      <c r="N1711" s="215" t="s">
        <v>40</v>
      </c>
      <c r="O1711" s="87"/>
      <c r="P1711" s="216">
        <f>O1711*H1711</f>
        <v>0</v>
      </c>
      <c r="Q1711" s="216">
        <v>0</v>
      </c>
      <c r="R1711" s="216">
        <f>Q1711*H1711</f>
        <v>0</v>
      </c>
      <c r="S1711" s="216">
        <v>0</v>
      </c>
      <c r="T1711" s="217">
        <f>S1711*H1711</f>
        <v>0</v>
      </c>
      <c r="U1711" s="41"/>
      <c r="V1711" s="41"/>
      <c r="W1711" s="41"/>
      <c r="X1711" s="41"/>
      <c r="Y1711" s="41"/>
      <c r="Z1711" s="41"/>
      <c r="AA1711" s="41"/>
      <c r="AB1711" s="41"/>
      <c r="AC1711" s="41"/>
      <c r="AD1711" s="41"/>
      <c r="AE1711" s="41"/>
      <c r="AR1711" s="218" t="s">
        <v>273</v>
      </c>
      <c r="AT1711" s="218" t="s">
        <v>161</v>
      </c>
      <c r="AU1711" s="218" t="s">
        <v>79</v>
      </c>
      <c r="AY1711" s="20" t="s">
        <v>159</v>
      </c>
      <c r="BE1711" s="219">
        <f>IF(N1711="základní",J1711,0)</f>
        <v>0</v>
      </c>
      <c r="BF1711" s="219">
        <f>IF(N1711="snížená",J1711,0)</f>
        <v>0</v>
      </c>
      <c r="BG1711" s="219">
        <f>IF(N1711="zákl. přenesená",J1711,0)</f>
        <v>0</v>
      </c>
      <c r="BH1711" s="219">
        <f>IF(N1711="sníž. přenesená",J1711,0)</f>
        <v>0</v>
      </c>
      <c r="BI1711" s="219">
        <f>IF(N1711="nulová",J1711,0)</f>
        <v>0</v>
      </c>
      <c r="BJ1711" s="20" t="s">
        <v>77</v>
      </c>
      <c r="BK1711" s="219">
        <f>ROUND(I1711*H1711,2)</f>
        <v>0</v>
      </c>
      <c r="BL1711" s="20" t="s">
        <v>273</v>
      </c>
      <c r="BM1711" s="218" t="s">
        <v>2024</v>
      </c>
    </row>
    <row r="1712" s="2" customFormat="1" ht="24.15" customHeight="1">
      <c r="A1712" s="41"/>
      <c r="B1712" s="42"/>
      <c r="C1712" s="207" t="s">
        <v>2025</v>
      </c>
      <c r="D1712" s="207" t="s">
        <v>161</v>
      </c>
      <c r="E1712" s="208" t="s">
        <v>2026</v>
      </c>
      <c r="F1712" s="209" t="s">
        <v>2027</v>
      </c>
      <c r="G1712" s="210" t="s">
        <v>235</v>
      </c>
      <c r="H1712" s="211">
        <v>1</v>
      </c>
      <c r="I1712" s="212"/>
      <c r="J1712" s="213">
        <f>ROUND(I1712*H1712,2)</f>
        <v>0</v>
      </c>
      <c r="K1712" s="209" t="s">
        <v>19</v>
      </c>
      <c r="L1712" s="47"/>
      <c r="M1712" s="214" t="s">
        <v>19</v>
      </c>
      <c r="N1712" s="215" t="s">
        <v>40</v>
      </c>
      <c r="O1712" s="87"/>
      <c r="P1712" s="216">
        <f>O1712*H1712</f>
        <v>0</v>
      </c>
      <c r="Q1712" s="216">
        <v>0</v>
      </c>
      <c r="R1712" s="216">
        <f>Q1712*H1712</f>
        <v>0</v>
      </c>
      <c r="S1712" s="216">
        <v>0</v>
      </c>
      <c r="T1712" s="217">
        <f>S1712*H1712</f>
        <v>0</v>
      </c>
      <c r="U1712" s="41"/>
      <c r="V1712" s="41"/>
      <c r="W1712" s="41"/>
      <c r="X1712" s="41"/>
      <c r="Y1712" s="41"/>
      <c r="Z1712" s="41"/>
      <c r="AA1712" s="41"/>
      <c r="AB1712" s="41"/>
      <c r="AC1712" s="41"/>
      <c r="AD1712" s="41"/>
      <c r="AE1712" s="41"/>
      <c r="AR1712" s="218" t="s">
        <v>273</v>
      </c>
      <c r="AT1712" s="218" t="s">
        <v>161</v>
      </c>
      <c r="AU1712" s="218" t="s">
        <v>79</v>
      </c>
      <c r="AY1712" s="20" t="s">
        <v>159</v>
      </c>
      <c r="BE1712" s="219">
        <f>IF(N1712="základní",J1712,0)</f>
        <v>0</v>
      </c>
      <c r="BF1712" s="219">
        <f>IF(N1712="snížená",J1712,0)</f>
        <v>0</v>
      </c>
      <c r="BG1712" s="219">
        <f>IF(N1712="zákl. přenesená",J1712,0)</f>
        <v>0</v>
      </c>
      <c r="BH1712" s="219">
        <f>IF(N1712="sníž. přenesená",J1712,0)</f>
        <v>0</v>
      </c>
      <c r="BI1712" s="219">
        <f>IF(N1712="nulová",J1712,0)</f>
        <v>0</v>
      </c>
      <c r="BJ1712" s="20" t="s">
        <v>77</v>
      </c>
      <c r="BK1712" s="219">
        <f>ROUND(I1712*H1712,2)</f>
        <v>0</v>
      </c>
      <c r="BL1712" s="20" t="s">
        <v>273</v>
      </c>
      <c r="BM1712" s="218" t="s">
        <v>2028</v>
      </c>
    </row>
    <row r="1713" s="2" customFormat="1" ht="24.15" customHeight="1">
      <c r="A1713" s="41"/>
      <c r="B1713" s="42"/>
      <c r="C1713" s="207" t="s">
        <v>2029</v>
      </c>
      <c r="D1713" s="207" t="s">
        <v>161</v>
      </c>
      <c r="E1713" s="208" t="s">
        <v>2030</v>
      </c>
      <c r="F1713" s="209" t="s">
        <v>2031</v>
      </c>
      <c r="G1713" s="210" t="s">
        <v>235</v>
      </c>
      <c r="H1713" s="211">
        <v>3</v>
      </c>
      <c r="I1713" s="212"/>
      <c r="J1713" s="213">
        <f>ROUND(I1713*H1713,2)</f>
        <v>0</v>
      </c>
      <c r="K1713" s="209" t="s">
        <v>19</v>
      </c>
      <c r="L1713" s="47"/>
      <c r="M1713" s="214" t="s">
        <v>19</v>
      </c>
      <c r="N1713" s="215" t="s">
        <v>40</v>
      </c>
      <c r="O1713" s="87"/>
      <c r="P1713" s="216">
        <f>O1713*H1713</f>
        <v>0</v>
      </c>
      <c r="Q1713" s="216">
        <v>0</v>
      </c>
      <c r="R1713" s="216">
        <f>Q1713*H1713</f>
        <v>0</v>
      </c>
      <c r="S1713" s="216">
        <v>0</v>
      </c>
      <c r="T1713" s="217">
        <f>S1713*H1713</f>
        <v>0</v>
      </c>
      <c r="U1713" s="41"/>
      <c r="V1713" s="41"/>
      <c r="W1713" s="41"/>
      <c r="X1713" s="41"/>
      <c r="Y1713" s="41"/>
      <c r="Z1713" s="41"/>
      <c r="AA1713" s="41"/>
      <c r="AB1713" s="41"/>
      <c r="AC1713" s="41"/>
      <c r="AD1713" s="41"/>
      <c r="AE1713" s="41"/>
      <c r="AR1713" s="218" t="s">
        <v>273</v>
      </c>
      <c r="AT1713" s="218" t="s">
        <v>161</v>
      </c>
      <c r="AU1713" s="218" t="s">
        <v>79</v>
      </c>
      <c r="AY1713" s="20" t="s">
        <v>159</v>
      </c>
      <c r="BE1713" s="219">
        <f>IF(N1713="základní",J1713,0)</f>
        <v>0</v>
      </c>
      <c r="BF1713" s="219">
        <f>IF(N1713="snížená",J1713,0)</f>
        <v>0</v>
      </c>
      <c r="BG1713" s="219">
        <f>IF(N1713="zákl. přenesená",J1713,0)</f>
        <v>0</v>
      </c>
      <c r="BH1713" s="219">
        <f>IF(N1713="sníž. přenesená",J1713,0)</f>
        <v>0</v>
      </c>
      <c r="BI1713" s="219">
        <f>IF(N1713="nulová",J1713,0)</f>
        <v>0</v>
      </c>
      <c r="BJ1713" s="20" t="s">
        <v>77</v>
      </c>
      <c r="BK1713" s="219">
        <f>ROUND(I1713*H1713,2)</f>
        <v>0</v>
      </c>
      <c r="BL1713" s="20" t="s">
        <v>273</v>
      </c>
      <c r="BM1713" s="218" t="s">
        <v>2032</v>
      </c>
    </row>
    <row r="1714" s="2" customFormat="1" ht="24.15" customHeight="1">
      <c r="A1714" s="41"/>
      <c r="B1714" s="42"/>
      <c r="C1714" s="207" t="s">
        <v>2033</v>
      </c>
      <c r="D1714" s="207" t="s">
        <v>161</v>
      </c>
      <c r="E1714" s="208" t="s">
        <v>2034</v>
      </c>
      <c r="F1714" s="209" t="s">
        <v>2035</v>
      </c>
      <c r="G1714" s="210" t="s">
        <v>235</v>
      </c>
      <c r="H1714" s="211">
        <v>3</v>
      </c>
      <c r="I1714" s="212"/>
      <c r="J1714" s="213">
        <f>ROUND(I1714*H1714,2)</f>
        <v>0</v>
      </c>
      <c r="K1714" s="209" t="s">
        <v>19</v>
      </c>
      <c r="L1714" s="47"/>
      <c r="M1714" s="214" t="s">
        <v>19</v>
      </c>
      <c r="N1714" s="215" t="s">
        <v>40</v>
      </c>
      <c r="O1714" s="87"/>
      <c r="P1714" s="216">
        <f>O1714*H1714</f>
        <v>0</v>
      </c>
      <c r="Q1714" s="216">
        <v>0</v>
      </c>
      <c r="R1714" s="216">
        <f>Q1714*H1714</f>
        <v>0</v>
      </c>
      <c r="S1714" s="216">
        <v>0</v>
      </c>
      <c r="T1714" s="217">
        <f>S1714*H1714</f>
        <v>0</v>
      </c>
      <c r="U1714" s="41"/>
      <c r="V1714" s="41"/>
      <c r="W1714" s="41"/>
      <c r="X1714" s="41"/>
      <c r="Y1714" s="41"/>
      <c r="Z1714" s="41"/>
      <c r="AA1714" s="41"/>
      <c r="AB1714" s="41"/>
      <c r="AC1714" s="41"/>
      <c r="AD1714" s="41"/>
      <c r="AE1714" s="41"/>
      <c r="AR1714" s="218" t="s">
        <v>273</v>
      </c>
      <c r="AT1714" s="218" t="s">
        <v>161</v>
      </c>
      <c r="AU1714" s="218" t="s">
        <v>79</v>
      </c>
      <c r="AY1714" s="20" t="s">
        <v>159</v>
      </c>
      <c r="BE1714" s="219">
        <f>IF(N1714="základní",J1714,0)</f>
        <v>0</v>
      </c>
      <c r="BF1714" s="219">
        <f>IF(N1714="snížená",J1714,0)</f>
        <v>0</v>
      </c>
      <c r="BG1714" s="219">
        <f>IF(N1714="zákl. přenesená",J1714,0)</f>
        <v>0</v>
      </c>
      <c r="BH1714" s="219">
        <f>IF(N1714="sníž. přenesená",J1714,0)</f>
        <v>0</v>
      </c>
      <c r="BI1714" s="219">
        <f>IF(N1714="nulová",J1714,0)</f>
        <v>0</v>
      </c>
      <c r="BJ1714" s="20" t="s">
        <v>77</v>
      </c>
      <c r="BK1714" s="219">
        <f>ROUND(I1714*H1714,2)</f>
        <v>0</v>
      </c>
      <c r="BL1714" s="20" t="s">
        <v>273</v>
      </c>
      <c r="BM1714" s="218" t="s">
        <v>2036</v>
      </c>
    </row>
    <row r="1715" s="2" customFormat="1" ht="24.15" customHeight="1">
      <c r="A1715" s="41"/>
      <c r="B1715" s="42"/>
      <c r="C1715" s="207" t="s">
        <v>2037</v>
      </c>
      <c r="D1715" s="207" t="s">
        <v>161</v>
      </c>
      <c r="E1715" s="208" t="s">
        <v>2038</v>
      </c>
      <c r="F1715" s="209" t="s">
        <v>2039</v>
      </c>
      <c r="G1715" s="210" t="s">
        <v>235</v>
      </c>
      <c r="H1715" s="211">
        <v>5</v>
      </c>
      <c r="I1715" s="212"/>
      <c r="J1715" s="213">
        <f>ROUND(I1715*H1715,2)</f>
        <v>0</v>
      </c>
      <c r="K1715" s="209" t="s">
        <v>19</v>
      </c>
      <c r="L1715" s="47"/>
      <c r="M1715" s="214" t="s">
        <v>19</v>
      </c>
      <c r="N1715" s="215" t="s">
        <v>40</v>
      </c>
      <c r="O1715" s="87"/>
      <c r="P1715" s="216">
        <f>O1715*H1715</f>
        <v>0</v>
      </c>
      <c r="Q1715" s="216">
        <v>0</v>
      </c>
      <c r="R1715" s="216">
        <f>Q1715*H1715</f>
        <v>0</v>
      </c>
      <c r="S1715" s="216">
        <v>0</v>
      </c>
      <c r="T1715" s="217">
        <f>S1715*H1715</f>
        <v>0</v>
      </c>
      <c r="U1715" s="41"/>
      <c r="V1715" s="41"/>
      <c r="W1715" s="41"/>
      <c r="X1715" s="41"/>
      <c r="Y1715" s="41"/>
      <c r="Z1715" s="41"/>
      <c r="AA1715" s="41"/>
      <c r="AB1715" s="41"/>
      <c r="AC1715" s="41"/>
      <c r="AD1715" s="41"/>
      <c r="AE1715" s="41"/>
      <c r="AR1715" s="218" t="s">
        <v>273</v>
      </c>
      <c r="AT1715" s="218" t="s">
        <v>161</v>
      </c>
      <c r="AU1715" s="218" t="s">
        <v>79</v>
      </c>
      <c r="AY1715" s="20" t="s">
        <v>159</v>
      </c>
      <c r="BE1715" s="219">
        <f>IF(N1715="základní",J1715,0)</f>
        <v>0</v>
      </c>
      <c r="BF1715" s="219">
        <f>IF(N1715="snížená",J1715,0)</f>
        <v>0</v>
      </c>
      <c r="BG1715" s="219">
        <f>IF(N1715="zákl. přenesená",J1715,0)</f>
        <v>0</v>
      </c>
      <c r="BH1715" s="219">
        <f>IF(N1715="sníž. přenesená",J1715,0)</f>
        <v>0</v>
      </c>
      <c r="BI1715" s="219">
        <f>IF(N1715="nulová",J1715,0)</f>
        <v>0</v>
      </c>
      <c r="BJ1715" s="20" t="s">
        <v>77</v>
      </c>
      <c r="BK1715" s="219">
        <f>ROUND(I1715*H1715,2)</f>
        <v>0</v>
      </c>
      <c r="BL1715" s="20" t="s">
        <v>273</v>
      </c>
      <c r="BM1715" s="218" t="s">
        <v>2040</v>
      </c>
    </row>
    <row r="1716" s="2" customFormat="1" ht="24.15" customHeight="1">
      <c r="A1716" s="41"/>
      <c r="B1716" s="42"/>
      <c r="C1716" s="207" t="s">
        <v>2041</v>
      </c>
      <c r="D1716" s="207" t="s">
        <v>161</v>
      </c>
      <c r="E1716" s="208" t="s">
        <v>2042</v>
      </c>
      <c r="F1716" s="209" t="s">
        <v>2043</v>
      </c>
      <c r="G1716" s="210" t="s">
        <v>235</v>
      </c>
      <c r="H1716" s="211">
        <v>1</v>
      </c>
      <c r="I1716" s="212"/>
      <c r="J1716" s="213">
        <f>ROUND(I1716*H1716,2)</f>
        <v>0</v>
      </c>
      <c r="K1716" s="209" t="s">
        <v>19</v>
      </c>
      <c r="L1716" s="47"/>
      <c r="M1716" s="214" t="s">
        <v>19</v>
      </c>
      <c r="N1716" s="215" t="s">
        <v>40</v>
      </c>
      <c r="O1716" s="87"/>
      <c r="P1716" s="216">
        <f>O1716*H1716</f>
        <v>0</v>
      </c>
      <c r="Q1716" s="216">
        <v>0</v>
      </c>
      <c r="R1716" s="216">
        <f>Q1716*H1716</f>
        <v>0</v>
      </c>
      <c r="S1716" s="216">
        <v>0</v>
      </c>
      <c r="T1716" s="217">
        <f>S1716*H1716</f>
        <v>0</v>
      </c>
      <c r="U1716" s="41"/>
      <c r="V1716" s="41"/>
      <c r="W1716" s="41"/>
      <c r="X1716" s="41"/>
      <c r="Y1716" s="41"/>
      <c r="Z1716" s="41"/>
      <c r="AA1716" s="41"/>
      <c r="AB1716" s="41"/>
      <c r="AC1716" s="41"/>
      <c r="AD1716" s="41"/>
      <c r="AE1716" s="41"/>
      <c r="AR1716" s="218" t="s">
        <v>273</v>
      </c>
      <c r="AT1716" s="218" t="s">
        <v>161</v>
      </c>
      <c r="AU1716" s="218" t="s">
        <v>79</v>
      </c>
      <c r="AY1716" s="20" t="s">
        <v>159</v>
      </c>
      <c r="BE1716" s="219">
        <f>IF(N1716="základní",J1716,0)</f>
        <v>0</v>
      </c>
      <c r="BF1716" s="219">
        <f>IF(N1716="snížená",J1716,0)</f>
        <v>0</v>
      </c>
      <c r="BG1716" s="219">
        <f>IF(N1716="zákl. přenesená",J1716,0)</f>
        <v>0</v>
      </c>
      <c r="BH1716" s="219">
        <f>IF(N1716="sníž. přenesená",J1716,0)</f>
        <v>0</v>
      </c>
      <c r="BI1716" s="219">
        <f>IF(N1716="nulová",J1716,0)</f>
        <v>0</v>
      </c>
      <c r="BJ1716" s="20" t="s">
        <v>77</v>
      </c>
      <c r="BK1716" s="219">
        <f>ROUND(I1716*H1716,2)</f>
        <v>0</v>
      </c>
      <c r="BL1716" s="20" t="s">
        <v>273</v>
      </c>
      <c r="BM1716" s="218" t="s">
        <v>2044</v>
      </c>
    </row>
    <row r="1717" s="2" customFormat="1" ht="24.15" customHeight="1">
      <c r="A1717" s="41"/>
      <c r="B1717" s="42"/>
      <c r="C1717" s="207" t="s">
        <v>2045</v>
      </c>
      <c r="D1717" s="207" t="s">
        <v>161</v>
      </c>
      <c r="E1717" s="208" t="s">
        <v>2046</v>
      </c>
      <c r="F1717" s="209" t="s">
        <v>2047</v>
      </c>
      <c r="G1717" s="210" t="s">
        <v>235</v>
      </c>
      <c r="H1717" s="211">
        <v>1</v>
      </c>
      <c r="I1717" s="212"/>
      <c r="J1717" s="213">
        <f>ROUND(I1717*H1717,2)</f>
        <v>0</v>
      </c>
      <c r="K1717" s="209" t="s">
        <v>19</v>
      </c>
      <c r="L1717" s="47"/>
      <c r="M1717" s="214" t="s">
        <v>19</v>
      </c>
      <c r="N1717" s="215" t="s">
        <v>40</v>
      </c>
      <c r="O1717" s="87"/>
      <c r="P1717" s="216">
        <f>O1717*H1717</f>
        <v>0</v>
      </c>
      <c r="Q1717" s="216">
        <v>0</v>
      </c>
      <c r="R1717" s="216">
        <f>Q1717*H1717</f>
        <v>0</v>
      </c>
      <c r="S1717" s="216">
        <v>0</v>
      </c>
      <c r="T1717" s="217">
        <f>S1717*H1717</f>
        <v>0</v>
      </c>
      <c r="U1717" s="41"/>
      <c r="V1717" s="41"/>
      <c r="W1717" s="41"/>
      <c r="X1717" s="41"/>
      <c r="Y1717" s="41"/>
      <c r="Z1717" s="41"/>
      <c r="AA1717" s="41"/>
      <c r="AB1717" s="41"/>
      <c r="AC1717" s="41"/>
      <c r="AD1717" s="41"/>
      <c r="AE1717" s="41"/>
      <c r="AR1717" s="218" t="s">
        <v>273</v>
      </c>
      <c r="AT1717" s="218" t="s">
        <v>161</v>
      </c>
      <c r="AU1717" s="218" t="s">
        <v>79</v>
      </c>
      <c r="AY1717" s="20" t="s">
        <v>159</v>
      </c>
      <c r="BE1717" s="219">
        <f>IF(N1717="základní",J1717,0)</f>
        <v>0</v>
      </c>
      <c r="BF1717" s="219">
        <f>IF(N1717="snížená",J1717,0)</f>
        <v>0</v>
      </c>
      <c r="BG1717" s="219">
        <f>IF(N1717="zákl. přenesená",J1717,0)</f>
        <v>0</v>
      </c>
      <c r="BH1717" s="219">
        <f>IF(N1717="sníž. přenesená",J1717,0)</f>
        <v>0</v>
      </c>
      <c r="BI1717" s="219">
        <f>IF(N1717="nulová",J1717,0)</f>
        <v>0</v>
      </c>
      <c r="BJ1717" s="20" t="s">
        <v>77</v>
      </c>
      <c r="BK1717" s="219">
        <f>ROUND(I1717*H1717,2)</f>
        <v>0</v>
      </c>
      <c r="BL1717" s="20" t="s">
        <v>273</v>
      </c>
      <c r="BM1717" s="218" t="s">
        <v>2048</v>
      </c>
    </row>
    <row r="1718" s="2" customFormat="1" ht="24.15" customHeight="1">
      <c r="A1718" s="41"/>
      <c r="B1718" s="42"/>
      <c r="C1718" s="207" t="s">
        <v>2049</v>
      </c>
      <c r="D1718" s="207" t="s">
        <v>161</v>
      </c>
      <c r="E1718" s="208" t="s">
        <v>2050</v>
      </c>
      <c r="F1718" s="209" t="s">
        <v>2051</v>
      </c>
      <c r="G1718" s="210" t="s">
        <v>235</v>
      </c>
      <c r="H1718" s="211">
        <v>2</v>
      </c>
      <c r="I1718" s="212"/>
      <c r="J1718" s="213">
        <f>ROUND(I1718*H1718,2)</f>
        <v>0</v>
      </c>
      <c r="K1718" s="209" t="s">
        <v>19</v>
      </c>
      <c r="L1718" s="47"/>
      <c r="M1718" s="214" t="s">
        <v>19</v>
      </c>
      <c r="N1718" s="215" t="s">
        <v>40</v>
      </c>
      <c r="O1718" s="87"/>
      <c r="P1718" s="216">
        <f>O1718*H1718</f>
        <v>0</v>
      </c>
      <c r="Q1718" s="216">
        <v>0</v>
      </c>
      <c r="R1718" s="216">
        <f>Q1718*H1718</f>
        <v>0</v>
      </c>
      <c r="S1718" s="216">
        <v>0</v>
      </c>
      <c r="T1718" s="217">
        <f>S1718*H1718</f>
        <v>0</v>
      </c>
      <c r="U1718" s="41"/>
      <c r="V1718" s="41"/>
      <c r="W1718" s="41"/>
      <c r="X1718" s="41"/>
      <c r="Y1718" s="41"/>
      <c r="Z1718" s="41"/>
      <c r="AA1718" s="41"/>
      <c r="AB1718" s="41"/>
      <c r="AC1718" s="41"/>
      <c r="AD1718" s="41"/>
      <c r="AE1718" s="41"/>
      <c r="AR1718" s="218" t="s">
        <v>273</v>
      </c>
      <c r="AT1718" s="218" t="s">
        <v>161</v>
      </c>
      <c r="AU1718" s="218" t="s">
        <v>79</v>
      </c>
      <c r="AY1718" s="20" t="s">
        <v>159</v>
      </c>
      <c r="BE1718" s="219">
        <f>IF(N1718="základní",J1718,0)</f>
        <v>0</v>
      </c>
      <c r="BF1718" s="219">
        <f>IF(N1718="snížená",J1718,0)</f>
        <v>0</v>
      </c>
      <c r="BG1718" s="219">
        <f>IF(N1718="zákl. přenesená",J1718,0)</f>
        <v>0</v>
      </c>
      <c r="BH1718" s="219">
        <f>IF(N1718="sníž. přenesená",J1718,0)</f>
        <v>0</v>
      </c>
      <c r="BI1718" s="219">
        <f>IF(N1718="nulová",J1718,0)</f>
        <v>0</v>
      </c>
      <c r="BJ1718" s="20" t="s">
        <v>77</v>
      </c>
      <c r="BK1718" s="219">
        <f>ROUND(I1718*H1718,2)</f>
        <v>0</v>
      </c>
      <c r="BL1718" s="20" t="s">
        <v>273</v>
      </c>
      <c r="BM1718" s="218" t="s">
        <v>2052</v>
      </c>
    </row>
    <row r="1719" s="2" customFormat="1" ht="24.15" customHeight="1">
      <c r="A1719" s="41"/>
      <c r="B1719" s="42"/>
      <c r="C1719" s="207" t="s">
        <v>2053</v>
      </c>
      <c r="D1719" s="207" t="s">
        <v>161</v>
      </c>
      <c r="E1719" s="208" t="s">
        <v>2054</v>
      </c>
      <c r="F1719" s="209" t="s">
        <v>2055</v>
      </c>
      <c r="G1719" s="210" t="s">
        <v>235</v>
      </c>
      <c r="H1719" s="211">
        <v>4</v>
      </c>
      <c r="I1719" s="212"/>
      <c r="J1719" s="213">
        <f>ROUND(I1719*H1719,2)</f>
        <v>0</v>
      </c>
      <c r="K1719" s="209" t="s">
        <v>19</v>
      </c>
      <c r="L1719" s="47"/>
      <c r="M1719" s="214" t="s">
        <v>19</v>
      </c>
      <c r="N1719" s="215" t="s">
        <v>40</v>
      </c>
      <c r="O1719" s="87"/>
      <c r="P1719" s="216">
        <f>O1719*H1719</f>
        <v>0</v>
      </c>
      <c r="Q1719" s="216">
        <v>0</v>
      </c>
      <c r="R1719" s="216">
        <f>Q1719*H1719</f>
        <v>0</v>
      </c>
      <c r="S1719" s="216">
        <v>0</v>
      </c>
      <c r="T1719" s="217">
        <f>S1719*H1719</f>
        <v>0</v>
      </c>
      <c r="U1719" s="41"/>
      <c r="V1719" s="41"/>
      <c r="W1719" s="41"/>
      <c r="X1719" s="41"/>
      <c r="Y1719" s="41"/>
      <c r="Z1719" s="41"/>
      <c r="AA1719" s="41"/>
      <c r="AB1719" s="41"/>
      <c r="AC1719" s="41"/>
      <c r="AD1719" s="41"/>
      <c r="AE1719" s="41"/>
      <c r="AR1719" s="218" t="s">
        <v>273</v>
      </c>
      <c r="AT1719" s="218" t="s">
        <v>161</v>
      </c>
      <c r="AU1719" s="218" t="s">
        <v>79</v>
      </c>
      <c r="AY1719" s="20" t="s">
        <v>159</v>
      </c>
      <c r="BE1719" s="219">
        <f>IF(N1719="základní",J1719,0)</f>
        <v>0</v>
      </c>
      <c r="BF1719" s="219">
        <f>IF(N1719="snížená",J1719,0)</f>
        <v>0</v>
      </c>
      <c r="BG1719" s="219">
        <f>IF(N1719="zákl. přenesená",J1719,0)</f>
        <v>0</v>
      </c>
      <c r="BH1719" s="219">
        <f>IF(N1719="sníž. přenesená",J1719,0)</f>
        <v>0</v>
      </c>
      <c r="BI1719" s="219">
        <f>IF(N1719="nulová",J1719,0)</f>
        <v>0</v>
      </c>
      <c r="BJ1719" s="20" t="s">
        <v>77</v>
      </c>
      <c r="BK1719" s="219">
        <f>ROUND(I1719*H1719,2)</f>
        <v>0</v>
      </c>
      <c r="BL1719" s="20" t="s">
        <v>273</v>
      </c>
      <c r="BM1719" s="218" t="s">
        <v>2056</v>
      </c>
    </row>
    <row r="1720" s="2" customFormat="1" ht="24.15" customHeight="1">
      <c r="A1720" s="41"/>
      <c r="B1720" s="42"/>
      <c r="C1720" s="207" t="s">
        <v>2057</v>
      </c>
      <c r="D1720" s="207" t="s">
        <v>161</v>
      </c>
      <c r="E1720" s="208" t="s">
        <v>2058</v>
      </c>
      <c r="F1720" s="209" t="s">
        <v>2059</v>
      </c>
      <c r="G1720" s="210" t="s">
        <v>235</v>
      </c>
      <c r="H1720" s="211">
        <v>1</v>
      </c>
      <c r="I1720" s="212"/>
      <c r="J1720" s="213">
        <f>ROUND(I1720*H1720,2)</f>
        <v>0</v>
      </c>
      <c r="K1720" s="209" t="s">
        <v>19</v>
      </c>
      <c r="L1720" s="47"/>
      <c r="M1720" s="214" t="s">
        <v>19</v>
      </c>
      <c r="N1720" s="215" t="s">
        <v>40</v>
      </c>
      <c r="O1720" s="87"/>
      <c r="P1720" s="216">
        <f>O1720*H1720</f>
        <v>0</v>
      </c>
      <c r="Q1720" s="216">
        <v>0</v>
      </c>
      <c r="R1720" s="216">
        <f>Q1720*H1720</f>
        <v>0</v>
      </c>
      <c r="S1720" s="216">
        <v>0</v>
      </c>
      <c r="T1720" s="217">
        <f>S1720*H1720</f>
        <v>0</v>
      </c>
      <c r="U1720" s="41"/>
      <c r="V1720" s="41"/>
      <c r="W1720" s="41"/>
      <c r="X1720" s="41"/>
      <c r="Y1720" s="41"/>
      <c r="Z1720" s="41"/>
      <c r="AA1720" s="41"/>
      <c r="AB1720" s="41"/>
      <c r="AC1720" s="41"/>
      <c r="AD1720" s="41"/>
      <c r="AE1720" s="41"/>
      <c r="AR1720" s="218" t="s">
        <v>273</v>
      </c>
      <c r="AT1720" s="218" t="s">
        <v>161</v>
      </c>
      <c r="AU1720" s="218" t="s">
        <v>79</v>
      </c>
      <c r="AY1720" s="20" t="s">
        <v>159</v>
      </c>
      <c r="BE1720" s="219">
        <f>IF(N1720="základní",J1720,0)</f>
        <v>0</v>
      </c>
      <c r="BF1720" s="219">
        <f>IF(N1720="snížená",J1720,0)</f>
        <v>0</v>
      </c>
      <c r="BG1720" s="219">
        <f>IF(N1720="zákl. přenesená",J1720,0)</f>
        <v>0</v>
      </c>
      <c r="BH1720" s="219">
        <f>IF(N1720="sníž. přenesená",J1720,0)</f>
        <v>0</v>
      </c>
      <c r="BI1720" s="219">
        <f>IF(N1720="nulová",J1720,0)</f>
        <v>0</v>
      </c>
      <c r="BJ1720" s="20" t="s">
        <v>77</v>
      </c>
      <c r="BK1720" s="219">
        <f>ROUND(I1720*H1720,2)</f>
        <v>0</v>
      </c>
      <c r="BL1720" s="20" t="s">
        <v>273</v>
      </c>
      <c r="BM1720" s="218" t="s">
        <v>2060</v>
      </c>
    </row>
    <row r="1721" s="2" customFormat="1" ht="24.15" customHeight="1">
      <c r="A1721" s="41"/>
      <c r="B1721" s="42"/>
      <c r="C1721" s="207" t="s">
        <v>2061</v>
      </c>
      <c r="D1721" s="207" t="s">
        <v>161</v>
      </c>
      <c r="E1721" s="208" t="s">
        <v>2062</v>
      </c>
      <c r="F1721" s="209" t="s">
        <v>2063</v>
      </c>
      <c r="G1721" s="210" t="s">
        <v>235</v>
      </c>
      <c r="H1721" s="211">
        <v>6</v>
      </c>
      <c r="I1721" s="212"/>
      <c r="J1721" s="213">
        <f>ROUND(I1721*H1721,2)</f>
        <v>0</v>
      </c>
      <c r="K1721" s="209" t="s">
        <v>19</v>
      </c>
      <c r="L1721" s="47"/>
      <c r="M1721" s="214" t="s">
        <v>19</v>
      </c>
      <c r="N1721" s="215" t="s">
        <v>40</v>
      </c>
      <c r="O1721" s="87"/>
      <c r="P1721" s="216">
        <f>O1721*H1721</f>
        <v>0</v>
      </c>
      <c r="Q1721" s="216">
        <v>0</v>
      </c>
      <c r="R1721" s="216">
        <f>Q1721*H1721</f>
        <v>0</v>
      </c>
      <c r="S1721" s="216">
        <v>0</v>
      </c>
      <c r="T1721" s="217">
        <f>S1721*H1721</f>
        <v>0</v>
      </c>
      <c r="U1721" s="41"/>
      <c r="V1721" s="41"/>
      <c r="W1721" s="41"/>
      <c r="X1721" s="41"/>
      <c r="Y1721" s="41"/>
      <c r="Z1721" s="41"/>
      <c r="AA1721" s="41"/>
      <c r="AB1721" s="41"/>
      <c r="AC1721" s="41"/>
      <c r="AD1721" s="41"/>
      <c r="AE1721" s="41"/>
      <c r="AR1721" s="218" t="s">
        <v>273</v>
      </c>
      <c r="AT1721" s="218" t="s">
        <v>161</v>
      </c>
      <c r="AU1721" s="218" t="s">
        <v>79</v>
      </c>
      <c r="AY1721" s="20" t="s">
        <v>159</v>
      </c>
      <c r="BE1721" s="219">
        <f>IF(N1721="základní",J1721,0)</f>
        <v>0</v>
      </c>
      <c r="BF1721" s="219">
        <f>IF(N1721="snížená",J1721,0)</f>
        <v>0</v>
      </c>
      <c r="BG1721" s="219">
        <f>IF(N1721="zákl. přenesená",J1721,0)</f>
        <v>0</v>
      </c>
      <c r="BH1721" s="219">
        <f>IF(N1721="sníž. přenesená",J1721,0)</f>
        <v>0</v>
      </c>
      <c r="BI1721" s="219">
        <f>IF(N1721="nulová",J1721,0)</f>
        <v>0</v>
      </c>
      <c r="BJ1721" s="20" t="s">
        <v>77</v>
      </c>
      <c r="BK1721" s="219">
        <f>ROUND(I1721*H1721,2)</f>
        <v>0</v>
      </c>
      <c r="BL1721" s="20" t="s">
        <v>273</v>
      </c>
      <c r="BM1721" s="218" t="s">
        <v>2064</v>
      </c>
    </row>
    <row r="1722" s="2" customFormat="1" ht="24.15" customHeight="1">
      <c r="A1722" s="41"/>
      <c r="B1722" s="42"/>
      <c r="C1722" s="207" t="s">
        <v>2065</v>
      </c>
      <c r="D1722" s="207" t="s">
        <v>161</v>
      </c>
      <c r="E1722" s="208" t="s">
        <v>2066</v>
      </c>
      <c r="F1722" s="209" t="s">
        <v>2067</v>
      </c>
      <c r="G1722" s="210" t="s">
        <v>235</v>
      </c>
      <c r="H1722" s="211">
        <v>1</v>
      </c>
      <c r="I1722" s="212"/>
      <c r="J1722" s="213">
        <f>ROUND(I1722*H1722,2)</f>
        <v>0</v>
      </c>
      <c r="K1722" s="209" t="s">
        <v>19</v>
      </c>
      <c r="L1722" s="47"/>
      <c r="M1722" s="214" t="s">
        <v>19</v>
      </c>
      <c r="N1722" s="215" t="s">
        <v>40</v>
      </c>
      <c r="O1722" s="87"/>
      <c r="P1722" s="216">
        <f>O1722*H1722</f>
        <v>0</v>
      </c>
      <c r="Q1722" s="216">
        <v>0</v>
      </c>
      <c r="R1722" s="216">
        <f>Q1722*H1722</f>
        <v>0</v>
      </c>
      <c r="S1722" s="216">
        <v>0</v>
      </c>
      <c r="T1722" s="217">
        <f>S1722*H1722</f>
        <v>0</v>
      </c>
      <c r="U1722" s="41"/>
      <c r="V1722" s="41"/>
      <c r="W1722" s="41"/>
      <c r="X1722" s="41"/>
      <c r="Y1722" s="41"/>
      <c r="Z1722" s="41"/>
      <c r="AA1722" s="41"/>
      <c r="AB1722" s="41"/>
      <c r="AC1722" s="41"/>
      <c r="AD1722" s="41"/>
      <c r="AE1722" s="41"/>
      <c r="AR1722" s="218" t="s">
        <v>273</v>
      </c>
      <c r="AT1722" s="218" t="s">
        <v>161</v>
      </c>
      <c r="AU1722" s="218" t="s">
        <v>79</v>
      </c>
      <c r="AY1722" s="20" t="s">
        <v>159</v>
      </c>
      <c r="BE1722" s="219">
        <f>IF(N1722="základní",J1722,0)</f>
        <v>0</v>
      </c>
      <c r="BF1722" s="219">
        <f>IF(N1722="snížená",J1722,0)</f>
        <v>0</v>
      </c>
      <c r="BG1722" s="219">
        <f>IF(N1722="zákl. přenesená",J1722,0)</f>
        <v>0</v>
      </c>
      <c r="BH1722" s="219">
        <f>IF(N1722="sníž. přenesená",J1722,0)</f>
        <v>0</v>
      </c>
      <c r="BI1722" s="219">
        <f>IF(N1722="nulová",J1722,0)</f>
        <v>0</v>
      </c>
      <c r="BJ1722" s="20" t="s">
        <v>77</v>
      </c>
      <c r="BK1722" s="219">
        <f>ROUND(I1722*H1722,2)</f>
        <v>0</v>
      </c>
      <c r="BL1722" s="20" t="s">
        <v>273</v>
      </c>
      <c r="BM1722" s="218" t="s">
        <v>2068</v>
      </c>
    </row>
    <row r="1723" s="2" customFormat="1" ht="24.15" customHeight="1">
      <c r="A1723" s="41"/>
      <c r="B1723" s="42"/>
      <c r="C1723" s="207" t="s">
        <v>2069</v>
      </c>
      <c r="D1723" s="207" t="s">
        <v>161</v>
      </c>
      <c r="E1723" s="208" t="s">
        <v>2070</v>
      </c>
      <c r="F1723" s="209" t="s">
        <v>2071</v>
      </c>
      <c r="G1723" s="210" t="s">
        <v>235</v>
      </c>
      <c r="H1723" s="211">
        <v>1</v>
      </c>
      <c r="I1723" s="212"/>
      <c r="J1723" s="213">
        <f>ROUND(I1723*H1723,2)</f>
        <v>0</v>
      </c>
      <c r="K1723" s="209" t="s">
        <v>19</v>
      </c>
      <c r="L1723" s="47"/>
      <c r="M1723" s="214" t="s">
        <v>19</v>
      </c>
      <c r="N1723" s="215" t="s">
        <v>40</v>
      </c>
      <c r="O1723" s="87"/>
      <c r="P1723" s="216">
        <f>O1723*H1723</f>
        <v>0</v>
      </c>
      <c r="Q1723" s="216">
        <v>0</v>
      </c>
      <c r="R1723" s="216">
        <f>Q1723*H1723</f>
        <v>0</v>
      </c>
      <c r="S1723" s="216">
        <v>0</v>
      </c>
      <c r="T1723" s="217">
        <f>S1723*H1723</f>
        <v>0</v>
      </c>
      <c r="U1723" s="41"/>
      <c r="V1723" s="41"/>
      <c r="W1723" s="41"/>
      <c r="X1723" s="41"/>
      <c r="Y1723" s="41"/>
      <c r="Z1723" s="41"/>
      <c r="AA1723" s="41"/>
      <c r="AB1723" s="41"/>
      <c r="AC1723" s="41"/>
      <c r="AD1723" s="41"/>
      <c r="AE1723" s="41"/>
      <c r="AR1723" s="218" t="s">
        <v>273</v>
      </c>
      <c r="AT1723" s="218" t="s">
        <v>161</v>
      </c>
      <c r="AU1723" s="218" t="s">
        <v>79</v>
      </c>
      <c r="AY1723" s="20" t="s">
        <v>159</v>
      </c>
      <c r="BE1723" s="219">
        <f>IF(N1723="základní",J1723,0)</f>
        <v>0</v>
      </c>
      <c r="BF1723" s="219">
        <f>IF(N1723="snížená",J1723,0)</f>
        <v>0</v>
      </c>
      <c r="BG1723" s="219">
        <f>IF(N1723="zákl. přenesená",J1723,0)</f>
        <v>0</v>
      </c>
      <c r="BH1723" s="219">
        <f>IF(N1723="sníž. přenesená",J1723,0)</f>
        <v>0</v>
      </c>
      <c r="BI1723" s="219">
        <f>IF(N1723="nulová",J1723,0)</f>
        <v>0</v>
      </c>
      <c r="BJ1723" s="20" t="s">
        <v>77</v>
      </c>
      <c r="BK1723" s="219">
        <f>ROUND(I1723*H1723,2)</f>
        <v>0</v>
      </c>
      <c r="BL1723" s="20" t="s">
        <v>273</v>
      </c>
      <c r="BM1723" s="218" t="s">
        <v>2072</v>
      </c>
    </row>
    <row r="1724" s="2" customFormat="1" ht="24.15" customHeight="1">
      <c r="A1724" s="41"/>
      <c r="B1724" s="42"/>
      <c r="C1724" s="207" t="s">
        <v>2073</v>
      </c>
      <c r="D1724" s="207" t="s">
        <v>161</v>
      </c>
      <c r="E1724" s="208" t="s">
        <v>2074</v>
      </c>
      <c r="F1724" s="209" t="s">
        <v>1999</v>
      </c>
      <c r="G1724" s="210" t="s">
        <v>235</v>
      </c>
      <c r="H1724" s="211">
        <v>1</v>
      </c>
      <c r="I1724" s="212"/>
      <c r="J1724" s="213">
        <f>ROUND(I1724*H1724,2)</f>
        <v>0</v>
      </c>
      <c r="K1724" s="209" t="s">
        <v>19</v>
      </c>
      <c r="L1724" s="47"/>
      <c r="M1724" s="214" t="s">
        <v>19</v>
      </c>
      <c r="N1724" s="215" t="s">
        <v>40</v>
      </c>
      <c r="O1724" s="87"/>
      <c r="P1724" s="216">
        <f>O1724*H1724</f>
        <v>0</v>
      </c>
      <c r="Q1724" s="216">
        <v>0</v>
      </c>
      <c r="R1724" s="216">
        <f>Q1724*H1724</f>
        <v>0</v>
      </c>
      <c r="S1724" s="216">
        <v>0</v>
      </c>
      <c r="T1724" s="217">
        <f>S1724*H1724</f>
        <v>0</v>
      </c>
      <c r="U1724" s="41"/>
      <c r="V1724" s="41"/>
      <c r="W1724" s="41"/>
      <c r="X1724" s="41"/>
      <c r="Y1724" s="41"/>
      <c r="Z1724" s="41"/>
      <c r="AA1724" s="41"/>
      <c r="AB1724" s="41"/>
      <c r="AC1724" s="41"/>
      <c r="AD1724" s="41"/>
      <c r="AE1724" s="41"/>
      <c r="AR1724" s="218" t="s">
        <v>273</v>
      </c>
      <c r="AT1724" s="218" t="s">
        <v>161</v>
      </c>
      <c r="AU1724" s="218" t="s">
        <v>79</v>
      </c>
      <c r="AY1724" s="20" t="s">
        <v>159</v>
      </c>
      <c r="BE1724" s="219">
        <f>IF(N1724="základní",J1724,0)</f>
        <v>0</v>
      </c>
      <c r="BF1724" s="219">
        <f>IF(N1724="snížená",J1724,0)</f>
        <v>0</v>
      </c>
      <c r="BG1724" s="219">
        <f>IF(N1724="zákl. přenesená",J1724,0)</f>
        <v>0</v>
      </c>
      <c r="BH1724" s="219">
        <f>IF(N1724="sníž. přenesená",J1724,0)</f>
        <v>0</v>
      </c>
      <c r="BI1724" s="219">
        <f>IF(N1724="nulová",J1724,0)</f>
        <v>0</v>
      </c>
      <c r="BJ1724" s="20" t="s">
        <v>77</v>
      </c>
      <c r="BK1724" s="219">
        <f>ROUND(I1724*H1724,2)</f>
        <v>0</v>
      </c>
      <c r="BL1724" s="20" t="s">
        <v>273</v>
      </c>
      <c r="BM1724" s="218" t="s">
        <v>2075</v>
      </c>
    </row>
    <row r="1725" s="2" customFormat="1" ht="24.15" customHeight="1">
      <c r="A1725" s="41"/>
      <c r="B1725" s="42"/>
      <c r="C1725" s="207" t="s">
        <v>2076</v>
      </c>
      <c r="D1725" s="207" t="s">
        <v>161</v>
      </c>
      <c r="E1725" s="208" t="s">
        <v>2077</v>
      </c>
      <c r="F1725" s="209" t="s">
        <v>2078</v>
      </c>
      <c r="G1725" s="210" t="s">
        <v>235</v>
      </c>
      <c r="H1725" s="211">
        <v>1</v>
      </c>
      <c r="I1725" s="212"/>
      <c r="J1725" s="213">
        <f>ROUND(I1725*H1725,2)</f>
        <v>0</v>
      </c>
      <c r="K1725" s="209" t="s">
        <v>19</v>
      </c>
      <c r="L1725" s="47"/>
      <c r="M1725" s="214" t="s">
        <v>19</v>
      </c>
      <c r="N1725" s="215" t="s">
        <v>40</v>
      </c>
      <c r="O1725" s="87"/>
      <c r="P1725" s="216">
        <f>O1725*H1725</f>
        <v>0</v>
      </c>
      <c r="Q1725" s="216">
        <v>0</v>
      </c>
      <c r="R1725" s="216">
        <f>Q1725*H1725</f>
        <v>0</v>
      </c>
      <c r="S1725" s="216">
        <v>0</v>
      </c>
      <c r="T1725" s="217">
        <f>S1725*H1725</f>
        <v>0</v>
      </c>
      <c r="U1725" s="41"/>
      <c r="V1725" s="41"/>
      <c r="W1725" s="41"/>
      <c r="X1725" s="41"/>
      <c r="Y1725" s="41"/>
      <c r="Z1725" s="41"/>
      <c r="AA1725" s="41"/>
      <c r="AB1725" s="41"/>
      <c r="AC1725" s="41"/>
      <c r="AD1725" s="41"/>
      <c r="AE1725" s="41"/>
      <c r="AR1725" s="218" t="s">
        <v>273</v>
      </c>
      <c r="AT1725" s="218" t="s">
        <v>161</v>
      </c>
      <c r="AU1725" s="218" t="s">
        <v>79</v>
      </c>
      <c r="AY1725" s="20" t="s">
        <v>159</v>
      </c>
      <c r="BE1725" s="219">
        <f>IF(N1725="základní",J1725,0)</f>
        <v>0</v>
      </c>
      <c r="BF1725" s="219">
        <f>IF(N1725="snížená",J1725,0)</f>
        <v>0</v>
      </c>
      <c r="BG1725" s="219">
        <f>IF(N1725="zákl. přenesená",J1725,0)</f>
        <v>0</v>
      </c>
      <c r="BH1725" s="219">
        <f>IF(N1725="sníž. přenesená",J1725,0)</f>
        <v>0</v>
      </c>
      <c r="BI1725" s="219">
        <f>IF(N1725="nulová",J1725,0)</f>
        <v>0</v>
      </c>
      <c r="BJ1725" s="20" t="s">
        <v>77</v>
      </c>
      <c r="BK1725" s="219">
        <f>ROUND(I1725*H1725,2)</f>
        <v>0</v>
      </c>
      <c r="BL1725" s="20" t="s">
        <v>273</v>
      </c>
      <c r="BM1725" s="218" t="s">
        <v>2079</v>
      </c>
    </row>
    <row r="1726" s="2" customFormat="1" ht="24.15" customHeight="1">
      <c r="A1726" s="41"/>
      <c r="B1726" s="42"/>
      <c r="C1726" s="207" t="s">
        <v>2080</v>
      </c>
      <c r="D1726" s="207" t="s">
        <v>161</v>
      </c>
      <c r="E1726" s="208" t="s">
        <v>2081</v>
      </c>
      <c r="F1726" s="209" t="s">
        <v>2082</v>
      </c>
      <c r="G1726" s="210" t="s">
        <v>235</v>
      </c>
      <c r="H1726" s="211">
        <v>6</v>
      </c>
      <c r="I1726" s="212"/>
      <c r="J1726" s="213">
        <f>ROUND(I1726*H1726,2)</f>
        <v>0</v>
      </c>
      <c r="K1726" s="209" t="s">
        <v>19</v>
      </c>
      <c r="L1726" s="47"/>
      <c r="M1726" s="214" t="s">
        <v>19</v>
      </c>
      <c r="N1726" s="215" t="s">
        <v>40</v>
      </c>
      <c r="O1726" s="87"/>
      <c r="P1726" s="216">
        <f>O1726*H1726</f>
        <v>0</v>
      </c>
      <c r="Q1726" s="216">
        <v>0</v>
      </c>
      <c r="R1726" s="216">
        <f>Q1726*H1726</f>
        <v>0</v>
      </c>
      <c r="S1726" s="216">
        <v>0</v>
      </c>
      <c r="T1726" s="217">
        <f>S1726*H1726</f>
        <v>0</v>
      </c>
      <c r="U1726" s="41"/>
      <c r="V1726" s="41"/>
      <c r="W1726" s="41"/>
      <c r="X1726" s="41"/>
      <c r="Y1726" s="41"/>
      <c r="Z1726" s="41"/>
      <c r="AA1726" s="41"/>
      <c r="AB1726" s="41"/>
      <c r="AC1726" s="41"/>
      <c r="AD1726" s="41"/>
      <c r="AE1726" s="41"/>
      <c r="AR1726" s="218" t="s">
        <v>273</v>
      </c>
      <c r="AT1726" s="218" t="s">
        <v>161</v>
      </c>
      <c r="AU1726" s="218" t="s">
        <v>79</v>
      </c>
      <c r="AY1726" s="20" t="s">
        <v>159</v>
      </c>
      <c r="BE1726" s="219">
        <f>IF(N1726="základní",J1726,0)</f>
        <v>0</v>
      </c>
      <c r="BF1726" s="219">
        <f>IF(N1726="snížená",J1726,0)</f>
        <v>0</v>
      </c>
      <c r="BG1726" s="219">
        <f>IF(N1726="zákl. přenesená",J1726,0)</f>
        <v>0</v>
      </c>
      <c r="BH1726" s="219">
        <f>IF(N1726="sníž. přenesená",J1726,0)</f>
        <v>0</v>
      </c>
      <c r="BI1726" s="219">
        <f>IF(N1726="nulová",J1726,0)</f>
        <v>0</v>
      </c>
      <c r="BJ1726" s="20" t="s">
        <v>77</v>
      </c>
      <c r="BK1726" s="219">
        <f>ROUND(I1726*H1726,2)</f>
        <v>0</v>
      </c>
      <c r="BL1726" s="20" t="s">
        <v>273</v>
      </c>
      <c r="BM1726" s="218" t="s">
        <v>2083</v>
      </c>
    </row>
    <row r="1727" s="2" customFormat="1" ht="24.15" customHeight="1">
      <c r="A1727" s="41"/>
      <c r="B1727" s="42"/>
      <c r="C1727" s="207" t="s">
        <v>2084</v>
      </c>
      <c r="D1727" s="207" t="s">
        <v>161</v>
      </c>
      <c r="E1727" s="208" t="s">
        <v>2085</v>
      </c>
      <c r="F1727" s="209" t="s">
        <v>2086</v>
      </c>
      <c r="G1727" s="210" t="s">
        <v>235</v>
      </c>
      <c r="H1727" s="211">
        <v>58</v>
      </c>
      <c r="I1727" s="212"/>
      <c r="J1727" s="213">
        <f>ROUND(I1727*H1727,2)</f>
        <v>0</v>
      </c>
      <c r="K1727" s="209" t="s">
        <v>19</v>
      </c>
      <c r="L1727" s="47"/>
      <c r="M1727" s="214" t="s">
        <v>19</v>
      </c>
      <c r="N1727" s="215" t="s">
        <v>40</v>
      </c>
      <c r="O1727" s="87"/>
      <c r="P1727" s="216">
        <f>O1727*H1727</f>
        <v>0</v>
      </c>
      <c r="Q1727" s="216">
        <v>0</v>
      </c>
      <c r="R1727" s="216">
        <f>Q1727*H1727</f>
        <v>0</v>
      </c>
      <c r="S1727" s="216">
        <v>0</v>
      </c>
      <c r="T1727" s="217">
        <f>S1727*H1727</f>
        <v>0</v>
      </c>
      <c r="U1727" s="41"/>
      <c r="V1727" s="41"/>
      <c r="W1727" s="41"/>
      <c r="X1727" s="41"/>
      <c r="Y1727" s="41"/>
      <c r="Z1727" s="41"/>
      <c r="AA1727" s="41"/>
      <c r="AB1727" s="41"/>
      <c r="AC1727" s="41"/>
      <c r="AD1727" s="41"/>
      <c r="AE1727" s="41"/>
      <c r="AR1727" s="218" t="s">
        <v>273</v>
      </c>
      <c r="AT1727" s="218" t="s">
        <v>161</v>
      </c>
      <c r="AU1727" s="218" t="s">
        <v>79</v>
      </c>
      <c r="AY1727" s="20" t="s">
        <v>159</v>
      </c>
      <c r="BE1727" s="219">
        <f>IF(N1727="základní",J1727,0)</f>
        <v>0</v>
      </c>
      <c r="BF1727" s="219">
        <f>IF(N1727="snížená",J1727,0)</f>
        <v>0</v>
      </c>
      <c r="BG1727" s="219">
        <f>IF(N1727="zákl. přenesená",J1727,0)</f>
        <v>0</v>
      </c>
      <c r="BH1727" s="219">
        <f>IF(N1727="sníž. přenesená",J1727,0)</f>
        <v>0</v>
      </c>
      <c r="BI1727" s="219">
        <f>IF(N1727="nulová",J1727,0)</f>
        <v>0</v>
      </c>
      <c r="BJ1727" s="20" t="s">
        <v>77</v>
      </c>
      <c r="BK1727" s="219">
        <f>ROUND(I1727*H1727,2)</f>
        <v>0</v>
      </c>
      <c r="BL1727" s="20" t="s">
        <v>273</v>
      </c>
      <c r="BM1727" s="218" t="s">
        <v>2087</v>
      </c>
    </row>
    <row r="1728" s="2" customFormat="1" ht="24.15" customHeight="1">
      <c r="A1728" s="41"/>
      <c r="B1728" s="42"/>
      <c r="C1728" s="207" t="s">
        <v>2088</v>
      </c>
      <c r="D1728" s="207" t="s">
        <v>161</v>
      </c>
      <c r="E1728" s="208" t="s">
        <v>2089</v>
      </c>
      <c r="F1728" s="209" t="s">
        <v>2090</v>
      </c>
      <c r="G1728" s="210" t="s">
        <v>235</v>
      </c>
      <c r="H1728" s="211">
        <v>25</v>
      </c>
      <c r="I1728" s="212"/>
      <c r="J1728" s="213">
        <f>ROUND(I1728*H1728,2)</f>
        <v>0</v>
      </c>
      <c r="K1728" s="209" t="s">
        <v>19</v>
      </c>
      <c r="L1728" s="47"/>
      <c r="M1728" s="214" t="s">
        <v>19</v>
      </c>
      <c r="N1728" s="215" t="s">
        <v>40</v>
      </c>
      <c r="O1728" s="87"/>
      <c r="P1728" s="216">
        <f>O1728*H1728</f>
        <v>0</v>
      </c>
      <c r="Q1728" s="216">
        <v>0</v>
      </c>
      <c r="R1728" s="216">
        <f>Q1728*H1728</f>
        <v>0</v>
      </c>
      <c r="S1728" s="216">
        <v>0</v>
      </c>
      <c r="T1728" s="217">
        <f>S1728*H1728</f>
        <v>0</v>
      </c>
      <c r="U1728" s="41"/>
      <c r="V1728" s="41"/>
      <c r="W1728" s="41"/>
      <c r="X1728" s="41"/>
      <c r="Y1728" s="41"/>
      <c r="Z1728" s="41"/>
      <c r="AA1728" s="41"/>
      <c r="AB1728" s="41"/>
      <c r="AC1728" s="41"/>
      <c r="AD1728" s="41"/>
      <c r="AE1728" s="41"/>
      <c r="AR1728" s="218" t="s">
        <v>273</v>
      </c>
      <c r="AT1728" s="218" t="s">
        <v>161</v>
      </c>
      <c r="AU1728" s="218" t="s">
        <v>79</v>
      </c>
      <c r="AY1728" s="20" t="s">
        <v>159</v>
      </c>
      <c r="BE1728" s="219">
        <f>IF(N1728="základní",J1728,0)</f>
        <v>0</v>
      </c>
      <c r="BF1728" s="219">
        <f>IF(N1728="snížená",J1728,0)</f>
        <v>0</v>
      </c>
      <c r="BG1728" s="219">
        <f>IF(N1728="zákl. přenesená",J1728,0)</f>
        <v>0</v>
      </c>
      <c r="BH1728" s="219">
        <f>IF(N1728="sníž. přenesená",J1728,0)</f>
        <v>0</v>
      </c>
      <c r="BI1728" s="219">
        <f>IF(N1728="nulová",J1728,0)</f>
        <v>0</v>
      </c>
      <c r="BJ1728" s="20" t="s">
        <v>77</v>
      </c>
      <c r="BK1728" s="219">
        <f>ROUND(I1728*H1728,2)</f>
        <v>0</v>
      </c>
      <c r="BL1728" s="20" t="s">
        <v>273</v>
      </c>
      <c r="BM1728" s="218" t="s">
        <v>2091</v>
      </c>
    </row>
    <row r="1729" s="2" customFormat="1" ht="24.15" customHeight="1">
      <c r="A1729" s="41"/>
      <c r="B1729" s="42"/>
      <c r="C1729" s="207" t="s">
        <v>2092</v>
      </c>
      <c r="D1729" s="207" t="s">
        <v>161</v>
      </c>
      <c r="E1729" s="208" t="s">
        <v>2093</v>
      </c>
      <c r="F1729" s="209" t="s">
        <v>2094</v>
      </c>
      <c r="G1729" s="210" t="s">
        <v>235</v>
      </c>
      <c r="H1729" s="211">
        <v>6</v>
      </c>
      <c r="I1729" s="212"/>
      <c r="J1729" s="213">
        <f>ROUND(I1729*H1729,2)</f>
        <v>0</v>
      </c>
      <c r="K1729" s="209" t="s">
        <v>19</v>
      </c>
      <c r="L1729" s="47"/>
      <c r="M1729" s="214" t="s">
        <v>19</v>
      </c>
      <c r="N1729" s="215" t="s">
        <v>40</v>
      </c>
      <c r="O1729" s="87"/>
      <c r="P1729" s="216">
        <f>O1729*H1729</f>
        <v>0</v>
      </c>
      <c r="Q1729" s="216">
        <v>0</v>
      </c>
      <c r="R1729" s="216">
        <f>Q1729*H1729</f>
        <v>0</v>
      </c>
      <c r="S1729" s="216">
        <v>0</v>
      </c>
      <c r="T1729" s="217">
        <f>S1729*H1729</f>
        <v>0</v>
      </c>
      <c r="U1729" s="41"/>
      <c r="V1729" s="41"/>
      <c r="W1729" s="41"/>
      <c r="X1729" s="41"/>
      <c r="Y1729" s="41"/>
      <c r="Z1729" s="41"/>
      <c r="AA1729" s="41"/>
      <c r="AB1729" s="41"/>
      <c r="AC1729" s="41"/>
      <c r="AD1729" s="41"/>
      <c r="AE1729" s="41"/>
      <c r="AR1729" s="218" t="s">
        <v>273</v>
      </c>
      <c r="AT1729" s="218" t="s">
        <v>161</v>
      </c>
      <c r="AU1729" s="218" t="s">
        <v>79</v>
      </c>
      <c r="AY1729" s="20" t="s">
        <v>159</v>
      </c>
      <c r="BE1729" s="219">
        <f>IF(N1729="základní",J1729,0)</f>
        <v>0</v>
      </c>
      <c r="BF1729" s="219">
        <f>IF(N1729="snížená",J1729,0)</f>
        <v>0</v>
      </c>
      <c r="BG1729" s="219">
        <f>IF(N1729="zákl. přenesená",J1729,0)</f>
        <v>0</v>
      </c>
      <c r="BH1729" s="219">
        <f>IF(N1729="sníž. přenesená",J1729,0)</f>
        <v>0</v>
      </c>
      <c r="BI1729" s="219">
        <f>IF(N1729="nulová",J1729,0)</f>
        <v>0</v>
      </c>
      <c r="BJ1729" s="20" t="s">
        <v>77</v>
      </c>
      <c r="BK1729" s="219">
        <f>ROUND(I1729*H1729,2)</f>
        <v>0</v>
      </c>
      <c r="BL1729" s="20" t="s">
        <v>273</v>
      </c>
      <c r="BM1729" s="218" t="s">
        <v>2095</v>
      </c>
    </row>
    <row r="1730" s="2" customFormat="1" ht="24.15" customHeight="1">
      <c r="A1730" s="41"/>
      <c r="B1730" s="42"/>
      <c r="C1730" s="207" t="s">
        <v>2096</v>
      </c>
      <c r="D1730" s="207" t="s">
        <v>161</v>
      </c>
      <c r="E1730" s="208" t="s">
        <v>2097</v>
      </c>
      <c r="F1730" s="209" t="s">
        <v>2098</v>
      </c>
      <c r="G1730" s="210" t="s">
        <v>235</v>
      </c>
      <c r="H1730" s="211">
        <v>4</v>
      </c>
      <c r="I1730" s="212"/>
      <c r="J1730" s="213">
        <f>ROUND(I1730*H1730,2)</f>
        <v>0</v>
      </c>
      <c r="K1730" s="209" t="s">
        <v>19</v>
      </c>
      <c r="L1730" s="47"/>
      <c r="M1730" s="214" t="s">
        <v>19</v>
      </c>
      <c r="N1730" s="215" t="s">
        <v>40</v>
      </c>
      <c r="O1730" s="87"/>
      <c r="P1730" s="216">
        <f>O1730*H1730</f>
        <v>0</v>
      </c>
      <c r="Q1730" s="216">
        <v>0</v>
      </c>
      <c r="R1730" s="216">
        <f>Q1730*H1730</f>
        <v>0</v>
      </c>
      <c r="S1730" s="216">
        <v>0</v>
      </c>
      <c r="T1730" s="217">
        <f>S1730*H1730</f>
        <v>0</v>
      </c>
      <c r="U1730" s="41"/>
      <c r="V1730" s="41"/>
      <c r="W1730" s="41"/>
      <c r="X1730" s="41"/>
      <c r="Y1730" s="41"/>
      <c r="Z1730" s="41"/>
      <c r="AA1730" s="41"/>
      <c r="AB1730" s="41"/>
      <c r="AC1730" s="41"/>
      <c r="AD1730" s="41"/>
      <c r="AE1730" s="41"/>
      <c r="AR1730" s="218" t="s">
        <v>273</v>
      </c>
      <c r="AT1730" s="218" t="s">
        <v>161</v>
      </c>
      <c r="AU1730" s="218" t="s">
        <v>79</v>
      </c>
      <c r="AY1730" s="20" t="s">
        <v>159</v>
      </c>
      <c r="BE1730" s="219">
        <f>IF(N1730="základní",J1730,0)</f>
        <v>0</v>
      </c>
      <c r="BF1730" s="219">
        <f>IF(N1730="snížená",J1730,0)</f>
        <v>0</v>
      </c>
      <c r="BG1730" s="219">
        <f>IF(N1730="zákl. přenesená",J1730,0)</f>
        <v>0</v>
      </c>
      <c r="BH1730" s="219">
        <f>IF(N1730="sníž. přenesená",J1730,0)</f>
        <v>0</v>
      </c>
      <c r="BI1730" s="219">
        <f>IF(N1730="nulová",J1730,0)</f>
        <v>0</v>
      </c>
      <c r="BJ1730" s="20" t="s">
        <v>77</v>
      </c>
      <c r="BK1730" s="219">
        <f>ROUND(I1730*H1730,2)</f>
        <v>0</v>
      </c>
      <c r="BL1730" s="20" t="s">
        <v>273</v>
      </c>
      <c r="BM1730" s="218" t="s">
        <v>2099</v>
      </c>
    </row>
    <row r="1731" s="2" customFormat="1" ht="24.15" customHeight="1">
      <c r="A1731" s="41"/>
      <c r="B1731" s="42"/>
      <c r="C1731" s="207" t="s">
        <v>2100</v>
      </c>
      <c r="D1731" s="207" t="s">
        <v>161</v>
      </c>
      <c r="E1731" s="208" t="s">
        <v>2101</v>
      </c>
      <c r="F1731" s="209" t="s">
        <v>2039</v>
      </c>
      <c r="G1731" s="210" t="s">
        <v>235</v>
      </c>
      <c r="H1731" s="211">
        <v>12</v>
      </c>
      <c r="I1731" s="212"/>
      <c r="J1731" s="213">
        <f>ROUND(I1731*H1731,2)</f>
        <v>0</v>
      </c>
      <c r="K1731" s="209" t="s">
        <v>19</v>
      </c>
      <c r="L1731" s="47"/>
      <c r="M1731" s="214" t="s">
        <v>19</v>
      </c>
      <c r="N1731" s="215" t="s">
        <v>40</v>
      </c>
      <c r="O1731" s="87"/>
      <c r="P1731" s="216">
        <f>O1731*H1731</f>
        <v>0</v>
      </c>
      <c r="Q1731" s="216">
        <v>0</v>
      </c>
      <c r="R1731" s="216">
        <f>Q1731*H1731</f>
        <v>0</v>
      </c>
      <c r="S1731" s="216">
        <v>0</v>
      </c>
      <c r="T1731" s="217">
        <f>S1731*H1731</f>
        <v>0</v>
      </c>
      <c r="U1731" s="41"/>
      <c r="V1731" s="41"/>
      <c r="W1731" s="41"/>
      <c r="X1731" s="41"/>
      <c r="Y1731" s="41"/>
      <c r="Z1731" s="41"/>
      <c r="AA1731" s="41"/>
      <c r="AB1731" s="41"/>
      <c r="AC1731" s="41"/>
      <c r="AD1731" s="41"/>
      <c r="AE1731" s="41"/>
      <c r="AR1731" s="218" t="s">
        <v>273</v>
      </c>
      <c r="AT1731" s="218" t="s">
        <v>161</v>
      </c>
      <c r="AU1731" s="218" t="s">
        <v>79</v>
      </c>
      <c r="AY1731" s="20" t="s">
        <v>159</v>
      </c>
      <c r="BE1731" s="219">
        <f>IF(N1731="základní",J1731,0)</f>
        <v>0</v>
      </c>
      <c r="BF1731" s="219">
        <f>IF(N1731="snížená",J1731,0)</f>
        <v>0</v>
      </c>
      <c r="BG1731" s="219">
        <f>IF(N1731="zákl. přenesená",J1731,0)</f>
        <v>0</v>
      </c>
      <c r="BH1731" s="219">
        <f>IF(N1731="sníž. přenesená",J1731,0)</f>
        <v>0</v>
      </c>
      <c r="BI1731" s="219">
        <f>IF(N1731="nulová",J1731,0)</f>
        <v>0</v>
      </c>
      <c r="BJ1731" s="20" t="s">
        <v>77</v>
      </c>
      <c r="BK1731" s="219">
        <f>ROUND(I1731*H1731,2)</f>
        <v>0</v>
      </c>
      <c r="BL1731" s="20" t="s">
        <v>273</v>
      </c>
      <c r="BM1731" s="218" t="s">
        <v>2102</v>
      </c>
    </row>
    <row r="1732" s="2" customFormat="1" ht="24.15" customHeight="1">
      <c r="A1732" s="41"/>
      <c r="B1732" s="42"/>
      <c r="C1732" s="207" t="s">
        <v>2103</v>
      </c>
      <c r="D1732" s="207" t="s">
        <v>161</v>
      </c>
      <c r="E1732" s="208" t="s">
        <v>2104</v>
      </c>
      <c r="F1732" s="209" t="s">
        <v>2105</v>
      </c>
      <c r="G1732" s="210" t="s">
        <v>235</v>
      </c>
      <c r="H1732" s="211">
        <v>1</v>
      </c>
      <c r="I1732" s="212"/>
      <c r="J1732" s="213">
        <f>ROUND(I1732*H1732,2)</f>
        <v>0</v>
      </c>
      <c r="K1732" s="209" t="s">
        <v>19</v>
      </c>
      <c r="L1732" s="47"/>
      <c r="M1732" s="214" t="s">
        <v>19</v>
      </c>
      <c r="N1732" s="215" t="s">
        <v>40</v>
      </c>
      <c r="O1732" s="87"/>
      <c r="P1732" s="216">
        <f>O1732*H1732</f>
        <v>0</v>
      </c>
      <c r="Q1732" s="216">
        <v>0</v>
      </c>
      <c r="R1732" s="216">
        <f>Q1732*H1732</f>
        <v>0</v>
      </c>
      <c r="S1732" s="216">
        <v>0</v>
      </c>
      <c r="T1732" s="217">
        <f>S1732*H1732</f>
        <v>0</v>
      </c>
      <c r="U1732" s="41"/>
      <c r="V1732" s="41"/>
      <c r="W1732" s="41"/>
      <c r="X1732" s="41"/>
      <c r="Y1732" s="41"/>
      <c r="Z1732" s="41"/>
      <c r="AA1732" s="41"/>
      <c r="AB1732" s="41"/>
      <c r="AC1732" s="41"/>
      <c r="AD1732" s="41"/>
      <c r="AE1732" s="41"/>
      <c r="AR1732" s="218" t="s">
        <v>273</v>
      </c>
      <c r="AT1732" s="218" t="s">
        <v>161</v>
      </c>
      <c r="AU1732" s="218" t="s">
        <v>79</v>
      </c>
      <c r="AY1732" s="20" t="s">
        <v>159</v>
      </c>
      <c r="BE1732" s="219">
        <f>IF(N1732="základní",J1732,0)</f>
        <v>0</v>
      </c>
      <c r="BF1732" s="219">
        <f>IF(N1732="snížená",J1732,0)</f>
        <v>0</v>
      </c>
      <c r="BG1732" s="219">
        <f>IF(N1732="zákl. přenesená",J1732,0)</f>
        <v>0</v>
      </c>
      <c r="BH1732" s="219">
        <f>IF(N1732="sníž. přenesená",J1732,0)</f>
        <v>0</v>
      </c>
      <c r="BI1732" s="219">
        <f>IF(N1732="nulová",J1732,0)</f>
        <v>0</v>
      </c>
      <c r="BJ1732" s="20" t="s">
        <v>77</v>
      </c>
      <c r="BK1732" s="219">
        <f>ROUND(I1732*H1732,2)</f>
        <v>0</v>
      </c>
      <c r="BL1732" s="20" t="s">
        <v>273</v>
      </c>
      <c r="BM1732" s="218" t="s">
        <v>2106</v>
      </c>
    </row>
    <row r="1733" s="2" customFormat="1" ht="24.15" customHeight="1">
      <c r="A1733" s="41"/>
      <c r="B1733" s="42"/>
      <c r="C1733" s="207" t="s">
        <v>2107</v>
      </c>
      <c r="D1733" s="207" t="s">
        <v>161</v>
      </c>
      <c r="E1733" s="208" t="s">
        <v>2108</v>
      </c>
      <c r="F1733" s="209" t="s">
        <v>2109</v>
      </c>
      <c r="G1733" s="210" t="s">
        <v>235</v>
      </c>
      <c r="H1733" s="211">
        <v>1</v>
      </c>
      <c r="I1733" s="212"/>
      <c r="J1733" s="213">
        <f>ROUND(I1733*H1733,2)</f>
        <v>0</v>
      </c>
      <c r="K1733" s="209" t="s">
        <v>19</v>
      </c>
      <c r="L1733" s="47"/>
      <c r="M1733" s="214" t="s">
        <v>19</v>
      </c>
      <c r="N1733" s="215" t="s">
        <v>40</v>
      </c>
      <c r="O1733" s="87"/>
      <c r="P1733" s="216">
        <f>O1733*H1733</f>
        <v>0</v>
      </c>
      <c r="Q1733" s="216">
        <v>0</v>
      </c>
      <c r="R1733" s="216">
        <f>Q1733*H1733</f>
        <v>0</v>
      </c>
      <c r="S1733" s="216">
        <v>0</v>
      </c>
      <c r="T1733" s="217">
        <f>S1733*H1733</f>
        <v>0</v>
      </c>
      <c r="U1733" s="41"/>
      <c r="V1733" s="41"/>
      <c r="W1733" s="41"/>
      <c r="X1733" s="41"/>
      <c r="Y1733" s="41"/>
      <c r="Z1733" s="41"/>
      <c r="AA1733" s="41"/>
      <c r="AB1733" s="41"/>
      <c r="AC1733" s="41"/>
      <c r="AD1733" s="41"/>
      <c r="AE1733" s="41"/>
      <c r="AR1733" s="218" t="s">
        <v>273</v>
      </c>
      <c r="AT1733" s="218" t="s">
        <v>161</v>
      </c>
      <c r="AU1733" s="218" t="s">
        <v>79</v>
      </c>
      <c r="AY1733" s="20" t="s">
        <v>159</v>
      </c>
      <c r="BE1733" s="219">
        <f>IF(N1733="základní",J1733,0)</f>
        <v>0</v>
      </c>
      <c r="BF1733" s="219">
        <f>IF(N1733="snížená",J1733,0)</f>
        <v>0</v>
      </c>
      <c r="BG1733" s="219">
        <f>IF(N1733="zákl. přenesená",J1733,0)</f>
        <v>0</v>
      </c>
      <c r="BH1733" s="219">
        <f>IF(N1733="sníž. přenesená",J1733,0)</f>
        <v>0</v>
      </c>
      <c r="BI1733" s="219">
        <f>IF(N1733="nulová",J1733,0)</f>
        <v>0</v>
      </c>
      <c r="BJ1733" s="20" t="s">
        <v>77</v>
      </c>
      <c r="BK1733" s="219">
        <f>ROUND(I1733*H1733,2)</f>
        <v>0</v>
      </c>
      <c r="BL1733" s="20" t="s">
        <v>273</v>
      </c>
      <c r="BM1733" s="218" t="s">
        <v>2110</v>
      </c>
    </row>
    <row r="1734" s="2" customFormat="1" ht="24.15" customHeight="1">
      <c r="A1734" s="41"/>
      <c r="B1734" s="42"/>
      <c r="C1734" s="207" t="s">
        <v>2111</v>
      </c>
      <c r="D1734" s="207" t="s">
        <v>161</v>
      </c>
      <c r="E1734" s="208" t="s">
        <v>2112</v>
      </c>
      <c r="F1734" s="209" t="s">
        <v>2113</v>
      </c>
      <c r="G1734" s="210" t="s">
        <v>235</v>
      </c>
      <c r="H1734" s="211">
        <v>2</v>
      </c>
      <c r="I1734" s="212"/>
      <c r="J1734" s="213">
        <f>ROUND(I1734*H1734,2)</f>
        <v>0</v>
      </c>
      <c r="K1734" s="209" t="s">
        <v>19</v>
      </c>
      <c r="L1734" s="47"/>
      <c r="M1734" s="214" t="s">
        <v>19</v>
      </c>
      <c r="N1734" s="215" t="s">
        <v>40</v>
      </c>
      <c r="O1734" s="87"/>
      <c r="P1734" s="216">
        <f>O1734*H1734</f>
        <v>0</v>
      </c>
      <c r="Q1734" s="216">
        <v>0</v>
      </c>
      <c r="R1734" s="216">
        <f>Q1734*H1734</f>
        <v>0</v>
      </c>
      <c r="S1734" s="216">
        <v>0</v>
      </c>
      <c r="T1734" s="217">
        <f>S1734*H1734</f>
        <v>0</v>
      </c>
      <c r="U1734" s="41"/>
      <c r="V1734" s="41"/>
      <c r="W1734" s="41"/>
      <c r="X1734" s="41"/>
      <c r="Y1734" s="41"/>
      <c r="Z1734" s="41"/>
      <c r="AA1734" s="41"/>
      <c r="AB1734" s="41"/>
      <c r="AC1734" s="41"/>
      <c r="AD1734" s="41"/>
      <c r="AE1734" s="41"/>
      <c r="AR1734" s="218" t="s">
        <v>273</v>
      </c>
      <c r="AT1734" s="218" t="s">
        <v>161</v>
      </c>
      <c r="AU1734" s="218" t="s">
        <v>79</v>
      </c>
      <c r="AY1734" s="20" t="s">
        <v>159</v>
      </c>
      <c r="BE1734" s="219">
        <f>IF(N1734="základní",J1734,0)</f>
        <v>0</v>
      </c>
      <c r="BF1734" s="219">
        <f>IF(N1734="snížená",J1734,0)</f>
        <v>0</v>
      </c>
      <c r="BG1734" s="219">
        <f>IF(N1734="zákl. přenesená",J1734,0)</f>
        <v>0</v>
      </c>
      <c r="BH1734" s="219">
        <f>IF(N1734="sníž. přenesená",J1734,0)</f>
        <v>0</v>
      </c>
      <c r="BI1734" s="219">
        <f>IF(N1734="nulová",J1734,0)</f>
        <v>0</v>
      </c>
      <c r="BJ1734" s="20" t="s">
        <v>77</v>
      </c>
      <c r="BK1734" s="219">
        <f>ROUND(I1734*H1734,2)</f>
        <v>0</v>
      </c>
      <c r="BL1734" s="20" t="s">
        <v>273</v>
      </c>
      <c r="BM1734" s="218" t="s">
        <v>2114</v>
      </c>
    </row>
    <row r="1735" s="2" customFormat="1" ht="24.15" customHeight="1">
      <c r="A1735" s="41"/>
      <c r="B1735" s="42"/>
      <c r="C1735" s="207" t="s">
        <v>2115</v>
      </c>
      <c r="D1735" s="207" t="s">
        <v>161</v>
      </c>
      <c r="E1735" s="208" t="s">
        <v>2116</v>
      </c>
      <c r="F1735" s="209" t="s">
        <v>2117</v>
      </c>
      <c r="G1735" s="210" t="s">
        <v>235</v>
      </c>
      <c r="H1735" s="211">
        <v>3</v>
      </c>
      <c r="I1735" s="212"/>
      <c r="J1735" s="213">
        <f>ROUND(I1735*H1735,2)</f>
        <v>0</v>
      </c>
      <c r="K1735" s="209" t="s">
        <v>19</v>
      </c>
      <c r="L1735" s="47"/>
      <c r="M1735" s="214" t="s">
        <v>19</v>
      </c>
      <c r="N1735" s="215" t="s">
        <v>40</v>
      </c>
      <c r="O1735" s="87"/>
      <c r="P1735" s="216">
        <f>O1735*H1735</f>
        <v>0</v>
      </c>
      <c r="Q1735" s="216">
        <v>0</v>
      </c>
      <c r="R1735" s="216">
        <f>Q1735*H1735</f>
        <v>0</v>
      </c>
      <c r="S1735" s="216">
        <v>0</v>
      </c>
      <c r="T1735" s="217">
        <f>S1735*H1735</f>
        <v>0</v>
      </c>
      <c r="U1735" s="41"/>
      <c r="V1735" s="41"/>
      <c r="W1735" s="41"/>
      <c r="X1735" s="41"/>
      <c r="Y1735" s="41"/>
      <c r="Z1735" s="41"/>
      <c r="AA1735" s="41"/>
      <c r="AB1735" s="41"/>
      <c r="AC1735" s="41"/>
      <c r="AD1735" s="41"/>
      <c r="AE1735" s="41"/>
      <c r="AR1735" s="218" t="s">
        <v>273</v>
      </c>
      <c r="AT1735" s="218" t="s">
        <v>161</v>
      </c>
      <c r="AU1735" s="218" t="s">
        <v>79</v>
      </c>
      <c r="AY1735" s="20" t="s">
        <v>159</v>
      </c>
      <c r="BE1735" s="219">
        <f>IF(N1735="základní",J1735,0)</f>
        <v>0</v>
      </c>
      <c r="BF1735" s="219">
        <f>IF(N1735="snížená",J1735,0)</f>
        <v>0</v>
      </c>
      <c r="BG1735" s="219">
        <f>IF(N1735="zákl. přenesená",J1735,0)</f>
        <v>0</v>
      </c>
      <c r="BH1735" s="219">
        <f>IF(N1735="sníž. přenesená",J1735,0)</f>
        <v>0</v>
      </c>
      <c r="BI1735" s="219">
        <f>IF(N1735="nulová",J1735,0)</f>
        <v>0</v>
      </c>
      <c r="BJ1735" s="20" t="s">
        <v>77</v>
      </c>
      <c r="BK1735" s="219">
        <f>ROUND(I1735*H1735,2)</f>
        <v>0</v>
      </c>
      <c r="BL1735" s="20" t="s">
        <v>273</v>
      </c>
      <c r="BM1735" s="218" t="s">
        <v>2118</v>
      </c>
    </row>
    <row r="1736" s="2" customFormat="1" ht="24.15" customHeight="1">
      <c r="A1736" s="41"/>
      <c r="B1736" s="42"/>
      <c r="C1736" s="207" t="s">
        <v>2119</v>
      </c>
      <c r="D1736" s="207" t="s">
        <v>161</v>
      </c>
      <c r="E1736" s="208" t="s">
        <v>2120</v>
      </c>
      <c r="F1736" s="209" t="s">
        <v>2039</v>
      </c>
      <c r="G1736" s="210" t="s">
        <v>235</v>
      </c>
      <c r="H1736" s="211">
        <v>4</v>
      </c>
      <c r="I1736" s="212"/>
      <c r="J1736" s="213">
        <f>ROUND(I1736*H1736,2)</f>
        <v>0</v>
      </c>
      <c r="K1736" s="209" t="s">
        <v>19</v>
      </c>
      <c r="L1736" s="47"/>
      <c r="M1736" s="214" t="s">
        <v>19</v>
      </c>
      <c r="N1736" s="215" t="s">
        <v>40</v>
      </c>
      <c r="O1736" s="87"/>
      <c r="P1736" s="216">
        <f>O1736*H1736</f>
        <v>0</v>
      </c>
      <c r="Q1736" s="216">
        <v>0</v>
      </c>
      <c r="R1736" s="216">
        <f>Q1736*H1736</f>
        <v>0</v>
      </c>
      <c r="S1736" s="216">
        <v>0</v>
      </c>
      <c r="T1736" s="217">
        <f>S1736*H1736</f>
        <v>0</v>
      </c>
      <c r="U1736" s="41"/>
      <c r="V1736" s="41"/>
      <c r="W1736" s="41"/>
      <c r="X1736" s="41"/>
      <c r="Y1736" s="41"/>
      <c r="Z1736" s="41"/>
      <c r="AA1736" s="41"/>
      <c r="AB1736" s="41"/>
      <c r="AC1736" s="41"/>
      <c r="AD1736" s="41"/>
      <c r="AE1736" s="41"/>
      <c r="AR1736" s="218" t="s">
        <v>273</v>
      </c>
      <c r="AT1736" s="218" t="s">
        <v>161</v>
      </c>
      <c r="AU1736" s="218" t="s">
        <v>79</v>
      </c>
      <c r="AY1736" s="20" t="s">
        <v>159</v>
      </c>
      <c r="BE1736" s="219">
        <f>IF(N1736="základní",J1736,0)</f>
        <v>0</v>
      </c>
      <c r="BF1736" s="219">
        <f>IF(N1736="snížená",J1736,0)</f>
        <v>0</v>
      </c>
      <c r="BG1736" s="219">
        <f>IF(N1736="zákl. přenesená",J1736,0)</f>
        <v>0</v>
      </c>
      <c r="BH1736" s="219">
        <f>IF(N1736="sníž. přenesená",J1736,0)</f>
        <v>0</v>
      </c>
      <c r="BI1736" s="219">
        <f>IF(N1736="nulová",J1736,0)</f>
        <v>0</v>
      </c>
      <c r="BJ1736" s="20" t="s">
        <v>77</v>
      </c>
      <c r="BK1736" s="219">
        <f>ROUND(I1736*H1736,2)</f>
        <v>0</v>
      </c>
      <c r="BL1736" s="20" t="s">
        <v>273</v>
      </c>
      <c r="BM1736" s="218" t="s">
        <v>2121</v>
      </c>
    </row>
    <row r="1737" s="2" customFormat="1" ht="24.15" customHeight="1">
      <c r="A1737" s="41"/>
      <c r="B1737" s="42"/>
      <c r="C1737" s="207" t="s">
        <v>2122</v>
      </c>
      <c r="D1737" s="207" t="s">
        <v>161</v>
      </c>
      <c r="E1737" s="208" t="s">
        <v>2123</v>
      </c>
      <c r="F1737" s="209" t="s">
        <v>2124</v>
      </c>
      <c r="G1737" s="210" t="s">
        <v>235</v>
      </c>
      <c r="H1737" s="211">
        <v>1</v>
      </c>
      <c r="I1737" s="212"/>
      <c r="J1737" s="213">
        <f>ROUND(I1737*H1737,2)</f>
        <v>0</v>
      </c>
      <c r="K1737" s="209" t="s">
        <v>19</v>
      </c>
      <c r="L1737" s="47"/>
      <c r="M1737" s="214" t="s">
        <v>19</v>
      </c>
      <c r="N1737" s="215" t="s">
        <v>40</v>
      </c>
      <c r="O1737" s="87"/>
      <c r="P1737" s="216">
        <f>O1737*H1737</f>
        <v>0</v>
      </c>
      <c r="Q1737" s="216">
        <v>0</v>
      </c>
      <c r="R1737" s="216">
        <f>Q1737*H1737</f>
        <v>0</v>
      </c>
      <c r="S1737" s="216">
        <v>0</v>
      </c>
      <c r="T1737" s="217">
        <f>S1737*H1737</f>
        <v>0</v>
      </c>
      <c r="U1737" s="41"/>
      <c r="V1737" s="41"/>
      <c r="W1737" s="41"/>
      <c r="X1737" s="41"/>
      <c r="Y1737" s="41"/>
      <c r="Z1737" s="41"/>
      <c r="AA1737" s="41"/>
      <c r="AB1737" s="41"/>
      <c r="AC1737" s="41"/>
      <c r="AD1737" s="41"/>
      <c r="AE1737" s="41"/>
      <c r="AR1737" s="218" t="s">
        <v>273</v>
      </c>
      <c r="AT1737" s="218" t="s">
        <v>161</v>
      </c>
      <c r="AU1737" s="218" t="s">
        <v>79</v>
      </c>
      <c r="AY1737" s="20" t="s">
        <v>159</v>
      </c>
      <c r="BE1737" s="219">
        <f>IF(N1737="základní",J1737,0)</f>
        <v>0</v>
      </c>
      <c r="BF1737" s="219">
        <f>IF(N1737="snížená",J1737,0)</f>
        <v>0</v>
      </c>
      <c r="BG1737" s="219">
        <f>IF(N1737="zákl. přenesená",J1737,0)</f>
        <v>0</v>
      </c>
      <c r="BH1737" s="219">
        <f>IF(N1737="sníž. přenesená",J1737,0)</f>
        <v>0</v>
      </c>
      <c r="BI1737" s="219">
        <f>IF(N1737="nulová",J1737,0)</f>
        <v>0</v>
      </c>
      <c r="BJ1737" s="20" t="s">
        <v>77</v>
      </c>
      <c r="BK1737" s="219">
        <f>ROUND(I1737*H1737,2)</f>
        <v>0</v>
      </c>
      <c r="BL1737" s="20" t="s">
        <v>273</v>
      </c>
      <c r="BM1737" s="218" t="s">
        <v>2125</v>
      </c>
    </row>
    <row r="1738" s="2" customFormat="1" ht="24.15" customHeight="1">
      <c r="A1738" s="41"/>
      <c r="B1738" s="42"/>
      <c r="C1738" s="207" t="s">
        <v>2126</v>
      </c>
      <c r="D1738" s="207" t="s">
        <v>161</v>
      </c>
      <c r="E1738" s="208" t="s">
        <v>2127</v>
      </c>
      <c r="F1738" s="209" t="s">
        <v>2128</v>
      </c>
      <c r="G1738" s="210" t="s">
        <v>235</v>
      </c>
      <c r="H1738" s="211">
        <v>4</v>
      </c>
      <c r="I1738" s="212"/>
      <c r="J1738" s="213">
        <f>ROUND(I1738*H1738,2)</f>
        <v>0</v>
      </c>
      <c r="K1738" s="209" t="s">
        <v>19</v>
      </c>
      <c r="L1738" s="47"/>
      <c r="M1738" s="214" t="s">
        <v>19</v>
      </c>
      <c r="N1738" s="215" t="s">
        <v>40</v>
      </c>
      <c r="O1738" s="87"/>
      <c r="P1738" s="216">
        <f>O1738*H1738</f>
        <v>0</v>
      </c>
      <c r="Q1738" s="216">
        <v>0</v>
      </c>
      <c r="R1738" s="216">
        <f>Q1738*H1738</f>
        <v>0</v>
      </c>
      <c r="S1738" s="216">
        <v>0</v>
      </c>
      <c r="T1738" s="217">
        <f>S1738*H1738</f>
        <v>0</v>
      </c>
      <c r="U1738" s="41"/>
      <c r="V1738" s="41"/>
      <c r="W1738" s="41"/>
      <c r="X1738" s="41"/>
      <c r="Y1738" s="41"/>
      <c r="Z1738" s="41"/>
      <c r="AA1738" s="41"/>
      <c r="AB1738" s="41"/>
      <c r="AC1738" s="41"/>
      <c r="AD1738" s="41"/>
      <c r="AE1738" s="41"/>
      <c r="AR1738" s="218" t="s">
        <v>273</v>
      </c>
      <c r="AT1738" s="218" t="s">
        <v>161</v>
      </c>
      <c r="AU1738" s="218" t="s">
        <v>79</v>
      </c>
      <c r="AY1738" s="20" t="s">
        <v>159</v>
      </c>
      <c r="BE1738" s="219">
        <f>IF(N1738="základní",J1738,0)</f>
        <v>0</v>
      </c>
      <c r="BF1738" s="219">
        <f>IF(N1738="snížená",J1738,0)</f>
        <v>0</v>
      </c>
      <c r="BG1738" s="219">
        <f>IF(N1738="zákl. přenesená",J1738,0)</f>
        <v>0</v>
      </c>
      <c r="BH1738" s="219">
        <f>IF(N1738="sníž. přenesená",J1738,0)</f>
        <v>0</v>
      </c>
      <c r="BI1738" s="219">
        <f>IF(N1738="nulová",J1738,0)</f>
        <v>0</v>
      </c>
      <c r="BJ1738" s="20" t="s">
        <v>77</v>
      </c>
      <c r="BK1738" s="219">
        <f>ROUND(I1738*H1738,2)</f>
        <v>0</v>
      </c>
      <c r="BL1738" s="20" t="s">
        <v>273</v>
      </c>
      <c r="BM1738" s="218" t="s">
        <v>2129</v>
      </c>
    </row>
    <row r="1739" s="2" customFormat="1" ht="24.15" customHeight="1">
      <c r="A1739" s="41"/>
      <c r="B1739" s="42"/>
      <c r="C1739" s="207" t="s">
        <v>2130</v>
      </c>
      <c r="D1739" s="207" t="s">
        <v>161</v>
      </c>
      <c r="E1739" s="208" t="s">
        <v>2131</v>
      </c>
      <c r="F1739" s="209" t="s">
        <v>2128</v>
      </c>
      <c r="G1739" s="210" t="s">
        <v>235</v>
      </c>
      <c r="H1739" s="211">
        <v>4</v>
      </c>
      <c r="I1739" s="212"/>
      <c r="J1739" s="213">
        <f>ROUND(I1739*H1739,2)</f>
        <v>0</v>
      </c>
      <c r="K1739" s="209" t="s">
        <v>19</v>
      </c>
      <c r="L1739" s="47"/>
      <c r="M1739" s="214" t="s">
        <v>19</v>
      </c>
      <c r="N1739" s="215" t="s">
        <v>40</v>
      </c>
      <c r="O1739" s="87"/>
      <c r="P1739" s="216">
        <f>O1739*H1739</f>
        <v>0</v>
      </c>
      <c r="Q1739" s="216">
        <v>0</v>
      </c>
      <c r="R1739" s="216">
        <f>Q1739*H1739</f>
        <v>0</v>
      </c>
      <c r="S1739" s="216">
        <v>0</v>
      </c>
      <c r="T1739" s="217">
        <f>S1739*H1739</f>
        <v>0</v>
      </c>
      <c r="U1739" s="41"/>
      <c r="V1739" s="41"/>
      <c r="W1739" s="41"/>
      <c r="X1739" s="41"/>
      <c r="Y1739" s="41"/>
      <c r="Z1739" s="41"/>
      <c r="AA1739" s="41"/>
      <c r="AB1739" s="41"/>
      <c r="AC1739" s="41"/>
      <c r="AD1739" s="41"/>
      <c r="AE1739" s="41"/>
      <c r="AR1739" s="218" t="s">
        <v>273</v>
      </c>
      <c r="AT1739" s="218" t="s">
        <v>161</v>
      </c>
      <c r="AU1739" s="218" t="s">
        <v>79</v>
      </c>
      <c r="AY1739" s="20" t="s">
        <v>159</v>
      </c>
      <c r="BE1739" s="219">
        <f>IF(N1739="základní",J1739,0)</f>
        <v>0</v>
      </c>
      <c r="BF1739" s="219">
        <f>IF(N1739="snížená",J1739,0)</f>
        <v>0</v>
      </c>
      <c r="BG1739" s="219">
        <f>IF(N1739="zákl. přenesená",J1739,0)</f>
        <v>0</v>
      </c>
      <c r="BH1739" s="219">
        <f>IF(N1739="sníž. přenesená",J1739,0)</f>
        <v>0</v>
      </c>
      <c r="BI1739" s="219">
        <f>IF(N1739="nulová",J1739,0)</f>
        <v>0</v>
      </c>
      <c r="BJ1739" s="20" t="s">
        <v>77</v>
      </c>
      <c r="BK1739" s="219">
        <f>ROUND(I1739*H1739,2)</f>
        <v>0</v>
      </c>
      <c r="BL1739" s="20" t="s">
        <v>273</v>
      </c>
      <c r="BM1739" s="218" t="s">
        <v>2132</v>
      </c>
    </row>
    <row r="1740" s="2" customFormat="1" ht="24.15" customHeight="1">
      <c r="A1740" s="41"/>
      <c r="B1740" s="42"/>
      <c r="C1740" s="207" t="s">
        <v>2133</v>
      </c>
      <c r="D1740" s="207" t="s">
        <v>161</v>
      </c>
      <c r="E1740" s="208" t="s">
        <v>2134</v>
      </c>
      <c r="F1740" s="209" t="s">
        <v>2135</v>
      </c>
      <c r="G1740" s="210" t="s">
        <v>235</v>
      </c>
      <c r="H1740" s="211">
        <v>3</v>
      </c>
      <c r="I1740" s="212"/>
      <c r="J1740" s="213">
        <f>ROUND(I1740*H1740,2)</f>
        <v>0</v>
      </c>
      <c r="K1740" s="209" t="s">
        <v>19</v>
      </c>
      <c r="L1740" s="47"/>
      <c r="M1740" s="214" t="s">
        <v>19</v>
      </c>
      <c r="N1740" s="215" t="s">
        <v>40</v>
      </c>
      <c r="O1740" s="87"/>
      <c r="P1740" s="216">
        <f>O1740*H1740</f>
        <v>0</v>
      </c>
      <c r="Q1740" s="216">
        <v>0</v>
      </c>
      <c r="R1740" s="216">
        <f>Q1740*H1740</f>
        <v>0</v>
      </c>
      <c r="S1740" s="216">
        <v>0</v>
      </c>
      <c r="T1740" s="217">
        <f>S1740*H1740</f>
        <v>0</v>
      </c>
      <c r="U1740" s="41"/>
      <c r="V1740" s="41"/>
      <c r="W1740" s="41"/>
      <c r="X1740" s="41"/>
      <c r="Y1740" s="41"/>
      <c r="Z1740" s="41"/>
      <c r="AA1740" s="41"/>
      <c r="AB1740" s="41"/>
      <c r="AC1740" s="41"/>
      <c r="AD1740" s="41"/>
      <c r="AE1740" s="41"/>
      <c r="AR1740" s="218" t="s">
        <v>273</v>
      </c>
      <c r="AT1740" s="218" t="s">
        <v>161</v>
      </c>
      <c r="AU1740" s="218" t="s">
        <v>79</v>
      </c>
      <c r="AY1740" s="20" t="s">
        <v>159</v>
      </c>
      <c r="BE1740" s="219">
        <f>IF(N1740="základní",J1740,0)</f>
        <v>0</v>
      </c>
      <c r="BF1740" s="219">
        <f>IF(N1740="snížená",J1740,0)</f>
        <v>0</v>
      </c>
      <c r="BG1740" s="219">
        <f>IF(N1740="zákl. přenesená",J1740,0)</f>
        <v>0</v>
      </c>
      <c r="BH1740" s="219">
        <f>IF(N1740="sníž. přenesená",J1740,0)</f>
        <v>0</v>
      </c>
      <c r="BI1740" s="219">
        <f>IF(N1740="nulová",J1740,0)</f>
        <v>0</v>
      </c>
      <c r="BJ1740" s="20" t="s">
        <v>77</v>
      </c>
      <c r="BK1740" s="219">
        <f>ROUND(I1740*H1740,2)</f>
        <v>0</v>
      </c>
      <c r="BL1740" s="20" t="s">
        <v>273</v>
      </c>
      <c r="BM1740" s="218" t="s">
        <v>2136</v>
      </c>
    </row>
    <row r="1741" s="2" customFormat="1" ht="24.15" customHeight="1">
      <c r="A1741" s="41"/>
      <c r="B1741" s="42"/>
      <c r="C1741" s="207" t="s">
        <v>2137</v>
      </c>
      <c r="D1741" s="207" t="s">
        <v>161</v>
      </c>
      <c r="E1741" s="208" t="s">
        <v>2138</v>
      </c>
      <c r="F1741" s="209" t="s">
        <v>2086</v>
      </c>
      <c r="G1741" s="210" t="s">
        <v>235</v>
      </c>
      <c r="H1741" s="211">
        <v>5</v>
      </c>
      <c r="I1741" s="212"/>
      <c r="J1741" s="213">
        <f>ROUND(I1741*H1741,2)</f>
        <v>0</v>
      </c>
      <c r="K1741" s="209" t="s">
        <v>19</v>
      </c>
      <c r="L1741" s="47"/>
      <c r="M1741" s="214" t="s">
        <v>19</v>
      </c>
      <c r="N1741" s="215" t="s">
        <v>40</v>
      </c>
      <c r="O1741" s="87"/>
      <c r="P1741" s="216">
        <f>O1741*H1741</f>
        <v>0</v>
      </c>
      <c r="Q1741" s="216">
        <v>0</v>
      </c>
      <c r="R1741" s="216">
        <f>Q1741*H1741</f>
        <v>0</v>
      </c>
      <c r="S1741" s="216">
        <v>0</v>
      </c>
      <c r="T1741" s="217">
        <f>S1741*H1741</f>
        <v>0</v>
      </c>
      <c r="U1741" s="41"/>
      <c r="V1741" s="41"/>
      <c r="W1741" s="41"/>
      <c r="X1741" s="41"/>
      <c r="Y1741" s="41"/>
      <c r="Z1741" s="41"/>
      <c r="AA1741" s="41"/>
      <c r="AB1741" s="41"/>
      <c r="AC1741" s="41"/>
      <c r="AD1741" s="41"/>
      <c r="AE1741" s="41"/>
      <c r="AR1741" s="218" t="s">
        <v>273</v>
      </c>
      <c r="AT1741" s="218" t="s">
        <v>161</v>
      </c>
      <c r="AU1741" s="218" t="s">
        <v>79</v>
      </c>
      <c r="AY1741" s="20" t="s">
        <v>159</v>
      </c>
      <c r="BE1741" s="219">
        <f>IF(N1741="základní",J1741,0)</f>
        <v>0</v>
      </c>
      <c r="BF1741" s="219">
        <f>IF(N1741="snížená",J1741,0)</f>
        <v>0</v>
      </c>
      <c r="BG1741" s="219">
        <f>IF(N1741="zákl. přenesená",J1741,0)</f>
        <v>0</v>
      </c>
      <c r="BH1741" s="219">
        <f>IF(N1741="sníž. přenesená",J1741,0)</f>
        <v>0</v>
      </c>
      <c r="BI1741" s="219">
        <f>IF(N1741="nulová",J1741,0)</f>
        <v>0</v>
      </c>
      <c r="BJ1741" s="20" t="s">
        <v>77</v>
      </c>
      <c r="BK1741" s="219">
        <f>ROUND(I1741*H1741,2)</f>
        <v>0</v>
      </c>
      <c r="BL1741" s="20" t="s">
        <v>273</v>
      </c>
      <c r="BM1741" s="218" t="s">
        <v>2139</v>
      </c>
    </row>
    <row r="1742" s="2" customFormat="1" ht="24.15" customHeight="1">
      <c r="A1742" s="41"/>
      <c r="B1742" s="42"/>
      <c r="C1742" s="207" t="s">
        <v>2140</v>
      </c>
      <c r="D1742" s="207" t="s">
        <v>161</v>
      </c>
      <c r="E1742" s="208" t="s">
        <v>2141</v>
      </c>
      <c r="F1742" s="209" t="s">
        <v>2142</v>
      </c>
      <c r="G1742" s="210" t="s">
        <v>235</v>
      </c>
      <c r="H1742" s="211">
        <v>1</v>
      </c>
      <c r="I1742" s="212"/>
      <c r="J1742" s="213">
        <f>ROUND(I1742*H1742,2)</f>
        <v>0</v>
      </c>
      <c r="K1742" s="209" t="s">
        <v>19</v>
      </c>
      <c r="L1742" s="47"/>
      <c r="M1742" s="214" t="s">
        <v>19</v>
      </c>
      <c r="N1742" s="215" t="s">
        <v>40</v>
      </c>
      <c r="O1742" s="87"/>
      <c r="P1742" s="216">
        <f>O1742*H1742</f>
        <v>0</v>
      </c>
      <c r="Q1742" s="216">
        <v>0</v>
      </c>
      <c r="R1742" s="216">
        <f>Q1742*H1742</f>
        <v>0</v>
      </c>
      <c r="S1742" s="216">
        <v>0</v>
      </c>
      <c r="T1742" s="217">
        <f>S1742*H1742</f>
        <v>0</v>
      </c>
      <c r="U1742" s="41"/>
      <c r="V1742" s="41"/>
      <c r="W1742" s="41"/>
      <c r="X1742" s="41"/>
      <c r="Y1742" s="41"/>
      <c r="Z1742" s="41"/>
      <c r="AA1742" s="41"/>
      <c r="AB1742" s="41"/>
      <c r="AC1742" s="41"/>
      <c r="AD1742" s="41"/>
      <c r="AE1742" s="41"/>
      <c r="AR1742" s="218" t="s">
        <v>273</v>
      </c>
      <c r="AT1742" s="218" t="s">
        <v>161</v>
      </c>
      <c r="AU1742" s="218" t="s">
        <v>79</v>
      </c>
      <c r="AY1742" s="20" t="s">
        <v>159</v>
      </c>
      <c r="BE1742" s="219">
        <f>IF(N1742="základní",J1742,0)</f>
        <v>0</v>
      </c>
      <c r="BF1742" s="219">
        <f>IF(N1742="snížená",J1742,0)</f>
        <v>0</v>
      </c>
      <c r="BG1742" s="219">
        <f>IF(N1742="zákl. přenesená",J1742,0)</f>
        <v>0</v>
      </c>
      <c r="BH1742" s="219">
        <f>IF(N1742="sníž. přenesená",J1742,0)</f>
        <v>0</v>
      </c>
      <c r="BI1742" s="219">
        <f>IF(N1742="nulová",J1742,0)</f>
        <v>0</v>
      </c>
      <c r="BJ1742" s="20" t="s">
        <v>77</v>
      </c>
      <c r="BK1742" s="219">
        <f>ROUND(I1742*H1742,2)</f>
        <v>0</v>
      </c>
      <c r="BL1742" s="20" t="s">
        <v>273</v>
      </c>
      <c r="BM1742" s="218" t="s">
        <v>2143</v>
      </c>
    </row>
    <row r="1743" s="2" customFormat="1" ht="24.15" customHeight="1">
      <c r="A1743" s="41"/>
      <c r="B1743" s="42"/>
      <c r="C1743" s="207" t="s">
        <v>2144</v>
      </c>
      <c r="D1743" s="207" t="s">
        <v>161</v>
      </c>
      <c r="E1743" s="208" t="s">
        <v>2145</v>
      </c>
      <c r="F1743" s="209" t="s">
        <v>2146</v>
      </c>
      <c r="G1743" s="210" t="s">
        <v>235</v>
      </c>
      <c r="H1743" s="211">
        <v>1</v>
      </c>
      <c r="I1743" s="212"/>
      <c r="J1743" s="213">
        <f>ROUND(I1743*H1743,2)</f>
        <v>0</v>
      </c>
      <c r="K1743" s="209" t="s">
        <v>19</v>
      </c>
      <c r="L1743" s="47"/>
      <c r="M1743" s="214" t="s">
        <v>19</v>
      </c>
      <c r="N1743" s="215" t="s">
        <v>40</v>
      </c>
      <c r="O1743" s="87"/>
      <c r="P1743" s="216">
        <f>O1743*H1743</f>
        <v>0</v>
      </c>
      <c r="Q1743" s="216">
        <v>0</v>
      </c>
      <c r="R1743" s="216">
        <f>Q1743*H1743</f>
        <v>0</v>
      </c>
      <c r="S1743" s="216">
        <v>0</v>
      </c>
      <c r="T1743" s="217">
        <f>S1743*H1743</f>
        <v>0</v>
      </c>
      <c r="U1743" s="41"/>
      <c r="V1743" s="41"/>
      <c r="W1743" s="41"/>
      <c r="X1743" s="41"/>
      <c r="Y1743" s="41"/>
      <c r="Z1743" s="41"/>
      <c r="AA1743" s="41"/>
      <c r="AB1743" s="41"/>
      <c r="AC1743" s="41"/>
      <c r="AD1743" s="41"/>
      <c r="AE1743" s="41"/>
      <c r="AR1743" s="218" t="s">
        <v>273</v>
      </c>
      <c r="AT1743" s="218" t="s">
        <v>161</v>
      </c>
      <c r="AU1743" s="218" t="s">
        <v>79</v>
      </c>
      <c r="AY1743" s="20" t="s">
        <v>159</v>
      </c>
      <c r="BE1743" s="219">
        <f>IF(N1743="základní",J1743,0)</f>
        <v>0</v>
      </c>
      <c r="BF1743" s="219">
        <f>IF(N1743="snížená",J1743,0)</f>
        <v>0</v>
      </c>
      <c r="BG1743" s="219">
        <f>IF(N1743="zákl. přenesená",J1743,0)</f>
        <v>0</v>
      </c>
      <c r="BH1743" s="219">
        <f>IF(N1743="sníž. přenesená",J1743,0)</f>
        <v>0</v>
      </c>
      <c r="BI1743" s="219">
        <f>IF(N1743="nulová",J1743,0)</f>
        <v>0</v>
      </c>
      <c r="BJ1743" s="20" t="s">
        <v>77</v>
      </c>
      <c r="BK1743" s="219">
        <f>ROUND(I1743*H1743,2)</f>
        <v>0</v>
      </c>
      <c r="BL1743" s="20" t="s">
        <v>273</v>
      </c>
      <c r="BM1743" s="218" t="s">
        <v>2147</v>
      </c>
    </row>
    <row r="1744" s="2" customFormat="1" ht="24.15" customHeight="1">
      <c r="A1744" s="41"/>
      <c r="B1744" s="42"/>
      <c r="C1744" s="207" t="s">
        <v>2148</v>
      </c>
      <c r="D1744" s="207" t="s">
        <v>161</v>
      </c>
      <c r="E1744" s="208" t="s">
        <v>2149</v>
      </c>
      <c r="F1744" s="209" t="s">
        <v>2150</v>
      </c>
      <c r="G1744" s="210" t="s">
        <v>235</v>
      </c>
      <c r="H1744" s="211">
        <v>1</v>
      </c>
      <c r="I1744" s="212"/>
      <c r="J1744" s="213">
        <f>ROUND(I1744*H1744,2)</f>
        <v>0</v>
      </c>
      <c r="K1744" s="209" t="s">
        <v>19</v>
      </c>
      <c r="L1744" s="47"/>
      <c r="M1744" s="214" t="s">
        <v>19</v>
      </c>
      <c r="N1744" s="215" t="s">
        <v>40</v>
      </c>
      <c r="O1744" s="87"/>
      <c r="P1744" s="216">
        <f>O1744*H1744</f>
        <v>0</v>
      </c>
      <c r="Q1744" s="216">
        <v>0</v>
      </c>
      <c r="R1744" s="216">
        <f>Q1744*H1744</f>
        <v>0</v>
      </c>
      <c r="S1744" s="216">
        <v>0</v>
      </c>
      <c r="T1744" s="217">
        <f>S1744*H1744</f>
        <v>0</v>
      </c>
      <c r="U1744" s="41"/>
      <c r="V1744" s="41"/>
      <c r="W1744" s="41"/>
      <c r="X1744" s="41"/>
      <c r="Y1744" s="41"/>
      <c r="Z1744" s="41"/>
      <c r="AA1744" s="41"/>
      <c r="AB1744" s="41"/>
      <c r="AC1744" s="41"/>
      <c r="AD1744" s="41"/>
      <c r="AE1744" s="41"/>
      <c r="AR1744" s="218" t="s">
        <v>273</v>
      </c>
      <c r="AT1744" s="218" t="s">
        <v>161</v>
      </c>
      <c r="AU1744" s="218" t="s">
        <v>79</v>
      </c>
      <c r="AY1744" s="20" t="s">
        <v>159</v>
      </c>
      <c r="BE1744" s="219">
        <f>IF(N1744="základní",J1744,0)</f>
        <v>0</v>
      </c>
      <c r="BF1744" s="219">
        <f>IF(N1744="snížená",J1744,0)</f>
        <v>0</v>
      </c>
      <c r="BG1744" s="219">
        <f>IF(N1744="zákl. přenesená",J1744,0)</f>
        <v>0</v>
      </c>
      <c r="BH1744" s="219">
        <f>IF(N1744="sníž. přenesená",J1744,0)</f>
        <v>0</v>
      </c>
      <c r="BI1744" s="219">
        <f>IF(N1744="nulová",J1744,0)</f>
        <v>0</v>
      </c>
      <c r="BJ1744" s="20" t="s">
        <v>77</v>
      </c>
      <c r="BK1744" s="219">
        <f>ROUND(I1744*H1744,2)</f>
        <v>0</v>
      </c>
      <c r="BL1744" s="20" t="s">
        <v>273</v>
      </c>
      <c r="BM1744" s="218" t="s">
        <v>2151</v>
      </c>
    </row>
    <row r="1745" s="2" customFormat="1" ht="24.15" customHeight="1">
      <c r="A1745" s="41"/>
      <c r="B1745" s="42"/>
      <c r="C1745" s="207" t="s">
        <v>2152</v>
      </c>
      <c r="D1745" s="207" t="s">
        <v>161</v>
      </c>
      <c r="E1745" s="208" t="s">
        <v>2153</v>
      </c>
      <c r="F1745" s="209" t="s">
        <v>2154</v>
      </c>
      <c r="G1745" s="210" t="s">
        <v>235</v>
      </c>
      <c r="H1745" s="211">
        <v>2</v>
      </c>
      <c r="I1745" s="212"/>
      <c r="J1745" s="213">
        <f>ROUND(I1745*H1745,2)</f>
        <v>0</v>
      </c>
      <c r="K1745" s="209" t="s">
        <v>19</v>
      </c>
      <c r="L1745" s="47"/>
      <c r="M1745" s="214" t="s">
        <v>19</v>
      </c>
      <c r="N1745" s="215" t="s">
        <v>40</v>
      </c>
      <c r="O1745" s="87"/>
      <c r="P1745" s="216">
        <f>O1745*H1745</f>
        <v>0</v>
      </c>
      <c r="Q1745" s="216">
        <v>0</v>
      </c>
      <c r="R1745" s="216">
        <f>Q1745*H1745</f>
        <v>0</v>
      </c>
      <c r="S1745" s="216">
        <v>0</v>
      </c>
      <c r="T1745" s="217">
        <f>S1745*H1745</f>
        <v>0</v>
      </c>
      <c r="U1745" s="41"/>
      <c r="V1745" s="41"/>
      <c r="W1745" s="41"/>
      <c r="X1745" s="41"/>
      <c r="Y1745" s="41"/>
      <c r="Z1745" s="41"/>
      <c r="AA1745" s="41"/>
      <c r="AB1745" s="41"/>
      <c r="AC1745" s="41"/>
      <c r="AD1745" s="41"/>
      <c r="AE1745" s="41"/>
      <c r="AR1745" s="218" t="s">
        <v>273</v>
      </c>
      <c r="AT1745" s="218" t="s">
        <v>161</v>
      </c>
      <c r="AU1745" s="218" t="s">
        <v>79</v>
      </c>
      <c r="AY1745" s="20" t="s">
        <v>159</v>
      </c>
      <c r="BE1745" s="219">
        <f>IF(N1745="základní",J1745,0)</f>
        <v>0</v>
      </c>
      <c r="BF1745" s="219">
        <f>IF(N1745="snížená",J1745,0)</f>
        <v>0</v>
      </c>
      <c r="BG1745" s="219">
        <f>IF(N1745="zákl. přenesená",J1745,0)</f>
        <v>0</v>
      </c>
      <c r="BH1745" s="219">
        <f>IF(N1745="sníž. přenesená",J1745,0)</f>
        <v>0</v>
      </c>
      <c r="BI1745" s="219">
        <f>IF(N1745="nulová",J1745,0)</f>
        <v>0</v>
      </c>
      <c r="BJ1745" s="20" t="s">
        <v>77</v>
      </c>
      <c r="BK1745" s="219">
        <f>ROUND(I1745*H1745,2)</f>
        <v>0</v>
      </c>
      <c r="BL1745" s="20" t="s">
        <v>273</v>
      </c>
      <c r="BM1745" s="218" t="s">
        <v>2155</v>
      </c>
    </row>
    <row r="1746" s="2" customFormat="1" ht="24.15" customHeight="1">
      <c r="A1746" s="41"/>
      <c r="B1746" s="42"/>
      <c r="C1746" s="207" t="s">
        <v>2156</v>
      </c>
      <c r="D1746" s="207" t="s">
        <v>161</v>
      </c>
      <c r="E1746" s="208" t="s">
        <v>2157</v>
      </c>
      <c r="F1746" s="209" t="s">
        <v>2158</v>
      </c>
      <c r="G1746" s="210" t="s">
        <v>235</v>
      </c>
      <c r="H1746" s="211">
        <v>1</v>
      </c>
      <c r="I1746" s="212"/>
      <c r="J1746" s="213">
        <f>ROUND(I1746*H1746,2)</f>
        <v>0</v>
      </c>
      <c r="K1746" s="209" t="s">
        <v>19</v>
      </c>
      <c r="L1746" s="47"/>
      <c r="M1746" s="214" t="s">
        <v>19</v>
      </c>
      <c r="N1746" s="215" t="s">
        <v>40</v>
      </c>
      <c r="O1746" s="87"/>
      <c r="P1746" s="216">
        <f>O1746*H1746</f>
        <v>0</v>
      </c>
      <c r="Q1746" s="216">
        <v>0</v>
      </c>
      <c r="R1746" s="216">
        <f>Q1746*H1746</f>
        <v>0</v>
      </c>
      <c r="S1746" s="216">
        <v>0</v>
      </c>
      <c r="T1746" s="217">
        <f>S1746*H1746</f>
        <v>0</v>
      </c>
      <c r="U1746" s="41"/>
      <c r="V1746" s="41"/>
      <c r="W1746" s="41"/>
      <c r="X1746" s="41"/>
      <c r="Y1746" s="41"/>
      <c r="Z1746" s="41"/>
      <c r="AA1746" s="41"/>
      <c r="AB1746" s="41"/>
      <c r="AC1746" s="41"/>
      <c r="AD1746" s="41"/>
      <c r="AE1746" s="41"/>
      <c r="AR1746" s="218" t="s">
        <v>273</v>
      </c>
      <c r="AT1746" s="218" t="s">
        <v>161</v>
      </c>
      <c r="AU1746" s="218" t="s">
        <v>79</v>
      </c>
      <c r="AY1746" s="20" t="s">
        <v>159</v>
      </c>
      <c r="BE1746" s="219">
        <f>IF(N1746="základní",J1746,0)</f>
        <v>0</v>
      </c>
      <c r="BF1746" s="219">
        <f>IF(N1746="snížená",J1746,0)</f>
        <v>0</v>
      </c>
      <c r="BG1746" s="219">
        <f>IF(N1746="zákl. přenesená",J1746,0)</f>
        <v>0</v>
      </c>
      <c r="BH1746" s="219">
        <f>IF(N1746="sníž. přenesená",J1746,0)</f>
        <v>0</v>
      </c>
      <c r="BI1746" s="219">
        <f>IF(N1746="nulová",J1746,0)</f>
        <v>0</v>
      </c>
      <c r="BJ1746" s="20" t="s">
        <v>77</v>
      </c>
      <c r="BK1746" s="219">
        <f>ROUND(I1746*H1746,2)</f>
        <v>0</v>
      </c>
      <c r="BL1746" s="20" t="s">
        <v>273</v>
      </c>
      <c r="BM1746" s="218" t="s">
        <v>2159</v>
      </c>
    </row>
    <row r="1747" s="2" customFormat="1" ht="24.15" customHeight="1">
      <c r="A1747" s="41"/>
      <c r="B1747" s="42"/>
      <c r="C1747" s="207" t="s">
        <v>2160</v>
      </c>
      <c r="D1747" s="207" t="s">
        <v>161</v>
      </c>
      <c r="E1747" s="208" t="s">
        <v>2161</v>
      </c>
      <c r="F1747" s="209" t="s">
        <v>2113</v>
      </c>
      <c r="G1747" s="210" t="s">
        <v>235</v>
      </c>
      <c r="H1747" s="211">
        <v>1</v>
      </c>
      <c r="I1747" s="212"/>
      <c r="J1747" s="213">
        <f>ROUND(I1747*H1747,2)</f>
        <v>0</v>
      </c>
      <c r="K1747" s="209" t="s">
        <v>19</v>
      </c>
      <c r="L1747" s="47"/>
      <c r="M1747" s="214" t="s">
        <v>19</v>
      </c>
      <c r="N1747" s="215" t="s">
        <v>40</v>
      </c>
      <c r="O1747" s="87"/>
      <c r="P1747" s="216">
        <f>O1747*H1747</f>
        <v>0</v>
      </c>
      <c r="Q1747" s="216">
        <v>0</v>
      </c>
      <c r="R1747" s="216">
        <f>Q1747*H1747</f>
        <v>0</v>
      </c>
      <c r="S1747" s="216">
        <v>0</v>
      </c>
      <c r="T1747" s="217">
        <f>S1747*H1747</f>
        <v>0</v>
      </c>
      <c r="U1747" s="41"/>
      <c r="V1747" s="41"/>
      <c r="W1747" s="41"/>
      <c r="X1747" s="41"/>
      <c r="Y1747" s="41"/>
      <c r="Z1747" s="41"/>
      <c r="AA1747" s="41"/>
      <c r="AB1747" s="41"/>
      <c r="AC1747" s="41"/>
      <c r="AD1747" s="41"/>
      <c r="AE1747" s="41"/>
      <c r="AR1747" s="218" t="s">
        <v>273</v>
      </c>
      <c r="AT1747" s="218" t="s">
        <v>161</v>
      </c>
      <c r="AU1747" s="218" t="s">
        <v>79</v>
      </c>
      <c r="AY1747" s="20" t="s">
        <v>159</v>
      </c>
      <c r="BE1747" s="219">
        <f>IF(N1747="základní",J1747,0)</f>
        <v>0</v>
      </c>
      <c r="BF1747" s="219">
        <f>IF(N1747="snížená",J1747,0)</f>
        <v>0</v>
      </c>
      <c r="BG1747" s="219">
        <f>IF(N1747="zákl. přenesená",J1747,0)</f>
        <v>0</v>
      </c>
      <c r="BH1747" s="219">
        <f>IF(N1747="sníž. přenesená",J1747,0)</f>
        <v>0</v>
      </c>
      <c r="BI1747" s="219">
        <f>IF(N1747="nulová",J1747,0)</f>
        <v>0</v>
      </c>
      <c r="BJ1747" s="20" t="s">
        <v>77</v>
      </c>
      <c r="BK1747" s="219">
        <f>ROUND(I1747*H1747,2)</f>
        <v>0</v>
      </c>
      <c r="BL1747" s="20" t="s">
        <v>273</v>
      </c>
      <c r="BM1747" s="218" t="s">
        <v>2162</v>
      </c>
    </row>
    <row r="1748" s="2" customFormat="1" ht="24.15" customHeight="1">
      <c r="A1748" s="41"/>
      <c r="B1748" s="42"/>
      <c r="C1748" s="207" t="s">
        <v>2163</v>
      </c>
      <c r="D1748" s="207" t="s">
        <v>161</v>
      </c>
      <c r="E1748" s="208" t="s">
        <v>2164</v>
      </c>
      <c r="F1748" s="209" t="s">
        <v>2165</v>
      </c>
      <c r="G1748" s="210" t="s">
        <v>235</v>
      </c>
      <c r="H1748" s="211">
        <v>1</v>
      </c>
      <c r="I1748" s="212"/>
      <c r="J1748" s="213">
        <f>ROUND(I1748*H1748,2)</f>
        <v>0</v>
      </c>
      <c r="K1748" s="209" t="s">
        <v>19</v>
      </c>
      <c r="L1748" s="47"/>
      <c r="M1748" s="214" t="s">
        <v>19</v>
      </c>
      <c r="N1748" s="215" t="s">
        <v>40</v>
      </c>
      <c r="O1748" s="87"/>
      <c r="P1748" s="216">
        <f>O1748*H1748</f>
        <v>0</v>
      </c>
      <c r="Q1748" s="216">
        <v>0</v>
      </c>
      <c r="R1748" s="216">
        <f>Q1748*H1748</f>
        <v>0</v>
      </c>
      <c r="S1748" s="216">
        <v>0</v>
      </c>
      <c r="T1748" s="217">
        <f>S1748*H1748</f>
        <v>0</v>
      </c>
      <c r="U1748" s="41"/>
      <c r="V1748" s="41"/>
      <c r="W1748" s="41"/>
      <c r="X1748" s="41"/>
      <c r="Y1748" s="41"/>
      <c r="Z1748" s="41"/>
      <c r="AA1748" s="41"/>
      <c r="AB1748" s="41"/>
      <c r="AC1748" s="41"/>
      <c r="AD1748" s="41"/>
      <c r="AE1748" s="41"/>
      <c r="AR1748" s="218" t="s">
        <v>273</v>
      </c>
      <c r="AT1748" s="218" t="s">
        <v>161</v>
      </c>
      <c r="AU1748" s="218" t="s">
        <v>79</v>
      </c>
      <c r="AY1748" s="20" t="s">
        <v>159</v>
      </c>
      <c r="BE1748" s="219">
        <f>IF(N1748="základní",J1748,0)</f>
        <v>0</v>
      </c>
      <c r="BF1748" s="219">
        <f>IF(N1748="snížená",J1748,0)</f>
        <v>0</v>
      </c>
      <c r="BG1748" s="219">
        <f>IF(N1748="zákl. přenesená",J1748,0)</f>
        <v>0</v>
      </c>
      <c r="BH1748" s="219">
        <f>IF(N1748="sníž. přenesená",J1748,0)</f>
        <v>0</v>
      </c>
      <c r="BI1748" s="219">
        <f>IF(N1748="nulová",J1748,0)</f>
        <v>0</v>
      </c>
      <c r="BJ1748" s="20" t="s">
        <v>77</v>
      </c>
      <c r="BK1748" s="219">
        <f>ROUND(I1748*H1748,2)</f>
        <v>0</v>
      </c>
      <c r="BL1748" s="20" t="s">
        <v>273</v>
      </c>
      <c r="BM1748" s="218" t="s">
        <v>2166</v>
      </c>
    </row>
    <row r="1749" s="2" customFormat="1" ht="24.15" customHeight="1">
      <c r="A1749" s="41"/>
      <c r="B1749" s="42"/>
      <c r="C1749" s="207" t="s">
        <v>2167</v>
      </c>
      <c r="D1749" s="207" t="s">
        <v>161</v>
      </c>
      <c r="E1749" s="208" t="s">
        <v>2168</v>
      </c>
      <c r="F1749" s="209" t="s">
        <v>2165</v>
      </c>
      <c r="G1749" s="210" t="s">
        <v>235</v>
      </c>
      <c r="H1749" s="211">
        <v>1</v>
      </c>
      <c r="I1749" s="212"/>
      <c r="J1749" s="213">
        <f>ROUND(I1749*H1749,2)</f>
        <v>0</v>
      </c>
      <c r="K1749" s="209" t="s">
        <v>19</v>
      </c>
      <c r="L1749" s="47"/>
      <c r="M1749" s="214" t="s">
        <v>19</v>
      </c>
      <c r="N1749" s="215" t="s">
        <v>40</v>
      </c>
      <c r="O1749" s="87"/>
      <c r="P1749" s="216">
        <f>O1749*H1749</f>
        <v>0</v>
      </c>
      <c r="Q1749" s="216">
        <v>0</v>
      </c>
      <c r="R1749" s="216">
        <f>Q1749*H1749</f>
        <v>0</v>
      </c>
      <c r="S1749" s="216">
        <v>0</v>
      </c>
      <c r="T1749" s="217">
        <f>S1749*H1749</f>
        <v>0</v>
      </c>
      <c r="U1749" s="41"/>
      <c r="V1749" s="41"/>
      <c r="W1749" s="41"/>
      <c r="X1749" s="41"/>
      <c r="Y1749" s="41"/>
      <c r="Z1749" s="41"/>
      <c r="AA1749" s="41"/>
      <c r="AB1749" s="41"/>
      <c r="AC1749" s="41"/>
      <c r="AD1749" s="41"/>
      <c r="AE1749" s="41"/>
      <c r="AR1749" s="218" t="s">
        <v>273</v>
      </c>
      <c r="AT1749" s="218" t="s">
        <v>161</v>
      </c>
      <c r="AU1749" s="218" t="s">
        <v>79</v>
      </c>
      <c r="AY1749" s="20" t="s">
        <v>159</v>
      </c>
      <c r="BE1749" s="219">
        <f>IF(N1749="základní",J1749,0)</f>
        <v>0</v>
      </c>
      <c r="BF1749" s="219">
        <f>IF(N1749="snížená",J1749,0)</f>
        <v>0</v>
      </c>
      <c r="BG1749" s="219">
        <f>IF(N1749="zákl. přenesená",J1749,0)</f>
        <v>0</v>
      </c>
      <c r="BH1749" s="219">
        <f>IF(N1749="sníž. přenesená",J1749,0)</f>
        <v>0</v>
      </c>
      <c r="BI1749" s="219">
        <f>IF(N1749="nulová",J1749,0)</f>
        <v>0</v>
      </c>
      <c r="BJ1749" s="20" t="s">
        <v>77</v>
      </c>
      <c r="BK1749" s="219">
        <f>ROUND(I1749*H1749,2)</f>
        <v>0</v>
      </c>
      <c r="BL1749" s="20" t="s">
        <v>273</v>
      </c>
      <c r="BM1749" s="218" t="s">
        <v>2169</v>
      </c>
    </row>
    <row r="1750" s="2" customFormat="1" ht="24.15" customHeight="1">
      <c r="A1750" s="41"/>
      <c r="B1750" s="42"/>
      <c r="C1750" s="207" t="s">
        <v>2170</v>
      </c>
      <c r="D1750" s="207" t="s">
        <v>161</v>
      </c>
      <c r="E1750" s="208" t="s">
        <v>2171</v>
      </c>
      <c r="F1750" s="209" t="s">
        <v>2172</v>
      </c>
      <c r="G1750" s="210" t="s">
        <v>235</v>
      </c>
      <c r="H1750" s="211">
        <v>1</v>
      </c>
      <c r="I1750" s="212"/>
      <c r="J1750" s="213">
        <f>ROUND(I1750*H1750,2)</f>
        <v>0</v>
      </c>
      <c r="K1750" s="209" t="s">
        <v>19</v>
      </c>
      <c r="L1750" s="47"/>
      <c r="M1750" s="214" t="s">
        <v>19</v>
      </c>
      <c r="N1750" s="215" t="s">
        <v>40</v>
      </c>
      <c r="O1750" s="87"/>
      <c r="P1750" s="216">
        <f>O1750*H1750</f>
        <v>0</v>
      </c>
      <c r="Q1750" s="216">
        <v>0</v>
      </c>
      <c r="R1750" s="216">
        <f>Q1750*H1750</f>
        <v>0</v>
      </c>
      <c r="S1750" s="216">
        <v>0</v>
      </c>
      <c r="T1750" s="217">
        <f>S1750*H1750</f>
        <v>0</v>
      </c>
      <c r="U1750" s="41"/>
      <c r="V1750" s="41"/>
      <c r="W1750" s="41"/>
      <c r="X1750" s="41"/>
      <c r="Y1750" s="41"/>
      <c r="Z1750" s="41"/>
      <c r="AA1750" s="41"/>
      <c r="AB1750" s="41"/>
      <c r="AC1750" s="41"/>
      <c r="AD1750" s="41"/>
      <c r="AE1750" s="41"/>
      <c r="AR1750" s="218" t="s">
        <v>273</v>
      </c>
      <c r="AT1750" s="218" t="s">
        <v>161</v>
      </c>
      <c r="AU1750" s="218" t="s">
        <v>79</v>
      </c>
      <c r="AY1750" s="20" t="s">
        <v>159</v>
      </c>
      <c r="BE1750" s="219">
        <f>IF(N1750="základní",J1750,0)</f>
        <v>0</v>
      </c>
      <c r="BF1750" s="219">
        <f>IF(N1750="snížená",J1750,0)</f>
        <v>0</v>
      </c>
      <c r="BG1750" s="219">
        <f>IF(N1750="zákl. přenesená",J1750,0)</f>
        <v>0</v>
      </c>
      <c r="BH1750" s="219">
        <f>IF(N1750="sníž. přenesená",J1750,0)</f>
        <v>0</v>
      </c>
      <c r="BI1750" s="219">
        <f>IF(N1750="nulová",J1750,0)</f>
        <v>0</v>
      </c>
      <c r="BJ1750" s="20" t="s">
        <v>77</v>
      </c>
      <c r="BK1750" s="219">
        <f>ROUND(I1750*H1750,2)</f>
        <v>0</v>
      </c>
      <c r="BL1750" s="20" t="s">
        <v>273</v>
      </c>
      <c r="BM1750" s="218" t="s">
        <v>2173</v>
      </c>
    </row>
    <row r="1751" s="2" customFormat="1" ht="24.15" customHeight="1">
      <c r="A1751" s="41"/>
      <c r="B1751" s="42"/>
      <c r="C1751" s="207" t="s">
        <v>2174</v>
      </c>
      <c r="D1751" s="207" t="s">
        <v>161</v>
      </c>
      <c r="E1751" s="208" t="s">
        <v>2175</v>
      </c>
      <c r="F1751" s="209" t="s">
        <v>2176</v>
      </c>
      <c r="G1751" s="210" t="s">
        <v>235</v>
      </c>
      <c r="H1751" s="211">
        <v>2</v>
      </c>
      <c r="I1751" s="212"/>
      <c r="J1751" s="213">
        <f>ROUND(I1751*H1751,2)</f>
        <v>0</v>
      </c>
      <c r="K1751" s="209" t="s">
        <v>19</v>
      </c>
      <c r="L1751" s="47"/>
      <c r="M1751" s="214" t="s">
        <v>19</v>
      </c>
      <c r="N1751" s="215" t="s">
        <v>40</v>
      </c>
      <c r="O1751" s="87"/>
      <c r="P1751" s="216">
        <f>O1751*H1751</f>
        <v>0</v>
      </c>
      <c r="Q1751" s="216">
        <v>0</v>
      </c>
      <c r="R1751" s="216">
        <f>Q1751*H1751</f>
        <v>0</v>
      </c>
      <c r="S1751" s="216">
        <v>0</v>
      </c>
      <c r="T1751" s="217">
        <f>S1751*H1751</f>
        <v>0</v>
      </c>
      <c r="U1751" s="41"/>
      <c r="V1751" s="41"/>
      <c r="W1751" s="41"/>
      <c r="X1751" s="41"/>
      <c r="Y1751" s="41"/>
      <c r="Z1751" s="41"/>
      <c r="AA1751" s="41"/>
      <c r="AB1751" s="41"/>
      <c r="AC1751" s="41"/>
      <c r="AD1751" s="41"/>
      <c r="AE1751" s="41"/>
      <c r="AR1751" s="218" t="s">
        <v>273</v>
      </c>
      <c r="AT1751" s="218" t="s">
        <v>161</v>
      </c>
      <c r="AU1751" s="218" t="s">
        <v>79</v>
      </c>
      <c r="AY1751" s="20" t="s">
        <v>159</v>
      </c>
      <c r="BE1751" s="219">
        <f>IF(N1751="základní",J1751,0)</f>
        <v>0</v>
      </c>
      <c r="BF1751" s="219">
        <f>IF(N1751="snížená",J1751,0)</f>
        <v>0</v>
      </c>
      <c r="BG1751" s="219">
        <f>IF(N1751="zákl. přenesená",J1751,0)</f>
        <v>0</v>
      </c>
      <c r="BH1751" s="219">
        <f>IF(N1751="sníž. přenesená",J1751,0)</f>
        <v>0</v>
      </c>
      <c r="BI1751" s="219">
        <f>IF(N1751="nulová",J1751,0)</f>
        <v>0</v>
      </c>
      <c r="BJ1751" s="20" t="s">
        <v>77</v>
      </c>
      <c r="BK1751" s="219">
        <f>ROUND(I1751*H1751,2)</f>
        <v>0</v>
      </c>
      <c r="BL1751" s="20" t="s">
        <v>273</v>
      </c>
      <c r="BM1751" s="218" t="s">
        <v>2177</v>
      </c>
    </row>
    <row r="1752" s="2" customFormat="1" ht="24.15" customHeight="1">
      <c r="A1752" s="41"/>
      <c r="B1752" s="42"/>
      <c r="C1752" s="207" t="s">
        <v>2178</v>
      </c>
      <c r="D1752" s="207" t="s">
        <v>161</v>
      </c>
      <c r="E1752" s="208" t="s">
        <v>2179</v>
      </c>
      <c r="F1752" s="209" t="s">
        <v>2165</v>
      </c>
      <c r="G1752" s="210" t="s">
        <v>235</v>
      </c>
      <c r="H1752" s="211">
        <v>1</v>
      </c>
      <c r="I1752" s="212"/>
      <c r="J1752" s="213">
        <f>ROUND(I1752*H1752,2)</f>
        <v>0</v>
      </c>
      <c r="K1752" s="209" t="s">
        <v>19</v>
      </c>
      <c r="L1752" s="47"/>
      <c r="M1752" s="214" t="s">
        <v>19</v>
      </c>
      <c r="N1752" s="215" t="s">
        <v>40</v>
      </c>
      <c r="O1752" s="87"/>
      <c r="P1752" s="216">
        <f>O1752*H1752</f>
        <v>0</v>
      </c>
      <c r="Q1752" s="216">
        <v>0</v>
      </c>
      <c r="R1752" s="216">
        <f>Q1752*H1752</f>
        <v>0</v>
      </c>
      <c r="S1752" s="216">
        <v>0</v>
      </c>
      <c r="T1752" s="217">
        <f>S1752*H1752</f>
        <v>0</v>
      </c>
      <c r="U1752" s="41"/>
      <c r="V1752" s="41"/>
      <c r="W1752" s="41"/>
      <c r="X1752" s="41"/>
      <c r="Y1752" s="41"/>
      <c r="Z1752" s="41"/>
      <c r="AA1752" s="41"/>
      <c r="AB1752" s="41"/>
      <c r="AC1752" s="41"/>
      <c r="AD1752" s="41"/>
      <c r="AE1752" s="41"/>
      <c r="AR1752" s="218" t="s">
        <v>273</v>
      </c>
      <c r="AT1752" s="218" t="s">
        <v>161</v>
      </c>
      <c r="AU1752" s="218" t="s">
        <v>79</v>
      </c>
      <c r="AY1752" s="20" t="s">
        <v>159</v>
      </c>
      <c r="BE1752" s="219">
        <f>IF(N1752="základní",J1752,0)</f>
        <v>0</v>
      </c>
      <c r="BF1752" s="219">
        <f>IF(N1752="snížená",J1752,0)</f>
        <v>0</v>
      </c>
      <c r="BG1752" s="219">
        <f>IF(N1752="zákl. přenesená",J1752,0)</f>
        <v>0</v>
      </c>
      <c r="BH1752" s="219">
        <f>IF(N1752="sníž. přenesená",J1752,0)</f>
        <v>0</v>
      </c>
      <c r="BI1752" s="219">
        <f>IF(N1752="nulová",J1752,0)</f>
        <v>0</v>
      </c>
      <c r="BJ1752" s="20" t="s">
        <v>77</v>
      </c>
      <c r="BK1752" s="219">
        <f>ROUND(I1752*H1752,2)</f>
        <v>0</v>
      </c>
      <c r="BL1752" s="20" t="s">
        <v>273</v>
      </c>
      <c r="BM1752" s="218" t="s">
        <v>2180</v>
      </c>
    </row>
    <row r="1753" s="2" customFormat="1" ht="24.15" customHeight="1">
      <c r="A1753" s="41"/>
      <c r="B1753" s="42"/>
      <c r="C1753" s="207" t="s">
        <v>2181</v>
      </c>
      <c r="D1753" s="207" t="s">
        <v>161</v>
      </c>
      <c r="E1753" s="208" t="s">
        <v>2182</v>
      </c>
      <c r="F1753" s="209" t="s">
        <v>2183</v>
      </c>
      <c r="G1753" s="210" t="s">
        <v>235</v>
      </c>
      <c r="H1753" s="211">
        <v>1</v>
      </c>
      <c r="I1753" s="212"/>
      <c r="J1753" s="213">
        <f>ROUND(I1753*H1753,2)</f>
        <v>0</v>
      </c>
      <c r="K1753" s="209" t="s">
        <v>19</v>
      </c>
      <c r="L1753" s="47"/>
      <c r="M1753" s="214" t="s">
        <v>19</v>
      </c>
      <c r="N1753" s="215" t="s">
        <v>40</v>
      </c>
      <c r="O1753" s="87"/>
      <c r="P1753" s="216">
        <f>O1753*H1753</f>
        <v>0</v>
      </c>
      <c r="Q1753" s="216">
        <v>0</v>
      </c>
      <c r="R1753" s="216">
        <f>Q1753*H1753</f>
        <v>0</v>
      </c>
      <c r="S1753" s="216">
        <v>0</v>
      </c>
      <c r="T1753" s="217">
        <f>S1753*H1753</f>
        <v>0</v>
      </c>
      <c r="U1753" s="41"/>
      <c r="V1753" s="41"/>
      <c r="W1753" s="41"/>
      <c r="X1753" s="41"/>
      <c r="Y1753" s="41"/>
      <c r="Z1753" s="41"/>
      <c r="AA1753" s="41"/>
      <c r="AB1753" s="41"/>
      <c r="AC1753" s="41"/>
      <c r="AD1753" s="41"/>
      <c r="AE1753" s="41"/>
      <c r="AR1753" s="218" t="s">
        <v>273</v>
      </c>
      <c r="AT1753" s="218" t="s">
        <v>161</v>
      </c>
      <c r="AU1753" s="218" t="s">
        <v>79</v>
      </c>
      <c r="AY1753" s="20" t="s">
        <v>159</v>
      </c>
      <c r="BE1753" s="219">
        <f>IF(N1753="základní",J1753,0)</f>
        <v>0</v>
      </c>
      <c r="BF1753" s="219">
        <f>IF(N1753="snížená",J1753,0)</f>
        <v>0</v>
      </c>
      <c r="BG1753" s="219">
        <f>IF(N1753="zákl. přenesená",J1753,0)</f>
        <v>0</v>
      </c>
      <c r="BH1753" s="219">
        <f>IF(N1753="sníž. přenesená",J1753,0)</f>
        <v>0</v>
      </c>
      <c r="BI1753" s="219">
        <f>IF(N1753="nulová",J1753,0)</f>
        <v>0</v>
      </c>
      <c r="BJ1753" s="20" t="s">
        <v>77</v>
      </c>
      <c r="BK1753" s="219">
        <f>ROUND(I1753*H1753,2)</f>
        <v>0</v>
      </c>
      <c r="BL1753" s="20" t="s">
        <v>273</v>
      </c>
      <c r="BM1753" s="218" t="s">
        <v>2184</v>
      </c>
    </row>
    <row r="1754" s="2" customFormat="1" ht="24.15" customHeight="1">
      <c r="A1754" s="41"/>
      <c r="B1754" s="42"/>
      <c r="C1754" s="207" t="s">
        <v>2185</v>
      </c>
      <c r="D1754" s="207" t="s">
        <v>161</v>
      </c>
      <c r="E1754" s="208" t="s">
        <v>2186</v>
      </c>
      <c r="F1754" s="209" t="s">
        <v>2109</v>
      </c>
      <c r="G1754" s="210" t="s">
        <v>235</v>
      </c>
      <c r="H1754" s="211">
        <v>4</v>
      </c>
      <c r="I1754" s="212"/>
      <c r="J1754" s="213">
        <f>ROUND(I1754*H1754,2)</f>
        <v>0</v>
      </c>
      <c r="K1754" s="209" t="s">
        <v>19</v>
      </c>
      <c r="L1754" s="47"/>
      <c r="M1754" s="214" t="s">
        <v>19</v>
      </c>
      <c r="N1754" s="215" t="s">
        <v>40</v>
      </c>
      <c r="O1754" s="87"/>
      <c r="P1754" s="216">
        <f>O1754*H1754</f>
        <v>0</v>
      </c>
      <c r="Q1754" s="216">
        <v>0</v>
      </c>
      <c r="R1754" s="216">
        <f>Q1754*H1754</f>
        <v>0</v>
      </c>
      <c r="S1754" s="216">
        <v>0</v>
      </c>
      <c r="T1754" s="217">
        <f>S1754*H1754</f>
        <v>0</v>
      </c>
      <c r="U1754" s="41"/>
      <c r="V1754" s="41"/>
      <c r="W1754" s="41"/>
      <c r="X1754" s="41"/>
      <c r="Y1754" s="41"/>
      <c r="Z1754" s="41"/>
      <c r="AA1754" s="41"/>
      <c r="AB1754" s="41"/>
      <c r="AC1754" s="41"/>
      <c r="AD1754" s="41"/>
      <c r="AE1754" s="41"/>
      <c r="AR1754" s="218" t="s">
        <v>273</v>
      </c>
      <c r="AT1754" s="218" t="s">
        <v>161</v>
      </c>
      <c r="AU1754" s="218" t="s">
        <v>79</v>
      </c>
      <c r="AY1754" s="20" t="s">
        <v>159</v>
      </c>
      <c r="BE1754" s="219">
        <f>IF(N1754="základní",J1754,0)</f>
        <v>0</v>
      </c>
      <c r="BF1754" s="219">
        <f>IF(N1754="snížená",J1754,0)</f>
        <v>0</v>
      </c>
      <c r="BG1754" s="219">
        <f>IF(N1754="zákl. přenesená",J1754,0)</f>
        <v>0</v>
      </c>
      <c r="BH1754" s="219">
        <f>IF(N1754="sníž. přenesená",J1754,0)</f>
        <v>0</v>
      </c>
      <c r="BI1754" s="219">
        <f>IF(N1754="nulová",J1754,0)</f>
        <v>0</v>
      </c>
      <c r="BJ1754" s="20" t="s">
        <v>77</v>
      </c>
      <c r="BK1754" s="219">
        <f>ROUND(I1754*H1754,2)</f>
        <v>0</v>
      </c>
      <c r="BL1754" s="20" t="s">
        <v>273</v>
      </c>
      <c r="BM1754" s="218" t="s">
        <v>2187</v>
      </c>
    </row>
    <row r="1755" s="2" customFormat="1" ht="24.15" customHeight="1">
      <c r="A1755" s="41"/>
      <c r="B1755" s="42"/>
      <c r="C1755" s="207" t="s">
        <v>2188</v>
      </c>
      <c r="D1755" s="207" t="s">
        <v>161</v>
      </c>
      <c r="E1755" s="208" t="s">
        <v>2189</v>
      </c>
      <c r="F1755" s="209" t="s">
        <v>2190</v>
      </c>
      <c r="G1755" s="210" t="s">
        <v>235</v>
      </c>
      <c r="H1755" s="211">
        <v>1</v>
      </c>
      <c r="I1755" s="212"/>
      <c r="J1755" s="213">
        <f>ROUND(I1755*H1755,2)</f>
        <v>0</v>
      </c>
      <c r="K1755" s="209" t="s">
        <v>19</v>
      </c>
      <c r="L1755" s="47"/>
      <c r="M1755" s="214" t="s">
        <v>19</v>
      </c>
      <c r="N1755" s="215" t="s">
        <v>40</v>
      </c>
      <c r="O1755" s="87"/>
      <c r="P1755" s="216">
        <f>O1755*H1755</f>
        <v>0</v>
      </c>
      <c r="Q1755" s="216">
        <v>0</v>
      </c>
      <c r="R1755" s="216">
        <f>Q1755*H1755</f>
        <v>0</v>
      </c>
      <c r="S1755" s="216">
        <v>0</v>
      </c>
      <c r="T1755" s="217">
        <f>S1755*H1755</f>
        <v>0</v>
      </c>
      <c r="U1755" s="41"/>
      <c r="V1755" s="41"/>
      <c r="W1755" s="41"/>
      <c r="X1755" s="41"/>
      <c r="Y1755" s="41"/>
      <c r="Z1755" s="41"/>
      <c r="AA1755" s="41"/>
      <c r="AB1755" s="41"/>
      <c r="AC1755" s="41"/>
      <c r="AD1755" s="41"/>
      <c r="AE1755" s="41"/>
      <c r="AR1755" s="218" t="s">
        <v>273</v>
      </c>
      <c r="AT1755" s="218" t="s">
        <v>161</v>
      </c>
      <c r="AU1755" s="218" t="s">
        <v>79</v>
      </c>
      <c r="AY1755" s="20" t="s">
        <v>159</v>
      </c>
      <c r="BE1755" s="219">
        <f>IF(N1755="základní",J1755,0)</f>
        <v>0</v>
      </c>
      <c r="BF1755" s="219">
        <f>IF(N1755="snížená",J1755,0)</f>
        <v>0</v>
      </c>
      <c r="BG1755" s="219">
        <f>IF(N1755="zákl. přenesená",J1755,0)</f>
        <v>0</v>
      </c>
      <c r="BH1755" s="219">
        <f>IF(N1755="sníž. přenesená",J1755,0)</f>
        <v>0</v>
      </c>
      <c r="BI1755" s="219">
        <f>IF(N1755="nulová",J1755,0)</f>
        <v>0</v>
      </c>
      <c r="BJ1755" s="20" t="s">
        <v>77</v>
      </c>
      <c r="BK1755" s="219">
        <f>ROUND(I1755*H1755,2)</f>
        <v>0</v>
      </c>
      <c r="BL1755" s="20" t="s">
        <v>273</v>
      </c>
      <c r="BM1755" s="218" t="s">
        <v>2191</v>
      </c>
    </row>
    <row r="1756" s="2" customFormat="1" ht="24.15" customHeight="1">
      <c r="A1756" s="41"/>
      <c r="B1756" s="42"/>
      <c r="C1756" s="207" t="s">
        <v>2192</v>
      </c>
      <c r="D1756" s="207" t="s">
        <v>161</v>
      </c>
      <c r="E1756" s="208" t="s">
        <v>2193</v>
      </c>
      <c r="F1756" s="209" t="s">
        <v>2194</v>
      </c>
      <c r="G1756" s="210" t="s">
        <v>235</v>
      </c>
      <c r="H1756" s="211">
        <v>1</v>
      </c>
      <c r="I1756" s="212"/>
      <c r="J1756" s="213">
        <f>ROUND(I1756*H1756,2)</f>
        <v>0</v>
      </c>
      <c r="K1756" s="209" t="s">
        <v>19</v>
      </c>
      <c r="L1756" s="47"/>
      <c r="M1756" s="214" t="s">
        <v>19</v>
      </c>
      <c r="N1756" s="215" t="s">
        <v>40</v>
      </c>
      <c r="O1756" s="87"/>
      <c r="P1756" s="216">
        <f>O1756*H1756</f>
        <v>0</v>
      </c>
      <c r="Q1756" s="216">
        <v>0</v>
      </c>
      <c r="R1756" s="216">
        <f>Q1756*H1756</f>
        <v>0</v>
      </c>
      <c r="S1756" s="216">
        <v>0</v>
      </c>
      <c r="T1756" s="217">
        <f>S1756*H1756</f>
        <v>0</v>
      </c>
      <c r="U1756" s="41"/>
      <c r="V1756" s="41"/>
      <c r="W1756" s="41"/>
      <c r="X1756" s="41"/>
      <c r="Y1756" s="41"/>
      <c r="Z1756" s="41"/>
      <c r="AA1756" s="41"/>
      <c r="AB1756" s="41"/>
      <c r="AC1756" s="41"/>
      <c r="AD1756" s="41"/>
      <c r="AE1756" s="41"/>
      <c r="AR1756" s="218" t="s">
        <v>273</v>
      </c>
      <c r="AT1756" s="218" t="s">
        <v>161</v>
      </c>
      <c r="AU1756" s="218" t="s">
        <v>79</v>
      </c>
      <c r="AY1756" s="20" t="s">
        <v>159</v>
      </c>
      <c r="BE1756" s="219">
        <f>IF(N1756="základní",J1756,0)</f>
        <v>0</v>
      </c>
      <c r="BF1756" s="219">
        <f>IF(N1756="snížená",J1756,0)</f>
        <v>0</v>
      </c>
      <c r="BG1756" s="219">
        <f>IF(N1756="zákl. přenesená",J1756,0)</f>
        <v>0</v>
      </c>
      <c r="BH1756" s="219">
        <f>IF(N1756="sníž. přenesená",J1756,0)</f>
        <v>0</v>
      </c>
      <c r="BI1756" s="219">
        <f>IF(N1756="nulová",J1756,0)</f>
        <v>0</v>
      </c>
      <c r="BJ1756" s="20" t="s">
        <v>77</v>
      </c>
      <c r="BK1756" s="219">
        <f>ROUND(I1756*H1756,2)</f>
        <v>0</v>
      </c>
      <c r="BL1756" s="20" t="s">
        <v>273</v>
      </c>
      <c r="BM1756" s="218" t="s">
        <v>2195</v>
      </c>
    </row>
    <row r="1757" s="12" customFormat="1" ht="22.8" customHeight="1">
      <c r="A1757" s="12"/>
      <c r="B1757" s="191"/>
      <c r="C1757" s="192"/>
      <c r="D1757" s="193" t="s">
        <v>68</v>
      </c>
      <c r="E1757" s="205" t="s">
        <v>2196</v>
      </c>
      <c r="F1757" s="205" t="s">
        <v>2197</v>
      </c>
      <c r="G1757" s="192"/>
      <c r="H1757" s="192"/>
      <c r="I1757" s="195"/>
      <c r="J1757" s="206">
        <f>BK1757</f>
        <v>0</v>
      </c>
      <c r="K1757" s="192"/>
      <c r="L1757" s="197"/>
      <c r="M1757" s="198"/>
      <c r="N1757" s="199"/>
      <c r="O1757" s="199"/>
      <c r="P1757" s="200">
        <f>SUM(P1758:P1782)</f>
        <v>0</v>
      </c>
      <c r="Q1757" s="199"/>
      <c r="R1757" s="200">
        <f>SUM(R1758:R1782)</f>
        <v>0</v>
      </c>
      <c r="S1757" s="199"/>
      <c r="T1757" s="201">
        <f>SUM(T1758:T1782)</f>
        <v>4.6196250000000001</v>
      </c>
      <c r="U1757" s="12"/>
      <c r="V1757" s="12"/>
      <c r="W1757" s="12"/>
      <c r="X1757" s="12"/>
      <c r="Y1757" s="12"/>
      <c r="Z1757" s="12"/>
      <c r="AA1757" s="12"/>
      <c r="AB1757" s="12"/>
      <c r="AC1757" s="12"/>
      <c r="AD1757" s="12"/>
      <c r="AE1757" s="12"/>
      <c r="AR1757" s="202" t="s">
        <v>79</v>
      </c>
      <c r="AT1757" s="203" t="s">
        <v>68</v>
      </c>
      <c r="AU1757" s="203" t="s">
        <v>77</v>
      </c>
      <c r="AY1757" s="202" t="s">
        <v>159</v>
      </c>
      <c r="BK1757" s="204">
        <f>SUM(BK1758:BK1782)</f>
        <v>0</v>
      </c>
    </row>
    <row r="1758" s="2" customFormat="1" ht="33" customHeight="1">
      <c r="A1758" s="41"/>
      <c r="B1758" s="42"/>
      <c r="C1758" s="207" t="s">
        <v>2198</v>
      </c>
      <c r="D1758" s="207" t="s">
        <v>161</v>
      </c>
      <c r="E1758" s="208" t="s">
        <v>2199</v>
      </c>
      <c r="F1758" s="209" t="s">
        <v>2200</v>
      </c>
      <c r="G1758" s="210" t="s">
        <v>251</v>
      </c>
      <c r="H1758" s="211">
        <v>8.8949999999999996</v>
      </c>
      <c r="I1758" s="212"/>
      <c r="J1758" s="213">
        <f>ROUND(I1758*H1758,2)</f>
        <v>0</v>
      </c>
      <c r="K1758" s="209" t="s">
        <v>19</v>
      </c>
      <c r="L1758" s="47"/>
      <c r="M1758" s="214" t="s">
        <v>19</v>
      </c>
      <c r="N1758" s="215" t="s">
        <v>40</v>
      </c>
      <c r="O1758" s="87"/>
      <c r="P1758" s="216">
        <f>O1758*H1758</f>
        <v>0</v>
      </c>
      <c r="Q1758" s="216">
        <v>0</v>
      </c>
      <c r="R1758" s="216">
        <f>Q1758*H1758</f>
        <v>0</v>
      </c>
      <c r="S1758" s="216">
        <v>0</v>
      </c>
      <c r="T1758" s="217">
        <f>S1758*H1758</f>
        <v>0</v>
      </c>
      <c r="U1758" s="41"/>
      <c r="V1758" s="41"/>
      <c r="W1758" s="41"/>
      <c r="X1758" s="41"/>
      <c r="Y1758" s="41"/>
      <c r="Z1758" s="41"/>
      <c r="AA1758" s="41"/>
      <c r="AB1758" s="41"/>
      <c r="AC1758" s="41"/>
      <c r="AD1758" s="41"/>
      <c r="AE1758" s="41"/>
      <c r="AR1758" s="218" t="s">
        <v>273</v>
      </c>
      <c r="AT1758" s="218" t="s">
        <v>161</v>
      </c>
      <c r="AU1758" s="218" t="s">
        <v>79</v>
      </c>
      <c r="AY1758" s="20" t="s">
        <v>159</v>
      </c>
      <c r="BE1758" s="219">
        <f>IF(N1758="základní",J1758,0)</f>
        <v>0</v>
      </c>
      <c r="BF1758" s="219">
        <f>IF(N1758="snížená",J1758,0)</f>
        <v>0</v>
      </c>
      <c r="BG1758" s="219">
        <f>IF(N1758="zákl. přenesená",J1758,0)</f>
        <v>0</v>
      </c>
      <c r="BH1758" s="219">
        <f>IF(N1758="sníž. přenesená",J1758,0)</f>
        <v>0</v>
      </c>
      <c r="BI1758" s="219">
        <f>IF(N1758="nulová",J1758,0)</f>
        <v>0</v>
      </c>
      <c r="BJ1758" s="20" t="s">
        <v>77</v>
      </c>
      <c r="BK1758" s="219">
        <f>ROUND(I1758*H1758,2)</f>
        <v>0</v>
      </c>
      <c r="BL1758" s="20" t="s">
        <v>273</v>
      </c>
      <c r="BM1758" s="218" t="s">
        <v>2201</v>
      </c>
    </row>
    <row r="1759" s="14" customFormat="1">
      <c r="A1759" s="14"/>
      <c r="B1759" s="236"/>
      <c r="C1759" s="237"/>
      <c r="D1759" s="227" t="s">
        <v>170</v>
      </c>
      <c r="E1759" s="238" t="s">
        <v>19</v>
      </c>
      <c r="F1759" s="239" t="s">
        <v>2202</v>
      </c>
      <c r="G1759" s="237"/>
      <c r="H1759" s="240">
        <v>8.8949999999999996</v>
      </c>
      <c r="I1759" s="241"/>
      <c r="J1759" s="237"/>
      <c r="K1759" s="237"/>
      <c r="L1759" s="242"/>
      <c r="M1759" s="243"/>
      <c r="N1759" s="244"/>
      <c r="O1759" s="244"/>
      <c r="P1759" s="244"/>
      <c r="Q1759" s="244"/>
      <c r="R1759" s="244"/>
      <c r="S1759" s="244"/>
      <c r="T1759" s="245"/>
      <c r="U1759" s="14"/>
      <c r="V1759" s="14"/>
      <c r="W1759" s="14"/>
      <c r="X1759" s="14"/>
      <c r="Y1759" s="14"/>
      <c r="Z1759" s="14"/>
      <c r="AA1759" s="14"/>
      <c r="AB1759" s="14"/>
      <c r="AC1759" s="14"/>
      <c r="AD1759" s="14"/>
      <c r="AE1759" s="14"/>
      <c r="AT1759" s="246" t="s">
        <v>170</v>
      </c>
      <c r="AU1759" s="246" t="s">
        <v>79</v>
      </c>
      <c r="AV1759" s="14" t="s">
        <v>79</v>
      </c>
      <c r="AW1759" s="14" t="s">
        <v>31</v>
      </c>
      <c r="AX1759" s="14" t="s">
        <v>77</v>
      </c>
      <c r="AY1759" s="246" t="s">
        <v>159</v>
      </c>
    </row>
    <row r="1760" s="2" customFormat="1" ht="33" customHeight="1">
      <c r="A1760" s="41"/>
      <c r="B1760" s="42"/>
      <c r="C1760" s="207" t="s">
        <v>2203</v>
      </c>
      <c r="D1760" s="207" t="s">
        <v>161</v>
      </c>
      <c r="E1760" s="208" t="s">
        <v>2204</v>
      </c>
      <c r="F1760" s="209" t="s">
        <v>2205</v>
      </c>
      <c r="G1760" s="210" t="s">
        <v>251</v>
      </c>
      <c r="H1760" s="211">
        <v>6.5549999999999997</v>
      </c>
      <c r="I1760" s="212"/>
      <c r="J1760" s="213">
        <f>ROUND(I1760*H1760,2)</f>
        <v>0</v>
      </c>
      <c r="K1760" s="209" t="s">
        <v>19</v>
      </c>
      <c r="L1760" s="47"/>
      <c r="M1760" s="214" t="s">
        <v>19</v>
      </c>
      <c r="N1760" s="215" t="s">
        <v>40</v>
      </c>
      <c r="O1760" s="87"/>
      <c r="P1760" s="216">
        <f>O1760*H1760</f>
        <v>0</v>
      </c>
      <c r="Q1760" s="216">
        <v>0</v>
      </c>
      <c r="R1760" s="216">
        <f>Q1760*H1760</f>
        <v>0</v>
      </c>
      <c r="S1760" s="216">
        <v>0</v>
      </c>
      <c r="T1760" s="217">
        <f>S1760*H1760</f>
        <v>0</v>
      </c>
      <c r="U1760" s="41"/>
      <c r="V1760" s="41"/>
      <c r="W1760" s="41"/>
      <c r="X1760" s="41"/>
      <c r="Y1760" s="41"/>
      <c r="Z1760" s="41"/>
      <c r="AA1760" s="41"/>
      <c r="AB1760" s="41"/>
      <c r="AC1760" s="41"/>
      <c r="AD1760" s="41"/>
      <c r="AE1760" s="41"/>
      <c r="AR1760" s="218" t="s">
        <v>273</v>
      </c>
      <c r="AT1760" s="218" t="s">
        <v>161</v>
      </c>
      <c r="AU1760" s="218" t="s">
        <v>79</v>
      </c>
      <c r="AY1760" s="20" t="s">
        <v>159</v>
      </c>
      <c r="BE1760" s="219">
        <f>IF(N1760="základní",J1760,0)</f>
        <v>0</v>
      </c>
      <c r="BF1760" s="219">
        <f>IF(N1760="snížená",J1760,0)</f>
        <v>0</v>
      </c>
      <c r="BG1760" s="219">
        <f>IF(N1760="zákl. přenesená",J1760,0)</f>
        <v>0</v>
      </c>
      <c r="BH1760" s="219">
        <f>IF(N1760="sníž. přenesená",J1760,0)</f>
        <v>0</v>
      </c>
      <c r="BI1760" s="219">
        <f>IF(N1760="nulová",J1760,0)</f>
        <v>0</v>
      </c>
      <c r="BJ1760" s="20" t="s">
        <v>77</v>
      </c>
      <c r="BK1760" s="219">
        <f>ROUND(I1760*H1760,2)</f>
        <v>0</v>
      </c>
      <c r="BL1760" s="20" t="s">
        <v>273</v>
      </c>
      <c r="BM1760" s="218" t="s">
        <v>2206</v>
      </c>
    </row>
    <row r="1761" s="14" customFormat="1">
      <c r="A1761" s="14"/>
      <c r="B1761" s="236"/>
      <c r="C1761" s="237"/>
      <c r="D1761" s="227" t="s">
        <v>170</v>
      </c>
      <c r="E1761" s="238" t="s">
        <v>19</v>
      </c>
      <c r="F1761" s="239" t="s">
        <v>2207</v>
      </c>
      <c r="G1761" s="237"/>
      <c r="H1761" s="240">
        <v>6.5549999999999997</v>
      </c>
      <c r="I1761" s="241"/>
      <c r="J1761" s="237"/>
      <c r="K1761" s="237"/>
      <c r="L1761" s="242"/>
      <c r="M1761" s="243"/>
      <c r="N1761" s="244"/>
      <c r="O1761" s="244"/>
      <c r="P1761" s="244"/>
      <c r="Q1761" s="244"/>
      <c r="R1761" s="244"/>
      <c r="S1761" s="244"/>
      <c r="T1761" s="245"/>
      <c r="U1761" s="14"/>
      <c r="V1761" s="14"/>
      <c r="W1761" s="14"/>
      <c r="X1761" s="14"/>
      <c r="Y1761" s="14"/>
      <c r="Z1761" s="14"/>
      <c r="AA1761" s="14"/>
      <c r="AB1761" s="14"/>
      <c r="AC1761" s="14"/>
      <c r="AD1761" s="14"/>
      <c r="AE1761" s="14"/>
      <c r="AT1761" s="246" t="s">
        <v>170</v>
      </c>
      <c r="AU1761" s="246" t="s">
        <v>79</v>
      </c>
      <c r="AV1761" s="14" t="s">
        <v>79</v>
      </c>
      <c r="AW1761" s="14" t="s">
        <v>31</v>
      </c>
      <c r="AX1761" s="14" t="s">
        <v>77</v>
      </c>
      <c r="AY1761" s="246" t="s">
        <v>159</v>
      </c>
    </row>
    <row r="1762" s="2" customFormat="1" ht="33" customHeight="1">
      <c r="A1762" s="41"/>
      <c r="B1762" s="42"/>
      <c r="C1762" s="207" t="s">
        <v>2208</v>
      </c>
      <c r="D1762" s="207" t="s">
        <v>161</v>
      </c>
      <c r="E1762" s="208" t="s">
        <v>2209</v>
      </c>
      <c r="F1762" s="209" t="s">
        <v>2210</v>
      </c>
      <c r="G1762" s="210" t="s">
        <v>251</v>
      </c>
      <c r="H1762" s="211">
        <v>1.425</v>
      </c>
      <c r="I1762" s="212"/>
      <c r="J1762" s="213">
        <f>ROUND(I1762*H1762,2)</f>
        <v>0</v>
      </c>
      <c r="K1762" s="209" t="s">
        <v>19</v>
      </c>
      <c r="L1762" s="47"/>
      <c r="M1762" s="214" t="s">
        <v>19</v>
      </c>
      <c r="N1762" s="215" t="s">
        <v>40</v>
      </c>
      <c r="O1762" s="87"/>
      <c r="P1762" s="216">
        <f>O1762*H1762</f>
        <v>0</v>
      </c>
      <c r="Q1762" s="216">
        <v>0</v>
      </c>
      <c r="R1762" s="216">
        <f>Q1762*H1762</f>
        <v>0</v>
      </c>
      <c r="S1762" s="216">
        <v>0</v>
      </c>
      <c r="T1762" s="217">
        <f>S1762*H1762</f>
        <v>0</v>
      </c>
      <c r="U1762" s="41"/>
      <c r="V1762" s="41"/>
      <c r="W1762" s="41"/>
      <c r="X1762" s="41"/>
      <c r="Y1762" s="41"/>
      <c r="Z1762" s="41"/>
      <c r="AA1762" s="41"/>
      <c r="AB1762" s="41"/>
      <c r="AC1762" s="41"/>
      <c r="AD1762" s="41"/>
      <c r="AE1762" s="41"/>
      <c r="AR1762" s="218" t="s">
        <v>273</v>
      </c>
      <c r="AT1762" s="218" t="s">
        <v>161</v>
      </c>
      <c r="AU1762" s="218" t="s">
        <v>79</v>
      </c>
      <c r="AY1762" s="20" t="s">
        <v>159</v>
      </c>
      <c r="BE1762" s="219">
        <f>IF(N1762="základní",J1762,0)</f>
        <v>0</v>
      </c>
      <c r="BF1762" s="219">
        <f>IF(N1762="snížená",J1762,0)</f>
        <v>0</v>
      </c>
      <c r="BG1762" s="219">
        <f>IF(N1762="zákl. přenesená",J1762,0)</f>
        <v>0</v>
      </c>
      <c r="BH1762" s="219">
        <f>IF(N1762="sníž. přenesená",J1762,0)</f>
        <v>0</v>
      </c>
      <c r="BI1762" s="219">
        <f>IF(N1762="nulová",J1762,0)</f>
        <v>0</v>
      </c>
      <c r="BJ1762" s="20" t="s">
        <v>77</v>
      </c>
      <c r="BK1762" s="219">
        <f>ROUND(I1762*H1762,2)</f>
        <v>0</v>
      </c>
      <c r="BL1762" s="20" t="s">
        <v>273</v>
      </c>
      <c r="BM1762" s="218" t="s">
        <v>2211</v>
      </c>
    </row>
    <row r="1763" s="14" customFormat="1">
      <c r="A1763" s="14"/>
      <c r="B1763" s="236"/>
      <c r="C1763" s="237"/>
      <c r="D1763" s="227" t="s">
        <v>170</v>
      </c>
      <c r="E1763" s="238" t="s">
        <v>19</v>
      </c>
      <c r="F1763" s="239" t="s">
        <v>2212</v>
      </c>
      <c r="G1763" s="237"/>
      <c r="H1763" s="240">
        <v>1.425</v>
      </c>
      <c r="I1763" s="241"/>
      <c r="J1763" s="237"/>
      <c r="K1763" s="237"/>
      <c r="L1763" s="242"/>
      <c r="M1763" s="243"/>
      <c r="N1763" s="244"/>
      <c r="O1763" s="244"/>
      <c r="P1763" s="244"/>
      <c r="Q1763" s="244"/>
      <c r="R1763" s="244"/>
      <c r="S1763" s="244"/>
      <c r="T1763" s="245"/>
      <c r="U1763" s="14"/>
      <c r="V1763" s="14"/>
      <c r="W1763" s="14"/>
      <c r="X1763" s="14"/>
      <c r="Y1763" s="14"/>
      <c r="Z1763" s="14"/>
      <c r="AA1763" s="14"/>
      <c r="AB1763" s="14"/>
      <c r="AC1763" s="14"/>
      <c r="AD1763" s="14"/>
      <c r="AE1763" s="14"/>
      <c r="AT1763" s="246" t="s">
        <v>170</v>
      </c>
      <c r="AU1763" s="246" t="s">
        <v>79</v>
      </c>
      <c r="AV1763" s="14" t="s">
        <v>79</v>
      </c>
      <c r="AW1763" s="14" t="s">
        <v>31</v>
      </c>
      <c r="AX1763" s="14" t="s">
        <v>77</v>
      </c>
      <c r="AY1763" s="246" t="s">
        <v>159</v>
      </c>
    </row>
    <row r="1764" s="2" customFormat="1" ht="33" customHeight="1">
      <c r="A1764" s="41"/>
      <c r="B1764" s="42"/>
      <c r="C1764" s="207" t="s">
        <v>2213</v>
      </c>
      <c r="D1764" s="207" t="s">
        <v>161</v>
      </c>
      <c r="E1764" s="208" t="s">
        <v>2214</v>
      </c>
      <c r="F1764" s="209" t="s">
        <v>2215</v>
      </c>
      <c r="G1764" s="210" t="s">
        <v>251</v>
      </c>
      <c r="H1764" s="211">
        <v>52.350000000000001</v>
      </c>
      <c r="I1764" s="212"/>
      <c r="J1764" s="213">
        <f>ROUND(I1764*H1764,2)</f>
        <v>0</v>
      </c>
      <c r="K1764" s="209" t="s">
        <v>19</v>
      </c>
      <c r="L1764" s="47"/>
      <c r="M1764" s="214" t="s">
        <v>19</v>
      </c>
      <c r="N1764" s="215" t="s">
        <v>40</v>
      </c>
      <c r="O1764" s="87"/>
      <c r="P1764" s="216">
        <f>O1764*H1764</f>
        <v>0</v>
      </c>
      <c r="Q1764" s="216">
        <v>0</v>
      </c>
      <c r="R1764" s="216">
        <f>Q1764*H1764</f>
        <v>0</v>
      </c>
      <c r="S1764" s="216">
        <v>0</v>
      </c>
      <c r="T1764" s="217">
        <f>S1764*H1764</f>
        <v>0</v>
      </c>
      <c r="U1764" s="41"/>
      <c r="V1764" s="41"/>
      <c r="W1764" s="41"/>
      <c r="X1764" s="41"/>
      <c r="Y1764" s="41"/>
      <c r="Z1764" s="41"/>
      <c r="AA1764" s="41"/>
      <c r="AB1764" s="41"/>
      <c r="AC1764" s="41"/>
      <c r="AD1764" s="41"/>
      <c r="AE1764" s="41"/>
      <c r="AR1764" s="218" t="s">
        <v>273</v>
      </c>
      <c r="AT1764" s="218" t="s">
        <v>161</v>
      </c>
      <c r="AU1764" s="218" t="s">
        <v>79</v>
      </c>
      <c r="AY1764" s="20" t="s">
        <v>159</v>
      </c>
      <c r="BE1764" s="219">
        <f>IF(N1764="základní",J1764,0)</f>
        <v>0</v>
      </c>
      <c r="BF1764" s="219">
        <f>IF(N1764="snížená",J1764,0)</f>
        <v>0</v>
      </c>
      <c r="BG1764" s="219">
        <f>IF(N1764="zákl. přenesená",J1764,0)</f>
        <v>0</v>
      </c>
      <c r="BH1764" s="219">
        <f>IF(N1764="sníž. přenesená",J1764,0)</f>
        <v>0</v>
      </c>
      <c r="BI1764" s="219">
        <f>IF(N1764="nulová",J1764,0)</f>
        <v>0</v>
      </c>
      <c r="BJ1764" s="20" t="s">
        <v>77</v>
      </c>
      <c r="BK1764" s="219">
        <f>ROUND(I1764*H1764,2)</f>
        <v>0</v>
      </c>
      <c r="BL1764" s="20" t="s">
        <v>273</v>
      </c>
      <c r="BM1764" s="218" t="s">
        <v>2216</v>
      </c>
    </row>
    <row r="1765" s="14" customFormat="1">
      <c r="A1765" s="14"/>
      <c r="B1765" s="236"/>
      <c r="C1765" s="237"/>
      <c r="D1765" s="227" t="s">
        <v>170</v>
      </c>
      <c r="E1765" s="238" t="s">
        <v>19</v>
      </c>
      <c r="F1765" s="239" t="s">
        <v>2217</v>
      </c>
      <c r="G1765" s="237"/>
      <c r="H1765" s="240">
        <v>52.350000000000001</v>
      </c>
      <c r="I1765" s="241"/>
      <c r="J1765" s="237"/>
      <c r="K1765" s="237"/>
      <c r="L1765" s="242"/>
      <c r="M1765" s="243"/>
      <c r="N1765" s="244"/>
      <c r="O1765" s="244"/>
      <c r="P1765" s="244"/>
      <c r="Q1765" s="244"/>
      <c r="R1765" s="244"/>
      <c r="S1765" s="244"/>
      <c r="T1765" s="245"/>
      <c r="U1765" s="14"/>
      <c r="V1765" s="14"/>
      <c r="W1765" s="14"/>
      <c r="X1765" s="14"/>
      <c r="Y1765" s="14"/>
      <c r="Z1765" s="14"/>
      <c r="AA1765" s="14"/>
      <c r="AB1765" s="14"/>
      <c r="AC1765" s="14"/>
      <c r="AD1765" s="14"/>
      <c r="AE1765" s="14"/>
      <c r="AT1765" s="246" t="s">
        <v>170</v>
      </c>
      <c r="AU1765" s="246" t="s">
        <v>79</v>
      </c>
      <c r="AV1765" s="14" t="s">
        <v>79</v>
      </c>
      <c r="AW1765" s="14" t="s">
        <v>31</v>
      </c>
      <c r="AX1765" s="14" t="s">
        <v>77</v>
      </c>
      <c r="AY1765" s="246" t="s">
        <v>159</v>
      </c>
    </row>
    <row r="1766" s="2" customFormat="1" ht="33" customHeight="1">
      <c r="A1766" s="41"/>
      <c r="B1766" s="42"/>
      <c r="C1766" s="207" t="s">
        <v>2218</v>
      </c>
      <c r="D1766" s="207" t="s">
        <v>161</v>
      </c>
      <c r="E1766" s="208" t="s">
        <v>2219</v>
      </c>
      <c r="F1766" s="209" t="s">
        <v>2220</v>
      </c>
      <c r="G1766" s="210" t="s">
        <v>251</v>
      </c>
      <c r="H1766" s="211">
        <v>6.2999999999999998</v>
      </c>
      <c r="I1766" s="212"/>
      <c r="J1766" s="213">
        <f>ROUND(I1766*H1766,2)</f>
        <v>0</v>
      </c>
      <c r="K1766" s="209" t="s">
        <v>19</v>
      </c>
      <c r="L1766" s="47"/>
      <c r="M1766" s="214" t="s">
        <v>19</v>
      </c>
      <c r="N1766" s="215" t="s">
        <v>40</v>
      </c>
      <c r="O1766" s="87"/>
      <c r="P1766" s="216">
        <f>O1766*H1766</f>
        <v>0</v>
      </c>
      <c r="Q1766" s="216">
        <v>0</v>
      </c>
      <c r="R1766" s="216">
        <f>Q1766*H1766</f>
        <v>0</v>
      </c>
      <c r="S1766" s="216">
        <v>0</v>
      </c>
      <c r="T1766" s="217">
        <f>S1766*H1766</f>
        <v>0</v>
      </c>
      <c r="U1766" s="41"/>
      <c r="V1766" s="41"/>
      <c r="W1766" s="41"/>
      <c r="X1766" s="41"/>
      <c r="Y1766" s="41"/>
      <c r="Z1766" s="41"/>
      <c r="AA1766" s="41"/>
      <c r="AB1766" s="41"/>
      <c r="AC1766" s="41"/>
      <c r="AD1766" s="41"/>
      <c r="AE1766" s="41"/>
      <c r="AR1766" s="218" t="s">
        <v>273</v>
      </c>
      <c r="AT1766" s="218" t="s">
        <v>161</v>
      </c>
      <c r="AU1766" s="218" t="s">
        <v>79</v>
      </c>
      <c r="AY1766" s="20" t="s">
        <v>159</v>
      </c>
      <c r="BE1766" s="219">
        <f>IF(N1766="základní",J1766,0)</f>
        <v>0</v>
      </c>
      <c r="BF1766" s="219">
        <f>IF(N1766="snížená",J1766,0)</f>
        <v>0</v>
      </c>
      <c r="BG1766" s="219">
        <f>IF(N1766="zákl. přenesená",J1766,0)</f>
        <v>0</v>
      </c>
      <c r="BH1766" s="219">
        <f>IF(N1766="sníž. přenesená",J1766,0)</f>
        <v>0</v>
      </c>
      <c r="BI1766" s="219">
        <f>IF(N1766="nulová",J1766,0)</f>
        <v>0</v>
      </c>
      <c r="BJ1766" s="20" t="s">
        <v>77</v>
      </c>
      <c r="BK1766" s="219">
        <f>ROUND(I1766*H1766,2)</f>
        <v>0</v>
      </c>
      <c r="BL1766" s="20" t="s">
        <v>273</v>
      </c>
      <c r="BM1766" s="218" t="s">
        <v>2221</v>
      </c>
    </row>
    <row r="1767" s="14" customFormat="1">
      <c r="A1767" s="14"/>
      <c r="B1767" s="236"/>
      <c r="C1767" s="237"/>
      <c r="D1767" s="227" t="s">
        <v>170</v>
      </c>
      <c r="E1767" s="238" t="s">
        <v>19</v>
      </c>
      <c r="F1767" s="239" t="s">
        <v>2222</v>
      </c>
      <c r="G1767" s="237"/>
      <c r="H1767" s="240">
        <v>6.2999999999999998</v>
      </c>
      <c r="I1767" s="241"/>
      <c r="J1767" s="237"/>
      <c r="K1767" s="237"/>
      <c r="L1767" s="242"/>
      <c r="M1767" s="243"/>
      <c r="N1767" s="244"/>
      <c r="O1767" s="244"/>
      <c r="P1767" s="244"/>
      <c r="Q1767" s="244"/>
      <c r="R1767" s="244"/>
      <c r="S1767" s="244"/>
      <c r="T1767" s="245"/>
      <c r="U1767" s="14"/>
      <c r="V1767" s="14"/>
      <c r="W1767" s="14"/>
      <c r="X1767" s="14"/>
      <c r="Y1767" s="14"/>
      <c r="Z1767" s="14"/>
      <c r="AA1767" s="14"/>
      <c r="AB1767" s="14"/>
      <c r="AC1767" s="14"/>
      <c r="AD1767" s="14"/>
      <c r="AE1767" s="14"/>
      <c r="AT1767" s="246" t="s">
        <v>170</v>
      </c>
      <c r="AU1767" s="246" t="s">
        <v>79</v>
      </c>
      <c r="AV1767" s="14" t="s">
        <v>79</v>
      </c>
      <c r="AW1767" s="14" t="s">
        <v>31</v>
      </c>
      <c r="AX1767" s="14" t="s">
        <v>77</v>
      </c>
      <c r="AY1767" s="246" t="s">
        <v>159</v>
      </c>
    </row>
    <row r="1768" s="2" customFormat="1" ht="33" customHeight="1">
      <c r="A1768" s="41"/>
      <c r="B1768" s="42"/>
      <c r="C1768" s="207" t="s">
        <v>2223</v>
      </c>
      <c r="D1768" s="207" t="s">
        <v>161</v>
      </c>
      <c r="E1768" s="208" t="s">
        <v>2224</v>
      </c>
      <c r="F1768" s="209" t="s">
        <v>2225</v>
      </c>
      <c r="G1768" s="210" t="s">
        <v>251</v>
      </c>
      <c r="H1768" s="211">
        <v>21.420000000000002</v>
      </c>
      <c r="I1768" s="212"/>
      <c r="J1768" s="213">
        <f>ROUND(I1768*H1768,2)</f>
        <v>0</v>
      </c>
      <c r="K1768" s="209" t="s">
        <v>19</v>
      </c>
      <c r="L1768" s="47"/>
      <c r="M1768" s="214" t="s">
        <v>19</v>
      </c>
      <c r="N1768" s="215" t="s">
        <v>40</v>
      </c>
      <c r="O1768" s="87"/>
      <c r="P1768" s="216">
        <f>O1768*H1768</f>
        <v>0</v>
      </c>
      <c r="Q1768" s="216">
        <v>0</v>
      </c>
      <c r="R1768" s="216">
        <f>Q1768*H1768</f>
        <v>0</v>
      </c>
      <c r="S1768" s="216">
        <v>0</v>
      </c>
      <c r="T1768" s="217">
        <f>S1768*H1768</f>
        <v>0</v>
      </c>
      <c r="U1768" s="41"/>
      <c r="V1768" s="41"/>
      <c r="W1768" s="41"/>
      <c r="X1768" s="41"/>
      <c r="Y1768" s="41"/>
      <c r="Z1768" s="41"/>
      <c r="AA1768" s="41"/>
      <c r="AB1768" s="41"/>
      <c r="AC1768" s="41"/>
      <c r="AD1768" s="41"/>
      <c r="AE1768" s="41"/>
      <c r="AR1768" s="218" t="s">
        <v>273</v>
      </c>
      <c r="AT1768" s="218" t="s">
        <v>161</v>
      </c>
      <c r="AU1768" s="218" t="s">
        <v>79</v>
      </c>
      <c r="AY1768" s="20" t="s">
        <v>159</v>
      </c>
      <c r="BE1768" s="219">
        <f>IF(N1768="základní",J1768,0)</f>
        <v>0</v>
      </c>
      <c r="BF1768" s="219">
        <f>IF(N1768="snížená",J1768,0)</f>
        <v>0</v>
      </c>
      <c r="BG1768" s="219">
        <f>IF(N1768="zákl. přenesená",J1768,0)</f>
        <v>0</v>
      </c>
      <c r="BH1768" s="219">
        <f>IF(N1768="sníž. přenesená",J1768,0)</f>
        <v>0</v>
      </c>
      <c r="BI1768" s="219">
        <f>IF(N1768="nulová",J1768,0)</f>
        <v>0</v>
      </c>
      <c r="BJ1768" s="20" t="s">
        <v>77</v>
      </c>
      <c r="BK1768" s="219">
        <f>ROUND(I1768*H1768,2)</f>
        <v>0</v>
      </c>
      <c r="BL1768" s="20" t="s">
        <v>273</v>
      </c>
      <c r="BM1768" s="218" t="s">
        <v>2226</v>
      </c>
    </row>
    <row r="1769" s="14" customFormat="1">
      <c r="A1769" s="14"/>
      <c r="B1769" s="236"/>
      <c r="C1769" s="237"/>
      <c r="D1769" s="227" t="s">
        <v>170</v>
      </c>
      <c r="E1769" s="238" t="s">
        <v>19</v>
      </c>
      <c r="F1769" s="239" t="s">
        <v>2227</v>
      </c>
      <c r="G1769" s="237"/>
      <c r="H1769" s="240">
        <v>21.420000000000002</v>
      </c>
      <c r="I1769" s="241"/>
      <c r="J1769" s="237"/>
      <c r="K1769" s="237"/>
      <c r="L1769" s="242"/>
      <c r="M1769" s="243"/>
      <c r="N1769" s="244"/>
      <c r="O1769" s="244"/>
      <c r="P1769" s="244"/>
      <c r="Q1769" s="244"/>
      <c r="R1769" s="244"/>
      <c r="S1769" s="244"/>
      <c r="T1769" s="245"/>
      <c r="U1769" s="14"/>
      <c r="V1769" s="14"/>
      <c r="W1769" s="14"/>
      <c r="X1769" s="14"/>
      <c r="Y1769" s="14"/>
      <c r="Z1769" s="14"/>
      <c r="AA1769" s="14"/>
      <c r="AB1769" s="14"/>
      <c r="AC1769" s="14"/>
      <c r="AD1769" s="14"/>
      <c r="AE1769" s="14"/>
      <c r="AT1769" s="246" t="s">
        <v>170</v>
      </c>
      <c r="AU1769" s="246" t="s">
        <v>79</v>
      </c>
      <c r="AV1769" s="14" t="s">
        <v>79</v>
      </c>
      <c r="AW1769" s="14" t="s">
        <v>31</v>
      </c>
      <c r="AX1769" s="14" t="s">
        <v>77</v>
      </c>
      <c r="AY1769" s="246" t="s">
        <v>159</v>
      </c>
    </row>
    <row r="1770" s="2" customFormat="1" ht="33" customHeight="1">
      <c r="A1770" s="41"/>
      <c r="B1770" s="42"/>
      <c r="C1770" s="207" t="s">
        <v>2228</v>
      </c>
      <c r="D1770" s="207" t="s">
        <v>161</v>
      </c>
      <c r="E1770" s="208" t="s">
        <v>2229</v>
      </c>
      <c r="F1770" s="209" t="s">
        <v>2230</v>
      </c>
      <c r="G1770" s="210" t="s">
        <v>251</v>
      </c>
      <c r="H1770" s="211">
        <v>8</v>
      </c>
      <c r="I1770" s="212"/>
      <c r="J1770" s="213">
        <f>ROUND(I1770*H1770,2)</f>
        <v>0</v>
      </c>
      <c r="K1770" s="209" t="s">
        <v>19</v>
      </c>
      <c r="L1770" s="47"/>
      <c r="M1770" s="214" t="s">
        <v>19</v>
      </c>
      <c r="N1770" s="215" t="s">
        <v>40</v>
      </c>
      <c r="O1770" s="87"/>
      <c r="P1770" s="216">
        <f>O1770*H1770</f>
        <v>0</v>
      </c>
      <c r="Q1770" s="216">
        <v>0</v>
      </c>
      <c r="R1770" s="216">
        <f>Q1770*H1770</f>
        <v>0</v>
      </c>
      <c r="S1770" s="216">
        <v>0</v>
      </c>
      <c r="T1770" s="217">
        <f>S1770*H1770</f>
        <v>0</v>
      </c>
      <c r="U1770" s="41"/>
      <c r="V1770" s="41"/>
      <c r="W1770" s="41"/>
      <c r="X1770" s="41"/>
      <c r="Y1770" s="41"/>
      <c r="Z1770" s="41"/>
      <c r="AA1770" s="41"/>
      <c r="AB1770" s="41"/>
      <c r="AC1770" s="41"/>
      <c r="AD1770" s="41"/>
      <c r="AE1770" s="41"/>
      <c r="AR1770" s="218" t="s">
        <v>273</v>
      </c>
      <c r="AT1770" s="218" t="s">
        <v>161</v>
      </c>
      <c r="AU1770" s="218" t="s">
        <v>79</v>
      </c>
      <c r="AY1770" s="20" t="s">
        <v>159</v>
      </c>
      <c r="BE1770" s="219">
        <f>IF(N1770="základní",J1770,0)</f>
        <v>0</v>
      </c>
      <c r="BF1770" s="219">
        <f>IF(N1770="snížená",J1770,0)</f>
        <v>0</v>
      </c>
      <c r="BG1770" s="219">
        <f>IF(N1770="zákl. přenesená",J1770,0)</f>
        <v>0</v>
      </c>
      <c r="BH1770" s="219">
        <f>IF(N1770="sníž. přenesená",J1770,0)</f>
        <v>0</v>
      </c>
      <c r="BI1770" s="219">
        <f>IF(N1770="nulová",J1770,0)</f>
        <v>0</v>
      </c>
      <c r="BJ1770" s="20" t="s">
        <v>77</v>
      </c>
      <c r="BK1770" s="219">
        <f>ROUND(I1770*H1770,2)</f>
        <v>0</v>
      </c>
      <c r="BL1770" s="20" t="s">
        <v>273</v>
      </c>
      <c r="BM1770" s="218" t="s">
        <v>2231</v>
      </c>
    </row>
    <row r="1771" s="14" customFormat="1">
      <c r="A1771" s="14"/>
      <c r="B1771" s="236"/>
      <c r="C1771" s="237"/>
      <c r="D1771" s="227" t="s">
        <v>170</v>
      </c>
      <c r="E1771" s="238" t="s">
        <v>19</v>
      </c>
      <c r="F1771" s="239" t="s">
        <v>2232</v>
      </c>
      <c r="G1771" s="237"/>
      <c r="H1771" s="240">
        <v>8</v>
      </c>
      <c r="I1771" s="241"/>
      <c r="J1771" s="237"/>
      <c r="K1771" s="237"/>
      <c r="L1771" s="242"/>
      <c r="M1771" s="243"/>
      <c r="N1771" s="244"/>
      <c r="O1771" s="244"/>
      <c r="P1771" s="244"/>
      <c r="Q1771" s="244"/>
      <c r="R1771" s="244"/>
      <c r="S1771" s="244"/>
      <c r="T1771" s="245"/>
      <c r="U1771" s="14"/>
      <c r="V1771" s="14"/>
      <c r="W1771" s="14"/>
      <c r="X1771" s="14"/>
      <c r="Y1771" s="14"/>
      <c r="Z1771" s="14"/>
      <c r="AA1771" s="14"/>
      <c r="AB1771" s="14"/>
      <c r="AC1771" s="14"/>
      <c r="AD1771" s="14"/>
      <c r="AE1771" s="14"/>
      <c r="AT1771" s="246" t="s">
        <v>170</v>
      </c>
      <c r="AU1771" s="246" t="s">
        <v>79</v>
      </c>
      <c r="AV1771" s="14" t="s">
        <v>79</v>
      </c>
      <c r="AW1771" s="14" t="s">
        <v>31</v>
      </c>
      <c r="AX1771" s="14" t="s">
        <v>77</v>
      </c>
      <c r="AY1771" s="246" t="s">
        <v>159</v>
      </c>
    </row>
    <row r="1772" s="2" customFormat="1" ht="37.8" customHeight="1">
      <c r="A1772" s="41"/>
      <c r="B1772" s="42"/>
      <c r="C1772" s="207" t="s">
        <v>2233</v>
      </c>
      <c r="D1772" s="207" t="s">
        <v>161</v>
      </c>
      <c r="E1772" s="208" t="s">
        <v>2234</v>
      </c>
      <c r="F1772" s="209" t="s">
        <v>2235</v>
      </c>
      <c r="G1772" s="210" t="s">
        <v>197</v>
      </c>
      <c r="H1772" s="211">
        <v>46</v>
      </c>
      <c r="I1772" s="212"/>
      <c r="J1772" s="213">
        <f>ROUND(I1772*H1772,2)</f>
        <v>0</v>
      </c>
      <c r="K1772" s="209" t="s">
        <v>19</v>
      </c>
      <c r="L1772" s="47"/>
      <c r="M1772" s="214" t="s">
        <v>19</v>
      </c>
      <c r="N1772" s="215" t="s">
        <v>40</v>
      </c>
      <c r="O1772" s="87"/>
      <c r="P1772" s="216">
        <f>O1772*H1772</f>
        <v>0</v>
      </c>
      <c r="Q1772" s="216">
        <v>0</v>
      </c>
      <c r="R1772" s="216">
        <f>Q1772*H1772</f>
        <v>0</v>
      </c>
      <c r="S1772" s="216">
        <v>0</v>
      </c>
      <c r="T1772" s="217">
        <f>S1772*H1772</f>
        <v>0</v>
      </c>
      <c r="U1772" s="41"/>
      <c r="V1772" s="41"/>
      <c r="W1772" s="41"/>
      <c r="X1772" s="41"/>
      <c r="Y1772" s="41"/>
      <c r="Z1772" s="41"/>
      <c r="AA1772" s="41"/>
      <c r="AB1772" s="41"/>
      <c r="AC1772" s="41"/>
      <c r="AD1772" s="41"/>
      <c r="AE1772" s="41"/>
      <c r="AR1772" s="218" t="s">
        <v>273</v>
      </c>
      <c r="AT1772" s="218" t="s">
        <v>161</v>
      </c>
      <c r="AU1772" s="218" t="s">
        <v>79</v>
      </c>
      <c r="AY1772" s="20" t="s">
        <v>159</v>
      </c>
      <c r="BE1772" s="219">
        <f>IF(N1772="základní",J1772,0)</f>
        <v>0</v>
      </c>
      <c r="BF1772" s="219">
        <f>IF(N1772="snížená",J1772,0)</f>
        <v>0</v>
      </c>
      <c r="BG1772" s="219">
        <f>IF(N1772="zákl. přenesená",J1772,0)</f>
        <v>0</v>
      </c>
      <c r="BH1772" s="219">
        <f>IF(N1772="sníž. přenesená",J1772,0)</f>
        <v>0</v>
      </c>
      <c r="BI1772" s="219">
        <f>IF(N1772="nulová",J1772,0)</f>
        <v>0</v>
      </c>
      <c r="BJ1772" s="20" t="s">
        <v>77</v>
      </c>
      <c r="BK1772" s="219">
        <f>ROUND(I1772*H1772,2)</f>
        <v>0</v>
      </c>
      <c r="BL1772" s="20" t="s">
        <v>273</v>
      </c>
      <c r="BM1772" s="218" t="s">
        <v>2236</v>
      </c>
    </row>
    <row r="1773" s="2" customFormat="1" ht="16.5" customHeight="1">
      <c r="A1773" s="41"/>
      <c r="B1773" s="42"/>
      <c r="C1773" s="207" t="s">
        <v>2237</v>
      </c>
      <c r="D1773" s="207" t="s">
        <v>161</v>
      </c>
      <c r="E1773" s="208" t="s">
        <v>2238</v>
      </c>
      <c r="F1773" s="209" t="s">
        <v>2239</v>
      </c>
      <c r="G1773" s="210" t="s">
        <v>251</v>
      </c>
      <c r="H1773" s="211">
        <v>96.944999999999993</v>
      </c>
      <c r="I1773" s="212"/>
      <c r="J1773" s="213">
        <f>ROUND(I1773*H1773,2)</f>
        <v>0</v>
      </c>
      <c r="K1773" s="209" t="s">
        <v>165</v>
      </c>
      <c r="L1773" s="47"/>
      <c r="M1773" s="214" t="s">
        <v>19</v>
      </c>
      <c r="N1773" s="215" t="s">
        <v>40</v>
      </c>
      <c r="O1773" s="87"/>
      <c r="P1773" s="216">
        <f>O1773*H1773</f>
        <v>0</v>
      </c>
      <c r="Q1773" s="216">
        <v>0</v>
      </c>
      <c r="R1773" s="216">
        <f>Q1773*H1773</f>
        <v>0</v>
      </c>
      <c r="S1773" s="216">
        <v>0.025000000000000001</v>
      </c>
      <c r="T1773" s="217">
        <f>S1773*H1773</f>
        <v>2.4236249999999999</v>
      </c>
      <c r="U1773" s="41"/>
      <c r="V1773" s="41"/>
      <c r="W1773" s="41"/>
      <c r="X1773" s="41"/>
      <c r="Y1773" s="41"/>
      <c r="Z1773" s="41"/>
      <c r="AA1773" s="41"/>
      <c r="AB1773" s="41"/>
      <c r="AC1773" s="41"/>
      <c r="AD1773" s="41"/>
      <c r="AE1773" s="41"/>
      <c r="AR1773" s="218" t="s">
        <v>273</v>
      </c>
      <c r="AT1773" s="218" t="s">
        <v>161</v>
      </c>
      <c r="AU1773" s="218" t="s">
        <v>79</v>
      </c>
      <c r="AY1773" s="20" t="s">
        <v>159</v>
      </c>
      <c r="BE1773" s="219">
        <f>IF(N1773="základní",J1773,0)</f>
        <v>0</v>
      </c>
      <c r="BF1773" s="219">
        <f>IF(N1773="snížená",J1773,0)</f>
        <v>0</v>
      </c>
      <c r="BG1773" s="219">
        <f>IF(N1773="zákl. přenesená",J1773,0)</f>
        <v>0</v>
      </c>
      <c r="BH1773" s="219">
        <f>IF(N1773="sníž. přenesená",J1773,0)</f>
        <v>0</v>
      </c>
      <c r="BI1773" s="219">
        <f>IF(N1773="nulová",J1773,0)</f>
        <v>0</v>
      </c>
      <c r="BJ1773" s="20" t="s">
        <v>77</v>
      </c>
      <c r="BK1773" s="219">
        <f>ROUND(I1773*H1773,2)</f>
        <v>0</v>
      </c>
      <c r="BL1773" s="20" t="s">
        <v>273</v>
      </c>
      <c r="BM1773" s="218" t="s">
        <v>2240</v>
      </c>
    </row>
    <row r="1774" s="2" customFormat="1">
      <c r="A1774" s="41"/>
      <c r="B1774" s="42"/>
      <c r="C1774" s="43"/>
      <c r="D1774" s="220" t="s">
        <v>168</v>
      </c>
      <c r="E1774" s="43"/>
      <c r="F1774" s="221" t="s">
        <v>2241</v>
      </c>
      <c r="G1774" s="43"/>
      <c r="H1774" s="43"/>
      <c r="I1774" s="222"/>
      <c r="J1774" s="43"/>
      <c r="K1774" s="43"/>
      <c r="L1774" s="47"/>
      <c r="M1774" s="223"/>
      <c r="N1774" s="224"/>
      <c r="O1774" s="87"/>
      <c r="P1774" s="87"/>
      <c r="Q1774" s="87"/>
      <c r="R1774" s="87"/>
      <c r="S1774" s="87"/>
      <c r="T1774" s="88"/>
      <c r="U1774" s="41"/>
      <c r="V1774" s="41"/>
      <c r="W1774" s="41"/>
      <c r="X1774" s="41"/>
      <c r="Y1774" s="41"/>
      <c r="Z1774" s="41"/>
      <c r="AA1774" s="41"/>
      <c r="AB1774" s="41"/>
      <c r="AC1774" s="41"/>
      <c r="AD1774" s="41"/>
      <c r="AE1774" s="41"/>
      <c r="AT1774" s="20" t="s">
        <v>168</v>
      </c>
      <c r="AU1774" s="20" t="s">
        <v>79</v>
      </c>
    </row>
    <row r="1775" s="14" customFormat="1">
      <c r="A1775" s="14"/>
      <c r="B1775" s="236"/>
      <c r="C1775" s="237"/>
      <c r="D1775" s="227" t="s">
        <v>170</v>
      </c>
      <c r="E1775" s="238" t="s">
        <v>19</v>
      </c>
      <c r="F1775" s="239" t="s">
        <v>2242</v>
      </c>
      <c r="G1775" s="237"/>
      <c r="H1775" s="240">
        <v>96.944999999999993</v>
      </c>
      <c r="I1775" s="241"/>
      <c r="J1775" s="237"/>
      <c r="K1775" s="237"/>
      <c r="L1775" s="242"/>
      <c r="M1775" s="243"/>
      <c r="N1775" s="244"/>
      <c r="O1775" s="244"/>
      <c r="P1775" s="244"/>
      <c r="Q1775" s="244"/>
      <c r="R1775" s="244"/>
      <c r="S1775" s="244"/>
      <c r="T1775" s="245"/>
      <c r="U1775" s="14"/>
      <c r="V1775" s="14"/>
      <c r="W1775" s="14"/>
      <c r="X1775" s="14"/>
      <c r="Y1775" s="14"/>
      <c r="Z1775" s="14"/>
      <c r="AA1775" s="14"/>
      <c r="AB1775" s="14"/>
      <c r="AC1775" s="14"/>
      <c r="AD1775" s="14"/>
      <c r="AE1775" s="14"/>
      <c r="AT1775" s="246" t="s">
        <v>170</v>
      </c>
      <c r="AU1775" s="246" t="s">
        <v>79</v>
      </c>
      <c r="AV1775" s="14" t="s">
        <v>79</v>
      </c>
      <c r="AW1775" s="14" t="s">
        <v>31</v>
      </c>
      <c r="AX1775" s="14" t="s">
        <v>77</v>
      </c>
      <c r="AY1775" s="246" t="s">
        <v>159</v>
      </c>
    </row>
    <row r="1776" s="2" customFormat="1" ht="16.5" customHeight="1">
      <c r="A1776" s="41"/>
      <c r="B1776" s="42"/>
      <c r="C1776" s="207" t="s">
        <v>2243</v>
      </c>
      <c r="D1776" s="207" t="s">
        <v>161</v>
      </c>
      <c r="E1776" s="208" t="s">
        <v>2244</v>
      </c>
      <c r="F1776" s="209" t="s">
        <v>2245</v>
      </c>
      <c r="G1776" s="210" t="s">
        <v>2246</v>
      </c>
      <c r="H1776" s="211">
        <v>2196</v>
      </c>
      <c r="I1776" s="212"/>
      <c r="J1776" s="213">
        <f>ROUND(I1776*H1776,2)</f>
        <v>0</v>
      </c>
      <c r="K1776" s="209" t="s">
        <v>165</v>
      </c>
      <c r="L1776" s="47"/>
      <c r="M1776" s="214" t="s">
        <v>19</v>
      </c>
      <c r="N1776" s="215" t="s">
        <v>40</v>
      </c>
      <c r="O1776" s="87"/>
      <c r="P1776" s="216">
        <f>O1776*H1776</f>
        <v>0</v>
      </c>
      <c r="Q1776" s="216">
        <v>0</v>
      </c>
      <c r="R1776" s="216">
        <f>Q1776*H1776</f>
        <v>0</v>
      </c>
      <c r="S1776" s="216">
        <v>0.001</v>
      </c>
      <c r="T1776" s="217">
        <f>S1776*H1776</f>
        <v>2.1960000000000002</v>
      </c>
      <c r="U1776" s="41"/>
      <c r="V1776" s="41"/>
      <c r="W1776" s="41"/>
      <c r="X1776" s="41"/>
      <c r="Y1776" s="41"/>
      <c r="Z1776" s="41"/>
      <c r="AA1776" s="41"/>
      <c r="AB1776" s="41"/>
      <c r="AC1776" s="41"/>
      <c r="AD1776" s="41"/>
      <c r="AE1776" s="41"/>
      <c r="AR1776" s="218" t="s">
        <v>273</v>
      </c>
      <c r="AT1776" s="218" t="s">
        <v>161</v>
      </c>
      <c r="AU1776" s="218" t="s">
        <v>79</v>
      </c>
      <c r="AY1776" s="20" t="s">
        <v>159</v>
      </c>
      <c r="BE1776" s="219">
        <f>IF(N1776="základní",J1776,0)</f>
        <v>0</v>
      </c>
      <c r="BF1776" s="219">
        <f>IF(N1776="snížená",J1776,0)</f>
        <v>0</v>
      </c>
      <c r="BG1776" s="219">
        <f>IF(N1776="zákl. přenesená",J1776,0)</f>
        <v>0</v>
      </c>
      <c r="BH1776" s="219">
        <f>IF(N1776="sníž. přenesená",J1776,0)</f>
        <v>0</v>
      </c>
      <c r="BI1776" s="219">
        <f>IF(N1776="nulová",J1776,0)</f>
        <v>0</v>
      </c>
      <c r="BJ1776" s="20" t="s">
        <v>77</v>
      </c>
      <c r="BK1776" s="219">
        <f>ROUND(I1776*H1776,2)</f>
        <v>0</v>
      </c>
      <c r="BL1776" s="20" t="s">
        <v>273</v>
      </c>
      <c r="BM1776" s="218" t="s">
        <v>2247</v>
      </c>
    </row>
    <row r="1777" s="2" customFormat="1">
      <c r="A1777" s="41"/>
      <c r="B1777" s="42"/>
      <c r="C1777" s="43"/>
      <c r="D1777" s="220" t="s">
        <v>168</v>
      </c>
      <c r="E1777" s="43"/>
      <c r="F1777" s="221" t="s">
        <v>2248</v>
      </c>
      <c r="G1777" s="43"/>
      <c r="H1777" s="43"/>
      <c r="I1777" s="222"/>
      <c r="J1777" s="43"/>
      <c r="K1777" s="43"/>
      <c r="L1777" s="47"/>
      <c r="M1777" s="223"/>
      <c r="N1777" s="224"/>
      <c r="O1777" s="87"/>
      <c r="P1777" s="87"/>
      <c r="Q1777" s="87"/>
      <c r="R1777" s="87"/>
      <c r="S1777" s="87"/>
      <c r="T1777" s="88"/>
      <c r="U1777" s="41"/>
      <c r="V1777" s="41"/>
      <c r="W1777" s="41"/>
      <c r="X1777" s="41"/>
      <c r="Y1777" s="41"/>
      <c r="Z1777" s="41"/>
      <c r="AA1777" s="41"/>
      <c r="AB1777" s="41"/>
      <c r="AC1777" s="41"/>
      <c r="AD1777" s="41"/>
      <c r="AE1777" s="41"/>
      <c r="AT1777" s="20" t="s">
        <v>168</v>
      </c>
      <c r="AU1777" s="20" t="s">
        <v>79</v>
      </c>
    </row>
    <row r="1778" s="13" customFormat="1">
      <c r="A1778" s="13"/>
      <c r="B1778" s="225"/>
      <c r="C1778" s="226"/>
      <c r="D1778" s="227" t="s">
        <v>170</v>
      </c>
      <c r="E1778" s="228" t="s">
        <v>19</v>
      </c>
      <c r="F1778" s="229" t="s">
        <v>2249</v>
      </c>
      <c r="G1778" s="226"/>
      <c r="H1778" s="228" t="s">
        <v>19</v>
      </c>
      <c r="I1778" s="230"/>
      <c r="J1778" s="226"/>
      <c r="K1778" s="226"/>
      <c r="L1778" s="231"/>
      <c r="M1778" s="232"/>
      <c r="N1778" s="233"/>
      <c r="O1778" s="233"/>
      <c r="P1778" s="233"/>
      <c r="Q1778" s="233"/>
      <c r="R1778" s="233"/>
      <c r="S1778" s="233"/>
      <c r="T1778" s="234"/>
      <c r="U1778" s="13"/>
      <c r="V1778" s="13"/>
      <c r="W1778" s="13"/>
      <c r="X1778" s="13"/>
      <c r="Y1778" s="13"/>
      <c r="Z1778" s="13"/>
      <c r="AA1778" s="13"/>
      <c r="AB1778" s="13"/>
      <c r="AC1778" s="13"/>
      <c r="AD1778" s="13"/>
      <c r="AE1778" s="13"/>
      <c r="AT1778" s="235" t="s">
        <v>170</v>
      </c>
      <c r="AU1778" s="235" t="s">
        <v>79</v>
      </c>
      <c r="AV1778" s="13" t="s">
        <v>77</v>
      </c>
      <c r="AW1778" s="13" t="s">
        <v>31</v>
      </c>
      <c r="AX1778" s="13" t="s">
        <v>69</v>
      </c>
      <c r="AY1778" s="235" t="s">
        <v>159</v>
      </c>
    </row>
    <row r="1779" s="14" customFormat="1">
      <c r="A1779" s="14"/>
      <c r="B1779" s="236"/>
      <c r="C1779" s="237"/>
      <c r="D1779" s="227" t="s">
        <v>170</v>
      </c>
      <c r="E1779" s="238" t="s">
        <v>19</v>
      </c>
      <c r="F1779" s="239" t="s">
        <v>2250</v>
      </c>
      <c r="G1779" s="237"/>
      <c r="H1779" s="240">
        <v>1932</v>
      </c>
      <c r="I1779" s="241"/>
      <c r="J1779" s="237"/>
      <c r="K1779" s="237"/>
      <c r="L1779" s="242"/>
      <c r="M1779" s="243"/>
      <c r="N1779" s="244"/>
      <c r="O1779" s="244"/>
      <c r="P1779" s="244"/>
      <c r="Q1779" s="244"/>
      <c r="R1779" s="244"/>
      <c r="S1779" s="244"/>
      <c r="T1779" s="245"/>
      <c r="U1779" s="14"/>
      <c r="V1779" s="14"/>
      <c r="W1779" s="14"/>
      <c r="X1779" s="14"/>
      <c r="Y1779" s="14"/>
      <c r="Z1779" s="14"/>
      <c r="AA1779" s="14"/>
      <c r="AB1779" s="14"/>
      <c r="AC1779" s="14"/>
      <c r="AD1779" s="14"/>
      <c r="AE1779" s="14"/>
      <c r="AT1779" s="246" t="s">
        <v>170</v>
      </c>
      <c r="AU1779" s="246" t="s">
        <v>79</v>
      </c>
      <c r="AV1779" s="14" t="s">
        <v>79</v>
      </c>
      <c r="AW1779" s="14" t="s">
        <v>31</v>
      </c>
      <c r="AX1779" s="14" t="s">
        <v>69</v>
      </c>
      <c r="AY1779" s="246" t="s">
        <v>159</v>
      </c>
    </row>
    <row r="1780" s="13" customFormat="1">
      <c r="A1780" s="13"/>
      <c r="B1780" s="225"/>
      <c r="C1780" s="226"/>
      <c r="D1780" s="227" t="s">
        <v>170</v>
      </c>
      <c r="E1780" s="228" t="s">
        <v>19</v>
      </c>
      <c r="F1780" s="229" t="s">
        <v>749</v>
      </c>
      <c r="G1780" s="226"/>
      <c r="H1780" s="228" t="s">
        <v>19</v>
      </c>
      <c r="I1780" s="230"/>
      <c r="J1780" s="226"/>
      <c r="K1780" s="226"/>
      <c r="L1780" s="231"/>
      <c r="M1780" s="232"/>
      <c r="N1780" s="233"/>
      <c r="O1780" s="233"/>
      <c r="P1780" s="233"/>
      <c r="Q1780" s="233"/>
      <c r="R1780" s="233"/>
      <c r="S1780" s="233"/>
      <c r="T1780" s="234"/>
      <c r="U1780" s="13"/>
      <c r="V1780" s="13"/>
      <c r="W1780" s="13"/>
      <c r="X1780" s="13"/>
      <c r="Y1780" s="13"/>
      <c r="Z1780" s="13"/>
      <c r="AA1780" s="13"/>
      <c r="AB1780" s="13"/>
      <c r="AC1780" s="13"/>
      <c r="AD1780" s="13"/>
      <c r="AE1780" s="13"/>
      <c r="AT1780" s="235" t="s">
        <v>170</v>
      </c>
      <c r="AU1780" s="235" t="s">
        <v>79</v>
      </c>
      <c r="AV1780" s="13" t="s">
        <v>77</v>
      </c>
      <c r="AW1780" s="13" t="s">
        <v>31</v>
      </c>
      <c r="AX1780" s="13" t="s">
        <v>69</v>
      </c>
      <c r="AY1780" s="235" t="s">
        <v>159</v>
      </c>
    </row>
    <row r="1781" s="14" customFormat="1">
      <c r="A1781" s="14"/>
      <c r="B1781" s="236"/>
      <c r="C1781" s="237"/>
      <c r="D1781" s="227" t="s">
        <v>170</v>
      </c>
      <c r="E1781" s="238" t="s">
        <v>19</v>
      </c>
      <c r="F1781" s="239" t="s">
        <v>2251</v>
      </c>
      <c r="G1781" s="237"/>
      <c r="H1781" s="240">
        <v>264</v>
      </c>
      <c r="I1781" s="241"/>
      <c r="J1781" s="237"/>
      <c r="K1781" s="237"/>
      <c r="L1781" s="242"/>
      <c r="M1781" s="243"/>
      <c r="N1781" s="244"/>
      <c r="O1781" s="244"/>
      <c r="P1781" s="244"/>
      <c r="Q1781" s="244"/>
      <c r="R1781" s="244"/>
      <c r="S1781" s="244"/>
      <c r="T1781" s="245"/>
      <c r="U1781" s="14"/>
      <c r="V1781" s="14"/>
      <c r="W1781" s="14"/>
      <c r="X1781" s="14"/>
      <c r="Y1781" s="14"/>
      <c r="Z1781" s="14"/>
      <c r="AA1781" s="14"/>
      <c r="AB1781" s="14"/>
      <c r="AC1781" s="14"/>
      <c r="AD1781" s="14"/>
      <c r="AE1781" s="14"/>
      <c r="AT1781" s="246" t="s">
        <v>170</v>
      </c>
      <c r="AU1781" s="246" t="s">
        <v>79</v>
      </c>
      <c r="AV1781" s="14" t="s">
        <v>79</v>
      </c>
      <c r="AW1781" s="14" t="s">
        <v>31</v>
      </c>
      <c r="AX1781" s="14" t="s">
        <v>69</v>
      </c>
      <c r="AY1781" s="246" t="s">
        <v>159</v>
      </c>
    </row>
    <row r="1782" s="15" customFormat="1">
      <c r="A1782" s="15"/>
      <c r="B1782" s="247"/>
      <c r="C1782" s="248"/>
      <c r="D1782" s="227" t="s">
        <v>170</v>
      </c>
      <c r="E1782" s="249" t="s">
        <v>19</v>
      </c>
      <c r="F1782" s="250" t="s">
        <v>188</v>
      </c>
      <c r="G1782" s="248"/>
      <c r="H1782" s="251">
        <v>2196</v>
      </c>
      <c r="I1782" s="252"/>
      <c r="J1782" s="248"/>
      <c r="K1782" s="248"/>
      <c r="L1782" s="253"/>
      <c r="M1782" s="254"/>
      <c r="N1782" s="255"/>
      <c r="O1782" s="255"/>
      <c r="P1782" s="255"/>
      <c r="Q1782" s="255"/>
      <c r="R1782" s="255"/>
      <c r="S1782" s="255"/>
      <c r="T1782" s="256"/>
      <c r="U1782" s="15"/>
      <c r="V1782" s="15"/>
      <c r="W1782" s="15"/>
      <c r="X1782" s="15"/>
      <c r="Y1782" s="15"/>
      <c r="Z1782" s="15"/>
      <c r="AA1782" s="15"/>
      <c r="AB1782" s="15"/>
      <c r="AC1782" s="15"/>
      <c r="AD1782" s="15"/>
      <c r="AE1782" s="15"/>
      <c r="AT1782" s="257" t="s">
        <v>170</v>
      </c>
      <c r="AU1782" s="257" t="s">
        <v>79</v>
      </c>
      <c r="AV1782" s="15" t="s">
        <v>166</v>
      </c>
      <c r="AW1782" s="15" t="s">
        <v>31</v>
      </c>
      <c r="AX1782" s="15" t="s">
        <v>77</v>
      </c>
      <c r="AY1782" s="257" t="s">
        <v>159</v>
      </c>
    </row>
    <row r="1783" s="12" customFormat="1" ht="22.8" customHeight="1">
      <c r="A1783" s="12"/>
      <c r="B1783" s="191"/>
      <c r="C1783" s="192"/>
      <c r="D1783" s="193" t="s">
        <v>68</v>
      </c>
      <c r="E1783" s="205" t="s">
        <v>2252</v>
      </c>
      <c r="F1783" s="205" t="s">
        <v>2253</v>
      </c>
      <c r="G1783" s="192"/>
      <c r="H1783" s="192"/>
      <c r="I1783" s="195"/>
      <c r="J1783" s="206">
        <f>BK1783</f>
        <v>0</v>
      </c>
      <c r="K1783" s="192"/>
      <c r="L1783" s="197"/>
      <c r="M1783" s="198"/>
      <c r="N1783" s="199"/>
      <c r="O1783" s="199"/>
      <c r="P1783" s="200">
        <f>SUM(P1784:P1812)</f>
        <v>0</v>
      </c>
      <c r="Q1783" s="199"/>
      <c r="R1783" s="200">
        <f>SUM(R1784:R1812)</f>
        <v>0</v>
      </c>
      <c r="S1783" s="199"/>
      <c r="T1783" s="201">
        <f>SUM(T1784:T1812)</f>
        <v>0</v>
      </c>
      <c r="U1783" s="12"/>
      <c r="V1783" s="12"/>
      <c r="W1783" s="12"/>
      <c r="X1783" s="12"/>
      <c r="Y1783" s="12"/>
      <c r="Z1783" s="12"/>
      <c r="AA1783" s="12"/>
      <c r="AB1783" s="12"/>
      <c r="AC1783" s="12"/>
      <c r="AD1783" s="12"/>
      <c r="AE1783" s="12"/>
      <c r="AR1783" s="202" t="s">
        <v>79</v>
      </c>
      <c r="AT1783" s="203" t="s">
        <v>68</v>
      </c>
      <c r="AU1783" s="203" t="s">
        <v>77</v>
      </c>
      <c r="AY1783" s="202" t="s">
        <v>159</v>
      </c>
      <c r="BK1783" s="204">
        <f>SUM(BK1784:BK1812)</f>
        <v>0</v>
      </c>
    </row>
    <row r="1784" s="2" customFormat="1" ht="24.15" customHeight="1">
      <c r="A1784" s="41"/>
      <c r="B1784" s="42"/>
      <c r="C1784" s="207" t="s">
        <v>2254</v>
      </c>
      <c r="D1784" s="207" t="s">
        <v>161</v>
      </c>
      <c r="E1784" s="208" t="s">
        <v>2255</v>
      </c>
      <c r="F1784" s="209" t="s">
        <v>2256</v>
      </c>
      <c r="G1784" s="210" t="s">
        <v>235</v>
      </c>
      <c r="H1784" s="211">
        <v>1</v>
      </c>
      <c r="I1784" s="212"/>
      <c r="J1784" s="213">
        <f>ROUND(I1784*H1784,2)</f>
        <v>0</v>
      </c>
      <c r="K1784" s="209" t="s">
        <v>19</v>
      </c>
      <c r="L1784" s="47"/>
      <c r="M1784" s="214" t="s">
        <v>19</v>
      </c>
      <c r="N1784" s="215" t="s">
        <v>40</v>
      </c>
      <c r="O1784" s="87"/>
      <c r="P1784" s="216">
        <f>O1784*H1784</f>
        <v>0</v>
      </c>
      <c r="Q1784" s="216">
        <v>0</v>
      </c>
      <c r="R1784" s="216">
        <f>Q1784*H1784</f>
        <v>0</v>
      </c>
      <c r="S1784" s="216">
        <v>0</v>
      </c>
      <c r="T1784" s="217">
        <f>S1784*H1784</f>
        <v>0</v>
      </c>
      <c r="U1784" s="41"/>
      <c r="V1784" s="41"/>
      <c r="W1784" s="41"/>
      <c r="X1784" s="41"/>
      <c r="Y1784" s="41"/>
      <c r="Z1784" s="41"/>
      <c r="AA1784" s="41"/>
      <c r="AB1784" s="41"/>
      <c r="AC1784" s="41"/>
      <c r="AD1784" s="41"/>
      <c r="AE1784" s="41"/>
      <c r="AR1784" s="218" t="s">
        <v>273</v>
      </c>
      <c r="AT1784" s="218" t="s">
        <v>161</v>
      </c>
      <c r="AU1784" s="218" t="s">
        <v>79</v>
      </c>
      <c r="AY1784" s="20" t="s">
        <v>159</v>
      </c>
      <c r="BE1784" s="219">
        <f>IF(N1784="základní",J1784,0)</f>
        <v>0</v>
      </c>
      <c r="BF1784" s="219">
        <f>IF(N1784="snížená",J1784,0)</f>
        <v>0</v>
      </c>
      <c r="BG1784" s="219">
        <f>IF(N1784="zákl. přenesená",J1784,0)</f>
        <v>0</v>
      </c>
      <c r="BH1784" s="219">
        <f>IF(N1784="sníž. přenesená",J1784,0)</f>
        <v>0</v>
      </c>
      <c r="BI1784" s="219">
        <f>IF(N1784="nulová",J1784,0)</f>
        <v>0</v>
      </c>
      <c r="BJ1784" s="20" t="s">
        <v>77</v>
      </c>
      <c r="BK1784" s="219">
        <f>ROUND(I1784*H1784,2)</f>
        <v>0</v>
      </c>
      <c r="BL1784" s="20" t="s">
        <v>273</v>
      </c>
      <c r="BM1784" s="218" t="s">
        <v>2257</v>
      </c>
    </row>
    <row r="1785" s="2" customFormat="1" ht="24.15" customHeight="1">
      <c r="A1785" s="41"/>
      <c r="B1785" s="42"/>
      <c r="C1785" s="207" t="s">
        <v>2258</v>
      </c>
      <c r="D1785" s="207" t="s">
        <v>161</v>
      </c>
      <c r="E1785" s="208" t="s">
        <v>2259</v>
      </c>
      <c r="F1785" s="209" t="s">
        <v>2260</v>
      </c>
      <c r="G1785" s="210" t="s">
        <v>235</v>
      </c>
      <c r="H1785" s="211">
        <v>3</v>
      </c>
      <c r="I1785" s="212"/>
      <c r="J1785" s="213">
        <f>ROUND(I1785*H1785,2)</f>
        <v>0</v>
      </c>
      <c r="K1785" s="209" t="s">
        <v>19</v>
      </c>
      <c r="L1785" s="47"/>
      <c r="M1785" s="214" t="s">
        <v>19</v>
      </c>
      <c r="N1785" s="215" t="s">
        <v>40</v>
      </c>
      <c r="O1785" s="87"/>
      <c r="P1785" s="216">
        <f>O1785*H1785</f>
        <v>0</v>
      </c>
      <c r="Q1785" s="216">
        <v>0</v>
      </c>
      <c r="R1785" s="216">
        <f>Q1785*H1785</f>
        <v>0</v>
      </c>
      <c r="S1785" s="216">
        <v>0</v>
      </c>
      <c r="T1785" s="217">
        <f>S1785*H1785</f>
        <v>0</v>
      </c>
      <c r="U1785" s="41"/>
      <c r="V1785" s="41"/>
      <c r="W1785" s="41"/>
      <c r="X1785" s="41"/>
      <c r="Y1785" s="41"/>
      <c r="Z1785" s="41"/>
      <c r="AA1785" s="41"/>
      <c r="AB1785" s="41"/>
      <c r="AC1785" s="41"/>
      <c r="AD1785" s="41"/>
      <c r="AE1785" s="41"/>
      <c r="AR1785" s="218" t="s">
        <v>273</v>
      </c>
      <c r="AT1785" s="218" t="s">
        <v>161</v>
      </c>
      <c r="AU1785" s="218" t="s">
        <v>79</v>
      </c>
      <c r="AY1785" s="20" t="s">
        <v>159</v>
      </c>
      <c r="BE1785" s="219">
        <f>IF(N1785="základní",J1785,0)</f>
        <v>0</v>
      </c>
      <c r="BF1785" s="219">
        <f>IF(N1785="snížená",J1785,0)</f>
        <v>0</v>
      </c>
      <c r="BG1785" s="219">
        <f>IF(N1785="zákl. přenesená",J1785,0)</f>
        <v>0</v>
      </c>
      <c r="BH1785" s="219">
        <f>IF(N1785="sníž. přenesená",J1785,0)</f>
        <v>0</v>
      </c>
      <c r="BI1785" s="219">
        <f>IF(N1785="nulová",J1785,0)</f>
        <v>0</v>
      </c>
      <c r="BJ1785" s="20" t="s">
        <v>77</v>
      </c>
      <c r="BK1785" s="219">
        <f>ROUND(I1785*H1785,2)</f>
        <v>0</v>
      </c>
      <c r="BL1785" s="20" t="s">
        <v>273</v>
      </c>
      <c r="BM1785" s="218" t="s">
        <v>2261</v>
      </c>
    </row>
    <row r="1786" s="2" customFormat="1" ht="24.15" customHeight="1">
      <c r="A1786" s="41"/>
      <c r="B1786" s="42"/>
      <c r="C1786" s="207" t="s">
        <v>2262</v>
      </c>
      <c r="D1786" s="207" t="s">
        <v>161</v>
      </c>
      <c r="E1786" s="208" t="s">
        <v>2263</v>
      </c>
      <c r="F1786" s="209" t="s">
        <v>2264</v>
      </c>
      <c r="G1786" s="210" t="s">
        <v>235</v>
      </c>
      <c r="H1786" s="211">
        <v>1</v>
      </c>
      <c r="I1786" s="212"/>
      <c r="J1786" s="213">
        <f>ROUND(I1786*H1786,2)</f>
        <v>0</v>
      </c>
      <c r="K1786" s="209" t="s">
        <v>19</v>
      </c>
      <c r="L1786" s="47"/>
      <c r="M1786" s="214" t="s">
        <v>19</v>
      </c>
      <c r="N1786" s="215" t="s">
        <v>40</v>
      </c>
      <c r="O1786" s="87"/>
      <c r="P1786" s="216">
        <f>O1786*H1786</f>
        <v>0</v>
      </c>
      <c r="Q1786" s="216">
        <v>0</v>
      </c>
      <c r="R1786" s="216">
        <f>Q1786*H1786</f>
        <v>0</v>
      </c>
      <c r="S1786" s="216">
        <v>0</v>
      </c>
      <c r="T1786" s="217">
        <f>S1786*H1786</f>
        <v>0</v>
      </c>
      <c r="U1786" s="41"/>
      <c r="V1786" s="41"/>
      <c r="W1786" s="41"/>
      <c r="X1786" s="41"/>
      <c r="Y1786" s="41"/>
      <c r="Z1786" s="41"/>
      <c r="AA1786" s="41"/>
      <c r="AB1786" s="41"/>
      <c r="AC1786" s="41"/>
      <c r="AD1786" s="41"/>
      <c r="AE1786" s="41"/>
      <c r="AR1786" s="218" t="s">
        <v>273</v>
      </c>
      <c r="AT1786" s="218" t="s">
        <v>161</v>
      </c>
      <c r="AU1786" s="218" t="s">
        <v>79</v>
      </c>
      <c r="AY1786" s="20" t="s">
        <v>159</v>
      </c>
      <c r="BE1786" s="219">
        <f>IF(N1786="základní",J1786,0)</f>
        <v>0</v>
      </c>
      <c r="BF1786" s="219">
        <f>IF(N1786="snížená",J1786,0)</f>
        <v>0</v>
      </c>
      <c r="BG1786" s="219">
        <f>IF(N1786="zákl. přenesená",J1786,0)</f>
        <v>0</v>
      </c>
      <c r="BH1786" s="219">
        <f>IF(N1786="sníž. přenesená",J1786,0)</f>
        <v>0</v>
      </c>
      <c r="BI1786" s="219">
        <f>IF(N1786="nulová",J1786,0)</f>
        <v>0</v>
      </c>
      <c r="BJ1786" s="20" t="s">
        <v>77</v>
      </c>
      <c r="BK1786" s="219">
        <f>ROUND(I1786*H1786,2)</f>
        <v>0</v>
      </c>
      <c r="BL1786" s="20" t="s">
        <v>273</v>
      </c>
      <c r="BM1786" s="218" t="s">
        <v>2265</v>
      </c>
    </row>
    <row r="1787" s="2" customFormat="1" ht="24.15" customHeight="1">
      <c r="A1787" s="41"/>
      <c r="B1787" s="42"/>
      <c r="C1787" s="207" t="s">
        <v>2266</v>
      </c>
      <c r="D1787" s="207" t="s">
        <v>161</v>
      </c>
      <c r="E1787" s="208" t="s">
        <v>2267</v>
      </c>
      <c r="F1787" s="209" t="s">
        <v>2268</v>
      </c>
      <c r="G1787" s="210" t="s">
        <v>235</v>
      </c>
      <c r="H1787" s="211">
        <v>15</v>
      </c>
      <c r="I1787" s="212"/>
      <c r="J1787" s="213">
        <f>ROUND(I1787*H1787,2)</f>
        <v>0</v>
      </c>
      <c r="K1787" s="209" t="s">
        <v>19</v>
      </c>
      <c r="L1787" s="47"/>
      <c r="M1787" s="214" t="s">
        <v>19</v>
      </c>
      <c r="N1787" s="215" t="s">
        <v>40</v>
      </c>
      <c r="O1787" s="87"/>
      <c r="P1787" s="216">
        <f>O1787*H1787</f>
        <v>0</v>
      </c>
      <c r="Q1787" s="216">
        <v>0</v>
      </c>
      <c r="R1787" s="216">
        <f>Q1787*H1787</f>
        <v>0</v>
      </c>
      <c r="S1787" s="216">
        <v>0</v>
      </c>
      <c r="T1787" s="217">
        <f>S1787*H1787</f>
        <v>0</v>
      </c>
      <c r="U1787" s="41"/>
      <c r="V1787" s="41"/>
      <c r="W1787" s="41"/>
      <c r="X1787" s="41"/>
      <c r="Y1787" s="41"/>
      <c r="Z1787" s="41"/>
      <c r="AA1787" s="41"/>
      <c r="AB1787" s="41"/>
      <c r="AC1787" s="41"/>
      <c r="AD1787" s="41"/>
      <c r="AE1787" s="41"/>
      <c r="AR1787" s="218" t="s">
        <v>273</v>
      </c>
      <c r="AT1787" s="218" t="s">
        <v>161</v>
      </c>
      <c r="AU1787" s="218" t="s">
        <v>79</v>
      </c>
      <c r="AY1787" s="20" t="s">
        <v>159</v>
      </c>
      <c r="BE1787" s="219">
        <f>IF(N1787="základní",J1787,0)</f>
        <v>0</v>
      </c>
      <c r="BF1787" s="219">
        <f>IF(N1787="snížená",J1787,0)</f>
        <v>0</v>
      </c>
      <c r="BG1787" s="219">
        <f>IF(N1787="zákl. přenesená",J1787,0)</f>
        <v>0</v>
      </c>
      <c r="BH1787" s="219">
        <f>IF(N1787="sníž. přenesená",J1787,0)</f>
        <v>0</v>
      </c>
      <c r="BI1787" s="219">
        <f>IF(N1787="nulová",J1787,0)</f>
        <v>0</v>
      </c>
      <c r="BJ1787" s="20" t="s">
        <v>77</v>
      </c>
      <c r="BK1787" s="219">
        <f>ROUND(I1787*H1787,2)</f>
        <v>0</v>
      </c>
      <c r="BL1787" s="20" t="s">
        <v>273</v>
      </c>
      <c r="BM1787" s="218" t="s">
        <v>2269</v>
      </c>
    </row>
    <row r="1788" s="2" customFormat="1" ht="24.15" customHeight="1">
      <c r="A1788" s="41"/>
      <c r="B1788" s="42"/>
      <c r="C1788" s="207" t="s">
        <v>2270</v>
      </c>
      <c r="D1788" s="207" t="s">
        <v>161</v>
      </c>
      <c r="E1788" s="208" t="s">
        <v>2271</v>
      </c>
      <c r="F1788" s="209" t="s">
        <v>2272</v>
      </c>
      <c r="G1788" s="210" t="s">
        <v>235</v>
      </c>
      <c r="H1788" s="211">
        <v>1</v>
      </c>
      <c r="I1788" s="212"/>
      <c r="J1788" s="213">
        <f>ROUND(I1788*H1788,2)</f>
        <v>0</v>
      </c>
      <c r="K1788" s="209" t="s">
        <v>19</v>
      </c>
      <c r="L1788" s="47"/>
      <c r="M1788" s="214" t="s">
        <v>19</v>
      </c>
      <c r="N1788" s="215" t="s">
        <v>40</v>
      </c>
      <c r="O1788" s="87"/>
      <c r="P1788" s="216">
        <f>O1788*H1788</f>
        <v>0</v>
      </c>
      <c r="Q1788" s="216">
        <v>0</v>
      </c>
      <c r="R1788" s="216">
        <f>Q1788*H1788</f>
        <v>0</v>
      </c>
      <c r="S1788" s="216">
        <v>0</v>
      </c>
      <c r="T1788" s="217">
        <f>S1788*H1788</f>
        <v>0</v>
      </c>
      <c r="U1788" s="41"/>
      <c r="V1788" s="41"/>
      <c r="W1788" s="41"/>
      <c r="X1788" s="41"/>
      <c r="Y1788" s="41"/>
      <c r="Z1788" s="41"/>
      <c r="AA1788" s="41"/>
      <c r="AB1788" s="41"/>
      <c r="AC1788" s="41"/>
      <c r="AD1788" s="41"/>
      <c r="AE1788" s="41"/>
      <c r="AR1788" s="218" t="s">
        <v>273</v>
      </c>
      <c r="AT1788" s="218" t="s">
        <v>161</v>
      </c>
      <c r="AU1788" s="218" t="s">
        <v>79</v>
      </c>
      <c r="AY1788" s="20" t="s">
        <v>159</v>
      </c>
      <c r="BE1788" s="219">
        <f>IF(N1788="základní",J1788,0)</f>
        <v>0</v>
      </c>
      <c r="BF1788" s="219">
        <f>IF(N1788="snížená",J1788,0)</f>
        <v>0</v>
      </c>
      <c r="BG1788" s="219">
        <f>IF(N1788="zákl. přenesená",J1788,0)</f>
        <v>0</v>
      </c>
      <c r="BH1788" s="219">
        <f>IF(N1788="sníž. přenesená",J1788,0)</f>
        <v>0</v>
      </c>
      <c r="BI1788" s="219">
        <f>IF(N1788="nulová",J1788,0)</f>
        <v>0</v>
      </c>
      <c r="BJ1788" s="20" t="s">
        <v>77</v>
      </c>
      <c r="BK1788" s="219">
        <f>ROUND(I1788*H1788,2)</f>
        <v>0</v>
      </c>
      <c r="BL1788" s="20" t="s">
        <v>273</v>
      </c>
      <c r="BM1788" s="218" t="s">
        <v>2273</v>
      </c>
    </row>
    <row r="1789" s="2" customFormat="1" ht="24.15" customHeight="1">
      <c r="A1789" s="41"/>
      <c r="B1789" s="42"/>
      <c r="C1789" s="207" t="s">
        <v>2274</v>
      </c>
      <c r="D1789" s="207" t="s">
        <v>161</v>
      </c>
      <c r="E1789" s="208" t="s">
        <v>2275</v>
      </c>
      <c r="F1789" s="209" t="s">
        <v>2276</v>
      </c>
      <c r="G1789" s="210" t="s">
        <v>235</v>
      </c>
      <c r="H1789" s="211">
        <v>1</v>
      </c>
      <c r="I1789" s="212"/>
      <c r="J1789" s="213">
        <f>ROUND(I1789*H1789,2)</f>
        <v>0</v>
      </c>
      <c r="K1789" s="209" t="s">
        <v>19</v>
      </c>
      <c r="L1789" s="47"/>
      <c r="M1789" s="214" t="s">
        <v>19</v>
      </c>
      <c r="N1789" s="215" t="s">
        <v>40</v>
      </c>
      <c r="O1789" s="87"/>
      <c r="P1789" s="216">
        <f>O1789*H1789</f>
        <v>0</v>
      </c>
      <c r="Q1789" s="216">
        <v>0</v>
      </c>
      <c r="R1789" s="216">
        <f>Q1789*H1789</f>
        <v>0</v>
      </c>
      <c r="S1789" s="216">
        <v>0</v>
      </c>
      <c r="T1789" s="217">
        <f>S1789*H1789</f>
        <v>0</v>
      </c>
      <c r="U1789" s="41"/>
      <c r="V1789" s="41"/>
      <c r="W1789" s="41"/>
      <c r="X1789" s="41"/>
      <c r="Y1789" s="41"/>
      <c r="Z1789" s="41"/>
      <c r="AA1789" s="41"/>
      <c r="AB1789" s="41"/>
      <c r="AC1789" s="41"/>
      <c r="AD1789" s="41"/>
      <c r="AE1789" s="41"/>
      <c r="AR1789" s="218" t="s">
        <v>273</v>
      </c>
      <c r="AT1789" s="218" t="s">
        <v>161</v>
      </c>
      <c r="AU1789" s="218" t="s">
        <v>79</v>
      </c>
      <c r="AY1789" s="20" t="s">
        <v>159</v>
      </c>
      <c r="BE1789" s="219">
        <f>IF(N1789="základní",J1789,0)</f>
        <v>0</v>
      </c>
      <c r="BF1789" s="219">
        <f>IF(N1789="snížená",J1789,0)</f>
        <v>0</v>
      </c>
      <c r="BG1789" s="219">
        <f>IF(N1789="zákl. přenesená",J1789,0)</f>
        <v>0</v>
      </c>
      <c r="BH1789" s="219">
        <f>IF(N1789="sníž. přenesená",J1789,0)</f>
        <v>0</v>
      </c>
      <c r="BI1789" s="219">
        <f>IF(N1789="nulová",J1789,0)</f>
        <v>0</v>
      </c>
      <c r="BJ1789" s="20" t="s">
        <v>77</v>
      </c>
      <c r="BK1789" s="219">
        <f>ROUND(I1789*H1789,2)</f>
        <v>0</v>
      </c>
      <c r="BL1789" s="20" t="s">
        <v>273</v>
      </c>
      <c r="BM1789" s="218" t="s">
        <v>2277</v>
      </c>
    </row>
    <row r="1790" s="2" customFormat="1" ht="24.15" customHeight="1">
      <c r="A1790" s="41"/>
      <c r="B1790" s="42"/>
      <c r="C1790" s="207" t="s">
        <v>2278</v>
      </c>
      <c r="D1790" s="207" t="s">
        <v>161</v>
      </c>
      <c r="E1790" s="208" t="s">
        <v>2279</v>
      </c>
      <c r="F1790" s="209" t="s">
        <v>2280</v>
      </c>
      <c r="G1790" s="210" t="s">
        <v>235</v>
      </c>
      <c r="H1790" s="211">
        <v>3</v>
      </c>
      <c r="I1790" s="212"/>
      <c r="J1790" s="213">
        <f>ROUND(I1790*H1790,2)</f>
        <v>0</v>
      </c>
      <c r="K1790" s="209" t="s">
        <v>19</v>
      </c>
      <c r="L1790" s="47"/>
      <c r="M1790" s="214" t="s">
        <v>19</v>
      </c>
      <c r="N1790" s="215" t="s">
        <v>40</v>
      </c>
      <c r="O1790" s="87"/>
      <c r="P1790" s="216">
        <f>O1790*H1790</f>
        <v>0</v>
      </c>
      <c r="Q1790" s="216">
        <v>0</v>
      </c>
      <c r="R1790" s="216">
        <f>Q1790*H1790</f>
        <v>0</v>
      </c>
      <c r="S1790" s="216">
        <v>0</v>
      </c>
      <c r="T1790" s="217">
        <f>S1790*H1790</f>
        <v>0</v>
      </c>
      <c r="U1790" s="41"/>
      <c r="V1790" s="41"/>
      <c r="W1790" s="41"/>
      <c r="X1790" s="41"/>
      <c r="Y1790" s="41"/>
      <c r="Z1790" s="41"/>
      <c r="AA1790" s="41"/>
      <c r="AB1790" s="41"/>
      <c r="AC1790" s="41"/>
      <c r="AD1790" s="41"/>
      <c r="AE1790" s="41"/>
      <c r="AR1790" s="218" t="s">
        <v>273</v>
      </c>
      <c r="AT1790" s="218" t="s">
        <v>161</v>
      </c>
      <c r="AU1790" s="218" t="s">
        <v>79</v>
      </c>
      <c r="AY1790" s="20" t="s">
        <v>159</v>
      </c>
      <c r="BE1790" s="219">
        <f>IF(N1790="základní",J1790,0)</f>
        <v>0</v>
      </c>
      <c r="BF1790" s="219">
        <f>IF(N1790="snížená",J1790,0)</f>
        <v>0</v>
      </c>
      <c r="BG1790" s="219">
        <f>IF(N1790="zákl. přenesená",J1790,0)</f>
        <v>0</v>
      </c>
      <c r="BH1790" s="219">
        <f>IF(N1790="sníž. přenesená",J1790,0)</f>
        <v>0</v>
      </c>
      <c r="BI1790" s="219">
        <f>IF(N1790="nulová",J1790,0)</f>
        <v>0</v>
      </c>
      <c r="BJ1790" s="20" t="s">
        <v>77</v>
      </c>
      <c r="BK1790" s="219">
        <f>ROUND(I1790*H1790,2)</f>
        <v>0</v>
      </c>
      <c r="BL1790" s="20" t="s">
        <v>273</v>
      </c>
      <c r="BM1790" s="218" t="s">
        <v>2281</v>
      </c>
    </row>
    <row r="1791" s="2" customFormat="1" ht="24.15" customHeight="1">
      <c r="A1791" s="41"/>
      <c r="B1791" s="42"/>
      <c r="C1791" s="207" t="s">
        <v>2282</v>
      </c>
      <c r="D1791" s="207" t="s">
        <v>161</v>
      </c>
      <c r="E1791" s="208" t="s">
        <v>2283</v>
      </c>
      <c r="F1791" s="209" t="s">
        <v>2284</v>
      </c>
      <c r="G1791" s="210" t="s">
        <v>235</v>
      </c>
      <c r="H1791" s="211">
        <v>2</v>
      </c>
      <c r="I1791" s="212"/>
      <c r="J1791" s="213">
        <f>ROUND(I1791*H1791,2)</f>
        <v>0</v>
      </c>
      <c r="K1791" s="209" t="s">
        <v>19</v>
      </c>
      <c r="L1791" s="47"/>
      <c r="M1791" s="214" t="s">
        <v>19</v>
      </c>
      <c r="N1791" s="215" t="s">
        <v>40</v>
      </c>
      <c r="O1791" s="87"/>
      <c r="P1791" s="216">
        <f>O1791*H1791</f>
        <v>0</v>
      </c>
      <c r="Q1791" s="216">
        <v>0</v>
      </c>
      <c r="R1791" s="216">
        <f>Q1791*H1791</f>
        <v>0</v>
      </c>
      <c r="S1791" s="216">
        <v>0</v>
      </c>
      <c r="T1791" s="217">
        <f>S1791*H1791</f>
        <v>0</v>
      </c>
      <c r="U1791" s="41"/>
      <c r="V1791" s="41"/>
      <c r="W1791" s="41"/>
      <c r="X1791" s="41"/>
      <c r="Y1791" s="41"/>
      <c r="Z1791" s="41"/>
      <c r="AA1791" s="41"/>
      <c r="AB1791" s="41"/>
      <c r="AC1791" s="41"/>
      <c r="AD1791" s="41"/>
      <c r="AE1791" s="41"/>
      <c r="AR1791" s="218" t="s">
        <v>273</v>
      </c>
      <c r="AT1791" s="218" t="s">
        <v>161</v>
      </c>
      <c r="AU1791" s="218" t="s">
        <v>79</v>
      </c>
      <c r="AY1791" s="20" t="s">
        <v>159</v>
      </c>
      <c r="BE1791" s="219">
        <f>IF(N1791="základní",J1791,0)</f>
        <v>0</v>
      </c>
      <c r="BF1791" s="219">
        <f>IF(N1791="snížená",J1791,0)</f>
        <v>0</v>
      </c>
      <c r="BG1791" s="219">
        <f>IF(N1791="zákl. přenesená",J1791,0)</f>
        <v>0</v>
      </c>
      <c r="BH1791" s="219">
        <f>IF(N1791="sníž. přenesená",J1791,0)</f>
        <v>0</v>
      </c>
      <c r="BI1791" s="219">
        <f>IF(N1791="nulová",J1791,0)</f>
        <v>0</v>
      </c>
      <c r="BJ1791" s="20" t="s">
        <v>77</v>
      </c>
      <c r="BK1791" s="219">
        <f>ROUND(I1791*H1791,2)</f>
        <v>0</v>
      </c>
      <c r="BL1791" s="20" t="s">
        <v>273</v>
      </c>
      <c r="BM1791" s="218" t="s">
        <v>2285</v>
      </c>
    </row>
    <row r="1792" s="2" customFormat="1" ht="24.15" customHeight="1">
      <c r="A1792" s="41"/>
      <c r="B1792" s="42"/>
      <c r="C1792" s="207" t="s">
        <v>2286</v>
      </c>
      <c r="D1792" s="207" t="s">
        <v>161</v>
      </c>
      <c r="E1792" s="208" t="s">
        <v>2287</v>
      </c>
      <c r="F1792" s="209" t="s">
        <v>2288</v>
      </c>
      <c r="G1792" s="210" t="s">
        <v>235</v>
      </c>
      <c r="H1792" s="211">
        <v>1</v>
      </c>
      <c r="I1792" s="212"/>
      <c r="J1792" s="213">
        <f>ROUND(I1792*H1792,2)</f>
        <v>0</v>
      </c>
      <c r="K1792" s="209" t="s">
        <v>19</v>
      </c>
      <c r="L1792" s="47"/>
      <c r="M1792" s="214" t="s">
        <v>19</v>
      </c>
      <c r="N1792" s="215" t="s">
        <v>40</v>
      </c>
      <c r="O1792" s="87"/>
      <c r="P1792" s="216">
        <f>O1792*H1792</f>
        <v>0</v>
      </c>
      <c r="Q1792" s="216">
        <v>0</v>
      </c>
      <c r="R1792" s="216">
        <f>Q1792*H1792</f>
        <v>0</v>
      </c>
      <c r="S1792" s="216">
        <v>0</v>
      </c>
      <c r="T1792" s="217">
        <f>S1792*H1792</f>
        <v>0</v>
      </c>
      <c r="U1792" s="41"/>
      <c r="V1792" s="41"/>
      <c r="W1792" s="41"/>
      <c r="X1792" s="41"/>
      <c r="Y1792" s="41"/>
      <c r="Z1792" s="41"/>
      <c r="AA1792" s="41"/>
      <c r="AB1792" s="41"/>
      <c r="AC1792" s="41"/>
      <c r="AD1792" s="41"/>
      <c r="AE1792" s="41"/>
      <c r="AR1792" s="218" t="s">
        <v>273</v>
      </c>
      <c r="AT1792" s="218" t="s">
        <v>161</v>
      </c>
      <c r="AU1792" s="218" t="s">
        <v>79</v>
      </c>
      <c r="AY1792" s="20" t="s">
        <v>159</v>
      </c>
      <c r="BE1792" s="219">
        <f>IF(N1792="základní",J1792,0)</f>
        <v>0</v>
      </c>
      <c r="BF1792" s="219">
        <f>IF(N1792="snížená",J1792,0)</f>
        <v>0</v>
      </c>
      <c r="BG1792" s="219">
        <f>IF(N1792="zákl. přenesená",J1792,0)</f>
        <v>0</v>
      </c>
      <c r="BH1792" s="219">
        <f>IF(N1792="sníž. přenesená",J1792,0)</f>
        <v>0</v>
      </c>
      <c r="BI1792" s="219">
        <f>IF(N1792="nulová",J1792,0)</f>
        <v>0</v>
      </c>
      <c r="BJ1792" s="20" t="s">
        <v>77</v>
      </c>
      <c r="BK1792" s="219">
        <f>ROUND(I1792*H1792,2)</f>
        <v>0</v>
      </c>
      <c r="BL1792" s="20" t="s">
        <v>273</v>
      </c>
      <c r="BM1792" s="218" t="s">
        <v>2289</v>
      </c>
    </row>
    <row r="1793" s="2" customFormat="1" ht="24.15" customHeight="1">
      <c r="A1793" s="41"/>
      <c r="B1793" s="42"/>
      <c r="C1793" s="207" t="s">
        <v>2290</v>
      </c>
      <c r="D1793" s="207" t="s">
        <v>161</v>
      </c>
      <c r="E1793" s="208" t="s">
        <v>2291</v>
      </c>
      <c r="F1793" s="209" t="s">
        <v>2292</v>
      </c>
      <c r="G1793" s="210" t="s">
        <v>235</v>
      </c>
      <c r="H1793" s="211">
        <v>1</v>
      </c>
      <c r="I1793" s="212"/>
      <c r="J1793" s="213">
        <f>ROUND(I1793*H1793,2)</f>
        <v>0</v>
      </c>
      <c r="K1793" s="209" t="s">
        <v>19</v>
      </c>
      <c r="L1793" s="47"/>
      <c r="M1793" s="214" t="s">
        <v>19</v>
      </c>
      <c r="N1793" s="215" t="s">
        <v>40</v>
      </c>
      <c r="O1793" s="87"/>
      <c r="P1793" s="216">
        <f>O1793*H1793</f>
        <v>0</v>
      </c>
      <c r="Q1793" s="216">
        <v>0</v>
      </c>
      <c r="R1793" s="216">
        <f>Q1793*H1793</f>
        <v>0</v>
      </c>
      <c r="S1793" s="216">
        <v>0</v>
      </c>
      <c r="T1793" s="217">
        <f>S1793*H1793</f>
        <v>0</v>
      </c>
      <c r="U1793" s="41"/>
      <c r="V1793" s="41"/>
      <c r="W1793" s="41"/>
      <c r="X1793" s="41"/>
      <c r="Y1793" s="41"/>
      <c r="Z1793" s="41"/>
      <c r="AA1793" s="41"/>
      <c r="AB1793" s="41"/>
      <c r="AC1793" s="41"/>
      <c r="AD1793" s="41"/>
      <c r="AE1793" s="41"/>
      <c r="AR1793" s="218" t="s">
        <v>273</v>
      </c>
      <c r="AT1793" s="218" t="s">
        <v>161</v>
      </c>
      <c r="AU1793" s="218" t="s">
        <v>79</v>
      </c>
      <c r="AY1793" s="20" t="s">
        <v>159</v>
      </c>
      <c r="BE1793" s="219">
        <f>IF(N1793="základní",J1793,0)</f>
        <v>0</v>
      </c>
      <c r="BF1793" s="219">
        <f>IF(N1793="snížená",J1793,0)</f>
        <v>0</v>
      </c>
      <c r="BG1793" s="219">
        <f>IF(N1793="zákl. přenesená",J1793,0)</f>
        <v>0</v>
      </c>
      <c r="BH1793" s="219">
        <f>IF(N1793="sníž. přenesená",J1793,0)</f>
        <v>0</v>
      </c>
      <c r="BI1793" s="219">
        <f>IF(N1793="nulová",J1793,0)</f>
        <v>0</v>
      </c>
      <c r="BJ1793" s="20" t="s">
        <v>77</v>
      </c>
      <c r="BK1793" s="219">
        <f>ROUND(I1793*H1793,2)</f>
        <v>0</v>
      </c>
      <c r="BL1793" s="20" t="s">
        <v>273</v>
      </c>
      <c r="BM1793" s="218" t="s">
        <v>2293</v>
      </c>
    </row>
    <row r="1794" s="2" customFormat="1" ht="24.15" customHeight="1">
      <c r="A1794" s="41"/>
      <c r="B1794" s="42"/>
      <c r="C1794" s="207" t="s">
        <v>2294</v>
      </c>
      <c r="D1794" s="207" t="s">
        <v>161</v>
      </c>
      <c r="E1794" s="208" t="s">
        <v>2295</v>
      </c>
      <c r="F1794" s="209" t="s">
        <v>2296</v>
      </c>
      <c r="G1794" s="210" t="s">
        <v>235</v>
      </c>
      <c r="H1794" s="211">
        <v>6</v>
      </c>
      <c r="I1794" s="212"/>
      <c r="J1794" s="213">
        <f>ROUND(I1794*H1794,2)</f>
        <v>0</v>
      </c>
      <c r="K1794" s="209" t="s">
        <v>19</v>
      </c>
      <c r="L1794" s="47"/>
      <c r="M1794" s="214" t="s">
        <v>19</v>
      </c>
      <c r="N1794" s="215" t="s">
        <v>40</v>
      </c>
      <c r="O1794" s="87"/>
      <c r="P1794" s="216">
        <f>O1794*H1794</f>
        <v>0</v>
      </c>
      <c r="Q1794" s="216">
        <v>0</v>
      </c>
      <c r="R1794" s="216">
        <f>Q1794*H1794</f>
        <v>0</v>
      </c>
      <c r="S1794" s="216">
        <v>0</v>
      </c>
      <c r="T1794" s="217">
        <f>S1794*H1794</f>
        <v>0</v>
      </c>
      <c r="U1794" s="41"/>
      <c r="V1794" s="41"/>
      <c r="W1794" s="41"/>
      <c r="X1794" s="41"/>
      <c r="Y1794" s="41"/>
      <c r="Z1794" s="41"/>
      <c r="AA1794" s="41"/>
      <c r="AB1794" s="41"/>
      <c r="AC1794" s="41"/>
      <c r="AD1794" s="41"/>
      <c r="AE1794" s="41"/>
      <c r="AR1794" s="218" t="s">
        <v>273</v>
      </c>
      <c r="AT1794" s="218" t="s">
        <v>161</v>
      </c>
      <c r="AU1794" s="218" t="s">
        <v>79</v>
      </c>
      <c r="AY1794" s="20" t="s">
        <v>159</v>
      </c>
      <c r="BE1794" s="219">
        <f>IF(N1794="základní",J1794,0)</f>
        <v>0</v>
      </c>
      <c r="BF1794" s="219">
        <f>IF(N1794="snížená",J1794,0)</f>
        <v>0</v>
      </c>
      <c r="BG1794" s="219">
        <f>IF(N1794="zákl. přenesená",J1794,0)</f>
        <v>0</v>
      </c>
      <c r="BH1794" s="219">
        <f>IF(N1794="sníž. přenesená",J1794,0)</f>
        <v>0</v>
      </c>
      <c r="BI1794" s="219">
        <f>IF(N1794="nulová",J1794,0)</f>
        <v>0</v>
      </c>
      <c r="BJ1794" s="20" t="s">
        <v>77</v>
      </c>
      <c r="BK1794" s="219">
        <f>ROUND(I1794*H1794,2)</f>
        <v>0</v>
      </c>
      <c r="BL1794" s="20" t="s">
        <v>273</v>
      </c>
      <c r="BM1794" s="218" t="s">
        <v>2297</v>
      </c>
    </row>
    <row r="1795" s="2" customFormat="1" ht="24.15" customHeight="1">
      <c r="A1795" s="41"/>
      <c r="B1795" s="42"/>
      <c r="C1795" s="207" t="s">
        <v>2298</v>
      </c>
      <c r="D1795" s="207" t="s">
        <v>161</v>
      </c>
      <c r="E1795" s="208" t="s">
        <v>2299</v>
      </c>
      <c r="F1795" s="209" t="s">
        <v>2300</v>
      </c>
      <c r="G1795" s="210" t="s">
        <v>235</v>
      </c>
      <c r="H1795" s="211">
        <v>1</v>
      </c>
      <c r="I1795" s="212"/>
      <c r="J1795" s="213">
        <f>ROUND(I1795*H1795,2)</f>
        <v>0</v>
      </c>
      <c r="K1795" s="209" t="s">
        <v>19</v>
      </c>
      <c r="L1795" s="47"/>
      <c r="M1795" s="214" t="s">
        <v>19</v>
      </c>
      <c r="N1795" s="215" t="s">
        <v>40</v>
      </c>
      <c r="O1795" s="87"/>
      <c r="P1795" s="216">
        <f>O1795*H1795</f>
        <v>0</v>
      </c>
      <c r="Q1795" s="216">
        <v>0</v>
      </c>
      <c r="R1795" s="216">
        <f>Q1795*H1795</f>
        <v>0</v>
      </c>
      <c r="S1795" s="216">
        <v>0</v>
      </c>
      <c r="T1795" s="217">
        <f>S1795*H1795</f>
        <v>0</v>
      </c>
      <c r="U1795" s="41"/>
      <c r="V1795" s="41"/>
      <c r="W1795" s="41"/>
      <c r="X1795" s="41"/>
      <c r="Y1795" s="41"/>
      <c r="Z1795" s="41"/>
      <c r="AA1795" s="41"/>
      <c r="AB1795" s="41"/>
      <c r="AC1795" s="41"/>
      <c r="AD1795" s="41"/>
      <c r="AE1795" s="41"/>
      <c r="AR1795" s="218" t="s">
        <v>273</v>
      </c>
      <c r="AT1795" s="218" t="s">
        <v>161</v>
      </c>
      <c r="AU1795" s="218" t="s">
        <v>79</v>
      </c>
      <c r="AY1795" s="20" t="s">
        <v>159</v>
      </c>
      <c r="BE1795" s="219">
        <f>IF(N1795="základní",J1795,0)</f>
        <v>0</v>
      </c>
      <c r="BF1795" s="219">
        <f>IF(N1795="snížená",J1795,0)</f>
        <v>0</v>
      </c>
      <c r="BG1795" s="219">
        <f>IF(N1795="zákl. přenesená",J1795,0)</f>
        <v>0</v>
      </c>
      <c r="BH1795" s="219">
        <f>IF(N1795="sníž. přenesená",J1795,0)</f>
        <v>0</v>
      </c>
      <c r="BI1795" s="219">
        <f>IF(N1795="nulová",J1795,0)</f>
        <v>0</v>
      </c>
      <c r="BJ1795" s="20" t="s">
        <v>77</v>
      </c>
      <c r="BK1795" s="219">
        <f>ROUND(I1795*H1795,2)</f>
        <v>0</v>
      </c>
      <c r="BL1795" s="20" t="s">
        <v>273</v>
      </c>
      <c r="BM1795" s="218" t="s">
        <v>2301</v>
      </c>
    </row>
    <row r="1796" s="2" customFormat="1" ht="24.15" customHeight="1">
      <c r="A1796" s="41"/>
      <c r="B1796" s="42"/>
      <c r="C1796" s="207" t="s">
        <v>2302</v>
      </c>
      <c r="D1796" s="207" t="s">
        <v>161</v>
      </c>
      <c r="E1796" s="208" t="s">
        <v>2303</v>
      </c>
      <c r="F1796" s="209" t="s">
        <v>2304</v>
      </c>
      <c r="G1796" s="210" t="s">
        <v>235</v>
      </c>
      <c r="H1796" s="211">
        <v>1</v>
      </c>
      <c r="I1796" s="212"/>
      <c r="J1796" s="213">
        <f>ROUND(I1796*H1796,2)</f>
        <v>0</v>
      </c>
      <c r="K1796" s="209" t="s">
        <v>19</v>
      </c>
      <c r="L1796" s="47"/>
      <c r="M1796" s="214" t="s">
        <v>19</v>
      </c>
      <c r="N1796" s="215" t="s">
        <v>40</v>
      </c>
      <c r="O1796" s="87"/>
      <c r="P1796" s="216">
        <f>O1796*H1796</f>
        <v>0</v>
      </c>
      <c r="Q1796" s="216">
        <v>0</v>
      </c>
      <c r="R1796" s="216">
        <f>Q1796*H1796</f>
        <v>0</v>
      </c>
      <c r="S1796" s="216">
        <v>0</v>
      </c>
      <c r="T1796" s="217">
        <f>S1796*H1796</f>
        <v>0</v>
      </c>
      <c r="U1796" s="41"/>
      <c r="V1796" s="41"/>
      <c r="W1796" s="41"/>
      <c r="X1796" s="41"/>
      <c r="Y1796" s="41"/>
      <c r="Z1796" s="41"/>
      <c r="AA1796" s="41"/>
      <c r="AB1796" s="41"/>
      <c r="AC1796" s="41"/>
      <c r="AD1796" s="41"/>
      <c r="AE1796" s="41"/>
      <c r="AR1796" s="218" t="s">
        <v>273</v>
      </c>
      <c r="AT1796" s="218" t="s">
        <v>161</v>
      </c>
      <c r="AU1796" s="218" t="s">
        <v>79</v>
      </c>
      <c r="AY1796" s="20" t="s">
        <v>159</v>
      </c>
      <c r="BE1796" s="219">
        <f>IF(N1796="základní",J1796,0)</f>
        <v>0</v>
      </c>
      <c r="BF1796" s="219">
        <f>IF(N1796="snížená",J1796,0)</f>
        <v>0</v>
      </c>
      <c r="BG1796" s="219">
        <f>IF(N1796="zákl. přenesená",J1796,0)</f>
        <v>0</v>
      </c>
      <c r="BH1796" s="219">
        <f>IF(N1796="sníž. přenesená",J1796,0)</f>
        <v>0</v>
      </c>
      <c r="BI1796" s="219">
        <f>IF(N1796="nulová",J1796,0)</f>
        <v>0</v>
      </c>
      <c r="BJ1796" s="20" t="s">
        <v>77</v>
      </c>
      <c r="BK1796" s="219">
        <f>ROUND(I1796*H1796,2)</f>
        <v>0</v>
      </c>
      <c r="BL1796" s="20" t="s">
        <v>273</v>
      </c>
      <c r="BM1796" s="218" t="s">
        <v>2305</v>
      </c>
    </row>
    <row r="1797" s="2" customFormat="1" ht="24.15" customHeight="1">
      <c r="A1797" s="41"/>
      <c r="B1797" s="42"/>
      <c r="C1797" s="207" t="s">
        <v>2306</v>
      </c>
      <c r="D1797" s="207" t="s">
        <v>161</v>
      </c>
      <c r="E1797" s="208" t="s">
        <v>2307</v>
      </c>
      <c r="F1797" s="209" t="s">
        <v>2308</v>
      </c>
      <c r="G1797" s="210" t="s">
        <v>235</v>
      </c>
      <c r="H1797" s="211">
        <v>1</v>
      </c>
      <c r="I1797" s="212"/>
      <c r="J1797" s="213">
        <f>ROUND(I1797*H1797,2)</f>
        <v>0</v>
      </c>
      <c r="K1797" s="209" t="s">
        <v>19</v>
      </c>
      <c r="L1797" s="47"/>
      <c r="M1797" s="214" t="s">
        <v>19</v>
      </c>
      <c r="N1797" s="215" t="s">
        <v>40</v>
      </c>
      <c r="O1797" s="87"/>
      <c r="P1797" s="216">
        <f>O1797*H1797</f>
        <v>0</v>
      </c>
      <c r="Q1797" s="216">
        <v>0</v>
      </c>
      <c r="R1797" s="216">
        <f>Q1797*H1797</f>
        <v>0</v>
      </c>
      <c r="S1797" s="216">
        <v>0</v>
      </c>
      <c r="T1797" s="217">
        <f>S1797*H1797</f>
        <v>0</v>
      </c>
      <c r="U1797" s="41"/>
      <c r="V1797" s="41"/>
      <c r="W1797" s="41"/>
      <c r="X1797" s="41"/>
      <c r="Y1797" s="41"/>
      <c r="Z1797" s="41"/>
      <c r="AA1797" s="41"/>
      <c r="AB1797" s="41"/>
      <c r="AC1797" s="41"/>
      <c r="AD1797" s="41"/>
      <c r="AE1797" s="41"/>
      <c r="AR1797" s="218" t="s">
        <v>273</v>
      </c>
      <c r="AT1797" s="218" t="s">
        <v>161</v>
      </c>
      <c r="AU1797" s="218" t="s">
        <v>79</v>
      </c>
      <c r="AY1797" s="20" t="s">
        <v>159</v>
      </c>
      <c r="BE1797" s="219">
        <f>IF(N1797="základní",J1797,0)</f>
        <v>0</v>
      </c>
      <c r="BF1797" s="219">
        <f>IF(N1797="snížená",J1797,0)</f>
        <v>0</v>
      </c>
      <c r="BG1797" s="219">
        <f>IF(N1797="zákl. přenesená",J1797,0)</f>
        <v>0</v>
      </c>
      <c r="BH1797" s="219">
        <f>IF(N1797="sníž. přenesená",J1797,0)</f>
        <v>0</v>
      </c>
      <c r="BI1797" s="219">
        <f>IF(N1797="nulová",J1797,0)</f>
        <v>0</v>
      </c>
      <c r="BJ1797" s="20" t="s">
        <v>77</v>
      </c>
      <c r="BK1797" s="219">
        <f>ROUND(I1797*H1797,2)</f>
        <v>0</v>
      </c>
      <c r="BL1797" s="20" t="s">
        <v>273</v>
      </c>
      <c r="BM1797" s="218" t="s">
        <v>2309</v>
      </c>
    </row>
    <row r="1798" s="2" customFormat="1" ht="33" customHeight="1">
      <c r="A1798" s="41"/>
      <c r="B1798" s="42"/>
      <c r="C1798" s="207" t="s">
        <v>2310</v>
      </c>
      <c r="D1798" s="207" t="s">
        <v>161</v>
      </c>
      <c r="E1798" s="208" t="s">
        <v>2311</v>
      </c>
      <c r="F1798" s="209" t="s">
        <v>2312</v>
      </c>
      <c r="G1798" s="210" t="s">
        <v>235</v>
      </c>
      <c r="H1798" s="211">
        <v>1</v>
      </c>
      <c r="I1798" s="212"/>
      <c r="J1798" s="213">
        <f>ROUND(I1798*H1798,2)</f>
        <v>0</v>
      </c>
      <c r="K1798" s="209" t="s">
        <v>19</v>
      </c>
      <c r="L1798" s="47"/>
      <c r="M1798" s="214" t="s">
        <v>19</v>
      </c>
      <c r="N1798" s="215" t="s">
        <v>40</v>
      </c>
      <c r="O1798" s="87"/>
      <c r="P1798" s="216">
        <f>O1798*H1798</f>
        <v>0</v>
      </c>
      <c r="Q1798" s="216">
        <v>0</v>
      </c>
      <c r="R1798" s="216">
        <f>Q1798*H1798</f>
        <v>0</v>
      </c>
      <c r="S1798" s="216">
        <v>0</v>
      </c>
      <c r="T1798" s="217">
        <f>S1798*H1798</f>
        <v>0</v>
      </c>
      <c r="U1798" s="41"/>
      <c r="V1798" s="41"/>
      <c r="W1798" s="41"/>
      <c r="X1798" s="41"/>
      <c r="Y1798" s="41"/>
      <c r="Z1798" s="41"/>
      <c r="AA1798" s="41"/>
      <c r="AB1798" s="41"/>
      <c r="AC1798" s="41"/>
      <c r="AD1798" s="41"/>
      <c r="AE1798" s="41"/>
      <c r="AR1798" s="218" t="s">
        <v>273</v>
      </c>
      <c r="AT1798" s="218" t="s">
        <v>161</v>
      </c>
      <c r="AU1798" s="218" t="s">
        <v>79</v>
      </c>
      <c r="AY1798" s="20" t="s">
        <v>159</v>
      </c>
      <c r="BE1798" s="219">
        <f>IF(N1798="základní",J1798,0)</f>
        <v>0</v>
      </c>
      <c r="BF1798" s="219">
        <f>IF(N1798="snížená",J1798,0)</f>
        <v>0</v>
      </c>
      <c r="BG1798" s="219">
        <f>IF(N1798="zákl. přenesená",J1798,0)</f>
        <v>0</v>
      </c>
      <c r="BH1798" s="219">
        <f>IF(N1798="sníž. přenesená",J1798,0)</f>
        <v>0</v>
      </c>
      <c r="BI1798" s="219">
        <f>IF(N1798="nulová",J1798,0)</f>
        <v>0</v>
      </c>
      <c r="BJ1798" s="20" t="s">
        <v>77</v>
      </c>
      <c r="BK1798" s="219">
        <f>ROUND(I1798*H1798,2)</f>
        <v>0</v>
      </c>
      <c r="BL1798" s="20" t="s">
        <v>273</v>
      </c>
      <c r="BM1798" s="218" t="s">
        <v>2313</v>
      </c>
    </row>
    <row r="1799" s="2" customFormat="1" ht="24.15" customHeight="1">
      <c r="A1799" s="41"/>
      <c r="B1799" s="42"/>
      <c r="C1799" s="207" t="s">
        <v>2314</v>
      </c>
      <c r="D1799" s="207" t="s">
        <v>161</v>
      </c>
      <c r="E1799" s="208" t="s">
        <v>2315</v>
      </c>
      <c r="F1799" s="209" t="s">
        <v>2316</v>
      </c>
      <c r="G1799" s="210" t="s">
        <v>235</v>
      </c>
      <c r="H1799" s="211">
        <v>8</v>
      </c>
      <c r="I1799" s="212"/>
      <c r="J1799" s="213">
        <f>ROUND(I1799*H1799,2)</f>
        <v>0</v>
      </c>
      <c r="K1799" s="209" t="s">
        <v>19</v>
      </c>
      <c r="L1799" s="47"/>
      <c r="M1799" s="214" t="s">
        <v>19</v>
      </c>
      <c r="N1799" s="215" t="s">
        <v>40</v>
      </c>
      <c r="O1799" s="87"/>
      <c r="P1799" s="216">
        <f>O1799*H1799</f>
        <v>0</v>
      </c>
      <c r="Q1799" s="216">
        <v>0</v>
      </c>
      <c r="R1799" s="216">
        <f>Q1799*H1799</f>
        <v>0</v>
      </c>
      <c r="S1799" s="216">
        <v>0</v>
      </c>
      <c r="T1799" s="217">
        <f>S1799*H1799</f>
        <v>0</v>
      </c>
      <c r="U1799" s="41"/>
      <c r="V1799" s="41"/>
      <c r="W1799" s="41"/>
      <c r="X1799" s="41"/>
      <c r="Y1799" s="41"/>
      <c r="Z1799" s="41"/>
      <c r="AA1799" s="41"/>
      <c r="AB1799" s="41"/>
      <c r="AC1799" s="41"/>
      <c r="AD1799" s="41"/>
      <c r="AE1799" s="41"/>
      <c r="AR1799" s="218" t="s">
        <v>273</v>
      </c>
      <c r="AT1799" s="218" t="s">
        <v>161</v>
      </c>
      <c r="AU1799" s="218" t="s">
        <v>79</v>
      </c>
      <c r="AY1799" s="20" t="s">
        <v>159</v>
      </c>
      <c r="BE1799" s="219">
        <f>IF(N1799="základní",J1799,0)</f>
        <v>0</v>
      </c>
      <c r="BF1799" s="219">
        <f>IF(N1799="snížená",J1799,0)</f>
        <v>0</v>
      </c>
      <c r="BG1799" s="219">
        <f>IF(N1799="zákl. přenesená",J1799,0)</f>
        <v>0</v>
      </c>
      <c r="BH1799" s="219">
        <f>IF(N1799="sníž. přenesená",J1799,0)</f>
        <v>0</v>
      </c>
      <c r="BI1799" s="219">
        <f>IF(N1799="nulová",J1799,0)</f>
        <v>0</v>
      </c>
      <c r="BJ1799" s="20" t="s">
        <v>77</v>
      </c>
      <c r="BK1799" s="219">
        <f>ROUND(I1799*H1799,2)</f>
        <v>0</v>
      </c>
      <c r="BL1799" s="20" t="s">
        <v>273</v>
      </c>
      <c r="BM1799" s="218" t="s">
        <v>2317</v>
      </c>
    </row>
    <row r="1800" s="2" customFormat="1" ht="24.15" customHeight="1">
      <c r="A1800" s="41"/>
      <c r="B1800" s="42"/>
      <c r="C1800" s="207" t="s">
        <v>2318</v>
      </c>
      <c r="D1800" s="207" t="s">
        <v>161</v>
      </c>
      <c r="E1800" s="208" t="s">
        <v>2319</v>
      </c>
      <c r="F1800" s="209" t="s">
        <v>2320</v>
      </c>
      <c r="G1800" s="210" t="s">
        <v>235</v>
      </c>
      <c r="H1800" s="211">
        <v>1</v>
      </c>
      <c r="I1800" s="212"/>
      <c r="J1800" s="213">
        <f>ROUND(I1800*H1800,2)</f>
        <v>0</v>
      </c>
      <c r="K1800" s="209" t="s">
        <v>19</v>
      </c>
      <c r="L1800" s="47"/>
      <c r="M1800" s="214" t="s">
        <v>19</v>
      </c>
      <c r="N1800" s="215" t="s">
        <v>40</v>
      </c>
      <c r="O1800" s="87"/>
      <c r="P1800" s="216">
        <f>O1800*H1800</f>
        <v>0</v>
      </c>
      <c r="Q1800" s="216">
        <v>0</v>
      </c>
      <c r="R1800" s="216">
        <f>Q1800*H1800</f>
        <v>0</v>
      </c>
      <c r="S1800" s="216">
        <v>0</v>
      </c>
      <c r="T1800" s="217">
        <f>S1800*H1800</f>
        <v>0</v>
      </c>
      <c r="U1800" s="41"/>
      <c r="V1800" s="41"/>
      <c r="W1800" s="41"/>
      <c r="X1800" s="41"/>
      <c r="Y1800" s="41"/>
      <c r="Z1800" s="41"/>
      <c r="AA1800" s="41"/>
      <c r="AB1800" s="41"/>
      <c r="AC1800" s="41"/>
      <c r="AD1800" s="41"/>
      <c r="AE1800" s="41"/>
      <c r="AR1800" s="218" t="s">
        <v>273</v>
      </c>
      <c r="AT1800" s="218" t="s">
        <v>161</v>
      </c>
      <c r="AU1800" s="218" t="s">
        <v>79</v>
      </c>
      <c r="AY1800" s="20" t="s">
        <v>159</v>
      </c>
      <c r="BE1800" s="219">
        <f>IF(N1800="základní",J1800,0)</f>
        <v>0</v>
      </c>
      <c r="BF1800" s="219">
        <f>IF(N1800="snížená",J1800,0)</f>
        <v>0</v>
      </c>
      <c r="BG1800" s="219">
        <f>IF(N1800="zákl. přenesená",J1800,0)</f>
        <v>0</v>
      </c>
      <c r="BH1800" s="219">
        <f>IF(N1800="sníž. přenesená",J1800,0)</f>
        <v>0</v>
      </c>
      <c r="BI1800" s="219">
        <f>IF(N1800="nulová",J1800,0)</f>
        <v>0</v>
      </c>
      <c r="BJ1800" s="20" t="s">
        <v>77</v>
      </c>
      <c r="BK1800" s="219">
        <f>ROUND(I1800*H1800,2)</f>
        <v>0</v>
      </c>
      <c r="BL1800" s="20" t="s">
        <v>273</v>
      </c>
      <c r="BM1800" s="218" t="s">
        <v>2321</v>
      </c>
    </row>
    <row r="1801" s="2" customFormat="1" ht="24.15" customHeight="1">
      <c r="A1801" s="41"/>
      <c r="B1801" s="42"/>
      <c r="C1801" s="207" t="s">
        <v>2322</v>
      </c>
      <c r="D1801" s="207" t="s">
        <v>161</v>
      </c>
      <c r="E1801" s="208" t="s">
        <v>2323</v>
      </c>
      <c r="F1801" s="209" t="s">
        <v>2324</v>
      </c>
      <c r="G1801" s="210" t="s">
        <v>235</v>
      </c>
      <c r="H1801" s="211">
        <v>52</v>
      </c>
      <c r="I1801" s="212"/>
      <c r="J1801" s="213">
        <f>ROUND(I1801*H1801,2)</f>
        <v>0</v>
      </c>
      <c r="K1801" s="209" t="s">
        <v>19</v>
      </c>
      <c r="L1801" s="47"/>
      <c r="M1801" s="214" t="s">
        <v>19</v>
      </c>
      <c r="N1801" s="215" t="s">
        <v>40</v>
      </c>
      <c r="O1801" s="87"/>
      <c r="P1801" s="216">
        <f>O1801*H1801</f>
        <v>0</v>
      </c>
      <c r="Q1801" s="216">
        <v>0</v>
      </c>
      <c r="R1801" s="216">
        <f>Q1801*H1801</f>
        <v>0</v>
      </c>
      <c r="S1801" s="216">
        <v>0</v>
      </c>
      <c r="T1801" s="217">
        <f>S1801*H1801</f>
        <v>0</v>
      </c>
      <c r="U1801" s="41"/>
      <c r="V1801" s="41"/>
      <c r="W1801" s="41"/>
      <c r="X1801" s="41"/>
      <c r="Y1801" s="41"/>
      <c r="Z1801" s="41"/>
      <c r="AA1801" s="41"/>
      <c r="AB1801" s="41"/>
      <c r="AC1801" s="41"/>
      <c r="AD1801" s="41"/>
      <c r="AE1801" s="41"/>
      <c r="AR1801" s="218" t="s">
        <v>273</v>
      </c>
      <c r="AT1801" s="218" t="s">
        <v>161</v>
      </c>
      <c r="AU1801" s="218" t="s">
        <v>79</v>
      </c>
      <c r="AY1801" s="20" t="s">
        <v>159</v>
      </c>
      <c r="BE1801" s="219">
        <f>IF(N1801="základní",J1801,0)</f>
        <v>0</v>
      </c>
      <c r="BF1801" s="219">
        <f>IF(N1801="snížená",J1801,0)</f>
        <v>0</v>
      </c>
      <c r="BG1801" s="219">
        <f>IF(N1801="zákl. přenesená",J1801,0)</f>
        <v>0</v>
      </c>
      <c r="BH1801" s="219">
        <f>IF(N1801="sníž. přenesená",J1801,0)</f>
        <v>0</v>
      </c>
      <c r="BI1801" s="219">
        <f>IF(N1801="nulová",J1801,0)</f>
        <v>0</v>
      </c>
      <c r="BJ1801" s="20" t="s">
        <v>77</v>
      </c>
      <c r="BK1801" s="219">
        <f>ROUND(I1801*H1801,2)</f>
        <v>0</v>
      </c>
      <c r="BL1801" s="20" t="s">
        <v>273</v>
      </c>
      <c r="BM1801" s="218" t="s">
        <v>2325</v>
      </c>
    </row>
    <row r="1802" s="2" customFormat="1" ht="24.15" customHeight="1">
      <c r="A1802" s="41"/>
      <c r="B1802" s="42"/>
      <c r="C1802" s="207" t="s">
        <v>2326</v>
      </c>
      <c r="D1802" s="207" t="s">
        <v>161</v>
      </c>
      <c r="E1802" s="208" t="s">
        <v>2327</v>
      </c>
      <c r="F1802" s="209" t="s">
        <v>2328</v>
      </c>
      <c r="G1802" s="210" t="s">
        <v>235</v>
      </c>
      <c r="H1802" s="211">
        <v>2</v>
      </c>
      <c r="I1802" s="212"/>
      <c r="J1802" s="213">
        <f>ROUND(I1802*H1802,2)</f>
        <v>0</v>
      </c>
      <c r="K1802" s="209" t="s">
        <v>19</v>
      </c>
      <c r="L1802" s="47"/>
      <c r="M1802" s="214" t="s">
        <v>19</v>
      </c>
      <c r="N1802" s="215" t="s">
        <v>40</v>
      </c>
      <c r="O1802" s="87"/>
      <c r="P1802" s="216">
        <f>O1802*H1802</f>
        <v>0</v>
      </c>
      <c r="Q1802" s="216">
        <v>0</v>
      </c>
      <c r="R1802" s="216">
        <f>Q1802*H1802</f>
        <v>0</v>
      </c>
      <c r="S1802" s="216">
        <v>0</v>
      </c>
      <c r="T1802" s="217">
        <f>S1802*H1802</f>
        <v>0</v>
      </c>
      <c r="U1802" s="41"/>
      <c r="V1802" s="41"/>
      <c r="W1802" s="41"/>
      <c r="X1802" s="41"/>
      <c r="Y1802" s="41"/>
      <c r="Z1802" s="41"/>
      <c r="AA1802" s="41"/>
      <c r="AB1802" s="41"/>
      <c r="AC1802" s="41"/>
      <c r="AD1802" s="41"/>
      <c r="AE1802" s="41"/>
      <c r="AR1802" s="218" t="s">
        <v>273</v>
      </c>
      <c r="AT1802" s="218" t="s">
        <v>161</v>
      </c>
      <c r="AU1802" s="218" t="s">
        <v>79</v>
      </c>
      <c r="AY1802" s="20" t="s">
        <v>159</v>
      </c>
      <c r="BE1802" s="219">
        <f>IF(N1802="základní",J1802,0)</f>
        <v>0</v>
      </c>
      <c r="BF1802" s="219">
        <f>IF(N1802="snížená",J1802,0)</f>
        <v>0</v>
      </c>
      <c r="BG1802" s="219">
        <f>IF(N1802="zákl. přenesená",J1802,0)</f>
        <v>0</v>
      </c>
      <c r="BH1802" s="219">
        <f>IF(N1802="sníž. přenesená",J1802,0)</f>
        <v>0</v>
      </c>
      <c r="BI1802" s="219">
        <f>IF(N1802="nulová",J1802,0)</f>
        <v>0</v>
      </c>
      <c r="BJ1802" s="20" t="s">
        <v>77</v>
      </c>
      <c r="BK1802" s="219">
        <f>ROUND(I1802*H1802,2)</f>
        <v>0</v>
      </c>
      <c r="BL1802" s="20" t="s">
        <v>273</v>
      </c>
      <c r="BM1802" s="218" t="s">
        <v>2329</v>
      </c>
    </row>
    <row r="1803" s="2" customFormat="1" ht="24.15" customHeight="1">
      <c r="A1803" s="41"/>
      <c r="B1803" s="42"/>
      <c r="C1803" s="207" t="s">
        <v>2330</v>
      </c>
      <c r="D1803" s="207" t="s">
        <v>161</v>
      </c>
      <c r="E1803" s="208" t="s">
        <v>2331</v>
      </c>
      <c r="F1803" s="209" t="s">
        <v>2332</v>
      </c>
      <c r="G1803" s="210" t="s">
        <v>235</v>
      </c>
      <c r="H1803" s="211">
        <v>1</v>
      </c>
      <c r="I1803" s="212"/>
      <c r="J1803" s="213">
        <f>ROUND(I1803*H1803,2)</f>
        <v>0</v>
      </c>
      <c r="K1803" s="209" t="s">
        <v>19</v>
      </c>
      <c r="L1803" s="47"/>
      <c r="M1803" s="214" t="s">
        <v>19</v>
      </c>
      <c r="N1803" s="215" t="s">
        <v>40</v>
      </c>
      <c r="O1803" s="87"/>
      <c r="P1803" s="216">
        <f>O1803*H1803</f>
        <v>0</v>
      </c>
      <c r="Q1803" s="216">
        <v>0</v>
      </c>
      <c r="R1803" s="216">
        <f>Q1803*H1803</f>
        <v>0</v>
      </c>
      <c r="S1803" s="216">
        <v>0</v>
      </c>
      <c r="T1803" s="217">
        <f>S1803*H1803</f>
        <v>0</v>
      </c>
      <c r="U1803" s="41"/>
      <c r="V1803" s="41"/>
      <c r="W1803" s="41"/>
      <c r="X1803" s="41"/>
      <c r="Y1803" s="41"/>
      <c r="Z1803" s="41"/>
      <c r="AA1803" s="41"/>
      <c r="AB1803" s="41"/>
      <c r="AC1803" s="41"/>
      <c r="AD1803" s="41"/>
      <c r="AE1803" s="41"/>
      <c r="AR1803" s="218" t="s">
        <v>273</v>
      </c>
      <c r="AT1803" s="218" t="s">
        <v>161</v>
      </c>
      <c r="AU1803" s="218" t="s">
        <v>79</v>
      </c>
      <c r="AY1803" s="20" t="s">
        <v>159</v>
      </c>
      <c r="BE1803" s="219">
        <f>IF(N1803="základní",J1803,0)</f>
        <v>0</v>
      </c>
      <c r="BF1803" s="219">
        <f>IF(N1803="snížená",J1803,0)</f>
        <v>0</v>
      </c>
      <c r="BG1803" s="219">
        <f>IF(N1803="zákl. přenesená",J1803,0)</f>
        <v>0</v>
      </c>
      <c r="BH1803" s="219">
        <f>IF(N1803="sníž. přenesená",J1803,0)</f>
        <v>0</v>
      </c>
      <c r="BI1803" s="219">
        <f>IF(N1803="nulová",J1803,0)</f>
        <v>0</v>
      </c>
      <c r="BJ1803" s="20" t="s">
        <v>77</v>
      </c>
      <c r="BK1803" s="219">
        <f>ROUND(I1803*H1803,2)</f>
        <v>0</v>
      </c>
      <c r="BL1803" s="20" t="s">
        <v>273</v>
      </c>
      <c r="BM1803" s="218" t="s">
        <v>2333</v>
      </c>
    </row>
    <row r="1804" s="2" customFormat="1" ht="24.15" customHeight="1">
      <c r="A1804" s="41"/>
      <c r="B1804" s="42"/>
      <c r="C1804" s="207" t="s">
        <v>2334</v>
      </c>
      <c r="D1804" s="207" t="s">
        <v>161</v>
      </c>
      <c r="E1804" s="208" t="s">
        <v>2335</v>
      </c>
      <c r="F1804" s="209" t="s">
        <v>2336</v>
      </c>
      <c r="G1804" s="210" t="s">
        <v>235</v>
      </c>
      <c r="H1804" s="211">
        <v>4</v>
      </c>
      <c r="I1804" s="212"/>
      <c r="J1804" s="213">
        <f>ROUND(I1804*H1804,2)</f>
        <v>0</v>
      </c>
      <c r="K1804" s="209" t="s">
        <v>19</v>
      </c>
      <c r="L1804" s="47"/>
      <c r="M1804" s="214" t="s">
        <v>19</v>
      </c>
      <c r="N1804" s="215" t="s">
        <v>40</v>
      </c>
      <c r="O1804" s="87"/>
      <c r="P1804" s="216">
        <f>O1804*H1804</f>
        <v>0</v>
      </c>
      <c r="Q1804" s="216">
        <v>0</v>
      </c>
      <c r="R1804" s="216">
        <f>Q1804*H1804</f>
        <v>0</v>
      </c>
      <c r="S1804" s="216">
        <v>0</v>
      </c>
      <c r="T1804" s="217">
        <f>S1804*H1804</f>
        <v>0</v>
      </c>
      <c r="U1804" s="41"/>
      <c r="V1804" s="41"/>
      <c r="W1804" s="41"/>
      <c r="X1804" s="41"/>
      <c r="Y1804" s="41"/>
      <c r="Z1804" s="41"/>
      <c r="AA1804" s="41"/>
      <c r="AB1804" s="41"/>
      <c r="AC1804" s="41"/>
      <c r="AD1804" s="41"/>
      <c r="AE1804" s="41"/>
      <c r="AR1804" s="218" t="s">
        <v>273</v>
      </c>
      <c r="AT1804" s="218" t="s">
        <v>161</v>
      </c>
      <c r="AU1804" s="218" t="s">
        <v>79</v>
      </c>
      <c r="AY1804" s="20" t="s">
        <v>159</v>
      </c>
      <c r="BE1804" s="219">
        <f>IF(N1804="základní",J1804,0)</f>
        <v>0</v>
      </c>
      <c r="BF1804" s="219">
        <f>IF(N1804="snížená",J1804,0)</f>
        <v>0</v>
      </c>
      <c r="BG1804" s="219">
        <f>IF(N1804="zákl. přenesená",J1804,0)</f>
        <v>0</v>
      </c>
      <c r="BH1804" s="219">
        <f>IF(N1804="sníž. přenesená",J1804,0)</f>
        <v>0</v>
      </c>
      <c r="BI1804" s="219">
        <f>IF(N1804="nulová",J1804,0)</f>
        <v>0</v>
      </c>
      <c r="BJ1804" s="20" t="s">
        <v>77</v>
      </c>
      <c r="BK1804" s="219">
        <f>ROUND(I1804*H1804,2)</f>
        <v>0</v>
      </c>
      <c r="BL1804" s="20" t="s">
        <v>273</v>
      </c>
      <c r="BM1804" s="218" t="s">
        <v>2337</v>
      </c>
    </row>
    <row r="1805" s="2" customFormat="1" ht="24.15" customHeight="1">
      <c r="A1805" s="41"/>
      <c r="B1805" s="42"/>
      <c r="C1805" s="207" t="s">
        <v>2338</v>
      </c>
      <c r="D1805" s="207" t="s">
        <v>161</v>
      </c>
      <c r="E1805" s="208" t="s">
        <v>2339</v>
      </c>
      <c r="F1805" s="209" t="s">
        <v>2340</v>
      </c>
      <c r="G1805" s="210" t="s">
        <v>235</v>
      </c>
      <c r="H1805" s="211">
        <v>2</v>
      </c>
      <c r="I1805" s="212"/>
      <c r="J1805" s="213">
        <f>ROUND(I1805*H1805,2)</f>
        <v>0</v>
      </c>
      <c r="K1805" s="209" t="s">
        <v>19</v>
      </c>
      <c r="L1805" s="47"/>
      <c r="M1805" s="214" t="s">
        <v>19</v>
      </c>
      <c r="N1805" s="215" t="s">
        <v>40</v>
      </c>
      <c r="O1805" s="87"/>
      <c r="P1805" s="216">
        <f>O1805*H1805</f>
        <v>0</v>
      </c>
      <c r="Q1805" s="216">
        <v>0</v>
      </c>
      <c r="R1805" s="216">
        <f>Q1805*H1805</f>
        <v>0</v>
      </c>
      <c r="S1805" s="216">
        <v>0</v>
      </c>
      <c r="T1805" s="217">
        <f>S1805*H1805</f>
        <v>0</v>
      </c>
      <c r="U1805" s="41"/>
      <c r="V1805" s="41"/>
      <c r="W1805" s="41"/>
      <c r="X1805" s="41"/>
      <c r="Y1805" s="41"/>
      <c r="Z1805" s="41"/>
      <c r="AA1805" s="41"/>
      <c r="AB1805" s="41"/>
      <c r="AC1805" s="41"/>
      <c r="AD1805" s="41"/>
      <c r="AE1805" s="41"/>
      <c r="AR1805" s="218" t="s">
        <v>273</v>
      </c>
      <c r="AT1805" s="218" t="s">
        <v>161</v>
      </c>
      <c r="AU1805" s="218" t="s">
        <v>79</v>
      </c>
      <c r="AY1805" s="20" t="s">
        <v>159</v>
      </c>
      <c r="BE1805" s="219">
        <f>IF(N1805="základní",J1805,0)</f>
        <v>0</v>
      </c>
      <c r="BF1805" s="219">
        <f>IF(N1805="snížená",J1805,0)</f>
        <v>0</v>
      </c>
      <c r="BG1805" s="219">
        <f>IF(N1805="zákl. přenesená",J1805,0)</f>
        <v>0</v>
      </c>
      <c r="BH1805" s="219">
        <f>IF(N1805="sníž. přenesená",J1805,0)</f>
        <v>0</v>
      </c>
      <c r="BI1805" s="219">
        <f>IF(N1805="nulová",J1805,0)</f>
        <v>0</v>
      </c>
      <c r="BJ1805" s="20" t="s">
        <v>77</v>
      </c>
      <c r="BK1805" s="219">
        <f>ROUND(I1805*H1805,2)</f>
        <v>0</v>
      </c>
      <c r="BL1805" s="20" t="s">
        <v>273</v>
      </c>
      <c r="BM1805" s="218" t="s">
        <v>2341</v>
      </c>
    </row>
    <row r="1806" s="2" customFormat="1" ht="33" customHeight="1">
      <c r="A1806" s="41"/>
      <c r="B1806" s="42"/>
      <c r="C1806" s="207" t="s">
        <v>2342</v>
      </c>
      <c r="D1806" s="207" t="s">
        <v>161</v>
      </c>
      <c r="E1806" s="208" t="s">
        <v>2343</v>
      </c>
      <c r="F1806" s="209" t="s">
        <v>2344</v>
      </c>
      <c r="G1806" s="210" t="s">
        <v>235</v>
      </c>
      <c r="H1806" s="211">
        <v>2</v>
      </c>
      <c r="I1806" s="212"/>
      <c r="J1806" s="213">
        <f>ROUND(I1806*H1806,2)</f>
        <v>0</v>
      </c>
      <c r="K1806" s="209" t="s">
        <v>19</v>
      </c>
      <c r="L1806" s="47"/>
      <c r="M1806" s="214" t="s">
        <v>19</v>
      </c>
      <c r="N1806" s="215" t="s">
        <v>40</v>
      </c>
      <c r="O1806" s="87"/>
      <c r="P1806" s="216">
        <f>O1806*H1806</f>
        <v>0</v>
      </c>
      <c r="Q1806" s="216">
        <v>0</v>
      </c>
      <c r="R1806" s="216">
        <f>Q1806*H1806</f>
        <v>0</v>
      </c>
      <c r="S1806" s="216">
        <v>0</v>
      </c>
      <c r="T1806" s="217">
        <f>S1806*H1806</f>
        <v>0</v>
      </c>
      <c r="U1806" s="41"/>
      <c r="V1806" s="41"/>
      <c r="W1806" s="41"/>
      <c r="X1806" s="41"/>
      <c r="Y1806" s="41"/>
      <c r="Z1806" s="41"/>
      <c r="AA1806" s="41"/>
      <c r="AB1806" s="41"/>
      <c r="AC1806" s="41"/>
      <c r="AD1806" s="41"/>
      <c r="AE1806" s="41"/>
      <c r="AR1806" s="218" t="s">
        <v>273</v>
      </c>
      <c r="AT1806" s="218" t="s">
        <v>161</v>
      </c>
      <c r="AU1806" s="218" t="s">
        <v>79</v>
      </c>
      <c r="AY1806" s="20" t="s">
        <v>159</v>
      </c>
      <c r="BE1806" s="219">
        <f>IF(N1806="základní",J1806,0)</f>
        <v>0</v>
      </c>
      <c r="BF1806" s="219">
        <f>IF(N1806="snížená",J1806,0)</f>
        <v>0</v>
      </c>
      <c r="BG1806" s="219">
        <f>IF(N1806="zákl. přenesená",J1806,0)</f>
        <v>0</v>
      </c>
      <c r="BH1806" s="219">
        <f>IF(N1806="sníž. přenesená",J1806,0)</f>
        <v>0</v>
      </c>
      <c r="BI1806" s="219">
        <f>IF(N1806="nulová",J1806,0)</f>
        <v>0</v>
      </c>
      <c r="BJ1806" s="20" t="s">
        <v>77</v>
      </c>
      <c r="BK1806" s="219">
        <f>ROUND(I1806*H1806,2)</f>
        <v>0</v>
      </c>
      <c r="BL1806" s="20" t="s">
        <v>273</v>
      </c>
      <c r="BM1806" s="218" t="s">
        <v>2345</v>
      </c>
    </row>
    <row r="1807" s="2" customFormat="1" ht="24.15" customHeight="1">
      <c r="A1807" s="41"/>
      <c r="B1807" s="42"/>
      <c r="C1807" s="207" t="s">
        <v>2346</v>
      </c>
      <c r="D1807" s="207" t="s">
        <v>161</v>
      </c>
      <c r="E1807" s="208" t="s">
        <v>2347</v>
      </c>
      <c r="F1807" s="209" t="s">
        <v>2348</v>
      </c>
      <c r="G1807" s="210" t="s">
        <v>235</v>
      </c>
      <c r="H1807" s="211">
        <v>7</v>
      </c>
      <c r="I1807" s="212"/>
      <c r="J1807" s="213">
        <f>ROUND(I1807*H1807,2)</f>
        <v>0</v>
      </c>
      <c r="K1807" s="209" t="s">
        <v>19</v>
      </c>
      <c r="L1807" s="47"/>
      <c r="M1807" s="214" t="s">
        <v>19</v>
      </c>
      <c r="N1807" s="215" t="s">
        <v>40</v>
      </c>
      <c r="O1807" s="87"/>
      <c r="P1807" s="216">
        <f>O1807*H1807</f>
        <v>0</v>
      </c>
      <c r="Q1807" s="216">
        <v>0</v>
      </c>
      <c r="R1807" s="216">
        <f>Q1807*H1807</f>
        <v>0</v>
      </c>
      <c r="S1807" s="216">
        <v>0</v>
      </c>
      <c r="T1807" s="217">
        <f>S1807*H1807</f>
        <v>0</v>
      </c>
      <c r="U1807" s="41"/>
      <c r="V1807" s="41"/>
      <c r="W1807" s="41"/>
      <c r="X1807" s="41"/>
      <c r="Y1807" s="41"/>
      <c r="Z1807" s="41"/>
      <c r="AA1807" s="41"/>
      <c r="AB1807" s="41"/>
      <c r="AC1807" s="41"/>
      <c r="AD1807" s="41"/>
      <c r="AE1807" s="41"/>
      <c r="AR1807" s="218" t="s">
        <v>273</v>
      </c>
      <c r="AT1807" s="218" t="s">
        <v>161</v>
      </c>
      <c r="AU1807" s="218" t="s">
        <v>79</v>
      </c>
      <c r="AY1807" s="20" t="s">
        <v>159</v>
      </c>
      <c r="BE1807" s="219">
        <f>IF(N1807="základní",J1807,0)</f>
        <v>0</v>
      </c>
      <c r="BF1807" s="219">
        <f>IF(N1807="snížená",J1807,0)</f>
        <v>0</v>
      </c>
      <c r="BG1807" s="219">
        <f>IF(N1807="zákl. přenesená",J1807,0)</f>
        <v>0</v>
      </c>
      <c r="BH1807" s="219">
        <f>IF(N1807="sníž. přenesená",J1807,0)</f>
        <v>0</v>
      </c>
      <c r="BI1807" s="219">
        <f>IF(N1807="nulová",J1807,0)</f>
        <v>0</v>
      </c>
      <c r="BJ1807" s="20" t="s">
        <v>77</v>
      </c>
      <c r="BK1807" s="219">
        <f>ROUND(I1807*H1807,2)</f>
        <v>0</v>
      </c>
      <c r="BL1807" s="20" t="s">
        <v>273</v>
      </c>
      <c r="BM1807" s="218" t="s">
        <v>2349</v>
      </c>
    </row>
    <row r="1808" s="2" customFormat="1" ht="24.15" customHeight="1">
      <c r="A1808" s="41"/>
      <c r="B1808" s="42"/>
      <c r="C1808" s="207" t="s">
        <v>2350</v>
      </c>
      <c r="D1808" s="207" t="s">
        <v>161</v>
      </c>
      <c r="E1808" s="208" t="s">
        <v>2351</v>
      </c>
      <c r="F1808" s="209" t="s">
        <v>2352</v>
      </c>
      <c r="G1808" s="210" t="s">
        <v>235</v>
      </c>
      <c r="H1808" s="211">
        <v>12</v>
      </c>
      <c r="I1808" s="212"/>
      <c r="J1808" s="213">
        <f>ROUND(I1808*H1808,2)</f>
        <v>0</v>
      </c>
      <c r="K1808" s="209" t="s">
        <v>19</v>
      </c>
      <c r="L1808" s="47"/>
      <c r="M1808" s="214" t="s">
        <v>19</v>
      </c>
      <c r="N1808" s="215" t="s">
        <v>40</v>
      </c>
      <c r="O1808" s="87"/>
      <c r="P1808" s="216">
        <f>O1808*H1808</f>
        <v>0</v>
      </c>
      <c r="Q1808" s="216">
        <v>0</v>
      </c>
      <c r="R1808" s="216">
        <f>Q1808*H1808</f>
        <v>0</v>
      </c>
      <c r="S1808" s="216">
        <v>0</v>
      </c>
      <c r="T1808" s="217">
        <f>S1808*H1808</f>
        <v>0</v>
      </c>
      <c r="U1808" s="41"/>
      <c r="V1808" s="41"/>
      <c r="W1808" s="41"/>
      <c r="X1808" s="41"/>
      <c r="Y1808" s="41"/>
      <c r="Z1808" s="41"/>
      <c r="AA1808" s="41"/>
      <c r="AB1808" s="41"/>
      <c r="AC1808" s="41"/>
      <c r="AD1808" s="41"/>
      <c r="AE1808" s="41"/>
      <c r="AR1808" s="218" t="s">
        <v>273</v>
      </c>
      <c r="AT1808" s="218" t="s">
        <v>161</v>
      </c>
      <c r="AU1808" s="218" t="s">
        <v>79</v>
      </c>
      <c r="AY1808" s="20" t="s">
        <v>159</v>
      </c>
      <c r="BE1808" s="219">
        <f>IF(N1808="základní",J1808,0)</f>
        <v>0</v>
      </c>
      <c r="BF1808" s="219">
        <f>IF(N1808="snížená",J1808,0)</f>
        <v>0</v>
      </c>
      <c r="BG1808" s="219">
        <f>IF(N1808="zákl. přenesená",J1808,0)</f>
        <v>0</v>
      </c>
      <c r="BH1808" s="219">
        <f>IF(N1808="sníž. přenesená",J1808,0)</f>
        <v>0</v>
      </c>
      <c r="BI1808" s="219">
        <f>IF(N1808="nulová",J1808,0)</f>
        <v>0</v>
      </c>
      <c r="BJ1808" s="20" t="s">
        <v>77</v>
      </c>
      <c r="BK1808" s="219">
        <f>ROUND(I1808*H1808,2)</f>
        <v>0</v>
      </c>
      <c r="BL1808" s="20" t="s">
        <v>273</v>
      </c>
      <c r="BM1808" s="218" t="s">
        <v>2353</v>
      </c>
    </row>
    <row r="1809" s="2" customFormat="1" ht="24.15" customHeight="1">
      <c r="A1809" s="41"/>
      <c r="B1809" s="42"/>
      <c r="C1809" s="207" t="s">
        <v>2354</v>
      </c>
      <c r="D1809" s="207" t="s">
        <v>161</v>
      </c>
      <c r="E1809" s="208" t="s">
        <v>2355</v>
      </c>
      <c r="F1809" s="209" t="s">
        <v>2356</v>
      </c>
      <c r="G1809" s="210" t="s">
        <v>235</v>
      </c>
      <c r="H1809" s="211">
        <v>4</v>
      </c>
      <c r="I1809" s="212"/>
      <c r="J1809" s="213">
        <f>ROUND(I1809*H1809,2)</f>
        <v>0</v>
      </c>
      <c r="K1809" s="209" t="s">
        <v>19</v>
      </c>
      <c r="L1809" s="47"/>
      <c r="M1809" s="214" t="s">
        <v>19</v>
      </c>
      <c r="N1809" s="215" t="s">
        <v>40</v>
      </c>
      <c r="O1809" s="87"/>
      <c r="P1809" s="216">
        <f>O1809*H1809</f>
        <v>0</v>
      </c>
      <c r="Q1809" s="216">
        <v>0</v>
      </c>
      <c r="R1809" s="216">
        <f>Q1809*H1809</f>
        <v>0</v>
      </c>
      <c r="S1809" s="216">
        <v>0</v>
      </c>
      <c r="T1809" s="217">
        <f>S1809*H1809</f>
        <v>0</v>
      </c>
      <c r="U1809" s="41"/>
      <c r="V1809" s="41"/>
      <c r="W1809" s="41"/>
      <c r="X1809" s="41"/>
      <c r="Y1809" s="41"/>
      <c r="Z1809" s="41"/>
      <c r="AA1809" s="41"/>
      <c r="AB1809" s="41"/>
      <c r="AC1809" s="41"/>
      <c r="AD1809" s="41"/>
      <c r="AE1809" s="41"/>
      <c r="AR1809" s="218" t="s">
        <v>273</v>
      </c>
      <c r="AT1809" s="218" t="s">
        <v>161</v>
      </c>
      <c r="AU1809" s="218" t="s">
        <v>79</v>
      </c>
      <c r="AY1809" s="20" t="s">
        <v>159</v>
      </c>
      <c r="BE1809" s="219">
        <f>IF(N1809="základní",J1809,0)</f>
        <v>0</v>
      </c>
      <c r="BF1809" s="219">
        <f>IF(N1809="snížená",J1809,0)</f>
        <v>0</v>
      </c>
      <c r="BG1809" s="219">
        <f>IF(N1809="zákl. přenesená",J1809,0)</f>
        <v>0</v>
      </c>
      <c r="BH1809" s="219">
        <f>IF(N1809="sníž. přenesená",J1809,0)</f>
        <v>0</v>
      </c>
      <c r="BI1809" s="219">
        <f>IF(N1809="nulová",J1809,0)</f>
        <v>0</v>
      </c>
      <c r="BJ1809" s="20" t="s">
        <v>77</v>
      </c>
      <c r="BK1809" s="219">
        <f>ROUND(I1809*H1809,2)</f>
        <v>0</v>
      </c>
      <c r="BL1809" s="20" t="s">
        <v>273</v>
      </c>
      <c r="BM1809" s="218" t="s">
        <v>2357</v>
      </c>
    </row>
    <row r="1810" s="2" customFormat="1" ht="24.15" customHeight="1">
      <c r="A1810" s="41"/>
      <c r="B1810" s="42"/>
      <c r="C1810" s="207" t="s">
        <v>2358</v>
      </c>
      <c r="D1810" s="207" t="s">
        <v>161</v>
      </c>
      <c r="E1810" s="208" t="s">
        <v>2359</v>
      </c>
      <c r="F1810" s="209" t="s">
        <v>2360</v>
      </c>
      <c r="G1810" s="210" t="s">
        <v>235</v>
      </c>
      <c r="H1810" s="211">
        <v>4</v>
      </c>
      <c r="I1810" s="212"/>
      <c r="J1810" s="213">
        <f>ROUND(I1810*H1810,2)</f>
        <v>0</v>
      </c>
      <c r="K1810" s="209" t="s">
        <v>19</v>
      </c>
      <c r="L1810" s="47"/>
      <c r="M1810" s="214" t="s">
        <v>19</v>
      </c>
      <c r="N1810" s="215" t="s">
        <v>40</v>
      </c>
      <c r="O1810" s="87"/>
      <c r="P1810" s="216">
        <f>O1810*H1810</f>
        <v>0</v>
      </c>
      <c r="Q1810" s="216">
        <v>0</v>
      </c>
      <c r="R1810" s="216">
        <f>Q1810*H1810</f>
        <v>0</v>
      </c>
      <c r="S1810" s="216">
        <v>0</v>
      </c>
      <c r="T1810" s="217">
        <f>S1810*H1810</f>
        <v>0</v>
      </c>
      <c r="U1810" s="41"/>
      <c r="V1810" s="41"/>
      <c r="W1810" s="41"/>
      <c r="X1810" s="41"/>
      <c r="Y1810" s="41"/>
      <c r="Z1810" s="41"/>
      <c r="AA1810" s="41"/>
      <c r="AB1810" s="41"/>
      <c r="AC1810" s="41"/>
      <c r="AD1810" s="41"/>
      <c r="AE1810" s="41"/>
      <c r="AR1810" s="218" t="s">
        <v>273</v>
      </c>
      <c r="AT1810" s="218" t="s">
        <v>161</v>
      </c>
      <c r="AU1810" s="218" t="s">
        <v>79</v>
      </c>
      <c r="AY1810" s="20" t="s">
        <v>159</v>
      </c>
      <c r="BE1810" s="219">
        <f>IF(N1810="základní",J1810,0)</f>
        <v>0</v>
      </c>
      <c r="BF1810" s="219">
        <f>IF(N1810="snížená",J1810,0)</f>
        <v>0</v>
      </c>
      <c r="BG1810" s="219">
        <f>IF(N1810="zákl. přenesená",J1810,0)</f>
        <v>0</v>
      </c>
      <c r="BH1810" s="219">
        <f>IF(N1810="sníž. přenesená",J1810,0)</f>
        <v>0</v>
      </c>
      <c r="BI1810" s="219">
        <f>IF(N1810="nulová",J1810,0)</f>
        <v>0</v>
      </c>
      <c r="BJ1810" s="20" t="s">
        <v>77</v>
      </c>
      <c r="BK1810" s="219">
        <f>ROUND(I1810*H1810,2)</f>
        <v>0</v>
      </c>
      <c r="BL1810" s="20" t="s">
        <v>273</v>
      </c>
      <c r="BM1810" s="218" t="s">
        <v>2361</v>
      </c>
    </row>
    <row r="1811" s="2" customFormat="1" ht="24.15" customHeight="1">
      <c r="A1811" s="41"/>
      <c r="B1811" s="42"/>
      <c r="C1811" s="207" t="s">
        <v>2362</v>
      </c>
      <c r="D1811" s="207" t="s">
        <v>161</v>
      </c>
      <c r="E1811" s="208" t="s">
        <v>2363</v>
      </c>
      <c r="F1811" s="209" t="s">
        <v>2364</v>
      </c>
      <c r="G1811" s="210" t="s">
        <v>235</v>
      </c>
      <c r="H1811" s="211">
        <v>1</v>
      </c>
      <c r="I1811" s="212"/>
      <c r="J1811" s="213">
        <f>ROUND(I1811*H1811,2)</f>
        <v>0</v>
      </c>
      <c r="K1811" s="209" t="s">
        <v>19</v>
      </c>
      <c r="L1811" s="47"/>
      <c r="M1811" s="214" t="s">
        <v>19</v>
      </c>
      <c r="N1811" s="215" t="s">
        <v>40</v>
      </c>
      <c r="O1811" s="87"/>
      <c r="P1811" s="216">
        <f>O1811*H1811</f>
        <v>0</v>
      </c>
      <c r="Q1811" s="216">
        <v>0</v>
      </c>
      <c r="R1811" s="216">
        <f>Q1811*H1811</f>
        <v>0</v>
      </c>
      <c r="S1811" s="216">
        <v>0</v>
      </c>
      <c r="T1811" s="217">
        <f>S1811*H1811</f>
        <v>0</v>
      </c>
      <c r="U1811" s="41"/>
      <c r="V1811" s="41"/>
      <c r="W1811" s="41"/>
      <c r="X1811" s="41"/>
      <c r="Y1811" s="41"/>
      <c r="Z1811" s="41"/>
      <c r="AA1811" s="41"/>
      <c r="AB1811" s="41"/>
      <c r="AC1811" s="41"/>
      <c r="AD1811" s="41"/>
      <c r="AE1811" s="41"/>
      <c r="AR1811" s="218" t="s">
        <v>273</v>
      </c>
      <c r="AT1811" s="218" t="s">
        <v>161</v>
      </c>
      <c r="AU1811" s="218" t="s">
        <v>79</v>
      </c>
      <c r="AY1811" s="20" t="s">
        <v>159</v>
      </c>
      <c r="BE1811" s="219">
        <f>IF(N1811="základní",J1811,0)</f>
        <v>0</v>
      </c>
      <c r="BF1811" s="219">
        <f>IF(N1811="snížená",J1811,0)</f>
        <v>0</v>
      </c>
      <c r="BG1811" s="219">
        <f>IF(N1811="zákl. přenesená",J1811,0)</f>
        <v>0</v>
      </c>
      <c r="BH1811" s="219">
        <f>IF(N1811="sníž. přenesená",J1811,0)</f>
        <v>0</v>
      </c>
      <c r="BI1811" s="219">
        <f>IF(N1811="nulová",J1811,0)</f>
        <v>0</v>
      </c>
      <c r="BJ1811" s="20" t="s">
        <v>77</v>
      </c>
      <c r="BK1811" s="219">
        <f>ROUND(I1811*H1811,2)</f>
        <v>0</v>
      </c>
      <c r="BL1811" s="20" t="s">
        <v>273</v>
      </c>
      <c r="BM1811" s="218" t="s">
        <v>2365</v>
      </c>
    </row>
    <row r="1812" s="2" customFormat="1" ht="24.15" customHeight="1">
      <c r="A1812" s="41"/>
      <c r="B1812" s="42"/>
      <c r="C1812" s="207" t="s">
        <v>2366</v>
      </c>
      <c r="D1812" s="207" t="s">
        <v>161</v>
      </c>
      <c r="E1812" s="208" t="s">
        <v>2367</v>
      </c>
      <c r="F1812" s="209" t="s">
        <v>2368</v>
      </c>
      <c r="G1812" s="210" t="s">
        <v>235</v>
      </c>
      <c r="H1812" s="211">
        <v>2</v>
      </c>
      <c r="I1812" s="212"/>
      <c r="J1812" s="213">
        <f>ROUND(I1812*H1812,2)</f>
        <v>0</v>
      </c>
      <c r="K1812" s="209" t="s">
        <v>19</v>
      </c>
      <c r="L1812" s="47"/>
      <c r="M1812" s="214" t="s">
        <v>19</v>
      </c>
      <c r="N1812" s="215" t="s">
        <v>40</v>
      </c>
      <c r="O1812" s="87"/>
      <c r="P1812" s="216">
        <f>O1812*H1812</f>
        <v>0</v>
      </c>
      <c r="Q1812" s="216">
        <v>0</v>
      </c>
      <c r="R1812" s="216">
        <f>Q1812*H1812</f>
        <v>0</v>
      </c>
      <c r="S1812" s="216">
        <v>0</v>
      </c>
      <c r="T1812" s="217">
        <f>S1812*H1812</f>
        <v>0</v>
      </c>
      <c r="U1812" s="41"/>
      <c r="V1812" s="41"/>
      <c r="W1812" s="41"/>
      <c r="X1812" s="41"/>
      <c r="Y1812" s="41"/>
      <c r="Z1812" s="41"/>
      <c r="AA1812" s="41"/>
      <c r="AB1812" s="41"/>
      <c r="AC1812" s="41"/>
      <c r="AD1812" s="41"/>
      <c r="AE1812" s="41"/>
      <c r="AR1812" s="218" t="s">
        <v>273</v>
      </c>
      <c r="AT1812" s="218" t="s">
        <v>161</v>
      </c>
      <c r="AU1812" s="218" t="s">
        <v>79</v>
      </c>
      <c r="AY1812" s="20" t="s">
        <v>159</v>
      </c>
      <c r="BE1812" s="219">
        <f>IF(N1812="základní",J1812,0)</f>
        <v>0</v>
      </c>
      <c r="BF1812" s="219">
        <f>IF(N1812="snížená",J1812,0)</f>
        <v>0</v>
      </c>
      <c r="BG1812" s="219">
        <f>IF(N1812="zákl. přenesená",J1812,0)</f>
        <v>0</v>
      </c>
      <c r="BH1812" s="219">
        <f>IF(N1812="sníž. přenesená",J1812,0)</f>
        <v>0</v>
      </c>
      <c r="BI1812" s="219">
        <f>IF(N1812="nulová",J1812,0)</f>
        <v>0</v>
      </c>
      <c r="BJ1812" s="20" t="s">
        <v>77</v>
      </c>
      <c r="BK1812" s="219">
        <f>ROUND(I1812*H1812,2)</f>
        <v>0</v>
      </c>
      <c r="BL1812" s="20" t="s">
        <v>273</v>
      </c>
      <c r="BM1812" s="218" t="s">
        <v>2369</v>
      </c>
    </row>
    <row r="1813" s="12" customFormat="1" ht="22.8" customHeight="1">
      <c r="A1813" s="12"/>
      <c r="B1813" s="191"/>
      <c r="C1813" s="192"/>
      <c r="D1813" s="193" t="s">
        <v>68</v>
      </c>
      <c r="E1813" s="205" t="s">
        <v>2370</v>
      </c>
      <c r="F1813" s="205" t="s">
        <v>2371</v>
      </c>
      <c r="G1813" s="192"/>
      <c r="H1813" s="192"/>
      <c r="I1813" s="195"/>
      <c r="J1813" s="206">
        <f>BK1813</f>
        <v>0</v>
      </c>
      <c r="K1813" s="192"/>
      <c r="L1813" s="197"/>
      <c r="M1813" s="198"/>
      <c r="N1813" s="199"/>
      <c r="O1813" s="199"/>
      <c r="P1813" s="200">
        <f>SUM(P1814:P1865)</f>
        <v>0</v>
      </c>
      <c r="Q1813" s="199"/>
      <c r="R1813" s="200">
        <f>SUM(R1814:R1865)</f>
        <v>3.2553049000000001</v>
      </c>
      <c r="S1813" s="199"/>
      <c r="T1813" s="201">
        <f>SUM(T1814:T1865)</f>
        <v>0</v>
      </c>
      <c r="U1813" s="12"/>
      <c r="V1813" s="12"/>
      <c r="W1813" s="12"/>
      <c r="X1813" s="12"/>
      <c r="Y1813" s="12"/>
      <c r="Z1813" s="12"/>
      <c r="AA1813" s="12"/>
      <c r="AB1813" s="12"/>
      <c r="AC1813" s="12"/>
      <c r="AD1813" s="12"/>
      <c r="AE1813" s="12"/>
      <c r="AR1813" s="202" t="s">
        <v>79</v>
      </c>
      <c r="AT1813" s="203" t="s">
        <v>68</v>
      </c>
      <c r="AU1813" s="203" t="s">
        <v>77</v>
      </c>
      <c r="AY1813" s="202" t="s">
        <v>159</v>
      </c>
      <c r="BK1813" s="204">
        <f>SUM(BK1814:BK1865)</f>
        <v>0</v>
      </c>
    </row>
    <row r="1814" s="2" customFormat="1" ht="16.5" customHeight="1">
      <c r="A1814" s="41"/>
      <c r="B1814" s="42"/>
      <c r="C1814" s="207" t="s">
        <v>2372</v>
      </c>
      <c r="D1814" s="207" t="s">
        <v>161</v>
      </c>
      <c r="E1814" s="208" t="s">
        <v>2373</v>
      </c>
      <c r="F1814" s="209" t="s">
        <v>2374</v>
      </c>
      <c r="G1814" s="210" t="s">
        <v>197</v>
      </c>
      <c r="H1814" s="211">
        <v>98.640000000000001</v>
      </c>
      <c r="I1814" s="212"/>
      <c r="J1814" s="213">
        <f>ROUND(I1814*H1814,2)</f>
        <v>0</v>
      </c>
      <c r="K1814" s="209" t="s">
        <v>165</v>
      </c>
      <c r="L1814" s="47"/>
      <c r="M1814" s="214" t="s">
        <v>19</v>
      </c>
      <c r="N1814" s="215" t="s">
        <v>40</v>
      </c>
      <c r="O1814" s="87"/>
      <c r="P1814" s="216">
        <f>O1814*H1814</f>
        <v>0</v>
      </c>
      <c r="Q1814" s="216">
        <v>0</v>
      </c>
      <c r="R1814" s="216">
        <f>Q1814*H1814</f>
        <v>0</v>
      </c>
      <c r="S1814" s="216">
        <v>0</v>
      </c>
      <c r="T1814" s="217">
        <f>S1814*H1814</f>
        <v>0</v>
      </c>
      <c r="U1814" s="41"/>
      <c r="V1814" s="41"/>
      <c r="W1814" s="41"/>
      <c r="X1814" s="41"/>
      <c r="Y1814" s="41"/>
      <c r="Z1814" s="41"/>
      <c r="AA1814" s="41"/>
      <c r="AB1814" s="41"/>
      <c r="AC1814" s="41"/>
      <c r="AD1814" s="41"/>
      <c r="AE1814" s="41"/>
      <c r="AR1814" s="218" t="s">
        <v>273</v>
      </c>
      <c r="AT1814" s="218" t="s">
        <v>161</v>
      </c>
      <c r="AU1814" s="218" t="s">
        <v>79</v>
      </c>
      <c r="AY1814" s="20" t="s">
        <v>159</v>
      </c>
      <c r="BE1814" s="219">
        <f>IF(N1814="základní",J1814,0)</f>
        <v>0</v>
      </c>
      <c r="BF1814" s="219">
        <f>IF(N1814="snížená",J1814,0)</f>
        <v>0</v>
      </c>
      <c r="BG1814" s="219">
        <f>IF(N1814="zákl. přenesená",J1814,0)</f>
        <v>0</v>
      </c>
      <c r="BH1814" s="219">
        <f>IF(N1814="sníž. přenesená",J1814,0)</f>
        <v>0</v>
      </c>
      <c r="BI1814" s="219">
        <f>IF(N1814="nulová",J1814,0)</f>
        <v>0</v>
      </c>
      <c r="BJ1814" s="20" t="s">
        <v>77</v>
      </c>
      <c r="BK1814" s="219">
        <f>ROUND(I1814*H1814,2)</f>
        <v>0</v>
      </c>
      <c r="BL1814" s="20" t="s">
        <v>273</v>
      </c>
      <c r="BM1814" s="218" t="s">
        <v>2375</v>
      </c>
    </row>
    <row r="1815" s="2" customFormat="1">
      <c r="A1815" s="41"/>
      <c r="B1815" s="42"/>
      <c r="C1815" s="43"/>
      <c r="D1815" s="220" t="s">
        <v>168</v>
      </c>
      <c r="E1815" s="43"/>
      <c r="F1815" s="221" t="s">
        <v>2376</v>
      </c>
      <c r="G1815" s="43"/>
      <c r="H1815" s="43"/>
      <c r="I1815" s="222"/>
      <c r="J1815" s="43"/>
      <c r="K1815" s="43"/>
      <c r="L1815" s="47"/>
      <c r="M1815" s="223"/>
      <c r="N1815" s="224"/>
      <c r="O1815" s="87"/>
      <c r="P1815" s="87"/>
      <c r="Q1815" s="87"/>
      <c r="R1815" s="87"/>
      <c r="S1815" s="87"/>
      <c r="T1815" s="88"/>
      <c r="U1815" s="41"/>
      <c r="V1815" s="41"/>
      <c r="W1815" s="41"/>
      <c r="X1815" s="41"/>
      <c r="Y1815" s="41"/>
      <c r="Z1815" s="41"/>
      <c r="AA1815" s="41"/>
      <c r="AB1815" s="41"/>
      <c r="AC1815" s="41"/>
      <c r="AD1815" s="41"/>
      <c r="AE1815" s="41"/>
      <c r="AT1815" s="20" t="s">
        <v>168</v>
      </c>
      <c r="AU1815" s="20" t="s">
        <v>79</v>
      </c>
    </row>
    <row r="1816" s="13" customFormat="1">
      <c r="A1816" s="13"/>
      <c r="B1816" s="225"/>
      <c r="C1816" s="226"/>
      <c r="D1816" s="227" t="s">
        <v>170</v>
      </c>
      <c r="E1816" s="228" t="s">
        <v>19</v>
      </c>
      <c r="F1816" s="229" t="s">
        <v>632</v>
      </c>
      <c r="G1816" s="226"/>
      <c r="H1816" s="228" t="s">
        <v>19</v>
      </c>
      <c r="I1816" s="230"/>
      <c r="J1816" s="226"/>
      <c r="K1816" s="226"/>
      <c r="L1816" s="231"/>
      <c r="M1816" s="232"/>
      <c r="N1816" s="233"/>
      <c r="O1816" s="233"/>
      <c r="P1816" s="233"/>
      <c r="Q1816" s="233"/>
      <c r="R1816" s="233"/>
      <c r="S1816" s="233"/>
      <c r="T1816" s="234"/>
      <c r="U1816" s="13"/>
      <c r="V1816" s="13"/>
      <c r="W1816" s="13"/>
      <c r="X1816" s="13"/>
      <c r="Y1816" s="13"/>
      <c r="Z1816" s="13"/>
      <c r="AA1816" s="13"/>
      <c r="AB1816" s="13"/>
      <c r="AC1816" s="13"/>
      <c r="AD1816" s="13"/>
      <c r="AE1816" s="13"/>
      <c r="AT1816" s="235" t="s">
        <v>170</v>
      </c>
      <c r="AU1816" s="235" t="s">
        <v>79</v>
      </c>
      <c r="AV1816" s="13" t="s">
        <v>77</v>
      </c>
      <c r="AW1816" s="13" t="s">
        <v>31</v>
      </c>
      <c r="AX1816" s="13" t="s">
        <v>69</v>
      </c>
      <c r="AY1816" s="235" t="s">
        <v>159</v>
      </c>
    </row>
    <row r="1817" s="14" customFormat="1">
      <c r="A1817" s="14"/>
      <c r="B1817" s="236"/>
      <c r="C1817" s="237"/>
      <c r="D1817" s="227" t="s">
        <v>170</v>
      </c>
      <c r="E1817" s="238" t="s">
        <v>19</v>
      </c>
      <c r="F1817" s="239" t="s">
        <v>633</v>
      </c>
      <c r="G1817" s="237"/>
      <c r="H1817" s="240">
        <v>81.609999999999999</v>
      </c>
      <c r="I1817" s="241"/>
      <c r="J1817" s="237"/>
      <c r="K1817" s="237"/>
      <c r="L1817" s="242"/>
      <c r="M1817" s="243"/>
      <c r="N1817" s="244"/>
      <c r="O1817" s="244"/>
      <c r="P1817" s="244"/>
      <c r="Q1817" s="244"/>
      <c r="R1817" s="244"/>
      <c r="S1817" s="244"/>
      <c r="T1817" s="245"/>
      <c r="U1817" s="14"/>
      <c r="V1817" s="14"/>
      <c r="W1817" s="14"/>
      <c r="X1817" s="14"/>
      <c r="Y1817" s="14"/>
      <c r="Z1817" s="14"/>
      <c r="AA1817" s="14"/>
      <c r="AB1817" s="14"/>
      <c r="AC1817" s="14"/>
      <c r="AD1817" s="14"/>
      <c r="AE1817" s="14"/>
      <c r="AT1817" s="246" t="s">
        <v>170</v>
      </c>
      <c r="AU1817" s="246" t="s">
        <v>79</v>
      </c>
      <c r="AV1817" s="14" t="s">
        <v>79</v>
      </c>
      <c r="AW1817" s="14" t="s">
        <v>31</v>
      </c>
      <c r="AX1817" s="14" t="s">
        <v>69</v>
      </c>
      <c r="AY1817" s="246" t="s">
        <v>159</v>
      </c>
    </row>
    <row r="1818" s="13" customFormat="1">
      <c r="A1818" s="13"/>
      <c r="B1818" s="225"/>
      <c r="C1818" s="226"/>
      <c r="D1818" s="227" t="s">
        <v>170</v>
      </c>
      <c r="E1818" s="228" t="s">
        <v>19</v>
      </c>
      <c r="F1818" s="229" t="s">
        <v>1167</v>
      </c>
      <c r="G1818" s="226"/>
      <c r="H1818" s="228" t="s">
        <v>19</v>
      </c>
      <c r="I1818" s="230"/>
      <c r="J1818" s="226"/>
      <c r="K1818" s="226"/>
      <c r="L1818" s="231"/>
      <c r="M1818" s="232"/>
      <c r="N1818" s="233"/>
      <c r="O1818" s="233"/>
      <c r="P1818" s="233"/>
      <c r="Q1818" s="233"/>
      <c r="R1818" s="233"/>
      <c r="S1818" s="233"/>
      <c r="T1818" s="234"/>
      <c r="U1818" s="13"/>
      <c r="V1818" s="13"/>
      <c r="W1818" s="13"/>
      <c r="X1818" s="13"/>
      <c r="Y1818" s="13"/>
      <c r="Z1818" s="13"/>
      <c r="AA1818" s="13"/>
      <c r="AB1818" s="13"/>
      <c r="AC1818" s="13"/>
      <c r="AD1818" s="13"/>
      <c r="AE1818" s="13"/>
      <c r="AT1818" s="235" t="s">
        <v>170</v>
      </c>
      <c r="AU1818" s="235" t="s">
        <v>79</v>
      </c>
      <c r="AV1818" s="13" t="s">
        <v>77</v>
      </c>
      <c r="AW1818" s="13" t="s">
        <v>31</v>
      </c>
      <c r="AX1818" s="13" t="s">
        <v>69</v>
      </c>
      <c r="AY1818" s="235" t="s">
        <v>159</v>
      </c>
    </row>
    <row r="1819" s="14" customFormat="1">
      <c r="A1819" s="14"/>
      <c r="B1819" s="236"/>
      <c r="C1819" s="237"/>
      <c r="D1819" s="227" t="s">
        <v>170</v>
      </c>
      <c r="E1819" s="238" t="s">
        <v>19</v>
      </c>
      <c r="F1819" s="239" t="s">
        <v>643</v>
      </c>
      <c r="G1819" s="237"/>
      <c r="H1819" s="240">
        <v>17.030000000000001</v>
      </c>
      <c r="I1819" s="241"/>
      <c r="J1819" s="237"/>
      <c r="K1819" s="237"/>
      <c r="L1819" s="242"/>
      <c r="M1819" s="243"/>
      <c r="N1819" s="244"/>
      <c r="O1819" s="244"/>
      <c r="P1819" s="244"/>
      <c r="Q1819" s="244"/>
      <c r="R1819" s="244"/>
      <c r="S1819" s="244"/>
      <c r="T1819" s="245"/>
      <c r="U1819" s="14"/>
      <c r="V1819" s="14"/>
      <c r="W1819" s="14"/>
      <c r="X1819" s="14"/>
      <c r="Y1819" s="14"/>
      <c r="Z1819" s="14"/>
      <c r="AA1819" s="14"/>
      <c r="AB1819" s="14"/>
      <c r="AC1819" s="14"/>
      <c r="AD1819" s="14"/>
      <c r="AE1819" s="14"/>
      <c r="AT1819" s="246" t="s">
        <v>170</v>
      </c>
      <c r="AU1819" s="246" t="s">
        <v>79</v>
      </c>
      <c r="AV1819" s="14" t="s">
        <v>79</v>
      </c>
      <c r="AW1819" s="14" t="s">
        <v>31</v>
      </c>
      <c r="AX1819" s="14" t="s">
        <v>69</v>
      </c>
      <c r="AY1819" s="246" t="s">
        <v>159</v>
      </c>
    </row>
    <row r="1820" s="15" customFormat="1">
      <c r="A1820" s="15"/>
      <c r="B1820" s="247"/>
      <c r="C1820" s="248"/>
      <c r="D1820" s="227" t="s">
        <v>170</v>
      </c>
      <c r="E1820" s="249" t="s">
        <v>19</v>
      </c>
      <c r="F1820" s="250" t="s">
        <v>188</v>
      </c>
      <c r="G1820" s="248"/>
      <c r="H1820" s="251">
        <v>98.640000000000001</v>
      </c>
      <c r="I1820" s="252"/>
      <c r="J1820" s="248"/>
      <c r="K1820" s="248"/>
      <c r="L1820" s="253"/>
      <c r="M1820" s="254"/>
      <c r="N1820" s="255"/>
      <c r="O1820" s="255"/>
      <c r="P1820" s="255"/>
      <c r="Q1820" s="255"/>
      <c r="R1820" s="255"/>
      <c r="S1820" s="255"/>
      <c r="T1820" s="256"/>
      <c r="U1820" s="15"/>
      <c r="V1820" s="15"/>
      <c r="W1820" s="15"/>
      <c r="X1820" s="15"/>
      <c r="Y1820" s="15"/>
      <c r="Z1820" s="15"/>
      <c r="AA1820" s="15"/>
      <c r="AB1820" s="15"/>
      <c r="AC1820" s="15"/>
      <c r="AD1820" s="15"/>
      <c r="AE1820" s="15"/>
      <c r="AT1820" s="257" t="s">
        <v>170</v>
      </c>
      <c r="AU1820" s="257" t="s">
        <v>79</v>
      </c>
      <c r="AV1820" s="15" t="s">
        <v>166</v>
      </c>
      <c r="AW1820" s="15" t="s">
        <v>31</v>
      </c>
      <c r="AX1820" s="15" t="s">
        <v>77</v>
      </c>
      <c r="AY1820" s="257" t="s">
        <v>159</v>
      </c>
    </row>
    <row r="1821" s="2" customFormat="1" ht="16.5" customHeight="1">
      <c r="A1821" s="41"/>
      <c r="B1821" s="42"/>
      <c r="C1821" s="207" t="s">
        <v>2377</v>
      </c>
      <c r="D1821" s="207" t="s">
        <v>161</v>
      </c>
      <c r="E1821" s="208" t="s">
        <v>2378</v>
      </c>
      <c r="F1821" s="209" t="s">
        <v>2379</v>
      </c>
      <c r="G1821" s="210" t="s">
        <v>197</v>
      </c>
      <c r="H1821" s="211">
        <v>98.640000000000001</v>
      </c>
      <c r="I1821" s="212"/>
      <c r="J1821" s="213">
        <f>ROUND(I1821*H1821,2)</f>
        <v>0</v>
      </c>
      <c r="K1821" s="209" t="s">
        <v>165</v>
      </c>
      <c r="L1821" s="47"/>
      <c r="M1821" s="214" t="s">
        <v>19</v>
      </c>
      <c r="N1821" s="215" t="s">
        <v>40</v>
      </c>
      <c r="O1821" s="87"/>
      <c r="P1821" s="216">
        <f>O1821*H1821</f>
        <v>0</v>
      </c>
      <c r="Q1821" s="216">
        <v>0.00029999999999999997</v>
      </c>
      <c r="R1821" s="216">
        <f>Q1821*H1821</f>
        <v>0.029591999999999997</v>
      </c>
      <c r="S1821" s="216">
        <v>0</v>
      </c>
      <c r="T1821" s="217">
        <f>S1821*H1821</f>
        <v>0</v>
      </c>
      <c r="U1821" s="41"/>
      <c r="V1821" s="41"/>
      <c r="W1821" s="41"/>
      <c r="X1821" s="41"/>
      <c r="Y1821" s="41"/>
      <c r="Z1821" s="41"/>
      <c r="AA1821" s="41"/>
      <c r="AB1821" s="41"/>
      <c r="AC1821" s="41"/>
      <c r="AD1821" s="41"/>
      <c r="AE1821" s="41"/>
      <c r="AR1821" s="218" t="s">
        <v>273</v>
      </c>
      <c r="AT1821" s="218" t="s">
        <v>161</v>
      </c>
      <c r="AU1821" s="218" t="s">
        <v>79</v>
      </c>
      <c r="AY1821" s="20" t="s">
        <v>159</v>
      </c>
      <c r="BE1821" s="219">
        <f>IF(N1821="základní",J1821,0)</f>
        <v>0</v>
      </c>
      <c r="BF1821" s="219">
        <f>IF(N1821="snížená",J1821,0)</f>
        <v>0</v>
      </c>
      <c r="BG1821" s="219">
        <f>IF(N1821="zákl. přenesená",J1821,0)</f>
        <v>0</v>
      </c>
      <c r="BH1821" s="219">
        <f>IF(N1821="sníž. přenesená",J1821,0)</f>
        <v>0</v>
      </c>
      <c r="BI1821" s="219">
        <f>IF(N1821="nulová",J1821,0)</f>
        <v>0</v>
      </c>
      <c r="BJ1821" s="20" t="s">
        <v>77</v>
      </c>
      <c r="BK1821" s="219">
        <f>ROUND(I1821*H1821,2)</f>
        <v>0</v>
      </c>
      <c r="BL1821" s="20" t="s">
        <v>273</v>
      </c>
      <c r="BM1821" s="218" t="s">
        <v>2380</v>
      </c>
    </row>
    <row r="1822" s="2" customFormat="1">
      <c r="A1822" s="41"/>
      <c r="B1822" s="42"/>
      <c r="C1822" s="43"/>
      <c r="D1822" s="220" t="s">
        <v>168</v>
      </c>
      <c r="E1822" s="43"/>
      <c r="F1822" s="221" t="s">
        <v>2381</v>
      </c>
      <c r="G1822" s="43"/>
      <c r="H1822" s="43"/>
      <c r="I1822" s="222"/>
      <c r="J1822" s="43"/>
      <c r="K1822" s="43"/>
      <c r="L1822" s="47"/>
      <c r="M1822" s="223"/>
      <c r="N1822" s="224"/>
      <c r="O1822" s="87"/>
      <c r="P1822" s="87"/>
      <c r="Q1822" s="87"/>
      <c r="R1822" s="87"/>
      <c r="S1822" s="87"/>
      <c r="T1822" s="88"/>
      <c r="U1822" s="41"/>
      <c r="V1822" s="41"/>
      <c r="W1822" s="41"/>
      <c r="X1822" s="41"/>
      <c r="Y1822" s="41"/>
      <c r="Z1822" s="41"/>
      <c r="AA1822" s="41"/>
      <c r="AB1822" s="41"/>
      <c r="AC1822" s="41"/>
      <c r="AD1822" s="41"/>
      <c r="AE1822" s="41"/>
      <c r="AT1822" s="20" t="s">
        <v>168</v>
      </c>
      <c r="AU1822" s="20" t="s">
        <v>79</v>
      </c>
    </row>
    <row r="1823" s="2" customFormat="1" ht="24.15" customHeight="1">
      <c r="A1823" s="41"/>
      <c r="B1823" s="42"/>
      <c r="C1823" s="207" t="s">
        <v>2382</v>
      </c>
      <c r="D1823" s="207" t="s">
        <v>161</v>
      </c>
      <c r="E1823" s="208" t="s">
        <v>2383</v>
      </c>
      <c r="F1823" s="209" t="s">
        <v>2384</v>
      </c>
      <c r="G1823" s="210" t="s">
        <v>251</v>
      </c>
      <c r="H1823" s="211">
        <v>93.549999999999997</v>
      </c>
      <c r="I1823" s="212"/>
      <c r="J1823" s="213">
        <f>ROUND(I1823*H1823,2)</f>
        <v>0</v>
      </c>
      <c r="K1823" s="209" t="s">
        <v>165</v>
      </c>
      <c r="L1823" s="47"/>
      <c r="M1823" s="214" t="s">
        <v>19</v>
      </c>
      <c r="N1823" s="215" t="s">
        <v>40</v>
      </c>
      <c r="O1823" s="87"/>
      <c r="P1823" s="216">
        <f>O1823*H1823</f>
        <v>0</v>
      </c>
      <c r="Q1823" s="216">
        <v>0.00042999999999999999</v>
      </c>
      <c r="R1823" s="216">
        <f>Q1823*H1823</f>
        <v>0.040226499999999998</v>
      </c>
      <c r="S1823" s="216">
        <v>0</v>
      </c>
      <c r="T1823" s="217">
        <f>S1823*H1823</f>
        <v>0</v>
      </c>
      <c r="U1823" s="41"/>
      <c r="V1823" s="41"/>
      <c r="W1823" s="41"/>
      <c r="X1823" s="41"/>
      <c r="Y1823" s="41"/>
      <c r="Z1823" s="41"/>
      <c r="AA1823" s="41"/>
      <c r="AB1823" s="41"/>
      <c r="AC1823" s="41"/>
      <c r="AD1823" s="41"/>
      <c r="AE1823" s="41"/>
      <c r="AR1823" s="218" t="s">
        <v>273</v>
      </c>
      <c r="AT1823" s="218" t="s">
        <v>161</v>
      </c>
      <c r="AU1823" s="218" t="s">
        <v>79</v>
      </c>
      <c r="AY1823" s="20" t="s">
        <v>159</v>
      </c>
      <c r="BE1823" s="219">
        <f>IF(N1823="základní",J1823,0)</f>
        <v>0</v>
      </c>
      <c r="BF1823" s="219">
        <f>IF(N1823="snížená",J1823,0)</f>
        <v>0</v>
      </c>
      <c r="BG1823" s="219">
        <f>IF(N1823="zákl. přenesená",J1823,0)</f>
        <v>0</v>
      </c>
      <c r="BH1823" s="219">
        <f>IF(N1823="sníž. přenesená",J1823,0)</f>
        <v>0</v>
      </c>
      <c r="BI1823" s="219">
        <f>IF(N1823="nulová",J1823,0)</f>
        <v>0</v>
      </c>
      <c r="BJ1823" s="20" t="s">
        <v>77</v>
      </c>
      <c r="BK1823" s="219">
        <f>ROUND(I1823*H1823,2)</f>
        <v>0</v>
      </c>
      <c r="BL1823" s="20" t="s">
        <v>273</v>
      </c>
      <c r="BM1823" s="218" t="s">
        <v>2385</v>
      </c>
    </row>
    <row r="1824" s="2" customFormat="1">
      <c r="A1824" s="41"/>
      <c r="B1824" s="42"/>
      <c r="C1824" s="43"/>
      <c r="D1824" s="220" t="s">
        <v>168</v>
      </c>
      <c r="E1824" s="43"/>
      <c r="F1824" s="221" t="s">
        <v>2386</v>
      </c>
      <c r="G1824" s="43"/>
      <c r="H1824" s="43"/>
      <c r="I1824" s="222"/>
      <c r="J1824" s="43"/>
      <c r="K1824" s="43"/>
      <c r="L1824" s="47"/>
      <c r="M1824" s="223"/>
      <c r="N1824" s="224"/>
      <c r="O1824" s="87"/>
      <c r="P1824" s="87"/>
      <c r="Q1824" s="87"/>
      <c r="R1824" s="87"/>
      <c r="S1824" s="87"/>
      <c r="T1824" s="88"/>
      <c r="U1824" s="41"/>
      <c r="V1824" s="41"/>
      <c r="W1824" s="41"/>
      <c r="X1824" s="41"/>
      <c r="Y1824" s="41"/>
      <c r="Z1824" s="41"/>
      <c r="AA1824" s="41"/>
      <c r="AB1824" s="41"/>
      <c r="AC1824" s="41"/>
      <c r="AD1824" s="41"/>
      <c r="AE1824" s="41"/>
      <c r="AT1824" s="20" t="s">
        <v>168</v>
      </c>
      <c r="AU1824" s="20" t="s">
        <v>79</v>
      </c>
    </row>
    <row r="1825" s="13" customFormat="1">
      <c r="A1825" s="13"/>
      <c r="B1825" s="225"/>
      <c r="C1825" s="226"/>
      <c r="D1825" s="227" t="s">
        <v>170</v>
      </c>
      <c r="E1825" s="228" t="s">
        <v>19</v>
      </c>
      <c r="F1825" s="229" t="s">
        <v>632</v>
      </c>
      <c r="G1825" s="226"/>
      <c r="H1825" s="228" t="s">
        <v>19</v>
      </c>
      <c r="I1825" s="230"/>
      <c r="J1825" s="226"/>
      <c r="K1825" s="226"/>
      <c r="L1825" s="231"/>
      <c r="M1825" s="232"/>
      <c r="N1825" s="233"/>
      <c r="O1825" s="233"/>
      <c r="P1825" s="233"/>
      <c r="Q1825" s="233"/>
      <c r="R1825" s="233"/>
      <c r="S1825" s="233"/>
      <c r="T1825" s="234"/>
      <c r="U1825" s="13"/>
      <c r="V1825" s="13"/>
      <c r="W1825" s="13"/>
      <c r="X1825" s="13"/>
      <c r="Y1825" s="13"/>
      <c r="Z1825" s="13"/>
      <c r="AA1825" s="13"/>
      <c r="AB1825" s="13"/>
      <c r="AC1825" s="13"/>
      <c r="AD1825" s="13"/>
      <c r="AE1825" s="13"/>
      <c r="AT1825" s="235" t="s">
        <v>170</v>
      </c>
      <c r="AU1825" s="235" t="s">
        <v>79</v>
      </c>
      <c r="AV1825" s="13" t="s">
        <v>77</v>
      </c>
      <c r="AW1825" s="13" t="s">
        <v>31</v>
      </c>
      <c r="AX1825" s="13" t="s">
        <v>69</v>
      </c>
      <c r="AY1825" s="235" t="s">
        <v>159</v>
      </c>
    </row>
    <row r="1826" s="13" customFormat="1">
      <c r="A1826" s="13"/>
      <c r="B1826" s="225"/>
      <c r="C1826" s="226"/>
      <c r="D1826" s="227" t="s">
        <v>170</v>
      </c>
      <c r="E1826" s="228" t="s">
        <v>19</v>
      </c>
      <c r="F1826" s="229" t="s">
        <v>1620</v>
      </c>
      <c r="G1826" s="226"/>
      <c r="H1826" s="228" t="s">
        <v>19</v>
      </c>
      <c r="I1826" s="230"/>
      <c r="J1826" s="226"/>
      <c r="K1826" s="226"/>
      <c r="L1826" s="231"/>
      <c r="M1826" s="232"/>
      <c r="N1826" s="233"/>
      <c r="O1826" s="233"/>
      <c r="P1826" s="233"/>
      <c r="Q1826" s="233"/>
      <c r="R1826" s="233"/>
      <c r="S1826" s="233"/>
      <c r="T1826" s="234"/>
      <c r="U1826" s="13"/>
      <c r="V1826" s="13"/>
      <c r="W1826" s="13"/>
      <c r="X1826" s="13"/>
      <c r="Y1826" s="13"/>
      <c r="Z1826" s="13"/>
      <c r="AA1826" s="13"/>
      <c r="AB1826" s="13"/>
      <c r="AC1826" s="13"/>
      <c r="AD1826" s="13"/>
      <c r="AE1826" s="13"/>
      <c r="AT1826" s="235" t="s">
        <v>170</v>
      </c>
      <c r="AU1826" s="235" t="s">
        <v>79</v>
      </c>
      <c r="AV1826" s="13" t="s">
        <v>77</v>
      </c>
      <c r="AW1826" s="13" t="s">
        <v>31</v>
      </c>
      <c r="AX1826" s="13" t="s">
        <v>69</v>
      </c>
      <c r="AY1826" s="235" t="s">
        <v>159</v>
      </c>
    </row>
    <row r="1827" s="14" customFormat="1">
      <c r="A1827" s="14"/>
      <c r="B1827" s="236"/>
      <c r="C1827" s="237"/>
      <c r="D1827" s="227" t="s">
        <v>170</v>
      </c>
      <c r="E1827" s="238" t="s">
        <v>19</v>
      </c>
      <c r="F1827" s="239" t="s">
        <v>2387</v>
      </c>
      <c r="G1827" s="237"/>
      <c r="H1827" s="240">
        <v>9.3000000000000007</v>
      </c>
      <c r="I1827" s="241"/>
      <c r="J1827" s="237"/>
      <c r="K1827" s="237"/>
      <c r="L1827" s="242"/>
      <c r="M1827" s="243"/>
      <c r="N1827" s="244"/>
      <c r="O1827" s="244"/>
      <c r="P1827" s="244"/>
      <c r="Q1827" s="244"/>
      <c r="R1827" s="244"/>
      <c r="S1827" s="244"/>
      <c r="T1827" s="245"/>
      <c r="U1827" s="14"/>
      <c r="V1827" s="14"/>
      <c r="W1827" s="14"/>
      <c r="X1827" s="14"/>
      <c r="Y1827" s="14"/>
      <c r="Z1827" s="14"/>
      <c r="AA1827" s="14"/>
      <c r="AB1827" s="14"/>
      <c r="AC1827" s="14"/>
      <c r="AD1827" s="14"/>
      <c r="AE1827" s="14"/>
      <c r="AT1827" s="246" t="s">
        <v>170</v>
      </c>
      <c r="AU1827" s="246" t="s">
        <v>79</v>
      </c>
      <c r="AV1827" s="14" t="s">
        <v>79</v>
      </c>
      <c r="AW1827" s="14" t="s">
        <v>31</v>
      </c>
      <c r="AX1827" s="14" t="s">
        <v>69</v>
      </c>
      <c r="AY1827" s="246" t="s">
        <v>159</v>
      </c>
    </row>
    <row r="1828" s="13" customFormat="1">
      <c r="A1828" s="13"/>
      <c r="B1828" s="225"/>
      <c r="C1828" s="226"/>
      <c r="D1828" s="227" t="s">
        <v>170</v>
      </c>
      <c r="E1828" s="228" t="s">
        <v>19</v>
      </c>
      <c r="F1828" s="229" t="s">
        <v>1622</v>
      </c>
      <c r="G1828" s="226"/>
      <c r="H1828" s="228" t="s">
        <v>19</v>
      </c>
      <c r="I1828" s="230"/>
      <c r="J1828" s="226"/>
      <c r="K1828" s="226"/>
      <c r="L1828" s="231"/>
      <c r="M1828" s="232"/>
      <c r="N1828" s="233"/>
      <c r="O1828" s="233"/>
      <c r="P1828" s="233"/>
      <c r="Q1828" s="233"/>
      <c r="R1828" s="233"/>
      <c r="S1828" s="233"/>
      <c r="T1828" s="234"/>
      <c r="U1828" s="13"/>
      <c r="V1828" s="13"/>
      <c r="W1828" s="13"/>
      <c r="X1828" s="13"/>
      <c r="Y1828" s="13"/>
      <c r="Z1828" s="13"/>
      <c r="AA1828" s="13"/>
      <c r="AB1828" s="13"/>
      <c r="AC1828" s="13"/>
      <c r="AD1828" s="13"/>
      <c r="AE1828" s="13"/>
      <c r="AT1828" s="235" t="s">
        <v>170</v>
      </c>
      <c r="AU1828" s="235" t="s">
        <v>79</v>
      </c>
      <c r="AV1828" s="13" t="s">
        <v>77</v>
      </c>
      <c r="AW1828" s="13" t="s">
        <v>31</v>
      </c>
      <c r="AX1828" s="13" t="s">
        <v>69</v>
      </c>
      <c r="AY1828" s="235" t="s">
        <v>159</v>
      </c>
    </row>
    <row r="1829" s="14" customFormat="1">
      <c r="A1829" s="14"/>
      <c r="B1829" s="236"/>
      <c r="C1829" s="237"/>
      <c r="D1829" s="227" t="s">
        <v>170</v>
      </c>
      <c r="E1829" s="238" t="s">
        <v>19</v>
      </c>
      <c r="F1829" s="239" t="s">
        <v>2388</v>
      </c>
      <c r="G1829" s="237"/>
      <c r="H1829" s="240">
        <v>22.5</v>
      </c>
      <c r="I1829" s="241"/>
      <c r="J1829" s="237"/>
      <c r="K1829" s="237"/>
      <c r="L1829" s="242"/>
      <c r="M1829" s="243"/>
      <c r="N1829" s="244"/>
      <c r="O1829" s="244"/>
      <c r="P1829" s="244"/>
      <c r="Q1829" s="244"/>
      <c r="R1829" s="244"/>
      <c r="S1829" s="244"/>
      <c r="T1829" s="245"/>
      <c r="U1829" s="14"/>
      <c r="V1829" s="14"/>
      <c r="W1829" s="14"/>
      <c r="X1829" s="14"/>
      <c r="Y1829" s="14"/>
      <c r="Z1829" s="14"/>
      <c r="AA1829" s="14"/>
      <c r="AB1829" s="14"/>
      <c r="AC1829" s="14"/>
      <c r="AD1829" s="14"/>
      <c r="AE1829" s="14"/>
      <c r="AT1829" s="246" t="s">
        <v>170</v>
      </c>
      <c r="AU1829" s="246" t="s">
        <v>79</v>
      </c>
      <c r="AV1829" s="14" t="s">
        <v>79</v>
      </c>
      <c r="AW1829" s="14" t="s">
        <v>31</v>
      </c>
      <c r="AX1829" s="14" t="s">
        <v>69</v>
      </c>
      <c r="AY1829" s="246" t="s">
        <v>159</v>
      </c>
    </row>
    <row r="1830" s="13" customFormat="1">
      <c r="A1830" s="13"/>
      <c r="B1830" s="225"/>
      <c r="C1830" s="226"/>
      <c r="D1830" s="227" t="s">
        <v>170</v>
      </c>
      <c r="E1830" s="228" t="s">
        <v>19</v>
      </c>
      <c r="F1830" s="229" t="s">
        <v>1624</v>
      </c>
      <c r="G1830" s="226"/>
      <c r="H1830" s="228" t="s">
        <v>19</v>
      </c>
      <c r="I1830" s="230"/>
      <c r="J1830" s="226"/>
      <c r="K1830" s="226"/>
      <c r="L1830" s="231"/>
      <c r="M1830" s="232"/>
      <c r="N1830" s="233"/>
      <c r="O1830" s="233"/>
      <c r="P1830" s="233"/>
      <c r="Q1830" s="233"/>
      <c r="R1830" s="233"/>
      <c r="S1830" s="233"/>
      <c r="T1830" s="234"/>
      <c r="U1830" s="13"/>
      <c r="V1830" s="13"/>
      <c r="W1830" s="13"/>
      <c r="X1830" s="13"/>
      <c r="Y1830" s="13"/>
      <c r="Z1830" s="13"/>
      <c r="AA1830" s="13"/>
      <c r="AB1830" s="13"/>
      <c r="AC1830" s="13"/>
      <c r="AD1830" s="13"/>
      <c r="AE1830" s="13"/>
      <c r="AT1830" s="235" t="s">
        <v>170</v>
      </c>
      <c r="AU1830" s="235" t="s">
        <v>79</v>
      </c>
      <c r="AV1830" s="13" t="s">
        <v>77</v>
      </c>
      <c r="AW1830" s="13" t="s">
        <v>31</v>
      </c>
      <c r="AX1830" s="13" t="s">
        <v>69</v>
      </c>
      <c r="AY1830" s="235" t="s">
        <v>159</v>
      </c>
    </row>
    <row r="1831" s="14" customFormat="1">
      <c r="A1831" s="14"/>
      <c r="B1831" s="236"/>
      <c r="C1831" s="237"/>
      <c r="D1831" s="227" t="s">
        <v>170</v>
      </c>
      <c r="E1831" s="238" t="s">
        <v>19</v>
      </c>
      <c r="F1831" s="239" t="s">
        <v>2389</v>
      </c>
      <c r="G1831" s="237"/>
      <c r="H1831" s="240">
        <v>28.800000000000001</v>
      </c>
      <c r="I1831" s="241"/>
      <c r="J1831" s="237"/>
      <c r="K1831" s="237"/>
      <c r="L1831" s="242"/>
      <c r="M1831" s="243"/>
      <c r="N1831" s="244"/>
      <c r="O1831" s="244"/>
      <c r="P1831" s="244"/>
      <c r="Q1831" s="244"/>
      <c r="R1831" s="244"/>
      <c r="S1831" s="244"/>
      <c r="T1831" s="245"/>
      <c r="U1831" s="14"/>
      <c r="V1831" s="14"/>
      <c r="W1831" s="14"/>
      <c r="X1831" s="14"/>
      <c r="Y1831" s="14"/>
      <c r="Z1831" s="14"/>
      <c r="AA1831" s="14"/>
      <c r="AB1831" s="14"/>
      <c r="AC1831" s="14"/>
      <c r="AD1831" s="14"/>
      <c r="AE1831" s="14"/>
      <c r="AT1831" s="246" t="s">
        <v>170</v>
      </c>
      <c r="AU1831" s="246" t="s">
        <v>79</v>
      </c>
      <c r="AV1831" s="14" t="s">
        <v>79</v>
      </c>
      <c r="AW1831" s="14" t="s">
        <v>31</v>
      </c>
      <c r="AX1831" s="14" t="s">
        <v>69</v>
      </c>
      <c r="AY1831" s="246" t="s">
        <v>159</v>
      </c>
    </row>
    <row r="1832" s="13" customFormat="1">
      <c r="A1832" s="13"/>
      <c r="B1832" s="225"/>
      <c r="C1832" s="226"/>
      <c r="D1832" s="227" t="s">
        <v>170</v>
      </c>
      <c r="E1832" s="228" t="s">
        <v>19</v>
      </c>
      <c r="F1832" s="229" t="s">
        <v>1626</v>
      </c>
      <c r="G1832" s="226"/>
      <c r="H1832" s="228" t="s">
        <v>19</v>
      </c>
      <c r="I1832" s="230"/>
      <c r="J1832" s="226"/>
      <c r="K1832" s="226"/>
      <c r="L1832" s="231"/>
      <c r="M1832" s="232"/>
      <c r="N1832" s="233"/>
      <c r="O1832" s="233"/>
      <c r="P1832" s="233"/>
      <c r="Q1832" s="233"/>
      <c r="R1832" s="233"/>
      <c r="S1832" s="233"/>
      <c r="T1832" s="234"/>
      <c r="U1832" s="13"/>
      <c r="V1832" s="13"/>
      <c r="W1832" s="13"/>
      <c r="X1832" s="13"/>
      <c r="Y1832" s="13"/>
      <c r="Z1832" s="13"/>
      <c r="AA1832" s="13"/>
      <c r="AB1832" s="13"/>
      <c r="AC1832" s="13"/>
      <c r="AD1832" s="13"/>
      <c r="AE1832" s="13"/>
      <c r="AT1832" s="235" t="s">
        <v>170</v>
      </c>
      <c r="AU1832" s="235" t="s">
        <v>79</v>
      </c>
      <c r="AV1832" s="13" t="s">
        <v>77</v>
      </c>
      <c r="AW1832" s="13" t="s">
        <v>31</v>
      </c>
      <c r="AX1832" s="13" t="s">
        <v>69</v>
      </c>
      <c r="AY1832" s="235" t="s">
        <v>159</v>
      </c>
    </row>
    <row r="1833" s="14" customFormat="1">
      <c r="A1833" s="14"/>
      <c r="B1833" s="236"/>
      <c r="C1833" s="237"/>
      <c r="D1833" s="227" t="s">
        <v>170</v>
      </c>
      <c r="E1833" s="238" t="s">
        <v>19</v>
      </c>
      <c r="F1833" s="239" t="s">
        <v>2390</v>
      </c>
      <c r="G1833" s="237"/>
      <c r="H1833" s="240">
        <v>5.5999999999999996</v>
      </c>
      <c r="I1833" s="241"/>
      <c r="J1833" s="237"/>
      <c r="K1833" s="237"/>
      <c r="L1833" s="242"/>
      <c r="M1833" s="243"/>
      <c r="N1833" s="244"/>
      <c r="O1833" s="244"/>
      <c r="P1833" s="244"/>
      <c r="Q1833" s="244"/>
      <c r="R1833" s="244"/>
      <c r="S1833" s="244"/>
      <c r="T1833" s="245"/>
      <c r="U1833" s="14"/>
      <c r="V1833" s="14"/>
      <c r="W1833" s="14"/>
      <c r="X1833" s="14"/>
      <c r="Y1833" s="14"/>
      <c r="Z1833" s="14"/>
      <c r="AA1833" s="14"/>
      <c r="AB1833" s="14"/>
      <c r="AC1833" s="14"/>
      <c r="AD1833" s="14"/>
      <c r="AE1833" s="14"/>
      <c r="AT1833" s="246" t="s">
        <v>170</v>
      </c>
      <c r="AU1833" s="246" t="s">
        <v>79</v>
      </c>
      <c r="AV1833" s="14" t="s">
        <v>79</v>
      </c>
      <c r="AW1833" s="14" t="s">
        <v>31</v>
      </c>
      <c r="AX1833" s="14" t="s">
        <v>69</v>
      </c>
      <c r="AY1833" s="246" t="s">
        <v>159</v>
      </c>
    </row>
    <row r="1834" s="13" customFormat="1">
      <c r="A1834" s="13"/>
      <c r="B1834" s="225"/>
      <c r="C1834" s="226"/>
      <c r="D1834" s="227" t="s">
        <v>170</v>
      </c>
      <c r="E1834" s="228" t="s">
        <v>19</v>
      </c>
      <c r="F1834" s="229" t="s">
        <v>1167</v>
      </c>
      <c r="G1834" s="226"/>
      <c r="H1834" s="228" t="s">
        <v>19</v>
      </c>
      <c r="I1834" s="230"/>
      <c r="J1834" s="226"/>
      <c r="K1834" s="226"/>
      <c r="L1834" s="231"/>
      <c r="M1834" s="232"/>
      <c r="N1834" s="233"/>
      <c r="O1834" s="233"/>
      <c r="P1834" s="233"/>
      <c r="Q1834" s="233"/>
      <c r="R1834" s="233"/>
      <c r="S1834" s="233"/>
      <c r="T1834" s="234"/>
      <c r="U1834" s="13"/>
      <c r="V1834" s="13"/>
      <c r="W1834" s="13"/>
      <c r="X1834" s="13"/>
      <c r="Y1834" s="13"/>
      <c r="Z1834" s="13"/>
      <c r="AA1834" s="13"/>
      <c r="AB1834" s="13"/>
      <c r="AC1834" s="13"/>
      <c r="AD1834" s="13"/>
      <c r="AE1834" s="13"/>
      <c r="AT1834" s="235" t="s">
        <v>170</v>
      </c>
      <c r="AU1834" s="235" t="s">
        <v>79</v>
      </c>
      <c r="AV1834" s="13" t="s">
        <v>77</v>
      </c>
      <c r="AW1834" s="13" t="s">
        <v>31</v>
      </c>
      <c r="AX1834" s="13" t="s">
        <v>69</v>
      </c>
      <c r="AY1834" s="235" t="s">
        <v>159</v>
      </c>
    </row>
    <row r="1835" s="14" customFormat="1">
      <c r="A1835" s="14"/>
      <c r="B1835" s="236"/>
      <c r="C1835" s="237"/>
      <c r="D1835" s="227" t="s">
        <v>170</v>
      </c>
      <c r="E1835" s="238" t="s">
        <v>19</v>
      </c>
      <c r="F1835" s="239" t="s">
        <v>1174</v>
      </c>
      <c r="G1835" s="237"/>
      <c r="H1835" s="240">
        <v>16.350000000000001</v>
      </c>
      <c r="I1835" s="241"/>
      <c r="J1835" s="237"/>
      <c r="K1835" s="237"/>
      <c r="L1835" s="242"/>
      <c r="M1835" s="243"/>
      <c r="N1835" s="244"/>
      <c r="O1835" s="244"/>
      <c r="P1835" s="244"/>
      <c r="Q1835" s="244"/>
      <c r="R1835" s="244"/>
      <c r="S1835" s="244"/>
      <c r="T1835" s="245"/>
      <c r="U1835" s="14"/>
      <c r="V1835" s="14"/>
      <c r="W1835" s="14"/>
      <c r="X1835" s="14"/>
      <c r="Y1835" s="14"/>
      <c r="Z1835" s="14"/>
      <c r="AA1835" s="14"/>
      <c r="AB1835" s="14"/>
      <c r="AC1835" s="14"/>
      <c r="AD1835" s="14"/>
      <c r="AE1835" s="14"/>
      <c r="AT1835" s="246" t="s">
        <v>170</v>
      </c>
      <c r="AU1835" s="246" t="s">
        <v>79</v>
      </c>
      <c r="AV1835" s="14" t="s">
        <v>79</v>
      </c>
      <c r="AW1835" s="14" t="s">
        <v>31</v>
      </c>
      <c r="AX1835" s="14" t="s">
        <v>69</v>
      </c>
      <c r="AY1835" s="246" t="s">
        <v>159</v>
      </c>
    </row>
    <row r="1836" s="13" customFormat="1">
      <c r="A1836" s="13"/>
      <c r="B1836" s="225"/>
      <c r="C1836" s="226"/>
      <c r="D1836" s="227" t="s">
        <v>170</v>
      </c>
      <c r="E1836" s="228" t="s">
        <v>19</v>
      </c>
      <c r="F1836" s="229" t="s">
        <v>749</v>
      </c>
      <c r="G1836" s="226"/>
      <c r="H1836" s="228" t="s">
        <v>19</v>
      </c>
      <c r="I1836" s="230"/>
      <c r="J1836" s="226"/>
      <c r="K1836" s="226"/>
      <c r="L1836" s="231"/>
      <c r="M1836" s="232"/>
      <c r="N1836" s="233"/>
      <c r="O1836" s="233"/>
      <c r="P1836" s="233"/>
      <c r="Q1836" s="233"/>
      <c r="R1836" s="233"/>
      <c r="S1836" s="233"/>
      <c r="T1836" s="234"/>
      <c r="U1836" s="13"/>
      <c r="V1836" s="13"/>
      <c r="W1836" s="13"/>
      <c r="X1836" s="13"/>
      <c r="Y1836" s="13"/>
      <c r="Z1836" s="13"/>
      <c r="AA1836" s="13"/>
      <c r="AB1836" s="13"/>
      <c r="AC1836" s="13"/>
      <c r="AD1836" s="13"/>
      <c r="AE1836" s="13"/>
      <c r="AT1836" s="235" t="s">
        <v>170</v>
      </c>
      <c r="AU1836" s="235" t="s">
        <v>79</v>
      </c>
      <c r="AV1836" s="13" t="s">
        <v>77</v>
      </c>
      <c r="AW1836" s="13" t="s">
        <v>31</v>
      </c>
      <c r="AX1836" s="13" t="s">
        <v>69</v>
      </c>
      <c r="AY1836" s="235" t="s">
        <v>159</v>
      </c>
    </row>
    <row r="1837" s="14" customFormat="1">
      <c r="A1837" s="14"/>
      <c r="B1837" s="236"/>
      <c r="C1837" s="237"/>
      <c r="D1837" s="227" t="s">
        <v>170</v>
      </c>
      <c r="E1837" s="238" t="s">
        <v>19</v>
      </c>
      <c r="F1837" s="239" t="s">
        <v>242</v>
      </c>
      <c r="G1837" s="237"/>
      <c r="H1837" s="240">
        <v>11</v>
      </c>
      <c r="I1837" s="241"/>
      <c r="J1837" s="237"/>
      <c r="K1837" s="237"/>
      <c r="L1837" s="242"/>
      <c r="M1837" s="243"/>
      <c r="N1837" s="244"/>
      <c r="O1837" s="244"/>
      <c r="P1837" s="244"/>
      <c r="Q1837" s="244"/>
      <c r="R1837" s="244"/>
      <c r="S1837" s="244"/>
      <c r="T1837" s="245"/>
      <c r="U1837" s="14"/>
      <c r="V1837" s="14"/>
      <c r="W1837" s="14"/>
      <c r="X1837" s="14"/>
      <c r="Y1837" s="14"/>
      <c r="Z1837" s="14"/>
      <c r="AA1837" s="14"/>
      <c r="AB1837" s="14"/>
      <c r="AC1837" s="14"/>
      <c r="AD1837" s="14"/>
      <c r="AE1837" s="14"/>
      <c r="AT1837" s="246" t="s">
        <v>170</v>
      </c>
      <c r="AU1837" s="246" t="s">
        <v>79</v>
      </c>
      <c r="AV1837" s="14" t="s">
        <v>79</v>
      </c>
      <c r="AW1837" s="14" t="s">
        <v>31</v>
      </c>
      <c r="AX1837" s="14" t="s">
        <v>69</v>
      </c>
      <c r="AY1837" s="246" t="s">
        <v>159</v>
      </c>
    </row>
    <row r="1838" s="15" customFormat="1">
      <c r="A1838" s="15"/>
      <c r="B1838" s="247"/>
      <c r="C1838" s="248"/>
      <c r="D1838" s="227" t="s">
        <v>170</v>
      </c>
      <c r="E1838" s="249" t="s">
        <v>19</v>
      </c>
      <c r="F1838" s="250" t="s">
        <v>188</v>
      </c>
      <c r="G1838" s="248"/>
      <c r="H1838" s="251">
        <v>93.550000000000011</v>
      </c>
      <c r="I1838" s="252"/>
      <c r="J1838" s="248"/>
      <c r="K1838" s="248"/>
      <c r="L1838" s="253"/>
      <c r="M1838" s="254"/>
      <c r="N1838" s="255"/>
      <c r="O1838" s="255"/>
      <c r="P1838" s="255"/>
      <c r="Q1838" s="255"/>
      <c r="R1838" s="255"/>
      <c r="S1838" s="255"/>
      <c r="T1838" s="256"/>
      <c r="U1838" s="15"/>
      <c r="V1838" s="15"/>
      <c r="W1838" s="15"/>
      <c r="X1838" s="15"/>
      <c r="Y1838" s="15"/>
      <c r="Z1838" s="15"/>
      <c r="AA1838" s="15"/>
      <c r="AB1838" s="15"/>
      <c r="AC1838" s="15"/>
      <c r="AD1838" s="15"/>
      <c r="AE1838" s="15"/>
      <c r="AT1838" s="257" t="s">
        <v>170</v>
      </c>
      <c r="AU1838" s="257" t="s">
        <v>79</v>
      </c>
      <c r="AV1838" s="15" t="s">
        <v>166</v>
      </c>
      <c r="AW1838" s="15" t="s">
        <v>31</v>
      </c>
      <c r="AX1838" s="15" t="s">
        <v>77</v>
      </c>
      <c r="AY1838" s="257" t="s">
        <v>159</v>
      </c>
    </row>
    <row r="1839" s="2" customFormat="1" ht="16.5" customHeight="1">
      <c r="A1839" s="41"/>
      <c r="B1839" s="42"/>
      <c r="C1839" s="258" t="s">
        <v>2391</v>
      </c>
      <c r="D1839" s="258" t="s">
        <v>316</v>
      </c>
      <c r="E1839" s="259" t="s">
        <v>2392</v>
      </c>
      <c r="F1839" s="260" t="s">
        <v>2393</v>
      </c>
      <c r="G1839" s="261" t="s">
        <v>251</v>
      </c>
      <c r="H1839" s="262">
        <v>102.905</v>
      </c>
      <c r="I1839" s="263"/>
      <c r="J1839" s="264">
        <f>ROUND(I1839*H1839,2)</f>
        <v>0</v>
      </c>
      <c r="K1839" s="260" t="s">
        <v>165</v>
      </c>
      <c r="L1839" s="265"/>
      <c r="M1839" s="266" t="s">
        <v>19</v>
      </c>
      <c r="N1839" s="267" t="s">
        <v>40</v>
      </c>
      <c r="O1839" s="87"/>
      <c r="P1839" s="216">
        <f>O1839*H1839</f>
        <v>0</v>
      </c>
      <c r="Q1839" s="216">
        <v>0.00198</v>
      </c>
      <c r="R1839" s="216">
        <f>Q1839*H1839</f>
        <v>0.20375190000000001</v>
      </c>
      <c r="S1839" s="216">
        <v>0</v>
      </c>
      <c r="T1839" s="217">
        <f>S1839*H1839</f>
        <v>0</v>
      </c>
      <c r="U1839" s="41"/>
      <c r="V1839" s="41"/>
      <c r="W1839" s="41"/>
      <c r="X1839" s="41"/>
      <c r="Y1839" s="41"/>
      <c r="Z1839" s="41"/>
      <c r="AA1839" s="41"/>
      <c r="AB1839" s="41"/>
      <c r="AC1839" s="41"/>
      <c r="AD1839" s="41"/>
      <c r="AE1839" s="41"/>
      <c r="AR1839" s="218" t="s">
        <v>342</v>
      </c>
      <c r="AT1839" s="218" t="s">
        <v>316</v>
      </c>
      <c r="AU1839" s="218" t="s">
        <v>79</v>
      </c>
      <c r="AY1839" s="20" t="s">
        <v>159</v>
      </c>
      <c r="BE1839" s="219">
        <f>IF(N1839="základní",J1839,0)</f>
        <v>0</v>
      </c>
      <c r="BF1839" s="219">
        <f>IF(N1839="snížená",J1839,0)</f>
        <v>0</v>
      </c>
      <c r="BG1839" s="219">
        <f>IF(N1839="zákl. přenesená",J1839,0)</f>
        <v>0</v>
      </c>
      <c r="BH1839" s="219">
        <f>IF(N1839="sníž. přenesená",J1839,0)</f>
        <v>0</v>
      </c>
      <c r="BI1839" s="219">
        <f>IF(N1839="nulová",J1839,0)</f>
        <v>0</v>
      </c>
      <c r="BJ1839" s="20" t="s">
        <v>77</v>
      </c>
      <c r="BK1839" s="219">
        <f>ROUND(I1839*H1839,2)</f>
        <v>0</v>
      </c>
      <c r="BL1839" s="20" t="s">
        <v>273</v>
      </c>
      <c r="BM1839" s="218" t="s">
        <v>2394</v>
      </c>
    </row>
    <row r="1840" s="14" customFormat="1">
      <c r="A1840" s="14"/>
      <c r="B1840" s="236"/>
      <c r="C1840" s="237"/>
      <c r="D1840" s="227" t="s">
        <v>170</v>
      </c>
      <c r="E1840" s="238" t="s">
        <v>19</v>
      </c>
      <c r="F1840" s="239" t="s">
        <v>2395</v>
      </c>
      <c r="G1840" s="237"/>
      <c r="H1840" s="240">
        <v>102.905</v>
      </c>
      <c r="I1840" s="241"/>
      <c r="J1840" s="237"/>
      <c r="K1840" s="237"/>
      <c r="L1840" s="242"/>
      <c r="M1840" s="243"/>
      <c r="N1840" s="244"/>
      <c r="O1840" s="244"/>
      <c r="P1840" s="244"/>
      <c r="Q1840" s="244"/>
      <c r="R1840" s="244"/>
      <c r="S1840" s="244"/>
      <c r="T1840" s="245"/>
      <c r="U1840" s="14"/>
      <c r="V1840" s="14"/>
      <c r="W1840" s="14"/>
      <c r="X1840" s="14"/>
      <c r="Y1840" s="14"/>
      <c r="Z1840" s="14"/>
      <c r="AA1840" s="14"/>
      <c r="AB1840" s="14"/>
      <c r="AC1840" s="14"/>
      <c r="AD1840" s="14"/>
      <c r="AE1840" s="14"/>
      <c r="AT1840" s="246" t="s">
        <v>170</v>
      </c>
      <c r="AU1840" s="246" t="s">
        <v>79</v>
      </c>
      <c r="AV1840" s="14" t="s">
        <v>79</v>
      </c>
      <c r="AW1840" s="14" t="s">
        <v>31</v>
      </c>
      <c r="AX1840" s="14" t="s">
        <v>77</v>
      </c>
      <c r="AY1840" s="246" t="s">
        <v>159</v>
      </c>
    </row>
    <row r="1841" s="2" customFormat="1" ht="24.15" customHeight="1">
      <c r="A1841" s="41"/>
      <c r="B1841" s="42"/>
      <c r="C1841" s="207" t="s">
        <v>2396</v>
      </c>
      <c r="D1841" s="207" t="s">
        <v>161</v>
      </c>
      <c r="E1841" s="208" t="s">
        <v>2397</v>
      </c>
      <c r="F1841" s="209" t="s">
        <v>2398</v>
      </c>
      <c r="G1841" s="210" t="s">
        <v>197</v>
      </c>
      <c r="H1841" s="211">
        <v>98.640000000000001</v>
      </c>
      <c r="I1841" s="212"/>
      <c r="J1841" s="213">
        <f>ROUND(I1841*H1841,2)</f>
        <v>0</v>
      </c>
      <c r="K1841" s="209" t="s">
        <v>165</v>
      </c>
      <c r="L1841" s="47"/>
      <c r="M1841" s="214" t="s">
        <v>19</v>
      </c>
      <c r="N1841" s="215" t="s">
        <v>40</v>
      </c>
      <c r="O1841" s="87"/>
      <c r="P1841" s="216">
        <f>O1841*H1841</f>
        <v>0</v>
      </c>
      <c r="Q1841" s="216">
        <v>0.0060000000000000001</v>
      </c>
      <c r="R1841" s="216">
        <f>Q1841*H1841</f>
        <v>0.59184000000000003</v>
      </c>
      <c r="S1841" s="216">
        <v>0</v>
      </c>
      <c r="T1841" s="217">
        <f>S1841*H1841</f>
        <v>0</v>
      </c>
      <c r="U1841" s="41"/>
      <c r="V1841" s="41"/>
      <c r="W1841" s="41"/>
      <c r="X1841" s="41"/>
      <c r="Y1841" s="41"/>
      <c r="Z1841" s="41"/>
      <c r="AA1841" s="41"/>
      <c r="AB1841" s="41"/>
      <c r="AC1841" s="41"/>
      <c r="AD1841" s="41"/>
      <c r="AE1841" s="41"/>
      <c r="AR1841" s="218" t="s">
        <v>273</v>
      </c>
      <c r="AT1841" s="218" t="s">
        <v>161</v>
      </c>
      <c r="AU1841" s="218" t="s">
        <v>79</v>
      </c>
      <c r="AY1841" s="20" t="s">
        <v>159</v>
      </c>
      <c r="BE1841" s="219">
        <f>IF(N1841="základní",J1841,0)</f>
        <v>0</v>
      </c>
      <c r="BF1841" s="219">
        <f>IF(N1841="snížená",J1841,0)</f>
        <v>0</v>
      </c>
      <c r="BG1841" s="219">
        <f>IF(N1841="zákl. přenesená",J1841,0)</f>
        <v>0</v>
      </c>
      <c r="BH1841" s="219">
        <f>IF(N1841="sníž. přenesená",J1841,0)</f>
        <v>0</v>
      </c>
      <c r="BI1841" s="219">
        <f>IF(N1841="nulová",J1841,0)</f>
        <v>0</v>
      </c>
      <c r="BJ1841" s="20" t="s">
        <v>77</v>
      </c>
      <c r="BK1841" s="219">
        <f>ROUND(I1841*H1841,2)</f>
        <v>0</v>
      </c>
      <c r="BL1841" s="20" t="s">
        <v>273</v>
      </c>
      <c r="BM1841" s="218" t="s">
        <v>2399</v>
      </c>
    </row>
    <row r="1842" s="2" customFormat="1">
      <c r="A1842" s="41"/>
      <c r="B1842" s="42"/>
      <c r="C1842" s="43"/>
      <c r="D1842" s="220" t="s">
        <v>168</v>
      </c>
      <c r="E1842" s="43"/>
      <c r="F1842" s="221" t="s">
        <v>2400</v>
      </c>
      <c r="G1842" s="43"/>
      <c r="H1842" s="43"/>
      <c r="I1842" s="222"/>
      <c r="J1842" s="43"/>
      <c r="K1842" s="43"/>
      <c r="L1842" s="47"/>
      <c r="M1842" s="223"/>
      <c r="N1842" s="224"/>
      <c r="O1842" s="87"/>
      <c r="P1842" s="87"/>
      <c r="Q1842" s="87"/>
      <c r="R1842" s="87"/>
      <c r="S1842" s="87"/>
      <c r="T1842" s="88"/>
      <c r="U1842" s="41"/>
      <c r="V1842" s="41"/>
      <c r="W1842" s="41"/>
      <c r="X1842" s="41"/>
      <c r="Y1842" s="41"/>
      <c r="Z1842" s="41"/>
      <c r="AA1842" s="41"/>
      <c r="AB1842" s="41"/>
      <c r="AC1842" s="41"/>
      <c r="AD1842" s="41"/>
      <c r="AE1842" s="41"/>
      <c r="AT1842" s="20" t="s">
        <v>168</v>
      </c>
      <c r="AU1842" s="20" t="s">
        <v>79</v>
      </c>
    </row>
    <row r="1843" s="13" customFormat="1">
      <c r="A1843" s="13"/>
      <c r="B1843" s="225"/>
      <c r="C1843" s="226"/>
      <c r="D1843" s="227" t="s">
        <v>170</v>
      </c>
      <c r="E1843" s="228" t="s">
        <v>19</v>
      </c>
      <c r="F1843" s="229" t="s">
        <v>632</v>
      </c>
      <c r="G1843" s="226"/>
      <c r="H1843" s="228" t="s">
        <v>19</v>
      </c>
      <c r="I1843" s="230"/>
      <c r="J1843" s="226"/>
      <c r="K1843" s="226"/>
      <c r="L1843" s="231"/>
      <c r="M1843" s="232"/>
      <c r="N1843" s="233"/>
      <c r="O1843" s="233"/>
      <c r="P1843" s="233"/>
      <c r="Q1843" s="233"/>
      <c r="R1843" s="233"/>
      <c r="S1843" s="233"/>
      <c r="T1843" s="234"/>
      <c r="U1843" s="13"/>
      <c r="V1843" s="13"/>
      <c r="W1843" s="13"/>
      <c r="X1843" s="13"/>
      <c r="Y1843" s="13"/>
      <c r="Z1843" s="13"/>
      <c r="AA1843" s="13"/>
      <c r="AB1843" s="13"/>
      <c r="AC1843" s="13"/>
      <c r="AD1843" s="13"/>
      <c r="AE1843" s="13"/>
      <c r="AT1843" s="235" t="s">
        <v>170</v>
      </c>
      <c r="AU1843" s="235" t="s">
        <v>79</v>
      </c>
      <c r="AV1843" s="13" t="s">
        <v>77</v>
      </c>
      <c r="AW1843" s="13" t="s">
        <v>31</v>
      </c>
      <c r="AX1843" s="13" t="s">
        <v>69</v>
      </c>
      <c r="AY1843" s="235" t="s">
        <v>159</v>
      </c>
    </row>
    <row r="1844" s="14" customFormat="1">
      <c r="A1844" s="14"/>
      <c r="B1844" s="236"/>
      <c r="C1844" s="237"/>
      <c r="D1844" s="227" t="s">
        <v>170</v>
      </c>
      <c r="E1844" s="238" t="s">
        <v>19</v>
      </c>
      <c r="F1844" s="239" t="s">
        <v>633</v>
      </c>
      <c r="G1844" s="237"/>
      <c r="H1844" s="240">
        <v>81.609999999999999</v>
      </c>
      <c r="I1844" s="241"/>
      <c r="J1844" s="237"/>
      <c r="K1844" s="237"/>
      <c r="L1844" s="242"/>
      <c r="M1844" s="243"/>
      <c r="N1844" s="244"/>
      <c r="O1844" s="244"/>
      <c r="P1844" s="244"/>
      <c r="Q1844" s="244"/>
      <c r="R1844" s="244"/>
      <c r="S1844" s="244"/>
      <c r="T1844" s="245"/>
      <c r="U1844" s="14"/>
      <c r="V1844" s="14"/>
      <c r="W1844" s="14"/>
      <c r="X1844" s="14"/>
      <c r="Y1844" s="14"/>
      <c r="Z1844" s="14"/>
      <c r="AA1844" s="14"/>
      <c r="AB1844" s="14"/>
      <c r="AC1844" s="14"/>
      <c r="AD1844" s="14"/>
      <c r="AE1844" s="14"/>
      <c r="AT1844" s="246" t="s">
        <v>170</v>
      </c>
      <c r="AU1844" s="246" t="s">
        <v>79</v>
      </c>
      <c r="AV1844" s="14" t="s">
        <v>79</v>
      </c>
      <c r="AW1844" s="14" t="s">
        <v>31</v>
      </c>
      <c r="AX1844" s="14" t="s">
        <v>69</v>
      </c>
      <c r="AY1844" s="246" t="s">
        <v>159</v>
      </c>
    </row>
    <row r="1845" s="13" customFormat="1">
      <c r="A1845" s="13"/>
      <c r="B1845" s="225"/>
      <c r="C1845" s="226"/>
      <c r="D1845" s="227" t="s">
        <v>170</v>
      </c>
      <c r="E1845" s="228" t="s">
        <v>19</v>
      </c>
      <c r="F1845" s="229" t="s">
        <v>1167</v>
      </c>
      <c r="G1845" s="226"/>
      <c r="H1845" s="228" t="s">
        <v>19</v>
      </c>
      <c r="I1845" s="230"/>
      <c r="J1845" s="226"/>
      <c r="K1845" s="226"/>
      <c r="L1845" s="231"/>
      <c r="M1845" s="232"/>
      <c r="N1845" s="233"/>
      <c r="O1845" s="233"/>
      <c r="P1845" s="233"/>
      <c r="Q1845" s="233"/>
      <c r="R1845" s="233"/>
      <c r="S1845" s="233"/>
      <c r="T1845" s="234"/>
      <c r="U1845" s="13"/>
      <c r="V1845" s="13"/>
      <c r="W1845" s="13"/>
      <c r="X1845" s="13"/>
      <c r="Y1845" s="13"/>
      <c r="Z1845" s="13"/>
      <c r="AA1845" s="13"/>
      <c r="AB1845" s="13"/>
      <c r="AC1845" s="13"/>
      <c r="AD1845" s="13"/>
      <c r="AE1845" s="13"/>
      <c r="AT1845" s="235" t="s">
        <v>170</v>
      </c>
      <c r="AU1845" s="235" t="s">
        <v>79</v>
      </c>
      <c r="AV1845" s="13" t="s">
        <v>77</v>
      </c>
      <c r="AW1845" s="13" t="s">
        <v>31</v>
      </c>
      <c r="AX1845" s="13" t="s">
        <v>69</v>
      </c>
      <c r="AY1845" s="235" t="s">
        <v>159</v>
      </c>
    </row>
    <row r="1846" s="14" customFormat="1">
      <c r="A1846" s="14"/>
      <c r="B1846" s="236"/>
      <c r="C1846" s="237"/>
      <c r="D1846" s="227" t="s">
        <v>170</v>
      </c>
      <c r="E1846" s="238" t="s">
        <v>19</v>
      </c>
      <c r="F1846" s="239" t="s">
        <v>643</v>
      </c>
      <c r="G1846" s="237"/>
      <c r="H1846" s="240">
        <v>17.030000000000001</v>
      </c>
      <c r="I1846" s="241"/>
      <c r="J1846" s="237"/>
      <c r="K1846" s="237"/>
      <c r="L1846" s="242"/>
      <c r="M1846" s="243"/>
      <c r="N1846" s="244"/>
      <c r="O1846" s="244"/>
      <c r="P1846" s="244"/>
      <c r="Q1846" s="244"/>
      <c r="R1846" s="244"/>
      <c r="S1846" s="244"/>
      <c r="T1846" s="245"/>
      <c r="U1846" s="14"/>
      <c r="V1846" s="14"/>
      <c r="W1846" s="14"/>
      <c r="X1846" s="14"/>
      <c r="Y1846" s="14"/>
      <c r="Z1846" s="14"/>
      <c r="AA1846" s="14"/>
      <c r="AB1846" s="14"/>
      <c r="AC1846" s="14"/>
      <c r="AD1846" s="14"/>
      <c r="AE1846" s="14"/>
      <c r="AT1846" s="246" t="s">
        <v>170</v>
      </c>
      <c r="AU1846" s="246" t="s">
        <v>79</v>
      </c>
      <c r="AV1846" s="14" t="s">
        <v>79</v>
      </c>
      <c r="AW1846" s="14" t="s">
        <v>31</v>
      </c>
      <c r="AX1846" s="14" t="s">
        <v>69</v>
      </c>
      <c r="AY1846" s="246" t="s">
        <v>159</v>
      </c>
    </row>
    <row r="1847" s="15" customFormat="1">
      <c r="A1847" s="15"/>
      <c r="B1847" s="247"/>
      <c r="C1847" s="248"/>
      <c r="D1847" s="227" t="s">
        <v>170</v>
      </c>
      <c r="E1847" s="249" t="s">
        <v>19</v>
      </c>
      <c r="F1847" s="250" t="s">
        <v>188</v>
      </c>
      <c r="G1847" s="248"/>
      <c r="H1847" s="251">
        <v>98.640000000000001</v>
      </c>
      <c r="I1847" s="252"/>
      <c r="J1847" s="248"/>
      <c r="K1847" s="248"/>
      <c r="L1847" s="253"/>
      <c r="M1847" s="254"/>
      <c r="N1847" s="255"/>
      <c r="O1847" s="255"/>
      <c r="P1847" s="255"/>
      <c r="Q1847" s="255"/>
      <c r="R1847" s="255"/>
      <c r="S1847" s="255"/>
      <c r="T1847" s="256"/>
      <c r="U1847" s="15"/>
      <c r="V1847" s="15"/>
      <c r="W1847" s="15"/>
      <c r="X1847" s="15"/>
      <c r="Y1847" s="15"/>
      <c r="Z1847" s="15"/>
      <c r="AA1847" s="15"/>
      <c r="AB1847" s="15"/>
      <c r="AC1847" s="15"/>
      <c r="AD1847" s="15"/>
      <c r="AE1847" s="15"/>
      <c r="AT1847" s="257" t="s">
        <v>170</v>
      </c>
      <c r="AU1847" s="257" t="s">
        <v>79</v>
      </c>
      <c r="AV1847" s="15" t="s">
        <v>166</v>
      </c>
      <c r="AW1847" s="15" t="s">
        <v>31</v>
      </c>
      <c r="AX1847" s="15" t="s">
        <v>77</v>
      </c>
      <c r="AY1847" s="257" t="s">
        <v>159</v>
      </c>
    </row>
    <row r="1848" s="2" customFormat="1" ht="16.5" customHeight="1">
      <c r="A1848" s="41"/>
      <c r="B1848" s="42"/>
      <c r="C1848" s="258" t="s">
        <v>2401</v>
      </c>
      <c r="D1848" s="258" t="s">
        <v>316</v>
      </c>
      <c r="E1848" s="259" t="s">
        <v>2402</v>
      </c>
      <c r="F1848" s="260" t="s">
        <v>2403</v>
      </c>
      <c r="G1848" s="261" t="s">
        <v>197</v>
      </c>
      <c r="H1848" s="262">
        <v>108.50400000000001</v>
      </c>
      <c r="I1848" s="263"/>
      <c r="J1848" s="264">
        <f>ROUND(I1848*H1848,2)</f>
        <v>0</v>
      </c>
      <c r="K1848" s="260" t="s">
        <v>165</v>
      </c>
      <c r="L1848" s="265"/>
      <c r="M1848" s="266" t="s">
        <v>19</v>
      </c>
      <c r="N1848" s="267" t="s">
        <v>40</v>
      </c>
      <c r="O1848" s="87"/>
      <c r="P1848" s="216">
        <f>O1848*H1848</f>
        <v>0</v>
      </c>
      <c r="Q1848" s="216">
        <v>0.021999999999999999</v>
      </c>
      <c r="R1848" s="216">
        <f>Q1848*H1848</f>
        <v>2.3870879999999999</v>
      </c>
      <c r="S1848" s="216">
        <v>0</v>
      </c>
      <c r="T1848" s="217">
        <f>S1848*H1848</f>
        <v>0</v>
      </c>
      <c r="U1848" s="41"/>
      <c r="V1848" s="41"/>
      <c r="W1848" s="41"/>
      <c r="X1848" s="41"/>
      <c r="Y1848" s="41"/>
      <c r="Z1848" s="41"/>
      <c r="AA1848" s="41"/>
      <c r="AB1848" s="41"/>
      <c r="AC1848" s="41"/>
      <c r="AD1848" s="41"/>
      <c r="AE1848" s="41"/>
      <c r="AR1848" s="218" t="s">
        <v>342</v>
      </c>
      <c r="AT1848" s="218" t="s">
        <v>316</v>
      </c>
      <c r="AU1848" s="218" t="s">
        <v>79</v>
      </c>
      <c r="AY1848" s="20" t="s">
        <v>159</v>
      </c>
      <c r="BE1848" s="219">
        <f>IF(N1848="základní",J1848,0)</f>
        <v>0</v>
      </c>
      <c r="BF1848" s="219">
        <f>IF(N1848="snížená",J1848,0)</f>
        <v>0</v>
      </c>
      <c r="BG1848" s="219">
        <f>IF(N1848="zákl. přenesená",J1848,0)</f>
        <v>0</v>
      </c>
      <c r="BH1848" s="219">
        <f>IF(N1848="sníž. přenesená",J1848,0)</f>
        <v>0</v>
      </c>
      <c r="BI1848" s="219">
        <f>IF(N1848="nulová",J1848,0)</f>
        <v>0</v>
      </c>
      <c r="BJ1848" s="20" t="s">
        <v>77</v>
      </c>
      <c r="BK1848" s="219">
        <f>ROUND(I1848*H1848,2)</f>
        <v>0</v>
      </c>
      <c r="BL1848" s="20" t="s">
        <v>273</v>
      </c>
      <c r="BM1848" s="218" t="s">
        <v>2404</v>
      </c>
    </row>
    <row r="1849" s="14" customFormat="1">
      <c r="A1849" s="14"/>
      <c r="B1849" s="236"/>
      <c r="C1849" s="237"/>
      <c r="D1849" s="227" t="s">
        <v>170</v>
      </c>
      <c r="E1849" s="238" t="s">
        <v>19</v>
      </c>
      <c r="F1849" s="239" t="s">
        <v>2405</v>
      </c>
      <c r="G1849" s="237"/>
      <c r="H1849" s="240">
        <v>108.50400000000001</v>
      </c>
      <c r="I1849" s="241"/>
      <c r="J1849" s="237"/>
      <c r="K1849" s="237"/>
      <c r="L1849" s="242"/>
      <c r="M1849" s="243"/>
      <c r="N1849" s="244"/>
      <c r="O1849" s="244"/>
      <c r="P1849" s="244"/>
      <c r="Q1849" s="244"/>
      <c r="R1849" s="244"/>
      <c r="S1849" s="244"/>
      <c r="T1849" s="245"/>
      <c r="U1849" s="14"/>
      <c r="V1849" s="14"/>
      <c r="W1849" s="14"/>
      <c r="X1849" s="14"/>
      <c r="Y1849" s="14"/>
      <c r="Z1849" s="14"/>
      <c r="AA1849" s="14"/>
      <c r="AB1849" s="14"/>
      <c r="AC1849" s="14"/>
      <c r="AD1849" s="14"/>
      <c r="AE1849" s="14"/>
      <c r="AT1849" s="246" t="s">
        <v>170</v>
      </c>
      <c r="AU1849" s="246" t="s">
        <v>79</v>
      </c>
      <c r="AV1849" s="14" t="s">
        <v>79</v>
      </c>
      <c r="AW1849" s="14" t="s">
        <v>31</v>
      </c>
      <c r="AX1849" s="14" t="s">
        <v>77</v>
      </c>
      <c r="AY1849" s="246" t="s">
        <v>159</v>
      </c>
    </row>
    <row r="1850" s="2" customFormat="1" ht="16.5" customHeight="1">
      <c r="A1850" s="41"/>
      <c r="B1850" s="42"/>
      <c r="C1850" s="207" t="s">
        <v>2406</v>
      </c>
      <c r="D1850" s="207" t="s">
        <v>161</v>
      </c>
      <c r="E1850" s="208" t="s">
        <v>2407</v>
      </c>
      <c r="F1850" s="209" t="s">
        <v>2408</v>
      </c>
      <c r="G1850" s="210" t="s">
        <v>251</v>
      </c>
      <c r="H1850" s="211">
        <v>93.549999999999997</v>
      </c>
      <c r="I1850" s="212"/>
      <c r="J1850" s="213">
        <f>ROUND(I1850*H1850,2)</f>
        <v>0</v>
      </c>
      <c r="K1850" s="209" t="s">
        <v>19</v>
      </c>
      <c r="L1850" s="47"/>
      <c r="M1850" s="214" t="s">
        <v>19</v>
      </c>
      <c r="N1850" s="215" t="s">
        <v>40</v>
      </c>
      <c r="O1850" s="87"/>
      <c r="P1850" s="216">
        <f>O1850*H1850</f>
        <v>0</v>
      </c>
      <c r="Q1850" s="216">
        <v>3.0000000000000001E-05</v>
      </c>
      <c r="R1850" s="216">
        <f>Q1850*H1850</f>
        <v>0.0028065</v>
      </c>
      <c r="S1850" s="216">
        <v>0</v>
      </c>
      <c r="T1850" s="217">
        <f>S1850*H1850</f>
        <v>0</v>
      </c>
      <c r="U1850" s="41"/>
      <c r="V1850" s="41"/>
      <c r="W1850" s="41"/>
      <c r="X1850" s="41"/>
      <c r="Y1850" s="41"/>
      <c r="Z1850" s="41"/>
      <c r="AA1850" s="41"/>
      <c r="AB1850" s="41"/>
      <c r="AC1850" s="41"/>
      <c r="AD1850" s="41"/>
      <c r="AE1850" s="41"/>
      <c r="AR1850" s="218" t="s">
        <v>273</v>
      </c>
      <c r="AT1850" s="218" t="s">
        <v>161</v>
      </c>
      <c r="AU1850" s="218" t="s">
        <v>79</v>
      </c>
      <c r="AY1850" s="20" t="s">
        <v>159</v>
      </c>
      <c r="BE1850" s="219">
        <f>IF(N1850="základní",J1850,0)</f>
        <v>0</v>
      </c>
      <c r="BF1850" s="219">
        <f>IF(N1850="snížená",J1850,0)</f>
        <v>0</v>
      </c>
      <c r="BG1850" s="219">
        <f>IF(N1850="zákl. přenesená",J1850,0)</f>
        <v>0</v>
      </c>
      <c r="BH1850" s="219">
        <f>IF(N1850="sníž. přenesená",J1850,0)</f>
        <v>0</v>
      </c>
      <c r="BI1850" s="219">
        <f>IF(N1850="nulová",J1850,0)</f>
        <v>0</v>
      </c>
      <c r="BJ1850" s="20" t="s">
        <v>77</v>
      </c>
      <c r="BK1850" s="219">
        <f>ROUND(I1850*H1850,2)</f>
        <v>0</v>
      </c>
      <c r="BL1850" s="20" t="s">
        <v>273</v>
      </c>
      <c r="BM1850" s="218" t="s">
        <v>2409</v>
      </c>
    </row>
    <row r="1851" s="13" customFormat="1">
      <c r="A1851" s="13"/>
      <c r="B1851" s="225"/>
      <c r="C1851" s="226"/>
      <c r="D1851" s="227" t="s">
        <v>170</v>
      </c>
      <c r="E1851" s="228" t="s">
        <v>19</v>
      </c>
      <c r="F1851" s="229" t="s">
        <v>1620</v>
      </c>
      <c r="G1851" s="226"/>
      <c r="H1851" s="228" t="s">
        <v>19</v>
      </c>
      <c r="I1851" s="230"/>
      <c r="J1851" s="226"/>
      <c r="K1851" s="226"/>
      <c r="L1851" s="231"/>
      <c r="M1851" s="232"/>
      <c r="N1851" s="233"/>
      <c r="O1851" s="233"/>
      <c r="P1851" s="233"/>
      <c r="Q1851" s="233"/>
      <c r="R1851" s="233"/>
      <c r="S1851" s="233"/>
      <c r="T1851" s="234"/>
      <c r="U1851" s="13"/>
      <c r="V1851" s="13"/>
      <c r="W1851" s="13"/>
      <c r="X1851" s="13"/>
      <c r="Y1851" s="13"/>
      <c r="Z1851" s="13"/>
      <c r="AA1851" s="13"/>
      <c r="AB1851" s="13"/>
      <c r="AC1851" s="13"/>
      <c r="AD1851" s="13"/>
      <c r="AE1851" s="13"/>
      <c r="AT1851" s="235" t="s">
        <v>170</v>
      </c>
      <c r="AU1851" s="235" t="s">
        <v>79</v>
      </c>
      <c r="AV1851" s="13" t="s">
        <v>77</v>
      </c>
      <c r="AW1851" s="13" t="s">
        <v>31</v>
      </c>
      <c r="AX1851" s="13" t="s">
        <v>69</v>
      </c>
      <c r="AY1851" s="235" t="s">
        <v>159</v>
      </c>
    </row>
    <row r="1852" s="14" customFormat="1">
      <c r="A1852" s="14"/>
      <c r="B1852" s="236"/>
      <c r="C1852" s="237"/>
      <c r="D1852" s="227" t="s">
        <v>170</v>
      </c>
      <c r="E1852" s="238" t="s">
        <v>19</v>
      </c>
      <c r="F1852" s="239" t="s">
        <v>2387</v>
      </c>
      <c r="G1852" s="237"/>
      <c r="H1852" s="240">
        <v>9.3000000000000007</v>
      </c>
      <c r="I1852" s="241"/>
      <c r="J1852" s="237"/>
      <c r="K1852" s="237"/>
      <c r="L1852" s="242"/>
      <c r="M1852" s="243"/>
      <c r="N1852" s="244"/>
      <c r="O1852" s="244"/>
      <c r="P1852" s="244"/>
      <c r="Q1852" s="244"/>
      <c r="R1852" s="244"/>
      <c r="S1852" s="244"/>
      <c r="T1852" s="245"/>
      <c r="U1852" s="14"/>
      <c r="V1852" s="14"/>
      <c r="W1852" s="14"/>
      <c r="X1852" s="14"/>
      <c r="Y1852" s="14"/>
      <c r="Z1852" s="14"/>
      <c r="AA1852" s="14"/>
      <c r="AB1852" s="14"/>
      <c r="AC1852" s="14"/>
      <c r="AD1852" s="14"/>
      <c r="AE1852" s="14"/>
      <c r="AT1852" s="246" t="s">
        <v>170</v>
      </c>
      <c r="AU1852" s="246" t="s">
        <v>79</v>
      </c>
      <c r="AV1852" s="14" t="s">
        <v>79</v>
      </c>
      <c r="AW1852" s="14" t="s">
        <v>31</v>
      </c>
      <c r="AX1852" s="14" t="s">
        <v>69</v>
      </c>
      <c r="AY1852" s="246" t="s">
        <v>159</v>
      </c>
    </row>
    <row r="1853" s="13" customFormat="1">
      <c r="A1853" s="13"/>
      <c r="B1853" s="225"/>
      <c r="C1853" s="226"/>
      <c r="D1853" s="227" t="s">
        <v>170</v>
      </c>
      <c r="E1853" s="228" t="s">
        <v>19</v>
      </c>
      <c r="F1853" s="229" t="s">
        <v>1622</v>
      </c>
      <c r="G1853" s="226"/>
      <c r="H1853" s="228" t="s">
        <v>19</v>
      </c>
      <c r="I1853" s="230"/>
      <c r="J1853" s="226"/>
      <c r="K1853" s="226"/>
      <c r="L1853" s="231"/>
      <c r="M1853" s="232"/>
      <c r="N1853" s="233"/>
      <c r="O1853" s="233"/>
      <c r="P1853" s="233"/>
      <c r="Q1853" s="233"/>
      <c r="R1853" s="233"/>
      <c r="S1853" s="233"/>
      <c r="T1853" s="234"/>
      <c r="U1853" s="13"/>
      <c r="V1853" s="13"/>
      <c r="W1853" s="13"/>
      <c r="X1853" s="13"/>
      <c r="Y1853" s="13"/>
      <c r="Z1853" s="13"/>
      <c r="AA1853" s="13"/>
      <c r="AB1853" s="13"/>
      <c r="AC1853" s="13"/>
      <c r="AD1853" s="13"/>
      <c r="AE1853" s="13"/>
      <c r="AT1853" s="235" t="s">
        <v>170</v>
      </c>
      <c r="AU1853" s="235" t="s">
        <v>79</v>
      </c>
      <c r="AV1853" s="13" t="s">
        <v>77</v>
      </c>
      <c r="AW1853" s="13" t="s">
        <v>31</v>
      </c>
      <c r="AX1853" s="13" t="s">
        <v>69</v>
      </c>
      <c r="AY1853" s="235" t="s">
        <v>159</v>
      </c>
    </row>
    <row r="1854" s="14" customFormat="1">
      <c r="A1854" s="14"/>
      <c r="B1854" s="236"/>
      <c r="C1854" s="237"/>
      <c r="D1854" s="227" t="s">
        <v>170</v>
      </c>
      <c r="E1854" s="238" t="s">
        <v>19</v>
      </c>
      <c r="F1854" s="239" t="s">
        <v>2388</v>
      </c>
      <c r="G1854" s="237"/>
      <c r="H1854" s="240">
        <v>22.5</v>
      </c>
      <c r="I1854" s="241"/>
      <c r="J1854" s="237"/>
      <c r="K1854" s="237"/>
      <c r="L1854" s="242"/>
      <c r="M1854" s="243"/>
      <c r="N1854" s="244"/>
      <c r="O1854" s="244"/>
      <c r="P1854" s="244"/>
      <c r="Q1854" s="244"/>
      <c r="R1854" s="244"/>
      <c r="S1854" s="244"/>
      <c r="T1854" s="245"/>
      <c r="U1854" s="14"/>
      <c r="V1854" s="14"/>
      <c r="W1854" s="14"/>
      <c r="X1854" s="14"/>
      <c r="Y1854" s="14"/>
      <c r="Z1854" s="14"/>
      <c r="AA1854" s="14"/>
      <c r="AB1854" s="14"/>
      <c r="AC1854" s="14"/>
      <c r="AD1854" s="14"/>
      <c r="AE1854" s="14"/>
      <c r="AT1854" s="246" t="s">
        <v>170</v>
      </c>
      <c r="AU1854" s="246" t="s">
        <v>79</v>
      </c>
      <c r="AV1854" s="14" t="s">
        <v>79</v>
      </c>
      <c r="AW1854" s="14" t="s">
        <v>31</v>
      </c>
      <c r="AX1854" s="14" t="s">
        <v>69</v>
      </c>
      <c r="AY1854" s="246" t="s">
        <v>159</v>
      </c>
    </row>
    <row r="1855" s="13" customFormat="1">
      <c r="A1855" s="13"/>
      <c r="B1855" s="225"/>
      <c r="C1855" s="226"/>
      <c r="D1855" s="227" t="s">
        <v>170</v>
      </c>
      <c r="E1855" s="228" t="s">
        <v>19</v>
      </c>
      <c r="F1855" s="229" t="s">
        <v>1624</v>
      </c>
      <c r="G1855" s="226"/>
      <c r="H1855" s="228" t="s">
        <v>19</v>
      </c>
      <c r="I1855" s="230"/>
      <c r="J1855" s="226"/>
      <c r="K1855" s="226"/>
      <c r="L1855" s="231"/>
      <c r="M1855" s="232"/>
      <c r="N1855" s="233"/>
      <c r="O1855" s="233"/>
      <c r="P1855" s="233"/>
      <c r="Q1855" s="233"/>
      <c r="R1855" s="233"/>
      <c r="S1855" s="233"/>
      <c r="T1855" s="234"/>
      <c r="U1855" s="13"/>
      <c r="V1855" s="13"/>
      <c r="W1855" s="13"/>
      <c r="X1855" s="13"/>
      <c r="Y1855" s="13"/>
      <c r="Z1855" s="13"/>
      <c r="AA1855" s="13"/>
      <c r="AB1855" s="13"/>
      <c r="AC1855" s="13"/>
      <c r="AD1855" s="13"/>
      <c r="AE1855" s="13"/>
      <c r="AT1855" s="235" t="s">
        <v>170</v>
      </c>
      <c r="AU1855" s="235" t="s">
        <v>79</v>
      </c>
      <c r="AV1855" s="13" t="s">
        <v>77</v>
      </c>
      <c r="AW1855" s="13" t="s">
        <v>31</v>
      </c>
      <c r="AX1855" s="13" t="s">
        <v>69</v>
      </c>
      <c r="AY1855" s="235" t="s">
        <v>159</v>
      </c>
    </row>
    <row r="1856" s="14" customFormat="1">
      <c r="A1856" s="14"/>
      <c r="B1856" s="236"/>
      <c r="C1856" s="237"/>
      <c r="D1856" s="227" t="s">
        <v>170</v>
      </c>
      <c r="E1856" s="238" t="s">
        <v>19</v>
      </c>
      <c r="F1856" s="239" t="s">
        <v>2389</v>
      </c>
      <c r="G1856" s="237"/>
      <c r="H1856" s="240">
        <v>28.800000000000001</v>
      </c>
      <c r="I1856" s="241"/>
      <c r="J1856" s="237"/>
      <c r="K1856" s="237"/>
      <c r="L1856" s="242"/>
      <c r="M1856" s="243"/>
      <c r="N1856" s="244"/>
      <c r="O1856" s="244"/>
      <c r="P1856" s="244"/>
      <c r="Q1856" s="244"/>
      <c r="R1856" s="244"/>
      <c r="S1856" s="244"/>
      <c r="T1856" s="245"/>
      <c r="U1856" s="14"/>
      <c r="V1856" s="14"/>
      <c r="W1856" s="14"/>
      <c r="X1856" s="14"/>
      <c r="Y1856" s="14"/>
      <c r="Z1856" s="14"/>
      <c r="AA1856" s="14"/>
      <c r="AB1856" s="14"/>
      <c r="AC1856" s="14"/>
      <c r="AD1856" s="14"/>
      <c r="AE1856" s="14"/>
      <c r="AT1856" s="246" t="s">
        <v>170</v>
      </c>
      <c r="AU1856" s="246" t="s">
        <v>79</v>
      </c>
      <c r="AV1856" s="14" t="s">
        <v>79</v>
      </c>
      <c r="AW1856" s="14" t="s">
        <v>31</v>
      </c>
      <c r="AX1856" s="14" t="s">
        <v>69</v>
      </c>
      <c r="AY1856" s="246" t="s">
        <v>159</v>
      </c>
    </row>
    <row r="1857" s="13" customFormat="1">
      <c r="A1857" s="13"/>
      <c r="B1857" s="225"/>
      <c r="C1857" s="226"/>
      <c r="D1857" s="227" t="s">
        <v>170</v>
      </c>
      <c r="E1857" s="228" t="s">
        <v>19</v>
      </c>
      <c r="F1857" s="229" t="s">
        <v>1626</v>
      </c>
      <c r="G1857" s="226"/>
      <c r="H1857" s="228" t="s">
        <v>19</v>
      </c>
      <c r="I1857" s="230"/>
      <c r="J1857" s="226"/>
      <c r="K1857" s="226"/>
      <c r="L1857" s="231"/>
      <c r="M1857" s="232"/>
      <c r="N1857" s="233"/>
      <c r="O1857" s="233"/>
      <c r="P1857" s="233"/>
      <c r="Q1857" s="233"/>
      <c r="R1857" s="233"/>
      <c r="S1857" s="233"/>
      <c r="T1857" s="234"/>
      <c r="U1857" s="13"/>
      <c r="V1857" s="13"/>
      <c r="W1857" s="13"/>
      <c r="X1857" s="13"/>
      <c r="Y1857" s="13"/>
      <c r="Z1857" s="13"/>
      <c r="AA1857" s="13"/>
      <c r="AB1857" s="13"/>
      <c r="AC1857" s="13"/>
      <c r="AD1857" s="13"/>
      <c r="AE1857" s="13"/>
      <c r="AT1857" s="235" t="s">
        <v>170</v>
      </c>
      <c r="AU1857" s="235" t="s">
        <v>79</v>
      </c>
      <c r="AV1857" s="13" t="s">
        <v>77</v>
      </c>
      <c r="AW1857" s="13" t="s">
        <v>31</v>
      </c>
      <c r="AX1857" s="13" t="s">
        <v>69</v>
      </c>
      <c r="AY1857" s="235" t="s">
        <v>159</v>
      </c>
    </row>
    <row r="1858" s="14" customFormat="1">
      <c r="A1858" s="14"/>
      <c r="B1858" s="236"/>
      <c r="C1858" s="237"/>
      <c r="D1858" s="227" t="s">
        <v>170</v>
      </c>
      <c r="E1858" s="238" t="s">
        <v>19</v>
      </c>
      <c r="F1858" s="239" t="s">
        <v>2390</v>
      </c>
      <c r="G1858" s="237"/>
      <c r="H1858" s="240">
        <v>5.5999999999999996</v>
      </c>
      <c r="I1858" s="241"/>
      <c r="J1858" s="237"/>
      <c r="K1858" s="237"/>
      <c r="L1858" s="242"/>
      <c r="M1858" s="243"/>
      <c r="N1858" s="244"/>
      <c r="O1858" s="244"/>
      <c r="P1858" s="244"/>
      <c r="Q1858" s="244"/>
      <c r="R1858" s="244"/>
      <c r="S1858" s="244"/>
      <c r="T1858" s="245"/>
      <c r="U1858" s="14"/>
      <c r="V1858" s="14"/>
      <c r="W1858" s="14"/>
      <c r="X1858" s="14"/>
      <c r="Y1858" s="14"/>
      <c r="Z1858" s="14"/>
      <c r="AA1858" s="14"/>
      <c r="AB1858" s="14"/>
      <c r="AC1858" s="14"/>
      <c r="AD1858" s="14"/>
      <c r="AE1858" s="14"/>
      <c r="AT1858" s="246" t="s">
        <v>170</v>
      </c>
      <c r="AU1858" s="246" t="s">
        <v>79</v>
      </c>
      <c r="AV1858" s="14" t="s">
        <v>79</v>
      </c>
      <c r="AW1858" s="14" t="s">
        <v>31</v>
      </c>
      <c r="AX1858" s="14" t="s">
        <v>69</v>
      </c>
      <c r="AY1858" s="246" t="s">
        <v>159</v>
      </c>
    </row>
    <row r="1859" s="13" customFormat="1">
      <c r="A1859" s="13"/>
      <c r="B1859" s="225"/>
      <c r="C1859" s="226"/>
      <c r="D1859" s="227" t="s">
        <v>170</v>
      </c>
      <c r="E1859" s="228" t="s">
        <v>19</v>
      </c>
      <c r="F1859" s="229" t="s">
        <v>1167</v>
      </c>
      <c r="G1859" s="226"/>
      <c r="H1859" s="228" t="s">
        <v>19</v>
      </c>
      <c r="I1859" s="230"/>
      <c r="J1859" s="226"/>
      <c r="K1859" s="226"/>
      <c r="L1859" s="231"/>
      <c r="M1859" s="232"/>
      <c r="N1859" s="233"/>
      <c r="O1859" s="233"/>
      <c r="P1859" s="233"/>
      <c r="Q1859" s="233"/>
      <c r="R1859" s="233"/>
      <c r="S1859" s="233"/>
      <c r="T1859" s="234"/>
      <c r="U1859" s="13"/>
      <c r="V1859" s="13"/>
      <c r="W1859" s="13"/>
      <c r="X1859" s="13"/>
      <c r="Y1859" s="13"/>
      <c r="Z1859" s="13"/>
      <c r="AA1859" s="13"/>
      <c r="AB1859" s="13"/>
      <c r="AC1859" s="13"/>
      <c r="AD1859" s="13"/>
      <c r="AE1859" s="13"/>
      <c r="AT1859" s="235" t="s">
        <v>170</v>
      </c>
      <c r="AU1859" s="235" t="s">
        <v>79</v>
      </c>
      <c r="AV1859" s="13" t="s">
        <v>77</v>
      </c>
      <c r="AW1859" s="13" t="s">
        <v>31</v>
      </c>
      <c r="AX1859" s="13" t="s">
        <v>69</v>
      </c>
      <c r="AY1859" s="235" t="s">
        <v>159</v>
      </c>
    </row>
    <row r="1860" s="14" customFormat="1">
      <c r="A1860" s="14"/>
      <c r="B1860" s="236"/>
      <c r="C1860" s="237"/>
      <c r="D1860" s="227" t="s">
        <v>170</v>
      </c>
      <c r="E1860" s="238" t="s">
        <v>19</v>
      </c>
      <c r="F1860" s="239" t="s">
        <v>1174</v>
      </c>
      <c r="G1860" s="237"/>
      <c r="H1860" s="240">
        <v>16.350000000000001</v>
      </c>
      <c r="I1860" s="241"/>
      <c r="J1860" s="237"/>
      <c r="K1860" s="237"/>
      <c r="L1860" s="242"/>
      <c r="M1860" s="243"/>
      <c r="N1860" s="244"/>
      <c r="O1860" s="244"/>
      <c r="P1860" s="244"/>
      <c r="Q1860" s="244"/>
      <c r="R1860" s="244"/>
      <c r="S1860" s="244"/>
      <c r="T1860" s="245"/>
      <c r="U1860" s="14"/>
      <c r="V1860" s="14"/>
      <c r="W1860" s="14"/>
      <c r="X1860" s="14"/>
      <c r="Y1860" s="14"/>
      <c r="Z1860" s="14"/>
      <c r="AA1860" s="14"/>
      <c r="AB1860" s="14"/>
      <c r="AC1860" s="14"/>
      <c r="AD1860" s="14"/>
      <c r="AE1860" s="14"/>
      <c r="AT1860" s="246" t="s">
        <v>170</v>
      </c>
      <c r="AU1860" s="246" t="s">
        <v>79</v>
      </c>
      <c r="AV1860" s="14" t="s">
        <v>79</v>
      </c>
      <c r="AW1860" s="14" t="s">
        <v>31</v>
      </c>
      <c r="AX1860" s="14" t="s">
        <v>69</v>
      </c>
      <c r="AY1860" s="246" t="s">
        <v>159</v>
      </c>
    </row>
    <row r="1861" s="13" customFormat="1">
      <c r="A1861" s="13"/>
      <c r="B1861" s="225"/>
      <c r="C1861" s="226"/>
      <c r="D1861" s="227" t="s">
        <v>170</v>
      </c>
      <c r="E1861" s="228" t="s">
        <v>19</v>
      </c>
      <c r="F1861" s="229" t="s">
        <v>749</v>
      </c>
      <c r="G1861" s="226"/>
      <c r="H1861" s="228" t="s">
        <v>19</v>
      </c>
      <c r="I1861" s="230"/>
      <c r="J1861" s="226"/>
      <c r="K1861" s="226"/>
      <c r="L1861" s="231"/>
      <c r="M1861" s="232"/>
      <c r="N1861" s="233"/>
      <c r="O1861" s="233"/>
      <c r="P1861" s="233"/>
      <c r="Q1861" s="233"/>
      <c r="R1861" s="233"/>
      <c r="S1861" s="233"/>
      <c r="T1861" s="234"/>
      <c r="U1861" s="13"/>
      <c r="V1861" s="13"/>
      <c r="W1861" s="13"/>
      <c r="X1861" s="13"/>
      <c r="Y1861" s="13"/>
      <c r="Z1861" s="13"/>
      <c r="AA1861" s="13"/>
      <c r="AB1861" s="13"/>
      <c r="AC1861" s="13"/>
      <c r="AD1861" s="13"/>
      <c r="AE1861" s="13"/>
      <c r="AT1861" s="235" t="s">
        <v>170</v>
      </c>
      <c r="AU1861" s="235" t="s">
        <v>79</v>
      </c>
      <c r="AV1861" s="13" t="s">
        <v>77</v>
      </c>
      <c r="AW1861" s="13" t="s">
        <v>31</v>
      </c>
      <c r="AX1861" s="13" t="s">
        <v>69</v>
      </c>
      <c r="AY1861" s="235" t="s">
        <v>159</v>
      </c>
    </row>
    <row r="1862" s="14" customFormat="1">
      <c r="A1862" s="14"/>
      <c r="B1862" s="236"/>
      <c r="C1862" s="237"/>
      <c r="D1862" s="227" t="s">
        <v>170</v>
      </c>
      <c r="E1862" s="238" t="s">
        <v>19</v>
      </c>
      <c r="F1862" s="239" t="s">
        <v>242</v>
      </c>
      <c r="G1862" s="237"/>
      <c r="H1862" s="240">
        <v>11</v>
      </c>
      <c r="I1862" s="241"/>
      <c r="J1862" s="237"/>
      <c r="K1862" s="237"/>
      <c r="L1862" s="242"/>
      <c r="M1862" s="243"/>
      <c r="N1862" s="244"/>
      <c r="O1862" s="244"/>
      <c r="P1862" s="244"/>
      <c r="Q1862" s="244"/>
      <c r="R1862" s="244"/>
      <c r="S1862" s="244"/>
      <c r="T1862" s="245"/>
      <c r="U1862" s="14"/>
      <c r="V1862" s="14"/>
      <c r="W1862" s="14"/>
      <c r="X1862" s="14"/>
      <c r="Y1862" s="14"/>
      <c r="Z1862" s="14"/>
      <c r="AA1862" s="14"/>
      <c r="AB1862" s="14"/>
      <c r="AC1862" s="14"/>
      <c r="AD1862" s="14"/>
      <c r="AE1862" s="14"/>
      <c r="AT1862" s="246" t="s">
        <v>170</v>
      </c>
      <c r="AU1862" s="246" t="s">
        <v>79</v>
      </c>
      <c r="AV1862" s="14" t="s">
        <v>79</v>
      </c>
      <c r="AW1862" s="14" t="s">
        <v>31</v>
      </c>
      <c r="AX1862" s="14" t="s">
        <v>69</v>
      </c>
      <c r="AY1862" s="246" t="s">
        <v>159</v>
      </c>
    </row>
    <row r="1863" s="15" customFormat="1">
      <c r="A1863" s="15"/>
      <c r="B1863" s="247"/>
      <c r="C1863" s="248"/>
      <c r="D1863" s="227" t="s">
        <v>170</v>
      </c>
      <c r="E1863" s="249" t="s">
        <v>19</v>
      </c>
      <c r="F1863" s="250" t="s">
        <v>188</v>
      </c>
      <c r="G1863" s="248"/>
      <c r="H1863" s="251">
        <v>93.550000000000011</v>
      </c>
      <c r="I1863" s="252"/>
      <c r="J1863" s="248"/>
      <c r="K1863" s="248"/>
      <c r="L1863" s="253"/>
      <c r="M1863" s="254"/>
      <c r="N1863" s="255"/>
      <c r="O1863" s="255"/>
      <c r="P1863" s="255"/>
      <c r="Q1863" s="255"/>
      <c r="R1863" s="255"/>
      <c r="S1863" s="255"/>
      <c r="T1863" s="256"/>
      <c r="U1863" s="15"/>
      <c r="V1863" s="15"/>
      <c r="W1863" s="15"/>
      <c r="X1863" s="15"/>
      <c r="Y1863" s="15"/>
      <c r="Z1863" s="15"/>
      <c r="AA1863" s="15"/>
      <c r="AB1863" s="15"/>
      <c r="AC1863" s="15"/>
      <c r="AD1863" s="15"/>
      <c r="AE1863" s="15"/>
      <c r="AT1863" s="257" t="s">
        <v>170</v>
      </c>
      <c r="AU1863" s="257" t="s">
        <v>79</v>
      </c>
      <c r="AV1863" s="15" t="s">
        <v>166</v>
      </c>
      <c r="AW1863" s="15" t="s">
        <v>31</v>
      </c>
      <c r="AX1863" s="15" t="s">
        <v>77</v>
      </c>
      <c r="AY1863" s="257" t="s">
        <v>159</v>
      </c>
    </row>
    <row r="1864" s="2" customFormat="1" ht="24.15" customHeight="1">
      <c r="A1864" s="41"/>
      <c r="B1864" s="42"/>
      <c r="C1864" s="207" t="s">
        <v>2410</v>
      </c>
      <c r="D1864" s="207" t="s">
        <v>161</v>
      </c>
      <c r="E1864" s="208" t="s">
        <v>2411</v>
      </c>
      <c r="F1864" s="209" t="s">
        <v>2412</v>
      </c>
      <c r="G1864" s="210" t="s">
        <v>228</v>
      </c>
      <c r="H1864" s="211">
        <v>3.2549999999999999</v>
      </c>
      <c r="I1864" s="212"/>
      <c r="J1864" s="213">
        <f>ROUND(I1864*H1864,2)</f>
        <v>0</v>
      </c>
      <c r="K1864" s="209" t="s">
        <v>165</v>
      </c>
      <c r="L1864" s="47"/>
      <c r="M1864" s="214" t="s">
        <v>19</v>
      </c>
      <c r="N1864" s="215" t="s">
        <v>40</v>
      </c>
      <c r="O1864" s="87"/>
      <c r="P1864" s="216">
        <f>O1864*H1864</f>
        <v>0</v>
      </c>
      <c r="Q1864" s="216">
        <v>0</v>
      </c>
      <c r="R1864" s="216">
        <f>Q1864*H1864</f>
        <v>0</v>
      </c>
      <c r="S1864" s="216">
        <v>0</v>
      </c>
      <c r="T1864" s="217">
        <f>S1864*H1864</f>
        <v>0</v>
      </c>
      <c r="U1864" s="41"/>
      <c r="V1864" s="41"/>
      <c r="W1864" s="41"/>
      <c r="X1864" s="41"/>
      <c r="Y1864" s="41"/>
      <c r="Z1864" s="41"/>
      <c r="AA1864" s="41"/>
      <c r="AB1864" s="41"/>
      <c r="AC1864" s="41"/>
      <c r="AD1864" s="41"/>
      <c r="AE1864" s="41"/>
      <c r="AR1864" s="218" t="s">
        <v>273</v>
      </c>
      <c r="AT1864" s="218" t="s">
        <v>161</v>
      </c>
      <c r="AU1864" s="218" t="s">
        <v>79</v>
      </c>
      <c r="AY1864" s="20" t="s">
        <v>159</v>
      </c>
      <c r="BE1864" s="219">
        <f>IF(N1864="základní",J1864,0)</f>
        <v>0</v>
      </c>
      <c r="BF1864" s="219">
        <f>IF(N1864="snížená",J1864,0)</f>
        <v>0</v>
      </c>
      <c r="BG1864" s="219">
        <f>IF(N1864="zákl. přenesená",J1864,0)</f>
        <v>0</v>
      </c>
      <c r="BH1864" s="219">
        <f>IF(N1864="sníž. přenesená",J1864,0)</f>
        <v>0</v>
      </c>
      <c r="BI1864" s="219">
        <f>IF(N1864="nulová",J1864,0)</f>
        <v>0</v>
      </c>
      <c r="BJ1864" s="20" t="s">
        <v>77</v>
      </c>
      <c r="BK1864" s="219">
        <f>ROUND(I1864*H1864,2)</f>
        <v>0</v>
      </c>
      <c r="BL1864" s="20" t="s">
        <v>273</v>
      </c>
      <c r="BM1864" s="218" t="s">
        <v>2413</v>
      </c>
    </row>
    <row r="1865" s="2" customFormat="1">
      <c r="A1865" s="41"/>
      <c r="B1865" s="42"/>
      <c r="C1865" s="43"/>
      <c r="D1865" s="220" t="s">
        <v>168</v>
      </c>
      <c r="E1865" s="43"/>
      <c r="F1865" s="221" t="s">
        <v>2414</v>
      </c>
      <c r="G1865" s="43"/>
      <c r="H1865" s="43"/>
      <c r="I1865" s="222"/>
      <c r="J1865" s="43"/>
      <c r="K1865" s="43"/>
      <c r="L1865" s="47"/>
      <c r="M1865" s="223"/>
      <c r="N1865" s="224"/>
      <c r="O1865" s="87"/>
      <c r="P1865" s="87"/>
      <c r="Q1865" s="87"/>
      <c r="R1865" s="87"/>
      <c r="S1865" s="87"/>
      <c r="T1865" s="88"/>
      <c r="U1865" s="41"/>
      <c r="V1865" s="41"/>
      <c r="W1865" s="41"/>
      <c r="X1865" s="41"/>
      <c r="Y1865" s="41"/>
      <c r="Z1865" s="41"/>
      <c r="AA1865" s="41"/>
      <c r="AB1865" s="41"/>
      <c r="AC1865" s="41"/>
      <c r="AD1865" s="41"/>
      <c r="AE1865" s="41"/>
      <c r="AT1865" s="20" t="s">
        <v>168</v>
      </c>
      <c r="AU1865" s="20" t="s">
        <v>79</v>
      </c>
    </row>
    <row r="1866" s="12" customFormat="1" ht="22.8" customHeight="1">
      <c r="A1866" s="12"/>
      <c r="B1866" s="191"/>
      <c r="C1866" s="192"/>
      <c r="D1866" s="193" t="s">
        <v>68</v>
      </c>
      <c r="E1866" s="205" t="s">
        <v>2415</v>
      </c>
      <c r="F1866" s="205" t="s">
        <v>2416</v>
      </c>
      <c r="G1866" s="192"/>
      <c r="H1866" s="192"/>
      <c r="I1866" s="195"/>
      <c r="J1866" s="206">
        <f>BK1866</f>
        <v>0</v>
      </c>
      <c r="K1866" s="192"/>
      <c r="L1866" s="197"/>
      <c r="M1866" s="198"/>
      <c r="N1866" s="199"/>
      <c r="O1866" s="199"/>
      <c r="P1866" s="200">
        <f>SUM(P1867:P1876)</f>
        <v>0</v>
      </c>
      <c r="Q1866" s="199"/>
      <c r="R1866" s="200">
        <f>SUM(R1867:R1876)</f>
        <v>0.053397119999999999</v>
      </c>
      <c r="S1866" s="199"/>
      <c r="T1866" s="201">
        <f>SUM(T1867:T1876)</f>
        <v>0</v>
      </c>
      <c r="U1866" s="12"/>
      <c r="V1866" s="12"/>
      <c r="W1866" s="12"/>
      <c r="X1866" s="12"/>
      <c r="Y1866" s="12"/>
      <c r="Z1866" s="12"/>
      <c r="AA1866" s="12"/>
      <c r="AB1866" s="12"/>
      <c r="AC1866" s="12"/>
      <c r="AD1866" s="12"/>
      <c r="AE1866" s="12"/>
      <c r="AR1866" s="202" t="s">
        <v>79</v>
      </c>
      <c r="AT1866" s="203" t="s">
        <v>68</v>
      </c>
      <c r="AU1866" s="203" t="s">
        <v>77</v>
      </c>
      <c r="AY1866" s="202" t="s">
        <v>159</v>
      </c>
      <c r="BK1866" s="204">
        <f>SUM(BK1867:BK1876)</f>
        <v>0</v>
      </c>
    </row>
    <row r="1867" s="2" customFormat="1" ht="16.5" customHeight="1">
      <c r="A1867" s="41"/>
      <c r="B1867" s="42"/>
      <c r="C1867" s="207" t="s">
        <v>2417</v>
      </c>
      <c r="D1867" s="207" t="s">
        <v>161</v>
      </c>
      <c r="E1867" s="208" t="s">
        <v>2418</v>
      </c>
      <c r="F1867" s="209" t="s">
        <v>2419</v>
      </c>
      <c r="G1867" s="210" t="s">
        <v>197</v>
      </c>
      <c r="H1867" s="211">
        <v>3.3599999999999999</v>
      </c>
      <c r="I1867" s="212"/>
      <c r="J1867" s="213">
        <f>ROUND(I1867*H1867,2)</f>
        <v>0</v>
      </c>
      <c r="K1867" s="209" t="s">
        <v>165</v>
      </c>
      <c r="L1867" s="47"/>
      <c r="M1867" s="214" t="s">
        <v>19</v>
      </c>
      <c r="N1867" s="215" t="s">
        <v>40</v>
      </c>
      <c r="O1867" s="87"/>
      <c r="P1867" s="216">
        <f>O1867*H1867</f>
        <v>0</v>
      </c>
      <c r="Q1867" s="216">
        <v>0.00029999999999999997</v>
      </c>
      <c r="R1867" s="216">
        <f>Q1867*H1867</f>
        <v>0.0010079999999999998</v>
      </c>
      <c r="S1867" s="216">
        <v>0</v>
      </c>
      <c r="T1867" s="217">
        <f>S1867*H1867</f>
        <v>0</v>
      </c>
      <c r="U1867" s="41"/>
      <c r="V1867" s="41"/>
      <c r="W1867" s="41"/>
      <c r="X1867" s="41"/>
      <c r="Y1867" s="41"/>
      <c r="Z1867" s="41"/>
      <c r="AA1867" s="41"/>
      <c r="AB1867" s="41"/>
      <c r="AC1867" s="41"/>
      <c r="AD1867" s="41"/>
      <c r="AE1867" s="41"/>
      <c r="AR1867" s="218" t="s">
        <v>273</v>
      </c>
      <c r="AT1867" s="218" t="s">
        <v>161</v>
      </c>
      <c r="AU1867" s="218" t="s">
        <v>79</v>
      </c>
      <c r="AY1867" s="20" t="s">
        <v>159</v>
      </c>
      <c r="BE1867" s="219">
        <f>IF(N1867="základní",J1867,0)</f>
        <v>0</v>
      </c>
      <c r="BF1867" s="219">
        <f>IF(N1867="snížená",J1867,0)</f>
        <v>0</v>
      </c>
      <c r="BG1867" s="219">
        <f>IF(N1867="zákl. přenesená",J1867,0)</f>
        <v>0</v>
      </c>
      <c r="BH1867" s="219">
        <f>IF(N1867="sníž. přenesená",J1867,0)</f>
        <v>0</v>
      </c>
      <c r="BI1867" s="219">
        <f>IF(N1867="nulová",J1867,0)</f>
        <v>0</v>
      </c>
      <c r="BJ1867" s="20" t="s">
        <v>77</v>
      </c>
      <c r="BK1867" s="219">
        <f>ROUND(I1867*H1867,2)</f>
        <v>0</v>
      </c>
      <c r="BL1867" s="20" t="s">
        <v>273</v>
      </c>
      <c r="BM1867" s="218" t="s">
        <v>2420</v>
      </c>
    </row>
    <row r="1868" s="2" customFormat="1">
      <c r="A1868" s="41"/>
      <c r="B1868" s="42"/>
      <c r="C1868" s="43"/>
      <c r="D1868" s="220" t="s">
        <v>168</v>
      </c>
      <c r="E1868" s="43"/>
      <c r="F1868" s="221" t="s">
        <v>2421</v>
      </c>
      <c r="G1868" s="43"/>
      <c r="H1868" s="43"/>
      <c r="I1868" s="222"/>
      <c r="J1868" s="43"/>
      <c r="K1868" s="43"/>
      <c r="L1868" s="47"/>
      <c r="M1868" s="223"/>
      <c r="N1868" s="224"/>
      <c r="O1868" s="87"/>
      <c r="P1868" s="87"/>
      <c r="Q1868" s="87"/>
      <c r="R1868" s="87"/>
      <c r="S1868" s="87"/>
      <c r="T1868" s="88"/>
      <c r="U1868" s="41"/>
      <c r="V1868" s="41"/>
      <c r="W1868" s="41"/>
      <c r="X1868" s="41"/>
      <c r="Y1868" s="41"/>
      <c r="Z1868" s="41"/>
      <c r="AA1868" s="41"/>
      <c r="AB1868" s="41"/>
      <c r="AC1868" s="41"/>
      <c r="AD1868" s="41"/>
      <c r="AE1868" s="41"/>
      <c r="AT1868" s="20" t="s">
        <v>168</v>
      </c>
      <c r="AU1868" s="20" t="s">
        <v>79</v>
      </c>
    </row>
    <row r="1869" s="14" customFormat="1">
      <c r="A1869" s="14"/>
      <c r="B1869" s="236"/>
      <c r="C1869" s="237"/>
      <c r="D1869" s="227" t="s">
        <v>170</v>
      </c>
      <c r="E1869" s="238" t="s">
        <v>19</v>
      </c>
      <c r="F1869" s="239" t="s">
        <v>1271</v>
      </c>
      <c r="G1869" s="237"/>
      <c r="H1869" s="240">
        <v>3.3599999999999999</v>
      </c>
      <c r="I1869" s="241"/>
      <c r="J1869" s="237"/>
      <c r="K1869" s="237"/>
      <c r="L1869" s="242"/>
      <c r="M1869" s="243"/>
      <c r="N1869" s="244"/>
      <c r="O1869" s="244"/>
      <c r="P1869" s="244"/>
      <c r="Q1869" s="244"/>
      <c r="R1869" s="244"/>
      <c r="S1869" s="244"/>
      <c r="T1869" s="245"/>
      <c r="U1869" s="14"/>
      <c r="V1869" s="14"/>
      <c r="W1869" s="14"/>
      <c r="X1869" s="14"/>
      <c r="Y1869" s="14"/>
      <c r="Z1869" s="14"/>
      <c r="AA1869" s="14"/>
      <c r="AB1869" s="14"/>
      <c r="AC1869" s="14"/>
      <c r="AD1869" s="14"/>
      <c r="AE1869" s="14"/>
      <c r="AT1869" s="246" t="s">
        <v>170</v>
      </c>
      <c r="AU1869" s="246" t="s">
        <v>79</v>
      </c>
      <c r="AV1869" s="14" t="s">
        <v>79</v>
      </c>
      <c r="AW1869" s="14" t="s">
        <v>31</v>
      </c>
      <c r="AX1869" s="14" t="s">
        <v>77</v>
      </c>
      <c r="AY1869" s="246" t="s">
        <v>159</v>
      </c>
    </row>
    <row r="1870" s="2" customFormat="1" ht="24.15" customHeight="1">
      <c r="A1870" s="41"/>
      <c r="B1870" s="42"/>
      <c r="C1870" s="207" t="s">
        <v>2422</v>
      </c>
      <c r="D1870" s="207" t="s">
        <v>161</v>
      </c>
      <c r="E1870" s="208" t="s">
        <v>2423</v>
      </c>
      <c r="F1870" s="209" t="s">
        <v>2424</v>
      </c>
      <c r="G1870" s="210" t="s">
        <v>197</v>
      </c>
      <c r="H1870" s="211">
        <v>3.3599999999999999</v>
      </c>
      <c r="I1870" s="212"/>
      <c r="J1870" s="213">
        <f>ROUND(I1870*H1870,2)</f>
        <v>0</v>
      </c>
      <c r="K1870" s="209" t="s">
        <v>165</v>
      </c>
      <c r="L1870" s="47"/>
      <c r="M1870" s="214" t="s">
        <v>19</v>
      </c>
      <c r="N1870" s="215" t="s">
        <v>40</v>
      </c>
      <c r="O1870" s="87"/>
      <c r="P1870" s="216">
        <f>O1870*H1870</f>
        <v>0</v>
      </c>
      <c r="Q1870" s="216">
        <v>0.0046800000000000001</v>
      </c>
      <c r="R1870" s="216">
        <f>Q1870*H1870</f>
        <v>0.015724800000000001</v>
      </c>
      <c r="S1870" s="216">
        <v>0</v>
      </c>
      <c r="T1870" s="217">
        <f>S1870*H1870</f>
        <v>0</v>
      </c>
      <c r="U1870" s="41"/>
      <c r="V1870" s="41"/>
      <c r="W1870" s="41"/>
      <c r="X1870" s="41"/>
      <c r="Y1870" s="41"/>
      <c r="Z1870" s="41"/>
      <c r="AA1870" s="41"/>
      <c r="AB1870" s="41"/>
      <c r="AC1870" s="41"/>
      <c r="AD1870" s="41"/>
      <c r="AE1870" s="41"/>
      <c r="AR1870" s="218" t="s">
        <v>273</v>
      </c>
      <c r="AT1870" s="218" t="s">
        <v>161</v>
      </c>
      <c r="AU1870" s="218" t="s">
        <v>79</v>
      </c>
      <c r="AY1870" s="20" t="s">
        <v>159</v>
      </c>
      <c r="BE1870" s="219">
        <f>IF(N1870="základní",J1870,0)</f>
        <v>0</v>
      </c>
      <c r="BF1870" s="219">
        <f>IF(N1870="snížená",J1870,0)</f>
        <v>0</v>
      </c>
      <c r="BG1870" s="219">
        <f>IF(N1870="zákl. přenesená",J1870,0)</f>
        <v>0</v>
      </c>
      <c r="BH1870" s="219">
        <f>IF(N1870="sníž. přenesená",J1870,0)</f>
        <v>0</v>
      </c>
      <c r="BI1870" s="219">
        <f>IF(N1870="nulová",J1870,0)</f>
        <v>0</v>
      </c>
      <c r="BJ1870" s="20" t="s">
        <v>77</v>
      </c>
      <c r="BK1870" s="219">
        <f>ROUND(I1870*H1870,2)</f>
        <v>0</v>
      </c>
      <c r="BL1870" s="20" t="s">
        <v>273</v>
      </c>
      <c r="BM1870" s="218" t="s">
        <v>2425</v>
      </c>
    </row>
    <row r="1871" s="2" customFormat="1">
      <c r="A1871" s="41"/>
      <c r="B1871" s="42"/>
      <c r="C1871" s="43"/>
      <c r="D1871" s="220" t="s">
        <v>168</v>
      </c>
      <c r="E1871" s="43"/>
      <c r="F1871" s="221" t="s">
        <v>2426</v>
      </c>
      <c r="G1871" s="43"/>
      <c r="H1871" s="43"/>
      <c r="I1871" s="222"/>
      <c r="J1871" s="43"/>
      <c r="K1871" s="43"/>
      <c r="L1871" s="47"/>
      <c r="M1871" s="223"/>
      <c r="N1871" s="224"/>
      <c r="O1871" s="87"/>
      <c r="P1871" s="87"/>
      <c r="Q1871" s="87"/>
      <c r="R1871" s="87"/>
      <c r="S1871" s="87"/>
      <c r="T1871" s="88"/>
      <c r="U1871" s="41"/>
      <c r="V1871" s="41"/>
      <c r="W1871" s="41"/>
      <c r="X1871" s="41"/>
      <c r="Y1871" s="41"/>
      <c r="Z1871" s="41"/>
      <c r="AA1871" s="41"/>
      <c r="AB1871" s="41"/>
      <c r="AC1871" s="41"/>
      <c r="AD1871" s="41"/>
      <c r="AE1871" s="41"/>
      <c r="AT1871" s="20" t="s">
        <v>168</v>
      </c>
      <c r="AU1871" s="20" t="s">
        <v>79</v>
      </c>
    </row>
    <row r="1872" s="14" customFormat="1">
      <c r="A1872" s="14"/>
      <c r="B1872" s="236"/>
      <c r="C1872" s="237"/>
      <c r="D1872" s="227" t="s">
        <v>170</v>
      </c>
      <c r="E1872" s="238" t="s">
        <v>19</v>
      </c>
      <c r="F1872" s="239" t="s">
        <v>1271</v>
      </c>
      <c r="G1872" s="237"/>
      <c r="H1872" s="240">
        <v>3.3599999999999999</v>
      </c>
      <c r="I1872" s="241"/>
      <c r="J1872" s="237"/>
      <c r="K1872" s="237"/>
      <c r="L1872" s="242"/>
      <c r="M1872" s="243"/>
      <c r="N1872" s="244"/>
      <c r="O1872" s="244"/>
      <c r="P1872" s="244"/>
      <c r="Q1872" s="244"/>
      <c r="R1872" s="244"/>
      <c r="S1872" s="244"/>
      <c r="T1872" s="245"/>
      <c r="U1872" s="14"/>
      <c r="V1872" s="14"/>
      <c r="W1872" s="14"/>
      <c r="X1872" s="14"/>
      <c r="Y1872" s="14"/>
      <c r="Z1872" s="14"/>
      <c r="AA1872" s="14"/>
      <c r="AB1872" s="14"/>
      <c r="AC1872" s="14"/>
      <c r="AD1872" s="14"/>
      <c r="AE1872" s="14"/>
      <c r="AT1872" s="246" t="s">
        <v>170</v>
      </c>
      <c r="AU1872" s="246" t="s">
        <v>79</v>
      </c>
      <c r="AV1872" s="14" t="s">
        <v>79</v>
      </c>
      <c r="AW1872" s="14" t="s">
        <v>31</v>
      </c>
      <c r="AX1872" s="14" t="s">
        <v>77</v>
      </c>
      <c r="AY1872" s="246" t="s">
        <v>159</v>
      </c>
    </row>
    <row r="1873" s="2" customFormat="1" ht="16.5" customHeight="1">
      <c r="A1873" s="41"/>
      <c r="B1873" s="42"/>
      <c r="C1873" s="258" t="s">
        <v>2427</v>
      </c>
      <c r="D1873" s="258" t="s">
        <v>316</v>
      </c>
      <c r="E1873" s="259" t="s">
        <v>2428</v>
      </c>
      <c r="F1873" s="260" t="s">
        <v>2429</v>
      </c>
      <c r="G1873" s="261" t="s">
        <v>197</v>
      </c>
      <c r="H1873" s="262">
        <v>3.6960000000000002</v>
      </c>
      <c r="I1873" s="263"/>
      <c r="J1873" s="264">
        <f>ROUND(I1873*H1873,2)</f>
        <v>0</v>
      </c>
      <c r="K1873" s="260" t="s">
        <v>165</v>
      </c>
      <c r="L1873" s="265"/>
      <c r="M1873" s="266" t="s">
        <v>19</v>
      </c>
      <c r="N1873" s="267" t="s">
        <v>40</v>
      </c>
      <c r="O1873" s="87"/>
      <c r="P1873" s="216">
        <f>O1873*H1873</f>
        <v>0</v>
      </c>
      <c r="Q1873" s="216">
        <v>0.00992</v>
      </c>
      <c r="R1873" s="216">
        <f>Q1873*H1873</f>
        <v>0.03666432</v>
      </c>
      <c r="S1873" s="216">
        <v>0</v>
      </c>
      <c r="T1873" s="217">
        <f>S1873*H1873</f>
        <v>0</v>
      </c>
      <c r="U1873" s="41"/>
      <c r="V1873" s="41"/>
      <c r="W1873" s="41"/>
      <c r="X1873" s="41"/>
      <c r="Y1873" s="41"/>
      <c r="Z1873" s="41"/>
      <c r="AA1873" s="41"/>
      <c r="AB1873" s="41"/>
      <c r="AC1873" s="41"/>
      <c r="AD1873" s="41"/>
      <c r="AE1873" s="41"/>
      <c r="AR1873" s="218" t="s">
        <v>342</v>
      </c>
      <c r="AT1873" s="218" t="s">
        <v>316</v>
      </c>
      <c r="AU1873" s="218" t="s">
        <v>79</v>
      </c>
      <c r="AY1873" s="20" t="s">
        <v>159</v>
      </c>
      <c r="BE1873" s="219">
        <f>IF(N1873="základní",J1873,0)</f>
        <v>0</v>
      </c>
      <c r="BF1873" s="219">
        <f>IF(N1873="snížená",J1873,0)</f>
        <v>0</v>
      </c>
      <c r="BG1873" s="219">
        <f>IF(N1873="zákl. přenesená",J1873,0)</f>
        <v>0</v>
      </c>
      <c r="BH1873" s="219">
        <f>IF(N1873="sníž. přenesená",J1873,0)</f>
        <v>0</v>
      </c>
      <c r="BI1873" s="219">
        <f>IF(N1873="nulová",J1873,0)</f>
        <v>0</v>
      </c>
      <c r="BJ1873" s="20" t="s">
        <v>77</v>
      </c>
      <c r="BK1873" s="219">
        <f>ROUND(I1873*H1873,2)</f>
        <v>0</v>
      </c>
      <c r="BL1873" s="20" t="s">
        <v>273</v>
      </c>
      <c r="BM1873" s="218" t="s">
        <v>2430</v>
      </c>
    </row>
    <row r="1874" s="14" customFormat="1">
      <c r="A1874" s="14"/>
      <c r="B1874" s="236"/>
      <c r="C1874" s="237"/>
      <c r="D1874" s="227" t="s">
        <v>170</v>
      </c>
      <c r="E1874" s="238" t="s">
        <v>19</v>
      </c>
      <c r="F1874" s="239" t="s">
        <v>2431</v>
      </c>
      <c r="G1874" s="237"/>
      <c r="H1874" s="240">
        <v>3.6960000000000002</v>
      </c>
      <c r="I1874" s="241"/>
      <c r="J1874" s="237"/>
      <c r="K1874" s="237"/>
      <c r="L1874" s="242"/>
      <c r="M1874" s="243"/>
      <c r="N1874" s="244"/>
      <c r="O1874" s="244"/>
      <c r="P1874" s="244"/>
      <c r="Q1874" s="244"/>
      <c r="R1874" s="244"/>
      <c r="S1874" s="244"/>
      <c r="T1874" s="245"/>
      <c r="U1874" s="14"/>
      <c r="V1874" s="14"/>
      <c r="W1874" s="14"/>
      <c r="X1874" s="14"/>
      <c r="Y1874" s="14"/>
      <c r="Z1874" s="14"/>
      <c r="AA1874" s="14"/>
      <c r="AB1874" s="14"/>
      <c r="AC1874" s="14"/>
      <c r="AD1874" s="14"/>
      <c r="AE1874" s="14"/>
      <c r="AT1874" s="246" t="s">
        <v>170</v>
      </c>
      <c r="AU1874" s="246" t="s">
        <v>79</v>
      </c>
      <c r="AV1874" s="14" t="s">
        <v>79</v>
      </c>
      <c r="AW1874" s="14" t="s">
        <v>31</v>
      </c>
      <c r="AX1874" s="14" t="s">
        <v>77</v>
      </c>
      <c r="AY1874" s="246" t="s">
        <v>159</v>
      </c>
    </row>
    <row r="1875" s="2" customFormat="1" ht="24.15" customHeight="1">
      <c r="A1875" s="41"/>
      <c r="B1875" s="42"/>
      <c r="C1875" s="207" t="s">
        <v>2432</v>
      </c>
      <c r="D1875" s="207" t="s">
        <v>161</v>
      </c>
      <c r="E1875" s="208" t="s">
        <v>2433</v>
      </c>
      <c r="F1875" s="209" t="s">
        <v>2434</v>
      </c>
      <c r="G1875" s="210" t="s">
        <v>228</v>
      </c>
      <c r="H1875" s="211">
        <v>0.052999999999999998</v>
      </c>
      <c r="I1875" s="212"/>
      <c r="J1875" s="213">
        <f>ROUND(I1875*H1875,2)</f>
        <v>0</v>
      </c>
      <c r="K1875" s="209" t="s">
        <v>165</v>
      </c>
      <c r="L1875" s="47"/>
      <c r="M1875" s="214" t="s">
        <v>19</v>
      </c>
      <c r="N1875" s="215" t="s">
        <v>40</v>
      </c>
      <c r="O1875" s="87"/>
      <c r="P1875" s="216">
        <f>O1875*H1875</f>
        <v>0</v>
      </c>
      <c r="Q1875" s="216">
        <v>0</v>
      </c>
      <c r="R1875" s="216">
        <f>Q1875*H1875</f>
        <v>0</v>
      </c>
      <c r="S1875" s="216">
        <v>0</v>
      </c>
      <c r="T1875" s="217">
        <f>S1875*H1875</f>
        <v>0</v>
      </c>
      <c r="U1875" s="41"/>
      <c r="V1875" s="41"/>
      <c r="W1875" s="41"/>
      <c r="X1875" s="41"/>
      <c r="Y1875" s="41"/>
      <c r="Z1875" s="41"/>
      <c r="AA1875" s="41"/>
      <c r="AB1875" s="41"/>
      <c r="AC1875" s="41"/>
      <c r="AD1875" s="41"/>
      <c r="AE1875" s="41"/>
      <c r="AR1875" s="218" t="s">
        <v>273</v>
      </c>
      <c r="AT1875" s="218" t="s">
        <v>161</v>
      </c>
      <c r="AU1875" s="218" t="s">
        <v>79</v>
      </c>
      <c r="AY1875" s="20" t="s">
        <v>159</v>
      </c>
      <c r="BE1875" s="219">
        <f>IF(N1875="základní",J1875,0)</f>
        <v>0</v>
      </c>
      <c r="BF1875" s="219">
        <f>IF(N1875="snížená",J1875,0)</f>
        <v>0</v>
      </c>
      <c r="BG1875" s="219">
        <f>IF(N1875="zákl. přenesená",J1875,0)</f>
        <v>0</v>
      </c>
      <c r="BH1875" s="219">
        <f>IF(N1875="sníž. přenesená",J1875,0)</f>
        <v>0</v>
      </c>
      <c r="BI1875" s="219">
        <f>IF(N1875="nulová",J1875,0)</f>
        <v>0</v>
      </c>
      <c r="BJ1875" s="20" t="s">
        <v>77</v>
      </c>
      <c r="BK1875" s="219">
        <f>ROUND(I1875*H1875,2)</f>
        <v>0</v>
      </c>
      <c r="BL1875" s="20" t="s">
        <v>273</v>
      </c>
      <c r="BM1875" s="218" t="s">
        <v>2435</v>
      </c>
    </row>
    <row r="1876" s="2" customFormat="1">
      <c r="A1876" s="41"/>
      <c r="B1876" s="42"/>
      <c r="C1876" s="43"/>
      <c r="D1876" s="220" t="s">
        <v>168</v>
      </c>
      <c r="E1876" s="43"/>
      <c r="F1876" s="221" t="s">
        <v>2436</v>
      </c>
      <c r="G1876" s="43"/>
      <c r="H1876" s="43"/>
      <c r="I1876" s="222"/>
      <c r="J1876" s="43"/>
      <c r="K1876" s="43"/>
      <c r="L1876" s="47"/>
      <c r="M1876" s="223"/>
      <c r="N1876" s="224"/>
      <c r="O1876" s="87"/>
      <c r="P1876" s="87"/>
      <c r="Q1876" s="87"/>
      <c r="R1876" s="87"/>
      <c r="S1876" s="87"/>
      <c r="T1876" s="88"/>
      <c r="U1876" s="41"/>
      <c r="V1876" s="41"/>
      <c r="W1876" s="41"/>
      <c r="X1876" s="41"/>
      <c r="Y1876" s="41"/>
      <c r="Z1876" s="41"/>
      <c r="AA1876" s="41"/>
      <c r="AB1876" s="41"/>
      <c r="AC1876" s="41"/>
      <c r="AD1876" s="41"/>
      <c r="AE1876" s="41"/>
      <c r="AT1876" s="20" t="s">
        <v>168</v>
      </c>
      <c r="AU1876" s="20" t="s">
        <v>79</v>
      </c>
    </row>
    <row r="1877" s="12" customFormat="1" ht="22.8" customHeight="1">
      <c r="A1877" s="12"/>
      <c r="B1877" s="191"/>
      <c r="C1877" s="192"/>
      <c r="D1877" s="193" t="s">
        <v>68</v>
      </c>
      <c r="E1877" s="205" t="s">
        <v>2437</v>
      </c>
      <c r="F1877" s="205" t="s">
        <v>2438</v>
      </c>
      <c r="G1877" s="192"/>
      <c r="H1877" s="192"/>
      <c r="I1877" s="195"/>
      <c r="J1877" s="206">
        <f>BK1877</f>
        <v>0</v>
      </c>
      <c r="K1877" s="192"/>
      <c r="L1877" s="197"/>
      <c r="M1877" s="198"/>
      <c r="N1877" s="199"/>
      <c r="O1877" s="199"/>
      <c r="P1877" s="200">
        <f>SUM(P1878:P1901)</f>
        <v>0</v>
      </c>
      <c r="Q1877" s="199"/>
      <c r="R1877" s="200">
        <f>SUM(R1878:R1901)</f>
        <v>1.4510129599999999</v>
      </c>
      <c r="S1877" s="199"/>
      <c r="T1877" s="201">
        <f>SUM(T1878:T1901)</f>
        <v>0.26423780000000002</v>
      </c>
      <c r="U1877" s="12"/>
      <c r="V1877" s="12"/>
      <c r="W1877" s="12"/>
      <c r="X1877" s="12"/>
      <c r="Y1877" s="12"/>
      <c r="Z1877" s="12"/>
      <c r="AA1877" s="12"/>
      <c r="AB1877" s="12"/>
      <c r="AC1877" s="12"/>
      <c r="AD1877" s="12"/>
      <c r="AE1877" s="12"/>
      <c r="AR1877" s="202" t="s">
        <v>79</v>
      </c>
      <c r="AT1877" s="203" t="s">
        <v>68</v>
      </c>
      <c r="AU1877" s="203" t="s">
        <v>77</v>
      </c>
      <c r="AY1877" s="202" t="s">
        <v>159</v>
      </c>
      <c r="BK1877" s="204">
        <f>SUM(BK1878:BK1901)</f>
        <v>0</v>
      </c>
    </row>
    <row r="1878" s="2" customFormat="1" ht="16.5" customHeight="1">
      <c r="A1878" s="41"/>
      <c r="B1878" s="42"/>
      <c r="C1878" s="207" t="s">
        <v>2439</v>
      </c>
      <c r="D1878" s="207" t="s">
        <v>161</v>
      </c>
      <c r="E1878" s="208" t="s">
        <v>2440</v>
      </c>
      <c r="F1878" s="209" t="s">
        <v>2441</v>
      </c>
      <c r="G1878" s="210" t="s">
        <v>197</v>
      </c>
      <c r="H1878" s="211">
        <v>852.38</v>
      </c>
      <c r="I1878" s="212"/>
      <c r="J1878" s="213">
        <f>ROUND(I1878*H1878,2)</f>
        <v>0</v>
      </c>
      <c r="K1878" s="209" t="s">
        <v>165</v>
      </c>
      <c r="L1878" s="47"/>
      <c r="M1878" s="214" t="s">
        <v>19</v>
      </c>
      <c r="N1878" s="215" t="s">
        <v>40</v>
      </c>
      <c r="O1878" s="87"/>
      <c r="P1878" s="216">
        <f>O1878*H1878</f>
        <v>0</v>
      </c>
      <c r="Q1878" s="216">
        <v>0.001</v>
      </c>
      <c r="R1878" s="216">
        <f>Q1878*H1878</f>
        <v>0.85238000000000003</v>
      </c>
      <c r="S1878" s="216">
        <v>0.00031</v>
      </c>
      <c r="T1878" s="217">
        <f>S1878*H1878</f>
        <v>0.26423780000000002</v>
      </c>
      <c r="U1878" s="41"/>
      <c r="V1878" s="41"/>
      <c r="W1878" s="41"/>
      <c r="X1878" s="41"/>
      <c r="Y1878" s="41"/>
      <c r="Z1878" s="41"/>
      <c r="AA1878" s="41"/>
      <c r="AB1878" s="41"/>
      <c r="AC1878" s="41"/>
      <c r="AD1878" s="41"/>
      <c r="AE1878" s="41"/>
      <c r="AR1878" s="218" t="s">
        <v>273</v>
      </c>
      <c r="AT1878" s="218" t="s">
        <v>161</v>
      </c>
      <c r="AU1878" s="218" t="s">
        <v>79</v>
      </c>
      <c r="AY1878" s="20" t="s">
        <v>159</v>
      </c>
      <c r="BE1878" s="219">
        <f>IF(N1878="základní",J1878,0)</f>
        <v>0</v>
      </c>
      <c r="BF1878" s="219">
        <f>IF(N1878="snížená",J1878,0)</f>
        <v>0</v>
      </c>
      <c r="BG1878" s="219">
        <f>IF(N1878="zákl. přenesená",J1878,0)</f>
        <v>0</v>
      </c>
      <c r="BH1878" s="219">
        <f>IF(N1878="sníž. přenesená",J1878,0)</f>
        <v>0</v>
      </c>
      <c r="BI1878" s="219">
        <f>IF(N1878="nulová",J1878,0)</f>
        <v>0</v>
      </c>
      <c r="BJ1878" s="20" t="s">
        <v>77</v>
      </c>
      <c r="BK1878" s="219">
        <f>ROUND(I1878*H1878,2)</f>
        <v>0</v>
      </c>
      <c r="BL1878" s="20" t="s">
        <v>273</v>
      </c>
      <c r="BM1878" s="218" t="s">
        <v>2442</v>
      </c>
    </row>
    <row r="1879" s="2" customFormat="1">
      <c r="A1879" s="41"/>
      <c r="B1879" s="42"/>
      <c r="C1879" s="43"/>
      <c r="D1879" s="220" t="s">
        <v>168</v>
      </c>
      <c r="E1879" s="43"/>
      <c r="F1879" s="221" t="s">
        <v>2443</v>
      </c>
      <c r="G1879" s="43"/>
      <c r="H1879" s="43"/>
      <c r="I1879" s="222"/>
      <c r="J1879" s="43"/>
      <c r="K1879" s="43"/>
      <c r="L1879" s="47"/>
      <c r="M1879" s="223"/>
      <c r="N1879" s="224"/>
      <c r="O1879" s="87"/>
      <c r="P1879" s="87"/>
      <c r="Q1879" s="87"/>
      <c r="R1879" s="87"/>
      <c r="S1879" s="87"/>
      <c r="T1879" s="88"/>
      <c r="U1879" s="41"/>
      <c r="V1879" s="41"/>
      <c r="W1879" s="41"/>
      <c r="X1879" s="41"/>
      <c r="Y1879" s="41"/>
      <c r="Z1879" s="41"/>
      <c r="AA1879" s="41"/>
      <c r="AB1879" s="41"/>
      <c r="AC1879" s="41"/>
      <c r="AD1879" s="41"/>
      <c r="AE1879" s="41"/>
      <c r="AT1879" s="20" t="s">
        <v>168</v>
      </c>
      <c r="AU1879" s="20" t="s">
        <v>79</v>
      </c>
    </row>
    <row r="1880" s="13" customFormat="1">
      <c r="A1880" s="13"/>
      <c r="B1880" s="225"/>
      <c r="C1880" s="226"/>
      <c r="D1880" s="227" t="s">
        <v>170</v>
      </c>
      <c r="E1880" s="228" t="s">
        <v>19</v>
      </c>
      <c r="F1880" s="229" t="s">
        <v>558</v>
      </c>
      <c r="G1880" s="226"/>
      <c r="H1880" s="228" t="s">
        <v>19</v>
      </c>
      <c r="I1880" s="230"/>
      <c r="J1880" s="226"/>
      <c r="K1880" s="226"/>
      <c r="L1880" s="231"/>
      <c r="M1880" s="232"/>
      <c r="N1880" s="233"/>
      <c r="O1880" s="233"/>
      <c r="P1880" s="233"/>
      <c r="Q1880" s="233"/>
      <c r="R1880" s="233"/>
      <c r="S1880" s="233"/>
      <c r="T1880" s="234"/>
      <c r="U1880" s="13"/>
      <c r="V1880" s="13"/>
      <c r="W1880" s="13"/>
      <c r="X1880" s="13"/>
      <c r="Y1880" s="13"/>
      <c r="Z1880" s="13"/>
      <c r="AA1880" s="13"/>
      <c r="AB1880" s="13"/>
      <c r="AC1880" s="13"/>
      <c r="AD1880" s="13"/>
      <c r="AE1880" s="13"/>
      <c r="AT1880" s="235" t="s">
        <v>170</v>
      </c>
      <c r="AU1880" s="235" t="s">
        <v>79</v>
      </c>
      <c r="AV1880" s="13" t="s">
        <v>77</v>
      </c>
      <c r="AW1880" s="13" t="s">
        <v>31</v>
      </c>
      <c r="AX1880" s="13" t="s">
        <v>69</v>
      </c>
      <c r="AY1880" s="235" t="s">
        <v>159</v>
      </c>
    </row>
    <row r="1881" s="14" customFormat="1">
      <c r="A1881" s="14"/>
      <c r="B1881" s="236"/>
      <c r="C1881" s="237"/>
      <c r="D1881" s="227" t="s">
        <v>170</v>
      </c>
      <c r="E1881" s="238" t="s">
        <v>19</v>
      </c>
      <c r="F1881" s="239" t="s">
        <v>559</v>
      </c>
      <c r="G1881" s="237"/>
      <c r="H1881" s="240">
        <v>476.81</v>
      </c>
      <c r="I1881" s="241"/>
      <c r="J1881" s="237"/>
      <c r="K1881" s="237"/>
      <c r="L1881" s="242"/>
      <c r="M1881" s="243"/>
      <c r="N1881" s="244"/>
      <c r="O1881" s="244"/>
      <c r="P1881" s="244"/>
      <c r="Q1881" s="244"/>
      <c r="R1881" s="244"/>
      <c r="S1881" s="244"/>
      <c r="T1881" s="245"/>
      <c r="U1881" s="14"/>
      <c r="V1881" s="14"/>
      <c r="W1881" s="14"/>
      <c r="X1881" s="14"/>
      <c r="Y1881" s="14"/>
      <c r="Z1881" s="14"/>
      <c r="AA1881" s="14"/>
      <c r="AB1881" s="14"/>
      <c r="AC1881" s="14"/>
      <c r="AD1881" s="14"/>
      <c r="AE1881" s="14"/>
      <c r="AT1881" s="246" t="s">
        <v>170</v>
      </c>
      <c r="AU1881" s="246" t="s">
        <v>79</v>
      </c>
      <c r="AV1881" s="14" t="s">
        <v>79</v>
      </c>
      <c r="AW1881" s="14" t="s">
        <v>31</v>
      </c>
      <c r="AX1881" s="14" t="s">
        <v>69</v>
      </c>
      <c r="AY1881" s="246" t="s">
        <v>159</v>
      </c>
    </row>
    <row r="1882" s="13" customFormat="1">
      <c r="A1882" s="13"/>
      <c r="B1882" s="225"/>
      <c r="C1882" s="226"/>
      <c r="D1882" s="227" t="s">
        <v>170</v>
      </c>
      <c r="E1882" s="228" t="s">
        <v>19</v>
      </c>
      <c r="F1882" s="229" t="s">
        <v>560</v>
      </c>
      <c r="G1882" s="226"/>
      <c r="H1882" s="228" t="s">
        <v>19</v>
      </c>
      <c r="I1882" s="230"/>
      <c r="J1882" s="226"/>
      <c r="K1882" s="226"/>
      <c r="L1882" s="231"/>
      <c r="M1882" s="232"/>
      <c r="N1882" s="233"/>
      <c r="O1882" s="233"/>
      <c r="P1882" s="233"/>
      <c r="Q1882" s="233"/>
      <c r="R1882" s="233"/>
      <c r="S1882" s="233"/>
      <c r="T1882" s="234"/>
      <c r="U1882" s="13"/>
      <c r="V1882" s="13"/>
      <c r="W1882" s="13"/>
      <c r="X1882" s="13"/>
      <c r="Y1882" s="13"/>
      <c r="Z1882" s="13"/>
      <c r="AA1882" s="13"/>
      <c r="AB1882" s="13"/>
      <c r="AC1882" s="13"/>
      <c r="AD1882" s="13"/>
      <c r="AE1882" s="13"/>
      <c r="AT1882" s="235" t="s">
        <v>170</v>
      </c>
      <c r="AU1882" s="235" t="s">
        <v>79</v>
      </c>
      <c r="AV1882" s="13" t="s">
        <v>77</v>
      </c>
      <c r="AW1882" s="13" t="s">
        <v>31</v>
      </c>
      <c r="AX1882" s="13" t="s">
        <v>69</v>
      </c>
      <c r="AY1882" s="235" t="s">
        <v>159</v>
      </c>
    </row>
    <row r="1883" s="14" customFormat="1">
      <c r="A1883" s="14"/>
      <c r="B1883" s="236"/>
      <c r="C1883" s="237"/>
      <c r="D1883" s="227" t="s">
        <v>170</v>
      </c>
      <c r="E1883" s="238" t="s">
        <v>19</v>
      </c>
      <c r="F1883" s="239" t="s">
        <v>2444</v>
      </c>
      <c r="G1883" s="237"/>
      <c r="H1883" s="240">
        <v>366.97000000000003</v>
      </c>
      <c r="I1883" s="241"/>
      <c r="J1883" s="237"/>
      <c r="K1883" s="237"/>
      <c r="L1883" s="242"/>
      <c r="M1883" s="243"/>
      <c r="N1883" s="244"/>
      <c r="O1883" s="244"/>
      <c r="P1883" s="244"/>
      <c r="Q1883" s="244"/>
      <c r="R1883" s="244"/>
      <c r="S1883" s="244"/>
      <c r="T1883" s="245"/>
      <c r="U1883" s="14"/>
      <c r="V1883" s="14"/>
      <c r="W1883" s="14"/>
      <c r="X1883" s="14"/>
      <c r="Y1883" s="14"/>
      <c r="Z1883" s="14"/>
      <c r="AA1883" s="14"/>
      <c r="AB1883" s="14"/>
      <c r="AC1883" s="14"/>
      <c r="AD1883" s="14"/>
      <c r="AE1883" s="14"/>
      <c r="AT1883" s="246" t="s">
        <v>170</v>
      </c>
      <c r="AU1883" s="246" t="s">
        <v>79</v>
      </c>
      <c r="AV1883" s="14" t="s">
        <v>79</v>
      </c>
      <c r="AW1883" s="14" t="s">
        <v>31</v>
      </c>
      <c r="AX1883" s="14" t="s">
        <v>69</v>
      </c>
      <c r="AY1883" s="246" t="s">
        <v>159</v>
      </c>
    </row>
    <row r="1884" s="13" customFormat="1">
      <c r="A1884" s="13"/>
      <c r="B1884" s="225"/>
      <c r="C1884" s="226"/>
      <c r="D1884" s="227" t="s">
        <v>170</v>
      </c>
      <c r="E1884" s="228" t="s">
        <v>19</v>
      </c>
      <c r="F1884" s="229" t="s">
        <v>2445</v>
      </c>
      <c r="G1884" s="226"/>
      <c r="H1884" s="228" t="s">
        <v>19</v>
      </c>
      <c r="I1884" s="230"/>
      <c r="J1884" s="226"/>
      <c r="K1884" s="226"/>
      <c r="L1884" s="231"/>
      <c r="M1884" s="232"/>
      <c r="N1884" s="233"/>
      <c r="O1884" s="233"/>
      <c r="P1884" s="233"/>
      <c r="Q1884" s="233"/>
      <c r="R1884" s="233"/>
      <c r="S1884" s="233"/>
      <c r="T1884" s="234"/>
      <c r="U1884" s="13"/>
      <c r="V1884" s="13"/>
      <c r="W1884" s="13"/>
      <c r="X1884" s="13"/>
      <c r="Y1884" s="13"/>
      <c r="Z1884" s="13"/>
      <c r="AA1884" s="13"/>
      <c r="AB1884" s="13"/>
      <c r="AC1884" s="13"/>
      <c r="AD1884" s="13"/>
      <c r="AE1884" s="13"/>
      <c r="AT1884" s="235" t="s">
        <v>170</v>
      </c>
      <c r="AU1884" s="235" t="s">
        <v>79</v>
      </c>
      <c r="AV1884" s="13" t="s">
        <v>77</v>
      </c>
      <c r="AW1884" s="13" t="s">
        <v>31</v>
      </c>
      <c r="AX1884" s="13" t="s">
        <v>69</v>
      </c>
      <c r="AY1884" s="235" t="s">
        <v>159</v>
      </c>
    </row>
    <row r="1885" s="14" customFormat="1">
      <c r="A1885" s="14"/>
      <c r="B1885" s="236"/>
      <c r="C1885" s="237"/>
      <c r="D1885" s="227" t="s">
        <v>170</v>
      </c>
      <c r="E1885" s="238" t="s">
        <v>19</v>
      </c>
      <c r="F1885" s="239" t="s">
        <v>2446</v>
      </c>
      <c r="G1885" s="237"/>
      <c r="H1885" s="240">
        <v>8.5999999999999996</v>
      </c>
      <c r="I1885" s="241"/>
      <c r="J1885" s="237"/>
      <c r="K1885" s="237"/>
      <c r="L1885" s="242"/>
      <c r="M1885" s="243"/>
      <c r="N1885" s="244"/>
      <c r="O1885" s="244"/>
      <c r="P1885" s="244"/>
      <c r="Q1885" s="244"/>
      <c r="R1885" s="244"/>
      <c r="S1885" s="244"/>
      <c r="T1885" s="245"/>
      <c r="U1885" s="14"/>
      <c r="V1885" s="14"/>
      <c r="W1885" s="14"/>
      <c r="X1885" s="14"/>
      <c r="Y1885" s="14"/>
      <c r="Z1885" s="14"/>
      <c r="AA1885" s="14"/>
      <c r="AB1885" s="14"/>
      <c r="AC1885" s="14"/>
      <c r="AD1885" s="14"/>
      <c r="AE1885" s="14"/>
      <c r="AT1885" s="246" t="s">
        <v>170</v>
      </c>
      <c r="AU1885" s="246" t="s">
        <v>79</v>
      </c>
      <c r="AV1885" s="14" t="s">
        <v>79</v>
      </c>
      <c r="AW1885" s="14" t="s">
        <v>31</v>
      </c>
      <c r="AX1885" s="14" t="s">
        <v>69</v>
      </c>
      <c r="AY1885" s="246" t="s">
        <v>159</v>
      </c>
    </row>
    <row r="1886" s="15" customFormat="1">
      <c r="A1886" s="15"/>
      <c r="B1886" s="247"/>
      <c r="C1886" s="248"/>
      <c r="D1886" s="227" t="s">
        <v>170</v>
      </c>
      <c r="E1886" s="249" t="s">
        <v>19</v>
      </c>
      <c r="F1886" s="250" t="s">
        <v>188</v>
      </c>
      <c r="G1886" s="248"/>
      <c r="H1886" s="251">
        <v>852.38</v>
      </c>
      <c r="I1886" s="252"/>
      <c r="J1886" s="248"/>
      <c r="K1886" s="248"/>
      <c r="L1886" s="253"/>
      <c r="M1886" s="254"/>
      <c r="N1886" s="255"/>
      <c r="O1886" s="255"/>
      <c r="P1886" s="255"/>
      <c r="Q1886" s="255"/>
      <c r="R1886" s="255"/>
      <c r="S1886" s="255"/>
      <c r="T1886" s="256"/>
      <c r="U1886" s="15"/>
      <c r="V1886" s="15"/>
      <c r="W1886" s="15"/>
      <c r="X1886" s="15"/>
      <c r="Y1886" s="15"/>
      <c r="Z1886" s="15"/>
      <c r="AA1886" s="15"/>
      <c r="AB1886" s="15"/>
      <c r="AC1886" s="15"/>
      <c r="AD1886" s="15"/>
      <c r="AE1886" s="15"/>
      <c r="AT1886" s="257" t="s">
        <v>170</v>
      </c>
      <c r="AU1886" s="257" t="s">
        <v>79</v>
      </c>
      <c r="AV1886" s="15" t="s">
        <v>166</v>
      </c>
      <c r="AW1886" s="15" t="s">
        <v>31</v>
      </c>
      <c r="AX1886" s="15" t="s">
        <v>77</v>
      </c>
      <c r="AY1886" s="257" t="s">
        <v>159</v>
      </c>
    </row>
    <row r="1887" s="2" customFormat="1" ht="16.5" customHeight="1">
      <c r="A1887" s="41"/>
      <c r="B1887" s="42"/>
      <c r="C1887" s="207" t="s">
        <v>2447</v>
      </c>
      <c r="D1887" s="207" t="s">
        <v>161</v>
      </c>
      <c r="E1887" s="208" t="s">
        <v>2448</v>
      </c>
      <c r="F1887" s="209" t="s">
        <v>2449</v>
      </c>
      <c r="G1887" s="210" t="s">
        <v>197</v>
      </c>
      <c r="H1887" s="211">
        <v>1301.376</v>
      </c>
      <c r="I1887" s="212"/>
      <c r="J1887" s="213">
        <f>ROUND(I1887*H1887,2)</f>
        <v>0</v>
      </c>
      <c r="K1887" s="209" t="s">
        <v>165</v>
      </c>
      <c r="L1887" s="47"/>
      <c r="M1887" s="214" t="s">
        <v>19</v>
      </c>
      <c r="N1887" s="215" t="s">
        <v>40</v>
      </c>
      <c r="O1887" s="87"/>
      <c r="P1887" s="216">
        <f>O1887*H1887</f>
        <v>0</v>
      </c>
      <c r="Q1887" s="216">
        <v>0.00020000000000000001</v>
      </c>
      <c r="R1887" s="216">
        <f>Q1887*H1887</f>
        <v>0.26027519999999998</v>
      </c>
      <c r="S1887" s="216">
        <v>0</v>
      </c>
      <c r="T1887" s="217">
        <f>S1887*H1887</f>
        <v>0</v>
      </c>
      <c r="U1887" s="41"/>
      <c r="V1887" s="41"/>
      <c r="W1887" s="41"/>
      <c r="X1887" s="41"/>
      <c r="Y1887" s="41"/>
      <c r="Z1887" s="41"/>
      <c r="AA1887" s="41"/>
      <c r="AB1887" s="41"/>
      <c r="AC1887" s="41"/>
      <c r="AD1887" s="41"/>
      <c r="AE1887" s="41"/>
      <c r="AR1887" s="218" t="s">
        <v>273</v>
      </c>
      <c r="AT1887" s="218" t="s">
        <v>161</v>
      </c>
      <c r="AU1887" s="218" t="s">
        <v>79</v>
      </c>
      <c r="AY1887" s="20" t="s">
        <v>159</v>
      </c>
      <c r="BE1887" s="219">
        <f>IF(N1887="základní",J1887,0)</f>
        <v>0</v>
      </c>
      <c r="BF1887" s="219">
        <f>IF(N1887="snížená",J1887,0)</f>
        <v>0</v>
      </c>
      <c r="BG1887" s="219">
        <f>IF(N1887="zákl. přenesená",J1887,0)</f>
        <v>0</v>
      </c>
      <c r="BH1887" s="219">
        <f>IF(N1887="sníž. přenesená",J1887,0)</f>
        <v>0</v>
      </c>
      <c r="BI1887" s="219">
        <f>IF(N1887="nulová",J1887,0)</f>
        <v>0</v>
      </c>
      <c r="BJ1887" s="20" t="s">
        <v>77</v>
      </c>
      <c r="BK1887" s="219">
        <f>ROUND(I1887*H1887,2)</f>
        <v>0</v>
      </c>
      <c r="BL1887" s="20" t="s">
        <v>273</v>
      </c>
      <c r="BM1887" s="218" t="s">
        <v>2450</v>
      </c>
    </row>
    <row r="1888" s="2" customFormat="1">
      <c r="A1888" s="41"/>
      <c r="B1888" s="42"/>
      <c r="C1888" s="43"/>
      <c r="D1888" s="220" t="s">
        <v>168</v>
      </c>
      <c r="E1888" s="43"/>
      <c r="F1888" s="221" t="s">
        <v>2451</v>
      </c>
      <c r="G1888" s="43"/>
      <c r="H1888" s="43"/>
      <c r="I1888" s="222"/>
      <c r="J1888" s="43"/>
      <c r="K1888" s="43"/>
      <c r="L1888" s="47"/>
      <c r="M1888" s="223"/>
      <c r="N1888" s="224"/>
      <c r="O1888" s="87"/>
      <c r="P1888" s="87"/>
      <c r="Q1888" s="87"/>
      <c r="R1888" s="87"/>
      <c r="S1888" s="87"/>
      <c r="T1888" s="88"/>
      <c r="U1888" s="41"/>
      <c r="V1888" s="41"/>
      <c r="W1888" s="41"/>
      <c r="X1888" s="41"/>
      <c r="Y1888" s="41"/>
      <c r="Z1888" s="41"/>
      <c r="AA1888" s="41"/>
      <c r="AB1888" s="41"/>
      <c r="AC1888" s="41"/>
      <c r="AD1888" s="41"/>
      <c r="AE1888" s="41"/>
      <c r="AT1888" s="20" t="s">
        <v>168</v>
      </c>
      <c r="AU1888" s="20" t="s">
        <v>79</v>
      </c>
    </row>
    <row r="1889" s="13" customFormat="1">
      <c r="A1889" s="13"/>
      <c r="B1889" s="225"/>
      <c r="C1889" s="226"/>
      <c r="D1889" s="227" t="s">
        <v>170</v>
      </c>
      <c r="E1889" s="228" t="s">
        <v>19</v>
      </c>
      <c r="F1889" s="229" t="s">
        <v>558</v>
      </c>
      <c r="G1889" s="226"/>
      <c r="H1889" s="228" t="s">
        <v>19</v>
      </c>
      <c r="I1889" s="230"/>
      <c r="J1889" s="226"/>
      <c r="K1889" s="226"/>
      <c r="L1889" s="231"/>
      <c r="M1889" s="232"/>
      <c r="N1889" s="233"/>
      <c r="O1889" s="233"/>
      <c r="P1889" s="233"/>
      <c r="Q1889" s="233"/>
      <c r="R1889" s="233"/>
      <c r="S1889" s="233"/>
      <c r="T1889" s="234"/>
      <c r="U1889" s="13"/>
      <c r="V1889" s="13"/>
      <c r="W1889" s="13"/>
      <c r="X1889" s="13"/>
      <c r="Y1889" s="13"/>
      <c r="Z1889" s="13"/>
      <c r="AA1889" s="13"/>
      <c r="AB1889" s="13"/>
      <c r="AC1889" s="13"/>
      <c r="AD1889" s="13"/>
      <c r="AE1889" s="13"/>
      <c r="AT1889" s="235" t="s">
        <v>170</v>
      </c>
      <c r="AU1889" s="235" t="s">
        <v>79</v>
      </c>
      <c r="AV1889" s="13" t="s">
        <v>77</v>
      </c>
      <c r="AW1889" s="13" t="s">
        <v>31</v>
      </c>
      <c r="AX1889" s="13" t="s">
        <v>69</v>
      </c>
      <c r="AY1889" s="235" t="s">
        <v>159</v>
      </c>
    </row>
    <row r="1890" s="14" customFormat="1">
      <c r="A1890" s="14"/>
      <c r="B1890" s="236"/>
      <c r="C1890" s="237"/>
      <c r="D1890" s="227" t="s">
        <v>170</v>
      </c>
      <c r="E1890" s="238" t="s">
        <v>19</v>
      </c>
      <c r="F1890" s="239" t="s">
        <v>559</v>
      </c>
      <c r="G1890" s="237"/>
      <c r="H1890" s="240">
        <v>476.81</v>
      </c>
      <c r="I1890" s="241"/>
      <c r="J1890" s="237"/>
      <c r="K1890" s="237"/>
      <c r="L1890" s="242"/>
      <c r="M1890" s="243"/>
      <c r="N1890" s="244"/>
      <c r="O1890" s="244"/>
      <c r="P1890" s="244"/>
      <c r="Q1890" s="244"/>
      <c r="R1890" s="244"/>
      <c r="S1890" s="244"/>
      <c r="T1890" s="245"/>
      <c r="U1890" s="14"/>
      <c r="V1890" s="14"/>
      <c r="W1890" s="14"/>
      <c r="X1890" s="14"/>
      <c r="Y1890" s="14"/>
      <c r="Z1890" s="14"/>
      <c r="AA1890" s="14"/>
      <c r="AB1890" s="14"/>
      <c r="AC1890" s="14"/>
      <c r="AD1890" s="14"/>
      <c r="AE1890" s="14"/>
      <c r="AT1890" s="246" t="s">
        <v>170</v>
      </c>
      <c r="AU1890" s="246" t="s">
        <v>79</v>
      </c>
      <c r="AV1890" s="14" t="s">
        <v>79</v>
      </c>
      <c r="AW1890" s="14" t="s">
        <v>31</v>
      </c>
      <c r="AX1890" s="14" t="s">
        <v>69</v>
      </c>
      <c r="AY1890" s="246" t="s">
        <v>159</v>
      </c>
    </row>
    <row r="1891" s="13" customFormat="1">
      <c r="A1891" s="13"/>
      <c r="B1891" s="225"/>
      <c r="C1891" s="226"/>
      <c r="D1891" s="227" t="s">
        <v>170</v>
      </c>
      <c r="E1891" s="228" t="s">
        <v>19</v>
      </c>
      <c r="F1891" s="229" t="s">
        <v>560</v>
      </c>
      <c r="G1891" s="226"/>
      <c r="H1891" s="228" t="s">
        <v>19</v>
      </c>
      <c r="I1891" s="230"/>
      <c r="J1891" s="226"/>
      <c r="K1891" s="226"/>
      <c r="L1891" s="231"/>
      <c r="M1891" s="232"/>
      <c r="N1891" s="233"/>
      <c r="O1891" s="233"/>
      <c r="P1891" s="233"/>
      <c r="Q1891" s="233"/>
      <c r="R1891" s="233"/>
      <c r="S1891" s="233"/>
      <c r="T1891" s="234"/>
      <c r="U1891" s="13"/>
      <c r="V1891" s="13"/>
      <c r="W1891" s="13"/>
      <c r="X1891" s="13"/>
      <c r="Y1891" s="13"/>
      <c r="Z1891" s="13"/>
      <c r="AA1891" s="13"/>
      <c r="AB1891" s="13"/>
      <c r="AC1891" s="13"/>
      <c r="AD1891" s="13"/>
      <c r="AE1891" s="13"/>
      <c r="AT1891" s="235" t="s">
        <v>170</v>
      </c>
      <c r="AU1891" s="235" t="s">
        <v>79</v>
      </c>
      <c r="AV1891" s="13" t="s">
        <v>77</v>
      </c>
      <c r="AW1891" s="13" t="s">
        <v>31</v>
      </c>
      <c r="AX1891" s="13" t="s">
        <v>69</v>
      </c>
      <c r="AY1891" s="235" t="s">
        <v>159</v>
      </c>
    </row>
    <row r="1892" s="14" customFormat="1">
      <c r="A1892" s="14"/>
      <c r="B1892" s="236"/>
      <c r="C1892" s="237"/>
      <c r="D1892" s="227" t="s">
        <v>170</v>
      </c>
      <c r="E1892" s="238" t="s">
        <v>19</v>
      </c>
      <c r="F1892" s="239" t="s">
        <v>2444</v>
      </c>
      <c r="G1892" s="237"/>
      <c r="H1892" s="240">
        <v>366.97000000000003</v>
      </c>
      <c r="I1892" s="241"/>
      <c r="J1892" s="237"/>
      <c r="K1892" s="237"/>
      <c r="L1892" s="242"/>
      <c r="M1892" s="243"/>
      <c r="N1892" s="244"/>
      <c r="O1892" s="244"/>
      <c r="P1892" s="244"/>
      <c r="Q1892" s="244"/>
      <c r="R1892" s="244"/>
      <c r="S1892" s="244"/>
      <c r="T1892" s="245"/>
      <c r="U1892" s="14"/>
      <c r="V1892" s="14"/>
      <c r="W1892" s="14"/>
      <c r="X1892" s="14"/>
      <c r="Y1892" s="14"/>
      <c r="Z1892" s="14"/>
      <c r="AA1892" s="14"/>
      <c r="AB1892" s="14"/>
      <c r="AC1892" s="14"/>
      <c r="AD1892" s="14"/>
      <c r="AE1892" s="14"/>
      <c r="AT1892" s="246" t="s">
        <v>170</v>
      </c>
      <c r="AU1892" s="246" t="s">
        <v>79</v>
      </c>
      <c r="AV1892" s="14" t="s">
        <v>79</v>
      </c>
      <c r="AW1892" s="14" t="s">
        <v>31</v>
      </c>
      <c r="AX1892" s="14" t="s">
        <v>69</v>
      </c>
      <c r="AY1892" s="246" t="s">
        <v>159</v>
      </c>
    </row>
    <row r="1893" s="13" customFormat="1">
      <c r="A1893" s="13"/>
      <c r="B1893" s="225"/>
      <c r="C1893" s="226"/>
      <c r="D1893" s="227" t="s">
        <v>170</v>
      </c>
      <c r="E1893" s="228" t="s">
        <v>19</v>
      </c>
      <c r="F1893" s="229" t="s">
        <v>2445</v>
      </c>
      <c r="G1893" s="226"/>
      <c r="H1893" s="228" t="s">
        <v>19</v>
      </c>
      <c r="I1893" s="230"/>
      <c r="J1893" s="226"/>
      <c r="K1893" s="226"/>
      <c r="L1893" s="231"/>
      <c r="M1893" s="232"/>
      <c r="N1893" s="233"/>
      <c r="O1893" s="233"/>
      <c r="P1893" s="233"/>
      <c r="Q1893" s="233"/>
      <c r="R1893" s="233"/>
      <c r="S1893" s="233"/>
      <c r="T1893" s="234"/>
      <c r="U1893" s="13"/>
      <c r="V1893" s="13"/>
      <c r="W1893" s="13"/>
      <c r="X1893" s="13"/>
      <c r="Y1893" s="13"/>
      <c r="Z1893" s="13"/>
      <c r="AA1893" s="13"/>
      <c r="AB1893" s="13"/>
      <c r="AC1893" s="13"/>
      <c r="AD1893" s="13"/>
      <c r="AE1893" s="13"/>
      <c r="AT1893" s="235" t="s">
        <v>170</v>
      </c>
      <c r="AU1893" s="235" t="s">
        <v>79</v>
      </c>
      <c r="AV1893" s="13" t="s">
        <v>77</v>
      </c>
      <c r="AW1893" s="13" t="s">
        <v>31</v>
      </c>
      <c r="AX1893" s="13" t="s">
        <v>69</v>
      </c>
      <c r="AY1893" s="235" t="s">
        <v>159</v>
      </c>
    </row>
    <row r="1894" s="14" customFormat="1">
      <c r="A1894" s="14"/>
      <c r="B1894" s="236"/>
      <c r="C1894" s="237"/>
      <c r="D1894" s="227" t="s">
        <v>170</v>
      </c>
      <c r="E1894" s="238" t="s">
        <v>19</v>
      </c>
      <c r="F1894" s="239" t="s">
        <v>2446</v>
      </c>
      <c r="G1894" s="237"/>
      <c r="H1894" s="240">
        <v>8.5999999999999996</v>
      </c>
      <c r="I1894" s="241"/>
      <c r="J1894" s="237"/>
      <c r="K1894" s="237"/>
      <c r="L1894" s="242"/>
      <c r="M1894" s="243"/>
      <c r="N1894" s="244"/>
      <c r="O1894" s="244"/>
      <c r="P1894" s="244"/>
      <c r="Q1894" s="244"/>
      <c r="R1894" s="244"/>
      <c r="S1894" s="244"/>
      <c r="T1894" s="245"/>
      <c r="U1894" s="14"/>
      <c r="V1894" s="14"/>
      <c r="W1894" s="14"/>
      <c r="X1894" s="14"/>
      <c r="Y1894" s="14"/>
      <c r="Z1894" s="14"/>
      <c r="AA1894" s="14"/>
      <c r="AB1894" s="14"/>
      <c r="AC1894" s="14"/>
      <c r="AD1894" s="14"/>
      <c r="AE1894" s="14"/>
      <c r="AT1894" s="246" t="s">
        <v>170</v>
      </c>
      <c r="AU1894" s="246" t="s">
        <v>79</v>
      </c>
      <c r="AV1894" s="14" t="s">
        <v>79</v>
      </c>
      <c r="AW1894" s="14" t="s">
        <v>31</v>
      </c>
      <c r="AX1894" s="14" t="s">
        <v>69</v>
      </c>
      <c r="AY1894" s="246" t="s">
        <v>159</v>
      </c>
    </row>
    <row r="1895" s="13" customFormat="1">
      <c r="A1895" s="13"/>
      <c r="B1895" s="225"/>
      <c r="C1895" s="226"/>
      <c r="D1895" s="227" t="s">
        <v>170</v>
      </c>
      <c r="E1895" s="228" t="s">
        <v>19</v>
      </c>
      <c r="F1895" s="229" t="s">
        <v>2452</v>
      </c>
      <c r="G1895" s="226"/>
      <c r="H1895" s="228" t="s">
        <v>19</v>
      </c>
      <c r="I1895" s="230"/>
      <c r="J1895" s="226"/>
      <c r="K1895" s="226"/>
      <c r="L1895" s="231"/>
      <c r="M1895" s="232"/>
      <c r="N1895" s="233"/>
      <c r="O1895" s="233"/>
      <c r="P1895" s="233"/>
      <c r="Q1895" s="233"/>
      <c r="R1895" s="233"/>
      <c r="S1895" s="233"/>
      <c r="T1895" s="234"/>
      <c r="U1895" s="13"/>
      <c r="V1895" s="13"/>
      <c r="W1895" s="13"/>
      <c r="X1895" s="13"/>
      <c r="Y1895" s="13"/>
      <c r="Z1895" s="13"/>
      <c r="AA1895" s="13"/>
      <c r="AB1895" s="13"/>
      <c r="AC1895" s="13"/>
      <c r="AD1895" s="13"/>
      <c r="AE1895" s="13"/>
      <c r="AT1895" s="235" t="s">
        <v>170</v>
      </c>
      <c r="AU1895" s="235" t="s">
        <v>79</v>
      </c>
      <c r="AV1895" s="13" t="s">
        <v>77</v>
      </c>
      <c r="AW1895" s="13" t="s">
        <v>31</v>
      </c>
      <c r="AX1895" s="13" t="s">
        <v>69</v>
      </c>
      <c r="AY1895" s="235" t="s">
        <v>159</v>
      </c>
    </row>
    <row r="1896" s="14" customFormat="1">
      <c r="A1896" s="14"/>
      <c r="B1896" s="236"/>
      <c r="C1896" s="237"/>
      <c r="D1896" s="227" t="s">
        <v>170</v>
      </c>
      <c r="E1896" s="238" t="s">
        <v>19</v>
      </c>
      <c r="F1896" s="239" t="s">
        <v>2453</v>
      </c>
      <c r="G1896" s="237"/>
      <c r="H1896" s="240">
        <v>17.324999999999999</v>
      </c>
      <c r="I1896" s="241"/>
      <c r="J1896" s="237"/>
      <c r="K1896" s="237"/>
      <c r="L1896" s="242"/>
      <c r="M1896" s="243"/>
      <c r="N1896" s="244"/>
      <c r="O1896" s="244"/>
      <c r="P1896" s="244"/>
      <c r="Q1896" s="244"/>
      <c r="R1896" s="244"/>
      <c r="S1896" s="244"/>
      <c r="T1896" s="245"/>
      <c r="U1896" s="14"/>
      <c r="V1896" s="14"/>
      <c r="W1896" s="14"/>
      <c r="X1896" s="14"/>
      <c r="Y1896" s="14"/>
      <c r="Z1896" s="14"/>
      <c r="AA1896" s="14"/>
      <c r="AB1896" s="14"/>
      <c r="AC1896" s="14"/>
      <c r="AD1896" s="14"/>
      <c r="AE1896" s="14"/>
      <c r="AT1896" s="246" t="s">
        <v>170</v>
      </c>
      <c r="AU1896" s="246" t="s">
        <v>79</v>
      </c>
      <c r="AV1896" s="14" t="s">
        <v>79</v>
      </c>
      <c r="AW1896" s="14" t="s">
        <v>31</v>
      </c>
      <c r="AX1896" s="14" t="s">
        <v>69</v>
      </c>
      <c r="AY1896" s="246" t="s">
        <v>159</v>
      </c>
    </row>
    <row r="1897" s="13" customFormat="1">
      <c r="A1897" s="13"/>
      <c r="B1897" s="225"/>
      <c r="C1897" s="226"/>
      <c r="D1897" s="227" t="s">
        <v>170</v>
      </c>
      <c r="E1897" s="228" t="s">
        <v>19</v>
      </c>
      <c r="F1897" s="229" t="s">
        <v>2454</v>
      </c>
      <c r="G1897" s="226"/>
      <c r="H1897" s="228" t="s">
        <v>19</v>
      </c>
      <c r="I1897" s="230"/>
      <c r="J1897" s="226"/>
      <c r="K1897" s="226"/>
      <c r="L1897" s="231"/>
      <c r="M1897" s="232"/>
      <c r="N1897" s="233"/>
      <c r="O1897" s="233"/>
      <c r="P1897" s="233"/>
      <c r="Q1897" s="233"/>
      <c r="R1897" s="233"/>
      <c r="S1897" s="233"/>
      <c r="T1897" s="234"/>
      <c r="U1897" s="13"/>
      <c r="V1897" s="13"/>
      <c r="W1897" s="13"/>
      <c r="X1897" s="13"/>
      <c r="Y1897" s="13"/>
      <c r="Z1897" s="13"/>
      <c r="AA1897" s="13"/>
      <c r="AB1897" s="13"/>
      <c r="AC1897" s="13"/>
      <c r="AD1897" s="13"/>
      <c r="AE1897" s="13"/>
      <c r="AT1897" s="235" t="s">
        <v>170</v>
      </c>
      <c r="AU1897" s="235" t="s">
        <v>79</v>
      </c>
      <c r="AV1897" s="13" t="s">
        <v>77</v>
      </c>
      <c r="AW1897" s="13" t="s">
        <v>31</v>
      </c>
      <c r="AX1897" s="13" t="s">
        <v>69</v>
      </c>
      <c r="AY1897" s="235" t="s">
        <v>159</v>
      </c>
    </row>
    <row r="1898" s="14" customFormat="1">
      <c r="A1898" s="14"/>
      <c r="B1898" s="236"/>
      <c r="C1898" s="237"/>
      <c r="D1898" s="227" t="s">
        <v>170</v>
      </c>
      <c r="E1898" s="238" t="s">
        <v>19</v>
      </c>
      <c r="F1898" s="239" t="s">
        <v>2455</v>
      </c>
      <c r="G1898" s="237"/>
      <c r="H1898" s="240">
        <v>431.67099999999999</v>
      </c>
      <c r="I1898" s="241"/>
      <c r="J1898" s="237"/>
      <c r="K1898" s="237"/>
      <c r="L1898" s="242"/>
      <c r="M1898" s="243"/>
      <c r="N1898" s="244"/>
      <c r="O1898" s="244"/>
      <c r="P1898" s="244"/>
      <c r="Q1898" s="244"/>
      <c r="R1898" s="244"/>
      <c r="S1898" s="244"/>
      <c r="T1898" s="245"/>
      <c r="U1898" s="14"/>
      <c r="V1898" s="14"/>
      <c r="W1898" s="14"/>
      <c r="X1898" s="14"/>
      <c r="Y1898" s="14"/>
      <c r="Z1898" s="14"/>
      <c r="AA1898" s="14"/>
      <c r="AB1898" s="14"/>
      <c r="AC1898" s="14"/>
      <c r="AD1898" s="14"/>
      <c r="AE1898" s="14"/>
      <c r="AT1898" s="246" t="s">
        <v>170</v>
      </c>
      <c r="AU1898" s="246" t="s">
        <v>79</v>
      </c>
      <c r="AV1898" s="14" t="s">
        <v>79</v>
      </c>
      <c r="AW1898" s="14" t="s">
        <v>31</v>
      </c>
      <c r="AX1898" s="14" t="s">
        <v>69</v>
      </c>
      <c r="AY1898" s="246" t="s">
        <v>159</v>
      </c>
    </row>
    <row r="1899" s="15" customFormat="1">
      <c r="A1899" s="15"/>
      <c r="B1899" s="247"/>
      <c r="C1899" s="248"/>
      <c r="D1899" s="227" t="s">
        <v>170</v>
      </c>
      <c r="E1899" s="249" t="s">
        <v>19</v>
      </c>
      <c r="F1899" s="250" t="s">
        <v>188</v>
      </c>
      <c r="G1899" s="248"/>
      <c r="H1899" s="251">
        <v>1301.376</v>
      </c>
      <c r="I1899" s="252"/>
      <c r="J1899" s="248"/>
      <c r="K1899" s="248"/>
      <c r="L1899" s="253"/>
      <c r="M1899" s="254"/>
      <c r="N1899" s="255"/>
      <c r="O1899" s="255"/>
      <c r="P1899" s="255"/>
      <c r="Q1899" s="255"/>
      <c r="R1899" s="255"/>
      <c r="S1899" s="255"/>
      <c r="T1899" s="256"/>
      <c r="U1899" s="15"/>
      <c r="V1899" s="15"/>
      <c r="W1899" s="15"/>
      <c r="X1899" s="15"/>
      <c r="Y1899" s="15"/>
      <c r="Z1899" s="15"/>
      <c r="AA1899" s="15"/>
      <c r="AB1899" s="15"/>
      <c r="AC1899" s="15"/>
      <c r="AD1899" s="15"/>
      <c r="AE1899" s="15"/>
      <c r="AT1899" s="257" t="s">
        <v>170</v>
      </c>
      <c r="AU1899" s="257" t="s">
        <v>79</v>
      </c>
      <c r="AV1899" s="15" t="s">
        <v>166</v>
      </c>
      <c r="AW1899" s="15" t="s">
        <v>31</v>
      </c>
      <c r="AX1899" s="15" t="s">
        <v>77</v>
      </c>
      <c r="AY1899" s="257" t="s">
        <v>159</v>
      </c>
    </row>
    <row r="1900" s="2" customFormat="1" ht="24.15" customHeight="1">
      <c r="A1900" s="41"/>
      <c r="B1900" s="42"/>
      <c r="C1900" s="207" t="s">
        <v>2456</v>
      </c>
      <c r="D1900" s="207" t="s">
        <v>161</v>
      </c>
      <c r="E1900" s="208" t="s">
        <v>2457</v>
      </c>
      <c r="F1900" s="209" t="s">
        <v>2458</v>
      </c>
      <c r="G1900" s="210" t="s">
        <v>197</v>
      </c>
      <c r="H1900" s="211">
        <v>1301.376</v>
      </c>
      <c r="I1900" s="212"/>
      <c r="J1900" s="213">
        <f>ROUND(I1900*H1900,2)</f>
        <v>0</v>
      </c>
      <c r="K1900" s="209" t="s">
        <v>165</v>
      </c>
      <c r="L1900" s="47"/>
      <c r="M1900" s="214" t="s">
        <v>19</v>
      </c>
      <c r="N1900" s="215" t="s">
        <v>40</v>
      </c>
      <c r="O1900" s="87"/>
      <c r="P1900" s="216">
        <f>O1900*H1900</f>
        <v>0</v>
      </c>
      <c r="Q1900" s="216">
        <v>0.00025999999999999998</v>
      </c>
      <c r="R1900" s="216">
        <f>Q1900*H1900</f>
        <v>0.33835775999999995</v>
      </c>
      <c r="S1900" s="216">
        <v>0</v>
      </c>
      <c r="T1900" s="217">
        <f>S1900*H1900</f>
        <v>0</v>
      </c>
      <c r="U1900" s="41"/>
      <c r="V1900" s="41"/>
      <c r="W1900" s="41"/>
      <c r="X1900" s="41"/>
      <c r="Y1900" s="41"/>
      <c r="Z1900" s="41"/>
      <c r="AA1900" s="41"/>
      <c r="AB1900" s="41"/>
      <c r="AC1900" s="41"/>
      <c r="AD1900" s="41"/>
      <c r="AE1900" s="41"/>
      <c r="AR1900" s="218" t="s">
        <v>273</v>
      </c>
      <c r="AT1900" s="218" t="s">
        <v>161</v>
      </c>
      <c r="AU1900" s="218" t="s">
        <v>79</v>
      </c>
      <c r="AY1900" s="20" t="s">
        <v>159</v>
      </c>
      <c r="BE1900" s="219">
        <f>IF(N1900="základní",J1900,0)</f>
        <v>0</v>
      </c>
      <c r="BF1900" s="219">
        <f>IF(N1900="snížená",J1900,0)</f>
        <v>0</v>
      </c>
      <c r="BG1900" s="219">
        <f>IF(N1900="zákl. přenesená",J1900,0)</f>
        <v>0</v>
      </c>
      <c r="BH1900" s="219">
        <f>IF(N1900="sníž. přenesená",J1900,0)</f>
        <v>0</v>
      </c>
      <c r="BI1900" s="219">
        <f>IF(N1900="nulová",J1900,0)</f>
        <v>0</v>
      </c>
      <c r="BJ1900" s="20" t="s">
        <v>77</v>
      </c>
      <c r="BK1900" s="219">
        <f>ROUND(I1900*H1900,2)</f>
        <v>0</v>
      </c>
      <c r="BL1900" s="20" t="s">
        <v>273</v>
      </c>
      <c r="BM1900" s="218" t="s">
        <v>2459</v>
      </c>
    </row>
    <row r="1901" s="2" customFormat="1">
      <c r="A1901" s="41"/>
      <c r="B1901" s="42"/>
      <c r="C1901" s="43"/>
      <c r="D1901" s="220" t="s">
        <v>168</v>
      </c>
      <c r="E1901" s="43"/>
      <c r="F1901" s="221" t="s">
        <v>2460</v>
      </c>
      <c r="G1901" s="43"/>
      <c r="H1901" s="43"/>
      <c r="I1901" s="222"/>
      <c r="J1901" s="43"/>
      <c r="K1901" s="43"/>
      <c r="L1901" s="47"/>
      <c r="M1901" s="280"/>
      <c r="N1901" s="281"/>
      <c r="O1901" s="282"/>
      <c r="P1901" s="282"/>
      <c r="Q1901" s="282"/>
      <c r="R1901" s="282"/>
      <c r="S1901" s="282"/>
      <c r="T1901" s="283"/>
      <c r="U1901" s="41"/>
      <c r="V1901" s="41"/>
      <c r="W1901" s="41"/>
      <c r="X1901" s="41"/>
      <c r="Y1901" s="41"/>
      <c r="Z1901" s="41"/>
      <c r="AA1901" s="41"/>
      <c r="AB1901" s="41"/>
      <c r="AC1901" s="41"/>
      <c r="AD1901" s="41"/>
      <c r="AE1901" s="41"/>
      <c r="AT1901" s="20" t="s">
        <v>168</v>
      </c>
      <c r="AU1901" s="20" t="s">
        <v>79</v>
      </c>
    </row>
    <row r="1902" s="2" customFormat="1" ht="6.96" customHeight="1">
      <c r="A1902" s="41"/>
      <c r="B1902" s="62"/>
      <c r="C1902" s="63"/>
      <c r="D1902" s="63"/>
      <c r="E1902" s="63"/>
      <c r="F1902" s="63"/>
      <c r="G1902" s="63"/>
      <c r="H1902" s="63"/>
      <c r="I1902" s="63"/>
      <c r="J1902" s="63"/>
      <c r="K1902" s="63"/>
      <c r="L1902" s="47"/>
      <c r="M1902" s="41"/>
      <c r="O1902" s="41"/>
      <c r="P1902" s="41"/>
      <c r="Q1902" s="41"/>
      <c r="R1902" s="41"/>
      <c r="S1902" s="41"/>
      <c r="T1902" s="41"/>
      <c r="U1902" s="41"/>
      <c r="V1902" s="41"/>
      <c r="W1902" s="41"/>
      <c r="X1902" s="41"/>
      <c r="Y1902" s="41"/>
      <c r="Z1902" s="41"/>
      <c r="AA1902" s="41"/>
      <c r="AB1902" s="41"/>
      <c r="AC1902" s="41"/>
      <c r="AD1902" s="41"/>
      <c r="AE1902" s="41"/>
    </row>
  </sheetData>
  <sheetProtection sheet="1" autoFilter="0" formatColumns="0" formatRows="0" objects="1" scenarios="1" spinCount="100000" saltValue="Nu/BlAldx6yVv7N3UxBmO8GrkFU9ZL+dOOVcVA6XiNscZX4DvuhEqDe+ypQ2lXxHXx/+emz9n2r14eIxS121HA==" hashValue="zcBJKjNjviEXIGV122qhE1gfpBQFUE9wlws/n6TId68bgKsLxR6G+lwQai+Zqp9RRwWIaMDk5bdCLbPlPuB9WA==" algorithmName="SHA-512" password="CC35"/>
  <autoFilter ref="C111:K1901"/>
  <mergeCells count="9">
    <mergeCell ref="E7:H7"/>
    <mergeCell ref="E9:H9"/>
    <mergeCell ref="E18:H18"/>
    <mergeCell ref="E27:H27"/>
    <mergeCell ref="E48:H48"/>
    <mergeCell ref="E50:H50"/>
    <mergeCell ref="E102:H102"/>
    <mergeCell ref="E104:H104"/>
    <mergeCell ref="L2:V2"/>
  </mergeCells>
  <hyperlinks>
    <hyperlink ref="F116" r:id="rId1" display="https://podminky.urs.cz/item/CS_URS_2024_01/132251255"/>
    <hyperlink ref="F136" r:id="rId2" display="https://podminky.urs.cz/item/CS_URS_2024_01/139001101"/>
    <hyperlink ref="F139" r:id="rId3" display="https://podminky.urs.cz/item/CS_URS_2024_01/151101101"/>
    <hyperlink ref="F142" r:id="rId4" display="https://podminky.urs.cz/item/CS_URS_2024_01/151101102"/>
    <hyperlink ref="F145" r:id="rId5" display="https://podminky.urs.cz/item/CS_URS_2024_01/162251102"/>
    <hyperlink ref="F152" r:id="rId6" display="https://podminky.urs.cz/item/CS_URS_2024_01/162751117"/>
    <hyperlink ref="F154" r:id="rId7" display="https://podminky.urs.cz/item/CS_URS_2024_01/167151111"/>
    <hyperlink ref="F156" r:id="rId8" display="https://podminky.urs.cz/item/CS_URS_2024_01/171201231"/>
    <hyperlink ref="F160" r:id="rId9" display="https://podminky.urs.cz/item/CS_URS_2024_01/171251201"/>
    <hyperlink ref="F163" r:id="rId10" display="https://podminky.urs.cz/item/CS_URS_2024_01/174151101"/>
    <hyperlink ref="F167" r:id="rId11" display="https://podminky.urs.cz/item/CS_URS_2024_01/141721215"/>
    <hyperlink ref="F169" r:id="rId12" display="https://podminky.urs.cz/item/CS_URS_2024_01/460632113"/>
    <hyperlink ref="F173" r:id="rId13" display="https://podminky.urs.cz/item/CS_URS_2024_01/460632213"/>
    <hyperlink ref="F178" r:id="rId14" display="https://podminky.urs.cz/item/CS_URS_2024_01/121112003"/>
    <hyperlink ref="F180" r:id="rId15" display="https://podminky.urs.cz/item/CS_URS_2024_01/162211311"/>
    <hyperlink ref="F188" r:id="rId16" display="https://podminky.urs.cz/item/CS_URS_2024_01/162211319"/>
    <hyperlink ref="F196" r:id="rId17" display="https://podminky.urs.cz/item/CS_URS_2024_01/167111101"/>
    <hyperlink ref="F198" r:id="rId18" display="https://podminky.urs.cz/item/CS_URS_2024_01/171251201"/>
    <hyperlink ref="F200" r:id="rId19" display="https://podminky.urs.cz/item/CS_URS_2024_01/181311103"/>
    <hyperlink ref="F203" r:id="rId20" display="https://podminky.urs.cz/item/CS_URS_2024_01/113204111"/>
    <hyperlink ref="F207" r:id="rId21" display="https://podminky.urs.cz/item/CS_URS_2024_01/916331112"/>
    <hyperlink ref="F212" r:id="rId22" display="https://podminky.urs.cz/item/CS_URS_2024_01/916991121"/>
    <hyperlink ref="F216" r:id="rId23" display="https://podminky.urs.cz/item/CS_URS_2024_01/121112003"/>
    <hyperlink ref="F218" r:id="rId24" display="https://podminky.urs.cz/item/CS_URS_2024_01/162211311"/>
    <hyperlink ref="F226" r:id="rId25" display="https://podminky.urs.cz/item/CS_URS_2024_01/162211319"/>
    <hyperlink ref="F234" r:id="rId26" display="https://podminky.urs.cz/item/CS_URS_2024_01/167111101"/>
    <hyperlink ref="F237" r:id="rId27" display="https://podminky.urs.cz/item/CS_URS_2024_01/171251201"/>
    <hyperlink ref="F239" r:id="rId28" display="https://podminky.urs.cz/item/CS_URS_2024_01/181311103"/>
    <hyperlink ref="F243" r:id="rId29" display="https://podminky.urs.cz/item/CS_URS_2024_01/211561111"/>
    <hyperlink ref="F246" r:id="rId30" display="https://podminky.urs.cz/item/CS_URS_2024_01/211971110"/>
    <hyperlink ref="F251" r:id="rId31" display="https://podminky.urs.cz/item/CS_URS_2024_01/212312111"/>
    <hyperlink ref="F254" r:id="rId32" display="https://podminky.urs.cz/item/CS_URS_2024_01/212572121"/>
    <hyperlink ref="F257" r:id="rId33" display="https://podminky.urs.cz/item/CS_URS_2024_01/212755216"/>
    <hyperlink ref="F259" r:id="rId34" display="https://podminky.urs.cz/item/CS_URS_2024_01/894812111"/>
    <hyperlink ref="F262" r:id="rId35" display="https://podminky.urs.cz/item/CS_URS_2024_01/894812131"/>
    <hyperlink ref="F265" r:id="rId36" display="https://podminky.urs.cz/item/CS_URS_2024_01/894812133"/>
    <hyperlink ref="F267" r:id="rId37" display="https://podminky.urs.cz/item/CS_URS_2024_01/894812134"/>
    <hyperlink ref="F269" r:id="rId38" display="https://podminky.urs.cz/item/CS_URS_2024_01/894812149"/>
    <hyperlink ref="F271" r:id="rId39" display="https://podminky.urs.cz/item/CS_URS_2024_01/894812160"/>
    <hyperlink ref="F274" r:id="rId40" display="https://podminky.urs.cz/item/CS_URS_2024_01/894812163"/>
    <hyperlink ref="F278" r:id="rId41" display="https://podminky.urs.cz/item/CS_URS_2024_01/131251100"/>
    <hyperlink ref="F282" r:id="rId42" display="https://podminky.urs.cz/item/CS_URS_2024_01/174151101"/>
    <hyperlink ref="F286" r:id="rId43" display="https://podminky.urs.cz/item/CS_URS_2024_01/226111213"/>
    <hyperlink ref="F288" r:id="rId44" display="https://podminky.urs.cz/item/CS_URS_2024_01/162751117"/>
    <hyperlink ref="F293" r:id="rId45" display="https://podminky.urs.cz/item/CS_URS_2024_01/171201231"/>
    <hyperlink ref="F299" r:id="rId46" display="https://podminky.urs.cz/item/CS_URS_2024_01/311235151"/>
    <hyperlink ref="F306" r:id="rId47" display="https://podminky.urs.cz/item/CS_URS_2024_01/317941121"/>
    <hyperlink ref="F313" r:id="rId48" display="https://podminky.urs.cz/item/CS_URS_2024_01/342272245"/>
    <hyperlink ref="F317" r:id="rId49" display="https://podminky.urs.cz/item/CS_URS_2024_01/342291121"/>
    <hyperlink ref="F322" r:id="rId50" display="https://podminky.urs.cz/item/CS_URS_2024_01/113106121"/>
    <hyperlink ref="F326" r:id="rId51" display="https://podminky.urs.cz/item/CS_URS_2024_01/113107162"/>
    <hyperlink ref="F330" r:id="rId52" display="https://podminky.urs.cz/item/CS_URS_2024_01/113202111"/>
    <hyperlink ref="F334" r:id="rId53" display="https://podminky.urs.cz/item/CS_URS_2024_01/564851011"/>
    <hyperlink ref="F338" r:id="rId54" display="https://podminky.urs.cz/item/CS_URS_2024_01/596811120"/>
    <hyperlink ref="F343" r:id="rId55" display="https://podminky.urs.cz/item/CS_URS_2024_01/916131213"/>
    <hyperlink ref="F348" r:id="rId56" display="https://podminky.urs.cz/item/CS_URS_2024_01/916991121"/>
    <hyperlink ref="F352" r:id="rId57" display="https://podminky.urs.cz/item/CS_URS_2024_01/637111113"/>
    <hyperlink ref="F358" r:id="rId58" display="https://podminky.urs.cz/item/CS_URS_2024_01/637211124"/>
    <hyperlink ref="F360" r:id="rId59" display="https://podminky.urs.cz/item/CS_URS_2024_01/637311131"/>
    <hyperlink ref="F363" r:id="rId60" display="https://podminky.urs.cz/item/CS_URS_2024_01/612142001"/>
    <hyperlink ref="F372" r:id="rId61" display="https://podminky.urs.cz/item/CS_URS_2024_01/612321141"/>
    <hyperlink ref="F376" r:id="rId62" display="https://podminky.urs.cz/item/CS_URS_2024_01/619995001"/>
    <hyperlink ref="F397" r:id="rId63" display="https://podminky.urs.cz/item/CS_URS_2024_01/612325302"/>
    <hyperlink ref="F404" r:id="rId64" display="https://podminky.urs.cz/item/CS_URS_2024_01/612131121"/>
    <hyperlink ref="F411" r:id="rId65" display="https://podminky.urs.cz/item/CS_URS_2024_01/622143003"/>
    <hyperlink ref="F433" r:id="rId66" display="https://podminky.urs.cz/item/CS_URS_2024_01/621131111"/>
    <hyperlink ref="F464" r:id="rId67" display="https://podminky.urs.cz/item/CS_URS_2024_01/621151031"/>
    <hyperlink ref="F495" r:id="rId68" display="https://podminky.urs.cz/item/CS_URS_2024_01/621221001"/>
    <hyperlink ref="F511" r:id="rId69" display="https://podminky.urs.cz/item/CS_URS_2024_01/621221011"/>
    <hyperlink ref="F529" r:id="rId70" display="https://podminky.urs.cz/item/CS_URS_2024_01/621221021"/>
    <hyperlink ref="F540" r:id="rId71" display="https://podminky.urs.cz/item/CS_URS_2024_01/621221061"/>
    <hyperlink ref="F550" r:id="rId72" display="https://podminky.urs.cz/item/CS_URS_2024_01/621531022"/>
    <hyperlink ref="F581" r:id="rId73" display="https://podminky.urs.cz/item/CS_URS_2024_01/622131111"/>
    <hyperlink ref="F585" r:id="rId74" display="https://podminky.urs.cz/item/CS_URS_2024_01/623131111"/>
    <hyperlink ref="F592" r:id="rId75" display="https://podminky.urs.cz/item/CS_URS_2024_01/622142001"/>
    <hyperlink ref="F605" r:id="rId76" display="https://podminky.urs.cz/item/CS_URS_2024_01/623142001"/>
    <hyperlink ref="F609" r:id="rId77" display="https://podminky.urs.cz/item/CS_URS_2024_01/622143003"/>
    <hyperlink ref="F632" r:id="rId78" display="https://podminky.urs.cz/item/CS_URS_2024_01/622143004"/>
    <hyperlink ref="F654" r:id="rId79" display="https://podminky.urs.cz/item/CS_URS_2024_01/622151031"/>
    <hyperlink ref="F671" r:id="rId80" display="https://podminky.urs.cz/item/CS_URS_2024_01/623151031"/>
    <hyperlink ref="F680" r:id="rId81" display="https://podminky.urs.cz/item/CS_URS_2024_01/622211011"/>
    <hyperlink ref="F689" r:id="rId82" display="https://podminky.urs.cz/item/CS_URS_2024_01/622211031"/>
    <hyperlink ref="F701" r:id="rId83" display="https://podminky.urs.cz/item/CS_URS_2024_01/622221011"/>
    <hyperlink ref="F719" r:id="rId84" display="https://podminky.urs.cz/item/CS_URS_2024_01/622221031"/>
    <hyperlink ref="F765" r:id="rId85" display="https://podminky.urs.cz/item/CS_URS_2024_01/622221231"/>
    <hyperlink ref="F780" r:id="rId86" display="https://podminky.urs.cz/item/CS_URS_2024_01/622222001"/>
    <hyperlink ref="F787" r:id="rId87" display="https://podminky.urs.cz/item/CS_URS_2024_01/622222001"/>
    <hyperlink ref="F797" r:id="rId88" display="https://podminky.urs.cz/item/CS_URS_2024_01/622252001"/>
    <hyperlink ref="F812" r:id="rId89" display="https://podminky.urs.cz/item/CS_URS_2024_01/622252002"/>
    <hyperlink ref="F831" r:id="rId90" display="https://podminky.urs.cz/item/CS_URS_2024_01/622321121"/>
    <hyperlink ref="F844" r:id="rId91" display="https://podminky.urs.cz/item/CS_URS_2024_01/623321121"/>
    <hyperlink ref="F848" r:id="rId92" display="https://podminky.urs.cz/item/CS_URS_2024_01/622531022"/>
    <hyperlink ref="F865" r:id="rId93" display="https://podminky.urs.cz/item/CS_URS_2024_01/623531022"/>
    <hyperlink ref="F874" r:id="rId94" display="https://podminky.urs.cz/item/CS_URS_2024_01/629991011"/>
    <hyperlink ref="F893" r:id="rId95" display="https://podminky.urs.cz/item/CS_URS_2024_01/629995101"/>
    <hyperlink ref="F898" r:id="rId96" display="https://podminky.urs.cz/item/CS_URS_2024_01/631311116"/>
    <hyperlink ref="F905" r:id="rId97" display="https://podminky.urs.cz/item/CS_URS_2024_01/631319171"/>
    <hyperlink ref="F912" r:id="rId98" display="https://podminky.urs.cz/item/CS_URS_2024_01/631362021"/>
    <hyperlink ref="F919" r:id="rId99" display="https://podminky.urs.cz/item/CS_URS_2024_01/632451416"/>
    <hyperlink ref="F925" r:id="rId100" display="https://podminky.urs.cz/item/CS_URS_2024_01/642945111"/>
    <hyperlink ref="F946" r:id="rId101" display="https://podminky.urs.cz/item/CS_URS_2024_01/941311112"/>
    <hyperlink ref="F966" r:id="rId102" display="https://podminky.urs.cz/item/CS_URS_2024_01/941311212"/>
    <hyperlink ref="F969" r:id="rId103" display="https://podminky.urs.cz/item/CS_URS_2024_01/941311812"/>
    <hyperlink ref="F971" r:id="rId104" display="https://podminky.urs.cz/item/CS_URS_2024_01/944511111"/>
    <hyperlink ref="F973" r:id="rId105" display="https://podminky.urs.cz/item/CS_URS_2024_01/944511211"/>
    <hyperlink ref="F976" r:id="rId106" display="https://podminky.urs.cz/item/CS_URS_2024_01/944511811"/>
    <hyperlink ref="F978" r:id="rId107" display="https://podminky.urs.cz/item/CS_URS_2024_01/949101111"/>
    <hyperlink ref="F986" r:id="rId108" display="https://podminky.urs.cz/item/CS_URS_2024_01/952901111"/>
    <hyperlink ref="F993" r:id="rId109" display="https://podminky.urs.cz/item/CS_URS_2024_01/953943111"/>
    <hyperlink ref="F999" r:id="rId110" display="https://podminky.urs.cz/item/CS_URS_2024_01/953961113"/>
    <hyperlink ref="F1003" r:id="rId111" display="https://podminky.urs.cz/item/CS_URS_2024_01/965043421"/>
    <hyperlink ref="F1007" r:id="rId112" display="https://podminky.urs.cz/item/CS_URS_2024_01/965081213"/>
    <hyperlink ref="F1014" r:id="rId113" display="https://podminky.urs.cz/item/CS_URS_2024_01/965081611"/>
    <hyperlink ref="F1023" r:id="rId114" display="https://podminky.urs.cz/item/CS_URS_2024_01/966008211"/>
    <hyperlink ref="F1027" r:id="rId115" display="https://podminky.urs.cz/item/CS_URS_2024_01/966080101"/>
    <hyperlink ref="F1042" r:id="rId116" display="https://podminky.urs.cz/item/CS_URS_2024_01/968062374"/>
    <hyperlink ref="F1051" r:id="rId117" display="https://podminky.urs.cz/item/CS_URS_2024_01/968062375"/>
    <hyperlink ref="F1062" r:id="rId118" display="https://podminky.urs.cz/item/CS_URS_2024_01/968062376"/>
    <hyperlink ref="F1074" r:id="rId119" display="https://podminky.urs.cz/item/CS_URS_2024_01/968062377"/>
    <hyperlink ref="F1083" r:id="rId120" display="https://podminky.urs.cz/item/CS_URS_2024_01/968062747"/>
    <hyperlink ref="F1090" r:id="rId121" display="https://podminky.urs.cz/item/CS_URS_2024_01/968072455"/>
    <hyperlink ref="F1093" r:id="rId122" display="https://podminky.urs.cz/item/CS_URS_2024_01/968072456"/>
    <hyperlink ref="F1099" r:id="rId123" display="https://podminky.urs.cz/item/CS_URS_2024_01/971033431"/>
    <hyperlink ref="F1109" r:id="rId124" display="https://podminky.urs.cz/item/CS_URS_2024_01/974031664"/>
    <hyperlink ref="F1113" r:id="rId125" display="https://podminky.urs.cz/item/CS_URS_2024_01/978015391"/>
    <hyperlink ref="F1124" r:id="rId126" display="https://podminky.urs.cz/item/CS_URS_2024_01/978059311"/>
    <hyperlink ref="F1127" r:id="rId127" display="https://podminky.urs.cz/item/CS_URS_2024_01/985321111"/>
    <hyperlink ref="F1134" r:id="rId128" display="https://podminky.urs.cz/item/CS_URS_2024_01/997013117"/>
    <hyperlink ref="F1136" r:id="rId129" display="https://podminky.urs.cz/item/CS_URS_2024_01/997013501"/>
    <hyperlink ref="F1138" r:id="rId130" display="https://podminky.urs.cz/item/CS_URS_2024_01/997013509"/>
    <hyperlink ref="F1141" r:id="rId131" display="https://podminky.urs.cz/item/CS_URS_2024_01/997013871"/>
    <hyperlink ref="F1144" r:id="rId132" display="https://podminky.urs.cz/item/CS_URS_2024_01/998011003"/>
    <hyperlink ref="F1148" r:id="rId133" display="https://podminky.urs.cz/item/CS_URS_2024_01/711111001"/>
    <hyperlink ref="F1157" r:id="rId134" display="https://podminky.urs.cz/item/CS_URS_2024_01/711112001"/>
    <hyperlink ref="F1174" r:id="rId135" display="https://podminky.urs.cz/item/CS_URS_2024_01/711141559"/>
    <hyperlink ref="F1183" r:id="rId136" display="https://podminky.urs.cz/item/CS_URS_2024_01/711142559"/>
    <hyperlink ref="F1200" r:id="rId137" display="https://podminky.urs.cz/item/CS_URS_2024_01/711161273"/>
    <hyperlink ref="F1213" r:id="rId138" display="https://podminky.urs.cz/item/CS_URS_2024_01/998711103"/>
    <hyperlink ref="F1225" r:id="rId139" display="https://podminky.urs.cz/item/CS_URS_2024_01/712361803"/>
    <hyperlink ref="F1231" r:id="rId140" display="https://podminky.urs.cz/item/CS_URS_2024_01/998712103"/>
    <hyperlink ref="F1234" r:id="rId141" display="https://podminky.urs.cz/item/CS_URS_2024_01/713110833"/>
    <hyperlink ref="F1238" r:id="rId142" display="https://podminky.urs.cz/item/CS_URS_2024_01/713111121"/>
    <hyperlink ref="F1263" r:id="rId143" display="https://podminky.urs.cz/item/CS_URS_2024_01/713111127"/>
    <hyperlink ref="F1281" r:id="rId144" display="https://podminky.urs.cz/item/CS_URS_2024_01/713121111"/>
    <hyperlink ref="F1288" r:id="rId145" display="https://podminky.urs.cz/item/CS_URS_2024_01/713131121"/>
    <hyperlink ref="F1298" r:id="rId146" display="https://podminky.urs.cz/item/CS_URS_2024_01/713131141"/>
    <hyperlink ref="F1311" r:id="rId147" display="https://podminky.urs.cz/item/CS_URS_2024_01/713141131"/>
    <hyperlink ref="F1319" r:id="rId148" display="https://podminky.urs.cz/item/CS_URS_2024_01/998713103"/>
    <hyperlink ref="F1322" r:id="rId149" display="https://podminky.urs.cz/item/CS_URS_2024_01/751398822"/>
    <hyperlink ref="F1326" r:id="rId150" display="https://podminky.urs.cz/item/CS_URS_2024_01/751398825"/>
    <hyperlink ref="F1334" r:id="rId151" display="https://podminky.urs.cz/item/CS_URS_2024_01/762083111"/>
    <hyperlink ref="F1337" r:id="rId152" display="https://podminky.urs.cz/item/CS_URS_2024_01/762342214"/>
    <hyperlink ref="F1345" r:id="rId153" display="https://podminky.urs.cz/item/CS_URS_2024_01/762342511"/>
    <hyperlink ref="F1366" r:id="rId154" display="https://podminky.urs.cz/item/CS_URS_2024_01/762342812"/>
    <hyperlink ref="F1375" r:id="rId155" display="https://podminky.urs.cz/item/CS_URS_2024_01/762342813"/>
    <hyperlink ref="F1379" r:id="rId156" display="https://podminky.urs.cz/item/CS_URS_2024_01/762395000"/>
    <hyperlink ref="F1382" r:id="rId157" display="https://podminky.urs.cz/item/CS_URS_2024_01/762841110"/>
    <hyperlink ref="F1399" r:id="rId158" display="https://podminky.urs.cz/item/CS_URS_2024_01/762841811"/>
    <hyperlink ref="F1414" r:id="rId159" display="https://podminky.urs.cz/item/CS_URS_2024_01/762895000"/>
    <hyperlink ref="F1417" r:id="rId160" display="https://podminky.urs.cz/item/CS_URS_2024_01/998762103"/>
    <hyperlink ref="F1420" r:id="rId161" display="https://podminky.urs.cz/item/CS_URS_2024_01/763111426"/>
    <hyperlink ref="F1424" r:id="rId162" display="https://podminky.urs.cz/item/CS_URS_2024_01/763111741"/>
    <hyperlink ref="F1430" r:id="rId163" display="https://podminky.urs.cz/item/CS_URS_2024_01/763131751"/>
    <hyperlink ref="F1443" r:id="rId164" display="https://podminky.urs.cz/item/CS_URS_2024_01/763135102"/>
    <hyperlink ref="F1459" r:id="rId165" display="https://podminky.urs.cz/item/CS_URS_2024_01/763135811"/>
    <hyperlink ref="F1473" r:id="rId166" display="https://podminky.urs.cz/item/CS_URS_2024_01/763161763"/>
    <hyperlink ref="F1487" r:id="rId167" display="https://podminky.urs.cz/item/CS_URS_2024_01/763171811"/>
    <hyperlink ref="F1498" r:id="rId168" display="https://podminky.urs.cz/item/CS_URS_2024_01/998763303"/>
    <hyperlink ref="F1501" r:id="rId169" display="https://podminky.urs.cz/item/CS_URS_2024_01/764002812"/>
    <hyperlink ref="F1503" r:id="rId170" display="https://podminky.urs.cz/item/CS_URS_2024_01/764002841"/>
    <hyperlink ref="F1506" r:id="rId171" display="https://podminky.urs.cz/item/CS_URS_2024_01/764002851"/>
    <hyperlink ref="F1512" r:id="rId172" display="https://podminky.urs.cz/item/CS_URS_2024_01/764004801"/>
    <hyperlink ref="F1515" r:id="rId173" display="https://podminky.urs.cz/item/CS_URS_2024_01/764004861"/>
    <hyperlink ref="F1518" r:id="rId174" display="https://podminky.urs.cz/item/CS_URS_2024_01/764141371"/>
    <hyperlink ref="F1522" r:id="rId175" display="https://podminky.urs.cz/item/CS_URS_2024_01/764244304"/>
    <hyperlink ref="F1526" r:id="rId176" display="https://podminky.urs.cz/item/CS_URS_2024_01/764244307"/>
    <hyperlink ref="F1538" r:id="rId177" display="https://podminky.urs.cz/item/CS_URS_2024_01/764244308"/>
    <hyperlink ref="F1543" r:id="rId178" display="https://podminky.urs.cz/item/CS_URS_2024_01/764246302"/>
    <hyperlink ref="F1547" r:id="rId179" display="https://podminky.urs.cz/item/CS_URS_2024_01/764246303"/>
    <hyperlink ref="F1554" r:id="rId180" display="https://podminky.urs.cz/item/CS_URS_2024_01/764246304"/>
    <hyperlink ref="F1604" r:id="rId181" display="https://podminky.urs.cz/item/CS_URS_2024_01/764246306"/>
    <hyperlink ref="F1621" r:id="rId182" display="https://podminky.urs.cz/item/CS_URS_2024_01/764541305"/>
    <hyperlink ref="F1628" r:id="rId183" display="https://podminky.urs.cz/item/CS_URS_2024_01/764541325"/>
    <hyperlink ref="F1631" r:id="rId184" display="https://podminky.urs.cz/item/CS_URS_2024_01/998764103"/>
    <hyperlink ref="F1634" r:id="rId185" display="https://podminky.urs.cz/item/CS_URS_2024_01/765121011"/>
    <hyperlink ref="F1642" r:id="rId186" display="https://podminky.urs.cz/item/CS_URS_2024_01/765121802"/>
    <hyperlink ref="F1644" r:id="rId187" display="https://podminky.urs.cz/item/CS_URS_2024_01/765125011"/>
    <hyperlink ref="F1653" r:id="rId188" display="https://podminky.urs.cz/item/CS_URS_2024_01/765191021"/>
    <hyperlink ref="F1663" r:id="rId189" display="https://podminky.urs.cz/item/CS_URS_2024_01/765191901"/>
    <hyperlink ref="F1665" r:id="rId190" display="https://podminky.urs.cz/item/CS_URS_2024_01/998765103"/>
    <hyperlink ref="F1668" r:id="rId191" display="https://podminky.urs.cz/item/CS_URS_2024_01/766411821"/>
    <hyperlink ref="F1672" r:id="rId192" display="https://podminky.urs.cz/item/CS_URS_2024_01/766411822"/>
    <hyperlink ref="F1674" r:id="rId193" display="https://podminky.urs.cz/item/CS_URS_2024_01/766660022"/>
    <hyperlink ref="F1681" r:id="rId194" display="https://podminky.urs.cz/item/CS_URS_2024_01/766694116"/>
    <hyperlink ref="F1686" r:id="rId195" display="https://podminky.urs.cz/item/CS_URS_2024_01/998766203"/>
    <hyperlink ref="F1774" r:id="rId196" display="https://podminky.urs.cz/item/CS_URS_2024_01/767161814"/>
    <hyperlink ref="F1777" r:id="rId197" display="https://podminky.urs.cz/item/CS_URS_2024_01/767996801"/>
    <hyperlink ref="F1815" r:id="rId198" display="https://podminky.urs.cz/item/CS_URS_2024_01/771111011"/>
    <hyperlink ref="F1822" r:id="rId199" display="https://podminky.urs.cz/item/CS_URS_2024_01/771121011"/>
    <hyperlink ref="F1824" r:id="rId200" display="https://podminky.urs.cz/item/CS_URS_2024_01/771474112"/>
    <hyperlink ref="F1842" r:id="rId201" display="https://podminky.urs.cz/item/CS_URS_2024_01/771574416"/>
    <hyperlink ref="F1865" r:id="rId202" display="https://podminky.urs.cz/item/CS_URS_2024_01/998771103"/>
    <hyperlink ref="F1868" r:id="rId203" display="https://podminky.urs.cz/item/CS_URS_2024_01/781121011"/>
    <hyperlink ref="F1871" r:id="rId204" display="https://podminky.urs.cz/item/CS_URS_2024_01/781475421"/>
    <hyperlink ref="F1876" r:id="rId205" display="https://podminky.urs.cz/item/CS_URS_2024_01/998781103"/>
    <hyperlink ref="F1879" r:id="rId206" display="https://podminky.urs.cz/item/CS_URS_2024_01/784121001"/>
    <hyperlink ref="F1888" r:id="rId207" display="https://podminky.urs.cz/item/CS_URS_2024_01/784181121"/>
    <hyperlink ref="F1901" r:id="rId208" display="https://podminky.urs.cz/item/CS_URS_2024_01/784211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09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82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79</v>
      </c>
    </row>
    <row r="4" s="1" customFormat="1" ht="24.96" customHeight="1">
      <c r="B4" s="23"/>
      <c r="D4" s="133" t="s">
        <v>104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Domov pro seniory Náměšť nad Oslavou - úspory energií-revize 1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105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2461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29. 4. 2024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tr">
        <f>IF('Rekapitulace stavby'!AN10="","",'Rekapitulace stavby'!AN10)</f>
        <v/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tr">
        <f>IF('Rekapitulace stavby'!E11="","",'Rekapitulace stavby'!E11)</f>
        <v xml:space="preserve"> </v>
      </c>
      <c r="F15" s="41"/>
      <c r="G15" s="41"/>
      <c r="H15" s="41"/>
      <c r="I15" s="135" t="s">
        <v>27</v>
      </c>
      <c r="J15" s="139" t="str">
        <f>IF('Rekapitulace stavby'!AN11="","",'Rekapitulace stavby'!AN11)</f>
        <v/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28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27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30</v>
      </c>
      <c r="E20" s="41"/>
      <c r="F20" s="41"/>
      <c r="G20" s="41"/>
      <c r="H20" s="41"/>
      <c r="I20" s="135" t="s">
        <v>26</v>
      </c>
      <c r="J20" s="139" t="str">
        <f>IF('Rekapitulace stavby'!AN16="","",'Rekapitulace stavby'!AN16)</f>
        <v/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tr">
        <f>IF('Rekapitulace stavby'!E17="","",'Rekapitulace stavby'!E17)</f>
        <v xml:space="preserve"> </v>
      </c>
      <c r="F21" s="41"/>
      <c r="G21" s="41"/>
      <c r="H21" s="41"/>
      <c r="I21" s="135" t="s">
        <v>27</v>
      </c>
      <c r="J21" s="139" t="str">
        <f>IF('Rekapitulace stavby'!AN17="","",'Rekapitulace stavby'!AN17)</f>
        <v/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32</v>
      </c>
      <c r="E23" s="41"/>
      <c r="F23" s="41"/>
      <c r="G23" s="41"/>
      <c r="H23" s="41"/>
      <c r="I23" s="135" t="s">
        <v>26</v>
      </c>
      <c r="J23" s="139" t="str">
        <f>IF('Rekapitulace stavby'!AN19="","",'Rekapitulace stavby'!AN19)</f>
        <v/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tr">
        <f>IF('Rekapitulace stavby'!E20="","",'Rekapitulace stavby'!E20)</f>
        <v xml:space="preserve"> </v>
      </c>
      <c r="F24" s="41"/>
      <c r="G24" s="41"/>
      <c r="H24" s="41"/>
      <c r="I24" s="135" t="s">
        <v>27</v>
      </c>
      <c r="J24" s="139" t="str">
        <f>IF('Rekapitulace stavby'!AN20="","",'Rekapitulace stavby'!AN20)</f>
        <v/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33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35</v>
      </c>
      <c r="E30" s="41"/>
      <c r="F30" s="41"/>
      <c r="G30" s="41"/>
      <c r="H30" s="41"/>
      <c r="I30" s="41"/>
      <c r="J30" s="147">
        <f>ROUND(J90,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37</v>
      </c>
      <c r="G32" s="41"/>
      <c r="H32" s="41"/>
      <c r="I32" s="148" t="s">
        <v>36</v>
      </c>
      <c r="J32" s="148" t="s">
        <v>38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39</v>
      </c>
      <c r="E33" s="135" t="s">
        <v>40</v>
      </c>
      <c r="F33" s="150">
        <f>ROUND((SUM(BE90:BE211)),  2)</f>
        <v>0</v>
      </c>
      <c r="G33" s="41"/>
      <c r="H33" s="41"/>
      <c r="I33" s="151">
        <v>0.20999999999999999</v>
      </c>
      <c r="J33" s="150">
        <f>ROUND(((SUM(BE90:BE211))*I33),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41</v>
      </c>
      <c r="F34" s="150">
        <f>ROUND((SUM(BF90:BF211)),  2)</f>
        <v>0</v>
      </c>
      <c r="G34" s="41"/>
      <c r="H34" s="41"/>
      <c r="I34" s="151">
        <v>0.12</v>
      </c>
      <c r="J34" s="150">
        <f>ROUND(((SUM(BF90:BF211))*I34),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42</v>
      </c>
      <c r="F35" s="150">
        <f>ROUND((SUM(BG90:BG211)),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43</v>
      </c>
      <c r="F36" s="150">
        <f>ROUND((SUM(BH90:BH211)),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44</v>
      </c>
      <c r="F37" s="150">
        <f>ROUND((SUM(BI90:BI211)),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45</v>
      </c>
      <c r="E39" s="154"/>
      <c r="F39" s="154"/>
      <c r="G39" s="155" t="s">
        <v>46</v>
      </c>
      <c r="H39" s="156" t="s">
        <v>47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107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Domov pro seniory Náměšť nad Oslavou - úspory energií-revize 1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105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02 - Retenční nádrž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29. 4. 2024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 xml:space="preserve"> </v>
      </c>
      <c r="G54" s="43"/>
      <c r="H54" s="43"/>
      <c r="I54" s="35" t="s">
        <v>30</v>
      </c>
      <c r="J54" s="39" t="str">
        <f>E21</f>
        <v xml:space="preserve"> 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28</v>
      </c>
      <c r="D55" s="43"/>
      <c r="E55" s="43"/>
      <c r="F55" s="30" t="str">
        <f>IF(E18="","",E18)</f>
        <v>Vyplň údaj</v>
      </c>
      <c r="G55" s="43"/>
      <c r="H55" s="43"/>
      <c r="I55" s="35" t="s">
        <v>32</v>
      </c>
      <c r="J55" s="39" t="str">
        <f>E24</f>
        <v xml:space="preserve"> 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108</v>
      </c>
      <c r="D57" s="165"/>
      <c r="E57" s="165"/>
      <c r="F57" s="165"/>
      <c r="G57" s="165"/>
      <c r="H57" s="165"/>
      <c r="I57" s="165"/>
      <c r="J57" s="166" t="s">
        <v>109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67</v>
      </c>
      <c r="D59" s="43"/>
      <c r="E59" s="43"/>
      <c r="F59" s="43"/>
      <c r="G59" s="43"/>
      <c r="H59" s="43"/>
      <c r="I59" s="43"/>
      <c r="J59" s="105">
        <f>J90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110</v>
      </c>
    </row>
    <row r="60" s="9" customFormat="1" ht="24.96" customHeight="1">
      <c r="A60" s="9"/>
      <c r="B60" s="168"/>
      <c r="C60" s="169"/>
      <c r="D60" s="170" t="s">
        <v>111</v>
      </c>
      <c r="E60" s="171"/>
      <c r="F60" s="171"/>
      <c r="G60" s="171"/>
      <c r="H60" s="171"/>
      <c r="I60" s="171"/>
      <c r="J60" s="172">
        <f>J91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112</v>
      </c>
      <c r="E61" s="177"/>
      <c r="F61" s="177"/>
      <c r="G61" s="177"/>
      <c r="H61" s="177"/>
      <c r="I61" s="177"/>
      <c r="J61" s="178">
        <f>J92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2462</v>
      </c>
      <c r="E62" s="177"/>
      <c r="F62" s="177"/>
      <c r="G62" s="177"/>
      <c r="H62" s="177"/>
      <c r="I62" s="177"/>
      <c r="J62" s="178">
        <f>J120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2463</v>
      </c>
      <c r="E63" s="177"/>
      <c r="F63" s="177"/>
      <c r="G63" s="177"/>
      <c r="H63" s="177"/>
      <c r="I63" s="177"/>
      <c r="J63" s="178">
        <f>J145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119</v>
      </c>
      <c r="E64" s="177"/>
      <c r="F64" s="177"/>
      <c r="G64" s="177"/>
      <c r="H64" s="177"/>
      <c r="I64" s="177"/>
      <c r="J64" s="178">
        <f>J148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4"/>
      <c r="C65" s="175"/>
      <c r="D65" s="176" t="s">
        <v>2464</v>
      </c>
      <c r="E65" s="177"/>
      <c r="F65" s="177"/>
      <c r="G65" s="177"/>
      <c r="H65" s="177"/>
      <c r="I65" s="177"/>
      <c r="J65" s="178">
        <f>J154</f>
        <v>0</v>
      </c>
      <c r="K65" s="175"/>
      <c r="L65" s="17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4"/>
      <c r="C66" s="175"/>
      <c r="D66" s="176" t="s">
        <v>2465</v>
      </c>
      <c r="E66" s="177"/>
      <c r="F66" s="177"/>
      <c r="G66" s="177"/>
      <c r="H66" s="177"/>
      <c r="I66" s="177"/>
      <c r="J66" s="178">
        <f>J176</f>
        <v>0</v>
      </c>
      <c r="K66" s="175"/>
      <c r="L66" s="17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4"/>
      <c r="C67" s="175"/>
      <c r="D67" s="176" t="s">
        <v>126</v>
      </c>
      <c r="E67" s="177"/>
      <c r="F67" s="177"/>
      <c r="G67" s="177"/>
      <c r="H67" s="177"/>
      <c r="I67" s="177"/>
      <c r="J67" s="178">
        <f>J194</f>
        <v>0</v>
      </c>
      <c r="K67" s="175"/>
      <c r="L67" s="17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4"/>
      <c r="C68" s="175"/>
      <c r="D68" s="176" t="s">
        <v>127</v>
      </c>
      <c r="E68" s="177"/>
      <c r="F68" s="177"/>
      <c r="G68" s="177"/>
      <c r="H68" s="177"/>
      <c r="I68" s="177"/>
      <c r="J68" s="178">
        <f>J204</f>
        <v>0</v>
      </c>
      <c r="K68" s="175"/>
      <c r="L68" s="17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68"/>
      <c r="C69" s="169"/>
      <c r="D69" s="170" t="s">
        <v>128</v>
      </c>
      <c r="E69" s="171"/>
      <c r="F69" s="171"/>
      <c r="G69" s="171"/>
      <c r="H69" s="171"/>
      <c r="I69" s="171"/>
      <c r="J69" s="172">
        <f>J207</f>
        <v>0</v>
      </c>
      <c r="K69" s="169"/>
      <c r="L69" s="17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74"/>
      <c r="C70" s="175"/>
      <c r="D70" s="176" t="s">
        <v>129</v>
      </c>
      <c r="E70" s="177"/>
      <c r="F70" s="177"/>
      <c r="G70" s="177"/>
      <c r="H70" s="177"/>
      <c r="I70" s="177"/>
      <c r="J70" s="178">
        <f>J208</f>
        <v>0</v>
      </c>
      <c r="K70" s="175"/>
      <c r="L70" s="179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3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62"/>
      <c r="C72" s="63"/>
      <c r="D72" s="63"/>
      <c r="E72" s="63"/>
      <c r="F72" s="63"/>
      <c r="G72" s="63"/>
      <c r="H72" s="63"/>
      <c r="I72" s="63"/>
      <c r="J72" s="63"/>
      <c r="K72" s="63"/>
      <c r="L72" s="13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6" s="2" customFormat="1" ht="6.96" customHeight="1">
      <c r="A76" s="41"/>
      <c r="B76" s="64"/>
      <c r="C76" s="65"/>
      <c r="D76" s="65"/>
      <c r="E76" s="65"/>
      <c r="F76" s="65"/>
      <c r="G76" s="65"/>
      <c r="H76" s="65"/>
      <c r="I76" s="65"/>
      <c r="J76" s="65"/>
      <c r="K76" s="65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24.96" customHeight="1">
      <c r="A77" s="41"/>
      <c r="B77" s="42"/>
      <c r="C77" s="26" t="s">
        <v>144</v>
      </c>
      <c r="D77" s="43"/>
      <c r="E77" s="43"/>
      <c r="F77" s="43"/>
      <c r="G77" s="43"/>
      <c r="H77" s="43"/>
      <c r="I77" s="43"/>
      <c r="J77" s="43"/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16</v>
      </c>
      <c r="D79" s="43"/>
      <c r="E79" s="43"/>
      <c r="F79" s="43"/>
      <c r="G79" s="43"/>
      <c r="H79" s="43"/>
      <c r="I79" s="43"/>
      <c r="J79" s="43"/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6.5" customHeight="1">
      <c r="A80" s="41"/>
      <c r="B80" s="42"/>
      <c r="C80" s="43"/>
      <c r="D80" s="43"/>
      <c r="E80" s="163" t="str">
        <f>E7</f>
        <v>Domov pro seniory Náměšť nad Oslavou - úspory energií-revize 1</v>
      </c>
      <c r="F80" s="35"/>
      <c r="G80" s="35"/>
      <c r="H80" s="35"/>
      <c r="I80" s="43"/>
      <c r="J80" s="43"/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105</v>
      </c>
      <c r="D81" s="43"/>
      <c r="E81" s="43"/>
      <c r="F81" s="43"/>
      <c r="G81" s="43"/>
      <c r="H81" s="43"/>
      <c r="I81" s="43"/>
      <c r="J81" s="43"/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6.5" customHeight="1">
      <c r="A82" s="41"/>
      <c r="B82" s="42"/>
      <c r="C82" s="43"/>
      <c r="D82" s="43"/>
      <c r="E82" s="72" t="str">
        <f>E9</f>
        <v>02 - Retenční nádrž</v>
      </c>
      <c r="F82" s="43"/>
      <c r="G82" s="43"/>
      <c r="H82" s="43"/>
      <c r="I82" s="43"/>
      <c r="J82" s="43"/>
      <c r="K82" s="4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3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5" t="s">
        <v>21</v>
      </c>
      <c r="D84" s="43"/>
      <c r="E84" s="43"/>
      <c r="F84" s="30" t="str">
        <f>F12</f>
        <v xml:space="preserve"> </v>
      </c>
      <c r="G84" s="43"/>
      <c r="H84" s="43"/>
      <c r="I84" s="35" t="s">
        <v>23</v>
      </c>
      <c r="J84" s="75" t="str">
        <f>IF(J12="","",J12)</f>
        <v>29. 4. 2024</v>
      </c>
      <c r="K84" s="43"/>
      <c r="L84" s="13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6.96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3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5.15" customHeight="1">
      <c r="A86" s="41"/>
      <c r="B86" s="42"/>
      <c r="C86" s="35" t="s">
        <v>25</v>
      </c>
      <c r="D86" s="43"/>
      <c r="E86" s="43"/>
      <c r="F86" s="30" t="str">
        <f>E15</f>
        <v xml:space="preserve"> </v>
      </c>
      <c r="G86" s="43"/>
      <c r="H86" s="43"/>
      <c r="I86" s="35" t="s">
        <v>30</v>
      </c>
      <c r="J86" s="39" t="str">
        <f>E21</f>
        <v xml:space="preserve"> </v>
      </c>
      <c r="K86" s="43"/>
      <c r="L86" s="13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5.15" customHeight="1">
      <c r="A87" s="41"/>
      <c r="B87" s="42"/>
      <c r="C87" s="35" t="s">
        <v>28</v>
      </c>
      <c r="D87" s="43"/>
      <c r="E87" s="43"/>
      <c r="F87" s="30" t="str">
        <f>IF(E18="","",E18)</f>
        <v>Vyplň údaj</v>
      </c>
      <c r="G87" s="43"/>
      <c r="H87" s="43"/>
      <c r="I87" s="35" t="s">
        <v>32</v>
      </c>
      <c r="J87" s="39" t="str">
        <f>E24</f>
        <v xml:space="preserve"> </v>
      </c>
      <c r="K87" s="43"/>
      <c r="L87" s="13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0.32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3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11" customFormat="1" ht="29.28" customHeight="1">
      <c r="A89" s="180"/>
      <c r="B89" s="181"/>
      <c r="C89" s="182" t="s">
        <v>145</v>
      </c>
      <c r="D89" s="183" t="s">
        <v>54</v>
      </c>
      <c r="E89" s="183" t="s">
        <v>50</v>
      </c>
      <c r="F89" s="183" t="s">
        <v>51</v>
      </c>
      <c r="G89" s="183" t="s">
        <v>146</v>
      </c>
      <c r="H89" s="183" t="s">
        <v>147</v>
      </c>
      <c r="I89" s="183" t="s">
        <v>148</v>
      </c>
      <c r="J89" s="183" t="s">
        <v>109</v>
      </c>
      <c r="K89" s="184" t="s">
        <v>149</v>
      </c>
      <c r="L89" s="185"/>
      <c r="M89" s="95" t="s">
        <v>19</v>
      </c>
      <c r="N89" s="96" t="s">
        <v>39</v>
      </c>
      <c r="O89" s="96" t="s">
        <v>150</v>
      </c>
      <c r="P89" s="96" t="s">
        <v>151</v>
      </c>
      <c r="Q89" s="96" t="s">
        <v>152</v>
      </c>
      <c r="R89" s="96" t="s">
        <v>153</v>
      </c>
      <c r="S89" s="96" t="s">
        <v>154</v>
      </c>
      <c r="T89" s="97" t="s">
        <v>155</v>
      </c>
      <c r="U89" s="180"/>
      <c r="V89" s="180"/>
      <c r="W89" s="180"/>
      <c r="X89" s="180"/>
      <c r="Y89" s="180"/>
      <c r="Z89" s="180"/>
      <c r="AA89" s="180"/>
      <c r="AB89" s="180"/>
      <c r="AC89" s="180"/>
      <c r="AD89" s="180"/>
      <c r="AE89" s="180"/>
    </row>
    <row r="90" s="2" customFormat="1" ht="22.8" customHeight="1">
      <c r="A90" s="41"/>
      <c r="B90" s="42"/>
      <c r="C90" s="102" t="s">
        <v>156</v>
      </c>
      <c r="D90" s="43"/>
      <c r="E90" s="43"/>
      <c r="F90" s="43"/>
      <c r="G90" s="43"/>
      <c r="H90" s="43"/>
      <c r="I90" s="43"/>
      <c r="J90" s="186">
        <f>BK90</f>
        <v>0</v>
      </c>
      <c r="K90" s="43"/>
      <c r="L90" s="47"/>
      <c r="M90" s="98"/>
      <c r="N90" s="187"/>
      <c r="O90" s="99"/>
      <c r="P90" s="188">
        <f>P91+P207</f>
        <v>0</v>
      </c>
      <c r="Q90" s="99"/>
      <c r="R90" s="188">
        <f>R91+R207</f>
        <v>76.820653539999995</v>
      </c>
      <c r="S90" s="99"/>
      <c r="T90" s="189">
        <f>T91+T207</f>
        <v>14.606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68</v>
      </c>
      <c r="AU90" s="20" t="s">
        <v>110</v>
      </c>
      <c r="BK90" s="190">
        <f>BK91+BK207</f>
        <v>0</v>
      </c>
    </row>
    <row r="91" s="12" customFormat="1" ht="25.92" customHeight="1">
      <c r="A91" s="12"/>
      <c r="B91" s="191"/>
      <c r="C91" s="192"/>
      <c r="D91" s="193" t="s">
        <v>68</v>
      </c>
      <c r="E91" s="194" t="s">
        <v>157</v>
      </c>
      <c r="F91" s="194" t="s">
        <v>158</v>
      </c>
      <c r="G91" s="192"/>
      <c r="H91" s="192"/>
      <c r="I91" s="195"/>
      <c r="J91" s="196">
        <f>BK91</f>
        <v>0</v>
      </c>
      <c r="K91" s="192"/>
      <c r="L91" s="197"/>
      <c r="M91" s="198"/>
      <c r="N91" s="199"/>
      <c r="O91" s="199"/>
      <c r="P91" s="200">
        <f>P92+P120+P145+P148+P154+P176+P194+P204</f>
        <v>0</v>
      </c>
      <c r="Q91" s="199"/>
      <c r="R91" s="200">
        <f>R92+R120+R145+R148+R154+R176+R194+R204</f>
        <v>76.604653540000001</v>
      </c>
      <c r="S91" s="199"/>
      <c r="T91" s="201">
        <f>T92+T120+T145+T148+T154+T176+T194+T204</f>
        <v>14.606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2" t="s">
        <v>77</v>
      </c>
      <c r="AT91" s="203" t="s">
        <v>68</v>
      </c>
      <c r="AU91" s="203" t="s">
        <v>69</v>
      </c>
      <c r="AY91" s="202" t="s">
        <v>159</v>
      </c>
      <c r="BK91" s="204">
        <f>BK92+BK120+BK145+BK148+BK154+BK176+BK194+BK204</f>
        <v>0</v>
      </c>
    </row>
    <row r="92" s="12" customFormat="1" ht="22.8" customHeight="1">
      <c r="A92" s="12"/>
      <c r="B92" s="191"/>
      <c r="C92" s="192"/>
      <c r="D92" s="193" t="s">
        <v>68</v>
      </c>
      <c r="E92" s="205" t="s">
        <v>77</v>
      </c>
      <c r="F92" s="205" t="s">
        <v>160</v>
      </c>
      <c r="G92" s="192"/>
      <c r="H92" s="192"/>
      <c r="I92" s="195"/>
      <c r="J92" s="206">
        <f>BK92</f>
        <v>0</v>
      </c>
      <c r="K92" s="192"/>
      <c r="L92" s="197"/>
      <c r="M92" s="198"/>
      <c r="N92" s="199"/>
      <c r="O92" s="199"/>
      <c r="P92" s="200">
        <f>SUM(P93:P119)</f>
        <v>0</v>
      </c>
      <c r="Q92" s="199"/>
      <c r="R92" s="200">
        <f>SUM(R93:R119)</f>
        <v>1.9199999999999999</v>
      </c>
      <c r="S92" s="199"/>
      <c r="T92" s="201">
        <f>SUM(T93:T119)</f>
        <v>14.606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2" t="s">
        <v>77</v>
      </c>
      <c r="AT92" s="203" t="s">
        <v>68</v>
      </c>
      <c r="AU92" s="203" t="s">
        <v>77</v>
      </c>
      <c r="AY92" s="202" t="s">
        <v>159</v>
      </c>
      <c r="BK92" s="204">
        <f>SUM(BK93:BK119)</f>
        <v>0</v>
      </c>
    </row>
    <row r="93" s="2" customFormat="1" ht="37.8" customHeight="1">
      <c r="A93" s="41"/>
      <c r="B93" s="42"/>
      <c r="C93" s="207" t="s">
        <v>77</v>
      </c>
      <c r="D93" s="207" t="s">
        <v>161</v>
      </c>
      <c r="E93" s="208" t="s">
        <v>489</v>
      </c>
      <c r="F93" s="209" t="s">
        <v>490</v>
      </c>
      <c r="G93" s="210" t="s">
        <v>197</v>
      </c>
      <c r="H93" s="211">
        <v>26.800000000000001</v>
      </c>
      <c r="I93" s="212"/>
      <c r="J93" s="213">
        <f>ROUND(I93*H93,2)</f>
        <v>0</v>
      </c>
      <c r="K93" s="209" t="s">
        <v>165</v>
      </c>
      <c r="L93" s="47"/>
      <c r="M93" s="214" t="s">
        <v>19</v>
      </c>
      <c r="N93" s="215" t="s">
        <v>40</v>
      </c>
      <c r="O93" s="87"/>
      <c r="P93" s="216">
        <f>O93*H93</f>
        <v>0</v>
      </c>
      <c r="Q93" s="216">
        <v>0</v>
      </c>
      <c r="R93" s="216">
        <f>Q93*H93</f>
        <v>0</v>
      </c>
      <c r="S93" s="216">
        <v>0.255</v>
      </c>
      <c r="T93" s="217">
        <f>S93*H93</f>
        <v>6.8340000000000005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18" t="s">
        <v>166</v>
      </c>
      <c r="AT93" s="218" t="s">
        <v>161</v>
      </c>
      <c r="AU93" s="218" t="s">
        <v>79</v>
      </c>
      <c r="AY93" s="20" t="s">
        <v>159</v>
      </c>
      <c r="BE93" s="219">
        <f>IF(N93="základní",J93,0)</f>
        <v>0</v>
      </c>
      <c r="BF93" s="219">
        <f>IF(N93="snížená",J93,0)</f>
        <v>0</v>
      </c>
      <c r="BG93" s="219">
        <f>IF(N93="zákl. přenesená",J93,0)</f>
        <v>0</v>
      </c>
      <c r="BH93" s="219">
        <f>IF(N93="sníž. přenesená",J93,0)</f>
        <v>0</v>
      </c>
      <c r="BI93" s="219">
        <f>IF(N93="nulová",J93,0)</f>
        <v>0</v>
      </c>
      <c r="BJ93" s="20" t="s">
        <v>77</v>
      </c>
      <c r="BK93" s="219">
        <f>ROUND(I93*H93,2)</f>
        <v>0</v>
      </c>
      <c r="BL93" s="20" t="s">
        <v>166</v>
      </c>
      <c r="BM93" s="218" t="s">
        <v>2466</v>
      </c>
    </row>
    <row r="94" s="2" customFormat="1">
      <c r="A94" s="41"/>
      <c r="B94" s="42"/>
      <c r="C94" s="43"/>
      <c r="D94" s="220" t="s">
        <v>168</v>
      </c>
      <c r="E94" s="43"/>
      <c r="F94" s="221" t="s">
        <v>492</v>
      </c>
      <c r="G94" s="43"/>
      <c r="H94" s="43"/>
      <c r="I94" s="222"/>
      <c r="J94" s="43"/>
      <c r="K94" s="43"/>
      <c r="L94" s="47"/>
      <c r="M94" s="223"/>
      <c r="N94" s="224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168</v>
      </c>
      <c r="AU94" s="20" t="s">
        <v>79</v>
      </c>
    </row>
    <row r="95" s="2" customFormat="1" ht="37.8" customHeight="1">
      <c r="A95" s="41"/>
      <c r="B95" s="42"/>
      <c r="C95" s="207" t="s">
        <v>79</v>
      </c>
      <c r="D95" s="207" t="s">
        <v>161</v>
      </c>
      <c r="E95" s="208" t="s">
        <v>496</v>
      </c>
      <c r="F95" s="209" t="s">
        <v>497</v>
      </c>
      <c r="G95" s="210" t="s">
        <v>197</v>
      </c>
      <c r="H95" s="211">
        <v>26.800000000000001</v>
      </c>
      <c r="I95" s="212"/>
      <c r="J95" s="213">
        <f>ROUND(I95*H95,2)</f>
        <v>0</v>
      </c>
      <c r="K95" s="209" t="s">
        <v>165</v>
      </c>
      <c r="L95" s="47"/>
      <c r="M95" s="214" t="s">
        <v>19</v>
      </c>
      <c r="N95" s="215" t="s">
        <v>40</v>
      </c>
      <c r="O95" s="87"/>
      <c r="P95" s="216">
        <f>O95*H95</f>
        <v>0</v>
      </c>
      <c r="Q95" s="216">
        <v>0</v>
      </c>
      <c r="R95" s="216">
        <f>Q95*H95</f>
        <v>0</v>
      </c>
      <c r="S95" s="216">
        <v>0.28999999999999998</v>
      </c>
      <c r="T95" s="217">
        <f>S95*H95</f>
        <v>7.7719999999999994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18" t="s">
        <v>166</v>
      </c>
      <c r="AT95" s="218" t="s">
        <v>161</v>
      </c>
      <c r="AU95" s="218" t="s">
        <v>79</v>
      </c>
      <c r="AY95" s="20" t="s">
        <v>159</v>
      </c>
      <c r="BE95" s="219">
        <f>IF(N95="základní",J95,0)</f>
        <v>0</v>
      </c>
      <c r="BF95" s="219">
        <f>IF(N95="snížená",J95,0)</f>
        <v>0</v>
      </c>
      <c r="BG95" s="219">
        <f>IF(N95="zákl. přenesená",J95,0)</f>
        <v>0</v>
      </c>
      <c r="BH95" s="219">
        <f>IF(N95="sníž. přenesená",J95,0)</f>
        <v>0</v>
      </c>
      <c r="BI95" s="219">
        <f>IF(N95="nulová",J95,0)</f>
        <v>0</v>
      </c>
      <c r="BJ95" s="20" t="s">
        <v>77</v>
      </c>
      <c r="BK95" s="219">
        <f>ROUND(I95*H95,2)</f>
        <v>0</v>
      </c>
      <c r="BL95" s="20" t="s">
        <v>166</v>
      </c>
      <c r="BM95" s="218" t="s">
        <v>2467</v>
      </c>
    </row>
    <row r="96" s="2" customFormat="1">
      <c r="A96" s="41"/>
      <c r="B96" s="42"/>
      <c r="C96" s="43"/>
      <c r="D96" s="220" t="s">
        <v>168</v>
      </c>
      <c r="E96" s="43"/>
      <c r="F96" s="221" t="s">
        <v>499</v>
      </c>
      <c r="G96" s="43"/>
      <c r="H96" s="43"/>
      <c r="I96" s="222"/>
      <c r="J96" s="43"/>
      <c r="K96" s="43"/>
      <c r="L96" s="47"/>
      <c r="M96" s="223"/>
      <c r="N96" s="224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168</v>
      </c>
      <c r="AU96" s="20" t="s">
        <v>79</v>
      </c>
    </row>
    <row r="97" s="2" customFormat="1" ht="24.15" customHeight="1">
      <c r="A97" s="41"/>
      <c r="B97" s="42"/>
      <c r="C97" s="207" t="s">
        <v>194</v>
      </c>
      <c r="D97" s="207" t="s">
        <v>161</v>
      </c>
      <c r="E97" s="208" t="s">
        <v>2468</v>
      </c>
      <c r="F97" s="209" t="s">
        <v>2469</v>
      </c>
      <c r="G97" s="210" t="s">
        <v>164</v>
      </c>
      <c r="H97" s="211">
        <v>54</v>
      </c>
      <c r="I97" s="212"/>
      <c r="J97" s="213">
        <f>ROUND(I97*H97,2)</f>
        <v>0</v>
      </c>
      <c r="K97" s="209" t="s">
        <v>165</v>
      </c>
      <c r="L97" s="47"/>
      <c r="M97" s="214" t="s">
        <v>19</v>
      </c>
      <c r="N97" s="215" t="s">
        <v>40</v>
      </c>
      <c r="O97" s="87"/>
      <c r="P97" s="216">
        <f>O97*H97</f>
        <v>0</v>
      </c>
      <c r="Q97" s="216">
        <v>0</v>
      </c>
      <c r="R97" s="216">
        <f>Q97*H97</f>
        <v>0</v>
      </c>
      <c r="S97" s="216">
        <v>0</v>
      </c>
      <c r="T97" s="217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18" t="s">
        <v>166</v>
      </c>
      <c r="AT97" s="218" t="s">
        <v>161</v>
      </c>
      <c r="AU97" s="218" t="s">
        <v>79</v>
      </c>
      <c r="AY97" s="20" t="s">
        <v>159</v>
      </c>
      <c r="BE97" s="219">
        <f>IF(N97="základní",J97,0)</f>
        <v>0</v>
      </c>
      <c r="BF97" s="219">
        <f>IF(N97="snížená",J97,0)</f>
        <v>0</v>
      </c>
      <c r="BG97" s="219">
        <f>IF(N97="zákl. přenesená",J97,0)</f>
        <v>0</v>
      </c>
      <c r="BH97" s="219">
        <f>IF(N97="sníž. přenesená",J97,0)</f>
        <v>0</v>
      </c>
      <c r="BI97" s="219">
        <f>IF(N97="nulová",J97,0)</f>
        <v>0</v>
      </c>
      <c r="BJ97" s="20" t="s">
        <v>77</v>
      </c>
      <c r="BK97" s="219">
        <f>ROUND(I97*H97,2)</f>
        <v>0</v>
      </c>
      <c r="BL97" s="20" t="s">
        <v>166</v>
      </c>
      <c r="BM97" s="218" t="s">
        <v>2470</v>
      </c>
    </row>
    <row r="98" s="2" customFormat="1">
      <c r="A98" s="41"/>
      <c r="B98" s="42"/>
      <c r="C98" s="43"/>
      <c r="D98" s="220" t="s">
        <v>168</v>
      </c>
      <c r="E98" s="43"/>
      <c r="F98" s="221" t="s">
        <v>2471</v>
      </c>
      <c r="G98" s="43"/>
      <c r="H98" s="43"/>
      <c r="I98" s="222"/>
      <c r="J98" s="43"/>
      <c r="K98" s="43"/>
      <c r="L98" s="47"/>
      <c r="M98" s="223"/>
      <c r="N98" s="224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168</v>
      </c>
      <c r="AU98" s="20" t="s">
        <v>79</v>
      </c>
    </row>
    <row r="99" s="2" customFormat="1" ht="24.15" customHeight="1">
      <c r="A99" s="41"/>
      <c r="B99" s="42"/>
      <c r="C99" s="207" t="s">
        <v>166</v>
      </c>
      <c r="D99" s="207" t="s">
        <v>161</v>
      </c>
      <c r="E99" s="208" t="s">
        <v>2472</v>
      </c>
      <c r="F99" s="209" t="s">
        <v>2473</v>
      </c>
      <c r="G99" s="210" t="s">
        <v>164</v>
      </c>
      <c r="H99" s="211">
        <v>4.7999999999999998</v>
      </c>
      <c r="I99" s="212"/>
      <c r="J99" s="213">
        <f>ROUND(I99*H99,2)</f>
        <v>0</v>
      </c>
      <c r="K99" s="209" t="s">
        <v>165</v>
      </c>
      <c r="L99" s="47"/>
      <c r="M99" s="214" t="s">
        <v>19</v>
      </c>
      <c r="N99" s="215" t="s">
        <v>40</v>
      </c>
      <c r="O99" s="87"/>
      <c r="P99" s="216">
        <f>O99*H99</f>
        <v>0</v>
      </c>
      <c r="Q99" s="216">
        <v>0</v>
      </c>
      <c r="R99" s="216">
        <f>Q99*H99</f>
        <v>0</v>
      </c>
      <c r="S99" s="216">
        <v>0</v>
      </c>
      <c r="T99" s="217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18" t="s">
        <v>166</v>
      </c>
      <c r="AT99" s="218" t="s">
        <v>161</v>
      </c>
      <c r="AU99" s="218" t="s">
        <v>79</v>
      </c>
      <c r="AY99" s="20" t="s">
        <v>159</v>
      </c>
      <c r="BE99" s="219">
        <f>IF(N99="základní",J99,0)</f>
        <v>0</v>
      </c>
      <c r="BF99" s="219">
        <f>IF(N99="snížená",J99,0)</f>
        <v>0</v>
      </c>
      <c r="BG99" s="219">
        <f>IF(N99="zákl. přenesená",J99,0)</f>
        <v>0</v>
      </c>
      <c r="BH99" s="219">
        <f>IF(N99="sníž. přenesená",J99,0)</f>
        <v>0</v>
      </c>
      <c r="BI99" s="219">
        <f>IF(N99="nulová",J99,0)</f>
        <v>0</v>
      </c>
      <c r="BJ99" s="20" t="s">
        <v>77</v>
      </c>
      <c r="BK99" s="219">
        <f>ROUND(I99*H99,2)</f>
        <v>0</v>
      </c>
      <c r="BL99" s="20" t="s">
        <v>166</v>
      </c>
      <c r="BM99" s="218" t="s">
        <v>2474</v>
      </c>
    </row>
    <row r="100" s="2" customFormat="1">
      <c r="A100" s="41"/>
      <c r="B100" s="42"/>
      <c r="C100" s="43"/>
      <c r="D100" s="220" t="s">
        <v>168</v>
      </c>
      <c r="E100" s="43"/>
      <c r="F100" s="221" t="s">
        <v>2475</v>
      </c>
      <c r="G100" s="43"/>
      <c r="H100" s="43"/>
      <c r="I100" s="222"/>
      <c r="J100" s="43"/>
      <c r="K100" s="43"/>
      <c r="L100" s="47"/>
      <c r="M100" s="223"/>
      <c r="N100" s="224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168</v>
      </c>
      <c r="AU100" s="20" t="s">
        <v>79</v>
      </c>
    </row>
    <row r="101" s="2" customFormat="1" ht="16.5" customHeight="1">
      <c r="A101" s="41"/>
      <c r="B101" s="42"/>
      <c r="C101" s="207" t="s">
        <v>206</v>
      </c>
      <c r="D101" s="207" t="s">
        <v>161</v>
      </c>
      <c r="E101" s="208" t="s">
        <v>2476</v>
      </c>
      <c r="F101" s="209" t="s">
        <v>2477</v>
      </c>
      <c r="G101" s="210" t="s">
        <v>164</v>
      </c>
      <c r="H101" s="211">
        <v>10.199999999999999</v>
      </c>
      <c r="I101" s="212"/>
      <c r="J101" s="213">
        <f>ROUND(I101*H101,2)</f>
        <v>0</v>
      </c>
      <c r="K101" s="209" t="s">
        <v>165</v>
      </c>
      <c r="L101" s="47"/>
      <c r="M101" s="214" t="s">
        <v>19</v>
      </c>
      <c r="N101" s="215" t="s">
        <v>40</v>
      </c>
      <c r="O101" s="87"/>
      <c r="P101" s="216">
        <f>O101*H101</f>
        <v>0</v>
      </c>
      <c r="Q101" s="216">
        <v>0</v>
      </c>
      <c r="R101" s="216">
        <f>Q101*H101</f>
        <v>0</v>
      </c>
      <c r="S101" s="216">
        <v>0</v>
      </c>
      <c r="T101" s="217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18" t="s">
        <v>166</v>
      </c>
      <c r="AT101" s="218" t="s">
        <v>161</v>
      </c>
      <c r="AU101" s="218" t="s">
        <v>79</v>
      </c>
      <c r="AY101" s="20" t="s">
        <v>159</v>
      </c>
      <c r="BE101" s="219">
        <f>IF(N101="základní",J101,0)</f>
        <v>0</v>
      </c>
      <c r="BF101" s="219">
        <f>IF(N101="snížená",J101,0)</f>
        <v>0</v>
      </c>
      <c r="BG101" s="219">
        <f>IF(N101="zákl. přenesená",J101,0)</f>
        <v>0</v>
      </c>
      <c r="BH101" s="219">
        <f>IF(N101="sníž. přenesená",J101,0)</f>
        <v>0</v>
      </c>
      <c r="BI101" s="219">
        <f>IF(N101="nulová",J101,0)</f>
        <v>0</v>
      </c>
      <c r="BJ101" s="20" t="s">
        <v>77</v>
      </c>
      <c r="BK101" s="219">
        <f>ROUND(I101*H101,2)</f>
        <v>0</v>
      </c>
      <c r="BL101" s="20" t="s">
        <v>166</v>
      </c>
      <c r="BM101" s="218" t="s">
        <v>2478</v>
      </c>
    </row>
    <row r="102" s="2" customFormat="1">
      <c r="A102" s="41"/>
      <c r="B102" s="42"/>
      <c r="C102" s="43"/>
      <c r="D102" s="220" t="s">
        <v>168</v>
      </c>
      <c r="E102" s="43"/>
      <c r="F102" s="221" t="s">
        <v>2479</v>
      </c>
      <c r="G102" s="43"/>
      <c r="H102" s="43"/>
      <c r="I102" s="222"/>
      <c r="J102" s="43"/>
      <c r="K102" s="43"/>
      <c r="L102" s="47"/>
      <c r="M102" s="223"/>
      <c r="N102" s="224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168</v>
      </c>
      <c r="AU102" s="20" t="s">
        <v>79</v>
      </c>
    </row>
    <row r="103" s="2" customFormat="1" ht="37.8" customHeight="1">
      <c r="A103" s="41"/>
      <c r="B103" s="42"/>
      <c r="C103" s="207" t="s">
        <v>215</v>
      </c>
      <c r="D103" s="207" t="s">
        <v>161</v>
      </c>
      <c r="E103" s="208" t="s">
        <v>216</v>
      </c>
      <c r="F103" s="209" t="s">
        <v>217</v>
      </c>
      <c r="G103" s="210" t="s">
        <v>164</v>
      </c>
      <c r="H103" s="211">
        <v>19.199999999999999</v>
      </c>
      <c r="I103" s="212"/>
      <c r="J103" s="213">
        <f>ROUND(I103*H103,2)</f>
        <v>0</v>
      </c>
      <c r="K103" s="209" t="s">
        <v>165</v>
      </c>
      <c r="L103" s="47"/>
      <c r="M103" s="214" t="s">
        <v>19</v>
      </c>
      <c r="N103" s="215" t="s">
        <v>40</v>
      </c>
      <c r="O103" s="87"/>
      <c r="P103" s="216">
        <f>O103*H103</f>
        <v>0</v>
      </c>
      <c r="Q103" s="216">
        <v>0</v>
      </c>
      <c r="R103" s="216">
        <f>Q103*H103</f>
        <v>0</v>
      </c>
      <c r="S103" s="216">
        <v>0</v>
      </c>
      <c r="T103" s="217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18" t="s">
        <v>166</v>
      </c>
      <c r="AT103" s="218" t="s">
        <v>161</v>
      </c>
      <c r="AU103" s="218" t="s">
        <v>79</v>
      </c>
      <c r="AY103" s="20" t="s">
        <v>159</v>
      </c>
      <c r="BE103" s="219">
        <f>IF(N103="základní",J103,0)</f>
        <v>0</v>
      </c>
      <c r="BF103" s="219">
        <f>IF(N103="snížená",J103,0)</f>
        <v>0</v>
      </c>
      <c r="BG103" s="219">
        <f>IF(N103="zákl. přenesená",J103,0)</f>
        <v>0</v>
      </c>
      <c r="BH103" s="219">
        <f>IF(N103="sníž. přenesená",J103,0)</f>
        <v>0</v>
      </c>
      <c r="BI103" s="219">
        <f>IF(N103="nulová",J103,0)</f>
        <v>0</v>
      </c>
      <c r="BJ103" s="20" t="s">
        <v>77</v>
      </c>
      <c r="BK103" s="219">
        <f>ROUND(I103*H103,2)</f>
        <v>0</v>
      </c>
      <c r="BL103" s="20" t="s">
        <v>166</v>
      </c>
      <c r="BM103" s="218" t="s">
        <v>2480</v>
      </c>
    </row>
    <row r="104" s="2" customFormat="1">
      <c r="A104" s="41"/>
      <c r="B104" s="42"/>
      <c r="C104" s="43"/>
      <c r="D104" s="220" t="s">
        <v>168</v>
      </c>
      <c r="E104" s="43"/>
      <c r="F104" s="221" t="s">
        <v>219</v>
      </c>
      <c r="G104" s="43"/>
      <c r="H104" s="43"/>
      <c r="I104" s="222"/>
      <c r="J104" s="43"/>
      <c r="K104" s="43"/>
      <c r="L104" s="47"/>
      <c r="M104" s="223"/>
      <c r="N104" s="224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168</v>
      </c>
      <c r="AU104" s="20" t="s">
        <v>79</v>
      </c>
    </row>
    <row r="105" s="13" customFormat="1">
      <c r="A105" s="13"/>
      <c r="B105" s="225"/>
      <c r="C105" s="226"/>
      <c r="D105" s="227" t="s">
        <v>170</v>
      </c>
      <c r="E105" s="228" t="s">
        <v>19</v>
      </c>
      <c r="F105" s="229" t="s">
        <v>2481</v>
      </c>
      <c r="G105" s="226"/>
      <c r="H105" s="228" t="s">
        <v>19</v>
      </c>
      <c r="I105" s="230"/>
      <c r="J105" s="226"/>
      <c r="K105" s="226"/>
      <c r="L105" s="231"/>
      <c r="M105" s="232"/>
      <c r="N105" s="233"/>
      <c r="O105" s="233"/>
      <c r="P105" s="233"/>
      <c r="Q105" s="233"/>
      <c r="R105" s="233"/>
      <c r="S105" s="233"/>
      <c r="T105" s="234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5" t="s">
        <v>170</v>
      </c>
      <c r="AU105" s="235" t="s">
        <v>79</v>
      </c>
      <c r="AV105" s="13" t="s">
        <v>77</v>
      </c>
      <c r="AW105" s="13" t="s">
        <v>31</v>
      </c>
      <c r="AX105" s="13" t="s">
        <v>69</v>
      </c>
      <c r="AY105" s="235" t="s">
        <v>159</v>
      </c>
    </row>
    <row r="106" s="14" customFormat="1">
      <c r="A106" s="14"/>
      <c r="B106" s="236"/>
      <c r="C106" s="237"/>
      <c r="D106" s="227" t="s">
        <v>170</v>
      </c>
      <c r="E106" s="238" t="s">
        <v>19</v>
      </c>
      <c r="F106" s="239" t="s">
        <v>2482</v>
      </c>
      <c r="G106" s="237"/>
      <c r="H106" s="240">
        <v>69</v>
      </c>
      <c r="I106" s="241"/>
      <c r="J106" s="237"/>
      <c r="K106" s="237"/>
      <c r="L106" s="242"/>
      <c r="M106" s="243"/>
      <c r="N106" s="244"/>
      <c r="O106" s="244"/>
      <c r="P106" s="244"/>
      <c r="Q106" s="244"/>
      <c r="R106" s="244"/>
      <c r="S106" s="244"/>
      <c r="T106" s="245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6" t="s">
        <v>170</v>
      </c>
      <c r="AU106" s="246" t="s">
        <v>79</v>
      </c>
      <c r="AV106" s="14" t="s">
        <v>79</v>
      </c>
      <c r="AW106" s="14" t="s">
        <v>31</v>
      </c>
      <c r="AX106" s="14" t="s">
        <v>69</v>
      </c>
      <c r="AY106" s="246" t="s">
        <v>159</v>
      </c>
    </row>
    <row r="107" s="13" customFormat="1">
      <c r="A107" s="13"/>
      <c r="B107" s="225"/>
      <c r="C107" s="226"/>
      <c r="D107" s="227" t="s">
        <v>170</v>
      </c>
      <c r="E107" s="228" t="s">
        <v>19</v>
      </c>
      <c r="F107" s="229" t="s">
        <v>2483</v>
      </c>
      <c r="G107" s="226"/>
      <c r="H107" s="228" t="s">
        <v>19</v>
      </c>
      <c r="I107" s="230"/>
      <c r="J107" s="226"/>
      <c r="K107" s="226"/>
      <c r="L107" s="231"/>
      <c r="M107" s="232"/>
      <c r="N107" s="233"/>
      <c r="O107" s="233"/>
      <c r="P107" s="233"/>
      <c r="Q107" s="233"/>
      <c r="R107" s="233"/>
      <c r="S107" s="233"/>
      <c r="T107" s="234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5" t="s">
        <v>170</v>
      </c>
      <c r="AU107" s="235" t="s">
        <v>79</v>
      </c>
      <c r="AV107" s="13" t="s">
        <v>77</v>
      </c>
      <c r="AW107" s="13" t="s">
        <v>31</v>
      </c>
      <c r="AX107" s="13" t="s">
        <v>69</v>
      </c>
      <c r="AY107" s="235" t="s">
        <v>159</v>
      </c>
    </row>
    <row r="108" s="14" customFormat="1">
      <c r="A108" s="14"/>
      <c r="B108" s="236"/>
      <c r="C108" s="237"/>
      <c r="D108" s="227" t="s">
        <v>170</v>
      </c>
      <c r="E108" s="238" t="s">
        <v>19</v>
      </c>
      <c r="F108" s="239" t="s">
        <v>2484</v>
      </c>
      <c r="G108" s="237"/>
      <c r="H108" s="240">
        <v>-49.799999999999997</v>
      </c>
      <c r="I108" s="241"/>
      <c r="J108" s="237"/>
      <c r="K108" s="237"/>
      <c r="L108" s="242"/>
      <c r="M108" s="243"/>
      <c r="N108" s="244"/>
      <c r="O108" s="244"/>
      <c r="P108" s="244"/>
      <c r="Q108" s="244"/>
      <c r="R108" s="244"/>
      <c r="S108" s="244"/>
      <c r="T108" s="245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46" t="s">
        <v>170</v>
      </c>
      <c r="AU108" s="246" t="s">
        <v>79</v>
      </c>
      <c r="AV108" s="14" t="s">
        <v>79</v>
      </c>
      <c r="AW108" s="14" t="s">
        <v>31</v>
      </c>
      <c r="AX108" s="14" t="s">
        <v>69</v>
      </c>
      <c r="AY108" s="246" t="s">
        <v>159</v>
      </c>
    </row>
    <row r="109" s="15" customFormat="1">
      <c r="A109" s="15"/>
      <c r="B109" s="247"/>
      <c r="C109" s="248"/>
      <c r="D109" s="227" t="s">
        <v>170</v>
      </c>
      <c r="E109" s="249" t="s">
        <v>19</v>
      </c>
      <c r="F109" s="250" t="s">
        <v>188</v>
      </c>
      <c r="G109" s="248"/>
      <c r="H109" s="251">
        <v>19.200000000000003</v>
      </c>
      <c r="I109" s="252"/>
      <c r="J109" s="248"/>
      <c r="K109" s="248"/>
      <c r="L109" s="253"/>
      <c r="M109" s="254"/>
      <c r="N109" s="255"/>
      <c r="O109" s="255"/>
      <c r="P109" s="255"/>
      <c r="Q109" s="255"/>
      <c r="R109" s="255"/>
      <c r="S109" s="255"/>
      <c r="T109" s="256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57" t="s">
        <v>170</v>
      </c>
      <c r="AU109" s="257" t="s">
        <v>79</v>
      </c>
      <c r="AV109" s="15" t="s">
        <v>166</v>
      </c>
      <c r="AW109" s="15" t="s">
        <v>31</v>
      </c>
      <c r="AX109" s="15" t="s">
        <v>77</v>
      </c>
      <c r="AY109" s="257" t="s">
        <v>159</v>
      </c>
    </row>
    <row r="110" s="2" customFormat="1" ht="24.15" customHeight="1">
      <c r="A110" s="41"/>
      <c r="B110" s="42"/>
      <c r="C110" s="207" t="s">
        <v>220</v>
      </c>
      <c r="D110" s="207" t="s">
        <v>161</v>
      </c>
      <c r="E110" s="208" t="s">
        <v>226</v>
      </c>
      <c r="F110" s="209" t="s">
        <v>227</v>
      </c>
      <c r="G110" s="210" t="s">
        <v>228</v>
      </c>
      <c r="H110" s="211">
        <v>34.560000000000002</v>
      </c>
      <c r="I110" s="212"/>
      <c r="J110" s="213">
        <f>ROUND(I110*H110,2)</f>
        <v>0</v>
      </c>
      <c r="K110" s="209" t="s">
        <v>165</v>
      </c>
      <c r="L110" s="47"/>
      <c r="M110" s="214" t="s">
        <v>19</v>
      </c>
      <c r="N110" s="215" t="s">
        <v>40</v>
      </c>
      <c r="O110" s="87"/>
      <c r="P110" s="216">
        <f>O110*H110</f>
        <v>0</v>
      </c>
      <c r="Q110" s="216">
        <v>0</v>
      </c>
      <c r="R110" s="216">
        <f>Q110*H110</f>
        <v>0</v>
      </c>
      <c r="S110" s="216">
        <v>0</v>
      </c>
      <c r="T110" s="217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18" t="s">
        <v>166</v>
      </c>
      <c r="AT110" s="218" t="s">
        <v>161</v>
      </c>
      <c r="AU110" s="218" t="s">
        <v>79</v>
      </c>
      <c r="AY110" s="20" t="s">
        <v>159</v>
      </c>
      <c r="BE110" s="219">
        <f>IF(N110="základní",J110,0)</f>
        <v>0</v>
      </c>
      <c r="BF110" s="219">
        <f>IF(N110="snížená",J110,0)</f>
        <v>0</v>
      </c>
      <c r="BG110" s="219">
        <f>IF(N110="zákl. přenesená",J110,0)</f>
        <v>0</v>
      </c>
      <c r="BH110" s="219">
        <f>IF(N110="sníž. přenesená",J110,0)</f>
        <v>0</v>
      </c>
      <c r="BI110" s="219">
        <f>IF(N110="nulová",J110,0)</f>
        <v>0</v>
      </c>
      <c r="BJ110" s="20" t="s">
        <v>77</v>
      </c>
      <c r="BK110" s="219">
        <f>ROUND(I110*H110,2)</f>
        <v>0</v>
      </c>
      <c r="BL110" s="20" t="s">
        <v>166</v>
      </c>
      <c r="BM110" s="218" t="s">
        <v>2485</v>
      </c>
    </row>
    <row r="111" s="2" customFormat="1">
      <c r="A111" s="41"/>
      <c r="B111" s="42"/>
      <c r="C111" s="43"/>
      <c r="D111" s="220" t="s">
        <v>168</v>
      </c>
      <c r="E111" s="43"/>
      <c r="F111" s="221" t="s">
        <v>230</v>
      </c>
      <c r="G111" s="43"/>
      <c r="H111" s="43"/>
      <c r="I111" s="222"/>
      <c r="J111" s="43"/>
      <c r="K111" s="43"/>
      <c r="L111" s="47"/>
      <c r="M111" s="223"/>
      <c r="N111" s="224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168</v>
      </c>
      <c r="AU111" s="20" t="s">
        <v>79</v>
      </c>
    </row>
    <row r="112" s="14" customFormat="1">
      <c r="A112" s="14"/>
      <c r="B112" s="236"/>
      <c r="C112" s="237"/>
      <c r="D112" s="227" t="s">
        <v>170</v>
      </c>
      <c r="E112" s="238" t="s">
        <v>19</v>
      </c>
      <c r="F112" s="239" t="s">
        <v>2486</v>
      </c>
      <c r="G112" s="237"/>
      <c r="H112" s="240">
        <v>34.560000000000002</v>
      </c>
      <c r="I112" s="241"/>
      <c r="J112" s="237"/>
      <c r="K112" s="237"/>
      <c r="L112" s="242"/>
      <c r="M112" s="243"/>
      <c r="N112" s="244"/>
      <c r="O112" s="244"/>
      <c r="P112" s="244"/>
      <c r="Q112" s="244"/>
      <c r="R112" s="244"/>
      <c r="S112" s="244"/>
      <c r="T112" s="245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46" t="s">
        <v>170</v>
      </c>
      <c r="AU112" s="246" t="s">
        <v>79</v>
      </c>
      <c r="AV112" s="14" t="s">
        <v>79</v>
      </c>
      <c r="AW112" s="14" t="s">
        <v>31</v>
      </c>
      <c r="AX112" s="14" t="s">
        <v>77</v>
      </c>
      <c r="AY112" s="246" t="s">
        <v>159</v>
      </c>
    </row>
    <row r="113" s="2" customFormat="1" ht="24.15" customHeight="1">
      <c r="A113" s="41"/>
      <c r="B113" s="42"/>
      <c r="C113" s="207" t="s">
        <v>225</v>
      </c>
      <c r="D113" s="207" t="s">
        <v>161</v>
      </c>
      <c r="E113" s="208" t="s">
        <v>243</v>
      </c>
      <c r="F113" s="209" t="s">
        <v>244</v>
      </c>
      <c r="G113" s="210" t="s">
        <v>164</v>
      </c>
      <c r="H113" s="211">
        <v>49.799999999999997</v>
      </c>
      <c r="I113" s="212"/>
      <c r="J113" s="213">
        <f>ROUND(I113*H113,2)</f>
        <v>0</v>
      </c>
      <c r="K113" s="209" t="s">
        <v>165</v>
      </c>
      <c r="L113" s="47"/>
      <c r="M113" s="214" t="s">
        <v>19</v>
      </c>
      <c r="N113" s="215" t="s">
        <v>40</v>
      </c>
      <c r="O113" s="87"/>
      <c r="P113" s="216">
        <f>O113*H113</f>
        <v>0</v>
      </c>
      <c r="Q113" s="216">
        <v>0</v>
      </c>
      <c r="R113" s="216">
        <f>Q113*H113</f>
        <v>0</v>
      </c>
      <c r="S113" s="216">
        <v>0</v>
      </c>
      <c r="T113" s="217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18" t="s">
        <v>166</v>
      </c>
      <c r="AT113" s="218" t="s">
        <v>161</v>
      </c>
      <c r="AU113" s="218" t="s">
        <v>79</v>
      </c>
      <c r="AY113" s="20" t="s">
        <v>159</v>
      </c>
      <c r="BE113" s="219">
        <f>IF(N113="základní",J113,0)</f>
        <v>0</v>
      </c>
      <c r="BF113" s="219">
        <f>IF(N113="snížená",J113,0)</f>
        <v>0</v>
      </c>
      <c r="BG113" s="219">
        <f>IF(N113="zákl. přenesená",J113,0)</f>
        <v>0</v>
      </c>
      <c r="BH113" s="219">
        <f>IF(N113="sníž. přenesená",J113,0)</f>
        <v>0</v>
      </c>
      <c r="BI113" s="219">
        <f>IF(N113="nulová",J113,0)</f>
        <v>0</v>
      </c>
      <c r="BJ113" s="20" t="s">
        <v>77</v>
      </c>
      <c r="BK113" s="219">
        <f>ROUND(I113*H113,2)</f>
        <v>0</v>
      </c>
      <c r="BL113" s="20" t="s">
        <v>166</v>
      </c>
      <c r="BM113" s="218" t="s">
        <v>2487</v>
      </c>
    </row>
    <row r="114" s="2" customFormat="1">
      <c r="A114" s="41"/>
      <c r="B114" s="42"/>
      <c r="C114" s="43"/>
      <c r="D114" s="220" t="s">
        <v>168</v>
      </c>
      <c r="E114" s="43"/>
      <c r="F114" s="221" t="s">
        <v>246</v>
      </c>
      <c r="G114" s="43"/>
      <c r="H114" s="43"/>
      <c r="I114" s="222"/>
      <c r="J114" s="43"/>
      <c r="K114" s="43"/>
      <c r="L114" s="47"/>
      <c r="M114" s="223"/>
      <c r="N114" s="224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168</v>
      </c>
      <c r="AU114" s="20" t="s">
        <v>79</v>
      </c>
    </row>
    <row r="115" s="14" customFormat="1">
      <c r="A115" s="14"/>
      <c r="B115" s="236"/>
      <c r="C115" s="237"/>
      <c r="D115" s="227" t="s">
        <v>170</v>
      </c>
      <c r="E115" s="238" t="s">
        <v>19</v>
      </c>
      <c r="F115" s="239" t="s">
        <v>2488</v>
      </c>
      <c r="G115" s="237"/>
      <c r="H115" s="240">
        <v>49.799999999999997</v>
      </c>
      <c r="I115" s="241"/>
      <c r="J115" s="237"/>
      <c r="K115" s="237"/>
      <c r="L115" s="242"/>
      <c r="M115" s="243"/>
      <c r="N115" s="244"/>
      <c r="O115" s="244"/>
      <c r="P115" s="244"/>
      <c r="Q115" s="244"/>
      <c r="R115" s="244"/>
      <c r="S115" s="244"/>
      <c r="T115" s="245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6" t="s">
        <v>170</v>
      </c>
      <c r="AU115" s="246" t="s">
        <v>79</v>
      </c>
      <c r="AV115" s="14" t="s">
        <v>79</v>
      </c>
      <c r="AW115" s="14" t="s">
        <v>31</v>
      </c>
      <c r="AX115" s="14" t="s">
        <v>77</v>
      </c>
      <c r="AY115" s="246" t="s">
        <v>159</v>
      </c>
    </row>
    <row r="116" s="2" customFormat="1" ht="37.8" customHeight="1">
      <c r="A116" s="41"/>
      <c r="B116" s="42"/>
      <c r="C116" s="207" t="s">
        <v>232</v>
      </c>
      <c r="D116" s="207" t="s">
        <v>161</v>
      </c>
      <c r="E116" s="208" t="s">
        <v>2489</v>
      </c>
      <c r="F116" s="209" t="s">
        <v>2490</v>
      </c>
      <c r="G116" s="210" t="s">
        <v>164</v>
      </c>
      <c r="H116" s="211">
        <v>0.95999999999999996</v>
      </c>
      <c r="I116" s="212"/>
      <c r="J116" s="213">
        <f>ROUND(I116*H116,2)</f>
        <v>0</v>
      </c>
      <c r="K116" s="209" t="s">
        <v>165</v>
      </c>
      <c r="L116" s="47"/>
      <c r="M116" s="214" t="s">
        <v>19</v>
      </c>
      <c r="N116" s="215" t="s">
        <v>40</v>
      </c>
      <c r="O116" s="87"/>
      <c r="P116" s="216">
        <f>O116*H116</f>
        <v>0</v>
      </c>
      <c r="Q116" s="216">
        <v>0</v>
      </c>
      <c r="R116" s="216">
        <f>Q116*H116</f>
        <v>0</v>
      </c>
      <c r="S116" s="216">
        <v>0</v>
      </c>
      <c r="T116" s="217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18" t="s">
        <v>166</v>
      </c>
      <c r="AT116" s="218" t="s">
        <v>161</v>
      </c>
      <c r="AU116" s="218" t="s">
        <v>79</v>
      </c>
      <c r="AY116" s="20" t="s">
        <v>159</v>
      </c>
      <c r="BE116" s="219">
        <f>IF(N116="základní",J116,0)</f>
        <v>0</v>
      </c>
      <c r="BF116" s="219">
        <f>IF(N116="snížená",J116,0)</f>
        <v>0</v>
      </c>
      <c r="BG116" s="219">
        <f>IF(N116="zákl. přenesená",J116,0)</f>
        <v>0</v>
      </c>
      <c r="BH116" s="219">
        <f>IF(N116="sníž. přenesená",J116,0)</f>
        <v>0</v>
      </c>
      <c r="BI116" s="219">
        <f>IF(N116="nulová",J116,0)</f>
        <v>0</v>
      </c>
      <c r="BJ116" s="20" t="s">
        <v>77</v>
      </c>
      <c r="BK116" s="219">
        <f>ROUND(I116*H116,2)</f>
        <v>0</v>
      </c>
      <c r="BL116" s="20" t="s">
        <v>166</v>
      </c>
      <c r="BM116" s="218" t="s">
        <v>2491</v>
      </c>
    </row>
    <row r="117" s="2" customFormat="1">
      <c r="A117" s="41"/>
      <c r="B117" s="42"/>
      <c r="C117" s="43"/>
      <c r="D117" s="220" t="s">
        <v>168</v>
      </c>
      <c r="E117" s="43"/>
      <c r="F117" s="221" t="s">
        <v>2492</v>
      </c>
      <c r="G117" s="43"/>
      <c r="H117" s="43"/>
      <c r="I117" s="222"/>
      <c r="J117" s="43"/>
      <c r="K117" s="43"/>
      <c r="L117" s="47"/>
      <c r="M117" s="223"/>
      <c r="N117" s="224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168</v>
      </c>
      <c r="AU117" s="20" t="s">
        <v>79</v>
      </c>
    </row>
    <row r="118" s="2" customFormat="1" ht="16.5" customHeight="1">
      <c r="A118" s="41"/>
      <c r="B118" s="42"/>
      <c r="C118" s="258" t="s">
        <v>237</v>
      </c>
      <c r="D118" s="258" t="s">
        <v>316</v>
      </c>
      <c r="E118" s="259" t="s">
        <v>2493</v>
      </c>
      <c r="F118" s="260" t="s">
        <v>2494</v>
      </c>
      <c r="G118" s="261" t="s">
        <v>228</v>
      </c>
      <c r="H118" s="262">
        <v>1.9199999999999999</v>
      </c>
      <c r="I118" s="263"/>
      <c r="J118" s="264">
        <f>ROUND(I118*H118,2)</f>
        <v>0</v>
      </c>
      <c r="K118" s="260" t="s">
        <v>165</v>
      </c>
      <c r="L118" s="265"/>
      <c r="M118" s="266" t="s">
        <v>19</v>
      </c>
      <c r="N118" s="267" t="s">
        <v>40</v>
      </c>
      <c r="O118" s="87"/>
      <c r="P118" s="216">
        <f>O118*H118</f>
        <v>0</v>
      </c>
      <c r="Q118" s="216">
        <v>1</v>
      </c>
      <c r="R118" s="216">
        <f>Q118*H118</f>
        <v>1.9199999999999999</v>
      </c>
      <c r="S118" s="216">
        <v>0</v>
      </c>
      <c r="T118" s="217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18" t="s">
        <v>225</v>
      </c>
      <c r="AT118" s="218" t="s">
        <v>316</v>
      </c>
      <c r="AU118" s="218" t="s">
        <v>79</v>
      </c>
      <c r="AY118" s="20" t="s">
        <v>159</v>
      </c>
      <c r="BE118" s="219">
        <f>IF(N118="základní",J118,0)</f>
        <v>0</v>
      </c>
      <c r="BF118" s="219">
        <f>IF(N118="snížená",J118,0)</f>
        <v>0</v>
      </c>
      <c r="BG118" s="219">
        <f>IF(N118="zákl. přenesená",J118,0)</f>
        <v>0</v>
      </c>
      <c r="BH118" s="219">
        <f>IF(N118="sníž. přenesená",J118,0)</f>
        <v>0</v>
      </c>
      <c r="BI118" s="219">
        <f>IF(N118="nulová",J118,0)</f>
        <v>0</v>
      </c>
      <c r="BJ118" s="20" t="s">
        <v>77</v>
      </c>
      <c r="BK118" s="219">
        <f>ROUND(I118*H118,2)</f>
        <v>0</v>
      </c>
      <c r="BL118" s="20" t="s">
        <v>166</v>
      </c>
      <c r="BM118" s="218" t="s">
        <v>2495</v>
      </c>
    </row>
    <row r="119" s="14" customFormat="1">
      <c r="A119" s="14"/>
      <c r="B119" s="236"/>
      <c r="C119" s="237"/>
      <c r="D119" s="227" t="s">
        <v>170</v>
      </c>
      <c r="E119" s="238" t="s">
        <v>19</v>
      </c>
      <c r="F119" s="239" t="s">
        <v>2496</v>
      </c>
      <c r="G119" s="237"/>
      <c r="H119" s="240">
        <v>1.9199999999999999</v>
      </c>
      <c r="I119" s="241"/>
      <c r="J119" s="237"/>
      <c r="K119" s="237"/>
      <c r="L119" s="242"/>
      <c r="M119" s="243"/>
      <c r="N119" s="244"/>
      <c r="O119" s="244"/>
      <c r="P119" s="244"/>
      <c r="Q119" s="244"/>
      <c r="R119" s="244"/>
      <c r="S119" s="244"/>
      <c r="T119" s="245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46" t="s">
        <v>170</v>
      </c>
      <c r="AU119" s="246" t="s">
        <v>79</v>
      </c>
      <c r="AV119" s="14" t="s">
        <v>79</v>
      </c>
      <c r="AW119" s="14" t="s">
        <v>31</v>
      </c>
      <c r="AX119" s="14" t="s">
        <v>77</v>
      </c>
      <c r="AY119" s="246" t="s">
        <v>159</v>
      </c>
    </row>
    <row r="120" s="12" customFormat="1" ht="22.8" customHeight="1">
      <c r="A120" s="12"/>
      <c r="B120" s="191"/>
      <c r="C120" s="192"/>
      <c r="D120" s="193" t="s">
        <v>68</v>
      </c>
      <c r="E120" s="205" t="s">
        <v>79</v>
      </c>
      <c r="F120" s="205" t="s">
        <v>2497</v>
      </c>
      <c r="G120" s="192"/>
      <c r="H120" s="192"/>
      <c r="I120" s="195"/>
      <c r="J120" s="206">
        <f>BK120</f>
        <v>0</v>
      </c>
      <c r="K120" s="192"/>
      <c r="L120" s="197"/>
      <c r="M120" s="198"/>
      <c r="N120" s="199"/>
      <c r="O120" s="199"/>
      <c r="P120" s="200">
        <f>SUM(P121:P144)</f>
        <v>0</v>
      </c>
      <c r="Q120" s="199"/>
      <c r="R120" s="200">
        <f>SUM(R121:R144)</f>
        <v>51.766525439999995</v>
      </c>
      <c r="S120" s="199"/>
      <c r="T120" s="201">
        <f>SUM(T121:T144)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02" t="s">
        <v>77</v>
      </c>
      <c r="AT120" s="203" t="s">
        <v>68</v>
      </c>
      <c r="AU120" s="203" t="s">
        <v>77</v>
      </c>
      <c r="AY120" s="202" t="s">
        <v>159</v>
      </c>
      <c r="BK120" s="204">
        <f>SUM(BK121:BK144)</f>
        <v>0</v>
      </c>
    </row>
    <row r="121" s="2" customFormat="1" ht="16.5" customHeight="1">
      <c r="A121" s="41"/>
      <c r="B121" s="42"/>
      <c r="C121" s="207" t="s">
        <v>242</v>
      </c>
      <c r="D121" s="207" t="s">
        <v>161</v>
      </c>
      <c r="E121" s="208" t="s">
        <v>376</v>
      </c>
      <c r="F121" s="209" t="s">
        <v>377</v>
      </c>
      <c r="G121" s="210" t="s">
        <v>251</v>
      </c>
      <c r="H121" s="211">
        <v>5.4000000000000004</v>
      </c>
      <c r="I121" s="212"/>
      <c r="J121" s="213">
        <f>ROUND(I121*H121,2)</f>
        <v>0</v>
      </c>
      <c r="K121" s="209" t="s">
        <v>165</v>
      </c>
      <c r="L121" s="47"/>
      <c r="M121" s="214" t="s">
        <v>19</v>
      </c>
      <c r="N121" s="215" t="s">
        <v>40</v>
      </c>
      <c r="O121" s="87"/>
      <c r="P121" s="216">
        <f>O121*H121</f>
        <v>0</v>
      </c>
      <c r="Q121" s="216">
        <v>0.00116</v>
      </c>
      <c r="R121" s="216">
        <f>Q121*H121</f>
        <v>0.0062640000000000005</v>
      </c>
      <c r="S121" s="216">
        <v>0</v>
      </c>
      <c r="T121" s="217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18" t="s">
        <v>166</v>
      </c>
      <c r="AT121" s="218" t="s">
        <v>161</v>
      </c>
      <c r="AU121" s="218" t="s">
        <v>79</v>
      </c>
      <c r="AY121" s="20" t="s">
        <v>159</v>
      </c>
      <c r="BE121" s="219">
        <f>IF(N121="základní",J121,0)</f>
        <v>0</v>
      </c>
      <c r="BF121" s="219">
        <f>IF(N121="snížená",J121,0)</f>
        <v>0</v>
      </c>
      <c r="BG121" s="219">
        <f>IF(N121="zákl. přenesená",J121,0)</f>
        <v>0</v>
      </c>
      <c r="BH121" s="219">
        <f>IF(N121="sníž. přenesená",J121,0)</f>
        <v>0</v>
      </c>
      <c r="BI121" s="219">
        <f>IF(N121="nulová",J121,0)</f>
        <v>0</v>
      </c>
      <c r="BJ121" s="20" t="s">
        <v>77</v>
      </c>
      <c r="BK121" s="219">
        <f>ROUND(I121*H121,2)</f>
        <v>0</v>
      </c>
      <c r="BL121" s="20" t="s">
        <v>166</v>
      </c>
      <c r="BM121" s="218" t="s">
        <v>2498</v>
      </c>
    </row>
    <row r="122" s="2" customFormat="1">
      <c r="A122" s="41"/>
      <c r="B122" s="42"/>
      <c r="C122" s="43"/>
      <c r="D122" s="220" t="s">
        <v>168</v>
      </c>
      <c r="E122" s="43"/>
      <c r="F122" s="221" t="s">
        <v>379</v>
      </c>
      <c r="G122" s="43"/>
      <c r="H122" s="43"/>
      <c r="I122" s="222"/>
      <c r="J122" s="43"/>
      <c r="K122" s="43"/>
      <c r="L122" s="47"/>
      <c r="M122" s="223"/>
      <c r="N122" s="224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168</v>
      </c>
      <c r="AU122" s="20" t="s">
        <v>79</v>
      </c>
    </row>
    <row r="123" s="2" customFormat="1" ht="24.15" customHeight="1">
      <c r="A123" s="41"/>
      <c r="B123" s="42"/>
      <c r="C123" s="207" t="s">
        <v>8</v>
      </c>
      <c r="D123" s="207" t="s">
        <v>161</v>
      </c>
      <c r="E123" s="208" t="s">
        <v>2499</v>
      </c>
      <c r="F123" s="209" t="s">
        <v>2500</v>
      </c>
      <c r="G123" s="210" t="s">
        <v>197</v>
      </c>
      <c r="H123" s="211">
        <v>96</v>
      </c>
      <c r="I123" s="212"/>
      <c r="J123" s="213">
        <f>ROUND(I123*H123,2)</f>
        <v>0</v>
      </c>
      <c r="K123" s="209" t="s">
        <v>165</v>
      </c>
      <c r="L123" s="47"/>
      <c r="M123" s="214" t="s">
        <v>19</v>
      </c>
      <c r="N123" s="215" t="s">
        <v>40</v>
      </c>
      <c r="O123" s="87"/>
      <c r="P123" s="216">
        <f>O123*H123</f>
        <v>0</v>
      </c>
      <c r="Q123" s="216">
        <v>0.00010000000000000001</v>
      </c>
      <c r="R123" s="216">
        <f>Q123*H123</f>
        <v>0.0096000000000000009</v>
      </c>
      <c r="S123" s="216">
        <v>0</v>
      </c>
      <c r="T123" s="217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18" t="s">
        <v>166</v>
      </c>
      <c r="AT123" s="218" t="s">
        <v>161</v>
      </c>
      <c r="AU123" s="218" t="s">
        <v>79</v>
      </c>
      <c r="AY123" s="20" t="s">
        <v>159</v>
      </c>
      <c r="BE123" s="219">
        <f>IF(N123="základní",J123,0)</f>
        <v>0</v>
      </c>
      <c r="BF123" s="219">
        <f>IF(N123="snížená",J123,0)</f>
        <v>0</v>
      </c>
      <c r="BG123" s="219">
        <f>IF(N123="zákl. přenesená",J123,0)</f>
        <v>0</v>
      </c>
      <c r="BH123" s="219">
        <f>IF(N123="sníž. přenesená",J123,0)</f>
        <v>0</v>
      </c>
      <c r="BI123" s="219">
        <f>IF(N123="nulová",J123,0)</f>
        <v>0</v>
      </c>
      <c r="BJ123" s="20" t="s">
        <v>77</v>
      </c>
      <c r="BK123" s="219">
        <f>ROUND(I123*H123,2)</f>
        <v>0</v>
      </c>
      <c r="BL123" s="20" t="s">
        <v>166</v>
      </c>
      <c r="BM123" s="218" t="s">
        <v>2501</v>
      </c>
    </row>
    <row r="124" s="2" customFormat="1">
      <c r="A124" s="41"/>
      <c r="B124" s="42"/>
      <c r="C124" s="43"/>
      <c r="D124" s="220" t="s">
        <v>168</v>
      </c>
      <c r="E124" s="43"/>
      <c r="F124" s="221" t="s">
        <v>2502</v>
      </c>
      <c r="G124" s="43"/>
      <c r="H124" s="43"/>
      <c r="I124" s="222"/>
      <c r="J124" s="43"/>
      <c r="K124" s="43"/>
      <c r="L124" s="47"/>
      <c r="M124" s="223"/>
      <c r="N124" s="224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168</v>
      </c>
      <c r="AU124" s="20" t="s">
        <v>79</v>
      </c>
    </row>
    <row r="125" s="13" customFormat="1">
      <c r="A125" s="13"/>
      <c r="B125" s="225"/>
      <c r="C125" s="226"/>
      <c r="D125" s="227" t="s">
        <v>170</v>
      </c>
      <c r="E125" s="228" t="s">
        <v>19</v>
      </c>
      <c r="F125" s="229" t="s">
        <v>2503</v>
      </c>
      <c r="G125" s="226"/>
      <c r="H125" s="228" t="s">
        <v>19</v>
      </c>
      <c r="I125" s="230"/>
      <c r="J125" s="226"/>
      <c r="K125" s="226"/>
      <c r="L125" s="231"/>
      <c r="M125" s="232"/>
      <c r="N125" s="233"/>
      <c r="O125" s="233"/>
      <c r="P125" s="233"/>
      <c r="Q125" s="233"/>
      <c r="R125" s="233"/>
      <c r="S125" s="233"/>
      <c r="T125" s="234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5" t="s">
        <v>170</v>
      </c>
      <c r="AU125" s="235" t="s">
        <v>79</v>
      </c>
      <c r="AV125" s="13" t="s">
        <v>77</v>
      </c>
      <c r="AW125" s="13" t="s">
        <v>31</v>
      </c>
      <c r="AX125" s="13" t="s">
        <v>69</v>
      </c>
      <c r="AY125" s="235" t="s">
        <v>159</v>
      </c>
    </row>
    <row r="126" s="14" customFormat="1">
      <c r="A126" s="14"/>
      <c r="B126" s="236"/>
      <c r="C126" s="237"/>
      <c r="D126" s="227" t="s">
        <v>170</v>
      </c>
      <c r="E126" s="238" t="s">
        <v>19</v>
      </c>
      <c r="F126" s="239" t="s">
        <v>754</v>
      </c>
      <c r="G126" s="237"/>
      <c r="H126" s="240">
        <v>96</v>
      </c>
      <c r="I126" s="241"/>
      <c r="J126" s="237"/>
      <c r="K126" s="237"/>
      <c r="L126" s="242"/>
      <c r="M126" s="243"/>
      <c r="N126" s="244"/>
      <c r="O126" s="244"/>
      <c r="P126" s="244"/>
      <c r="Q126" s="244"/>
      <c r="R126" s="244"/>
      <c r="S126" s="244"/>
      <c r="T126" s="245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46" t="s">
        <v>170</v>
      </c>
      <c r="AU126" s="246" t="s">
        <v>79</v>
      </c>
      <c r="AV126" s="14" t="s">
        <v>79</v>
      </c>
      <c r="AW126" s="14" t="s">
        <v>31</v>
      </c>
      <c r="AX126" s="14" t="s">
        <v>77</v>
      </c>
      <c r="AY126" s="246" t="s">
        <v>159</v>
      </c>
    </row>
    <row r="127" s="2" customFormat="1" ht="16.5" customHeight="1">
      <c r="A127" s="41"/>
      <c r="B127" s="42"/>
      <c r="C127" s="258" t="s">
        <v>254</v>
      </c>
      <c r="D127" s="258" t="s">
        <v>316</v>
      </c>
      <c r="E127" s="259" t="s">
        <v>2504</v>
      </c>
      <c r="F127" s="260" t="s">
        <v>2505</v>
      </c>
      <c r="G127" s="261" t="s">
        <v>197</v>
      </c>
      <c r="H127" s="262">
        <v>117.12000000000001</v>
      </c>
      <c r="I127" s="263"/>
      <c r="J127" s="264">
        <f>ROUND(I127*H127,2)</f>
        <v>0</v>
      </c>
      <c r="K127" s="260" t="s">
        <v>165</v>
      </c>
      <c r="L127" s="265"/>
      <c r="M127" s="266" t="s">
        <v>19</v>
      </c>
      <c r="N127" s="267" t="s">
        <v>40</v>
      </c>
      <c r="O127" s="87"/>
      <c r="P127" s="216">
        <f>O127*H127</f>
        <v>0</v>
      </c>
      <c r="Q127" s="216">
        <v>0.00020000000000000001</v>
      </c>
      <c r="R127" s="216">
        <f>Q127*H127</f>
        <v>0.023424</v>
      </c>
      <c r="S127" s="216">
        <v>0</v>
      </c>
      <c r="T127" s="217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18" t="s">
        <v>225</v>
      </c>
      <c r="AT127" s="218" t="s">
        <v>316</v>
      </c>
      <c r="AU127" s="218" t="s">
        <v>79</v>
      </c>
      <c r="AY127" s="20" t="s">
        <v>159</v>
      </c>
      <c r="BE127" s="219">
        <f>IF(N127="základní",J127,0)</f>
        <v>0</v>
      </c>
      <c r="BF127" s="219">
        <f>IF(N127="snížená",J127,0)</f>
        <v>0</v>
      </c>
      <c r="BG127" s="219">
        <f>IF(N127="zákl. přenesená",J127,0)</f>
        <v>0</v>
      </c>
      <c r="BH127" s="219">
        <f>IF(N127="sníž. přenesená",J127,0)</f>
        <v>0</v>
      </c>
      <c r="BI127" s="219">
        <f>IF(N127="nulová",J127,0)</f>
        <v>0</v>
      </c>
      <c r="BJ127" s="20" t="s">
        <v>77</v>
      </c>
      <c r="BK127" s="219">
        <f>ROUND(I127*H127,2)</f>
        <v>0</v>
      </c>
      <c r="BL127" s="20" t="s">
        <v>166</v>
      </c>
      <c r="BM127" s="218" t="s">
        <v>2506</v>
      </c>
    </row>
    <row r="128" s="14" customFormat="1">
      <c r="A128" s="14"/>
      <c r="B128" s="236"/>
      <c r="C128" s="237"/>
      <c r="D128" s="227" t="s">
        <v>170</v>
      </c>
      <c r="E128" s="238" t="s">
        <v>19</v>
      </c>
      <c r="F128" s="239" t="s">
        <v>2507</v>
      </c>
      <c r="G128" s="237"/>
      <c r="H128" s="240">
        <v>117.12000000000001</v>
      </c>
      <c r="I128" s="241"/>
      <c r="J128" s="237"/>
      <c r="K128" s="237"/>
      <c r="L128" s="242"/>
      <c r="M128" s="243"/>
      <c r="N128" s="244"/>
      <c r="O128" s="244"/>
      <c r="P128" s="244"/>
      <c r="Q128" s="244"/>
      <c r="R128" s="244"/>
      <c r="S128" s="244"/>
      <c r="T128" s="245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46" t="s">
        <v>170</v>
      </c>
      <c r="AU128" s="246" t="s">
        <v>79</v>
      </c>
      <c r="AV128" s="14" t="s">
        <v>79</v>
      </c>
      <c r="AW128" s="14" t="s">
        <v>31</v>
      </c>
      <c r="AX128" s="14" t="s">
        <v>77</v>
      </c>
      <c r="AY128" s="246" t="s">
        <v>159</v>
      </c>
    </row>
    <row r="129" s="2" customFormat="1" ht="21.75" customHeight="1">
      <c r="A129" s="41"/>
      <c r="B129" s="42"/>
      <c r="C129" s="207" t="s">
        <v>260</v>
      </c>
      <c r="D129" s="207" t="s">
        <v>161</v>
      </c>
      <c r="E129" s="208" t="s">
        <v>2508</v>
      </c>
      <c r="F129" s="209" t="s">
        <v>2509</v>
      </c>
      <c r="G129" s="210" t="s">
        <v>164</v>
      </c>
      <c r="H129" s="211">
        <v>3.2799999999999998</v>
      </c>
      <c r="I129" s="212"/>
      <c r="J129" s="213">
        <f>ROUND(I129*H129,2)</f>
        <v>0</v>
      </c>
      <c r="K129" s="209" t="s">
        <v>165</v>
      </c>
      <c r="L129" s="47"/>
      <c r="M129" s="214" t="s">
        <v>19</v>
      </c>
      <c r="N129" s="215" t="s">
        <v>40</v>
      </c>
      <c r="O129" s="87"/>
      <c r="P129" s="216">
        <f>O129*H129</f>
        <v>0</v>
      </c>
      <c r="Q129" s="216">
        <v>2.1600000000000001</v>
      </c>
      <c r="R129" s="216">
        <f>Q129*H129</f>
        <v>7.0848000000000004</v>
      </c>
      <c r="S129" s="216">
        <v>0</v>
      </c>
      <c r="T129" s="217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18" t="s">
        <v>166</v>
      </c>
      <c r="AT129" s="218" t="s">
        <v>161</v>
      </c>
      <c r="AU129" s="218" t="s">
        <v>79</v>
      </c>
      <c r="AY129" s="20" t="s">
        <v>159</v>
      </c>
      <c r="BE129" s="219">
        <f>IF(N129="základní",J129,0)</f>
        <v>0</v>
      </c>
      <c r="BF129" s="219">
        <f>IF(N129="snížená",J129,0)</f>
        <v>0</v>
      </c>
      <c r="BG129" s="219">
        <f>IF(N129="zákl. přenesená",J129,0)</f>
        <v>0</v>
      </c>
      <c r="BH129" s="219">
        <f>IF(N129="sníž. přenesená",J129,0)</f>
        <v>0</v>
      </c>
      <c r="BI129" s="219">
        <f>IF(N129="nulová",J129,0)</f>
        <v>0</v>
      </c>
      <c r="BJ129" s="20" t="s">
        <v>77</v>
      </c>
      <c r="BK129" s="219">
        <f>ROUND(I129*H129,2)</f>
        <v>0</v>
      </c>
      <c r="BL129" s="20" t="s">
        <v>166</v>
      </c>
      <c r="BM129" s="218" t="s">
        <v>2510</v>
      </c>
    </row>
    <row r="130" s="2" customFormat="1">
      <c r="A130" s="41"/>
      <c r="B130" s="42"/>
      <c r="C130" s="43"/>
      <c r="D130" s="220" t="s">
        <v>168</v>
      </c>
      <c r="E130" s="43"/>
      <c r="F130" s="221" t="s">
        <v>2511</v>
      </c>
      <c r="G130" s="43"/>
      <c r="H130" s="43"/>
      <c r="I130" s="222"/>
      <c r="J130" s="43"/>
      <c r="K130" s="43"/>
      <c r="L130" s="47"/>
      <c r="M130" s="223"/>
      <c r="N130" s="224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168</v>
      </c>
      <c r="AU130" s="20" t="s">
        <v>79</v>
      </c>
    </row>
    <row r="131" s="14" customFormat="1">
      <c r="A131" s="14"/>
      <c r="B131" s="236"/>
      <c r="C131" s="237"/>
      <c r="D131" s="227" t="s">
        <v>170</v>
      </c>
      <c r="E131" s="238" t="s">
        <v>19</v>
      </c>
      <c r="F131" s="239" t="s">
        <v>2512</v>
      </c>
      <c r="G131" s="237"/>
      <c r="H131" s="240">
        <v>3.2799999999999998</v>
      </c>
      <c r="I131" s="241"/>
      <c r="J131" s="237"/>
      <c r="K131" s="237"/>
      <c r="L131" s="242"/>
      <c r="M131" s="243"/>
      <c r="N131" s="244"/>
      <c r="O131" s="244"/>
      <c r="P131" s="244"/>
      <c r="Q131" s="244"/>
      <c r="R131" s="244"/>
      <c r="S131" s="244"/>
      <c r="T131" s="245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6" t="s">
        <v>170</v>
      </c>
      <c r="AU131" s="246" t="s">
        <v>79</v>
      </c>
      <c r="AV131" s="14" t="s">
        <v>79</v>
      </c>
      <c r="AW131" s="14" t="s">
        <v>31</v>
      </c>
      <c r="AX131" s="14" t="s">
        <v>77</v>
      </c>
      <c r="AY131" s="246" t="s">
        <v>159</v>
      </c>
    </row>
    <row r="132" s="2" customFormat="1" ht="16.5" customHeight="1">
      <c r="A132" s="41"/>
      <c r="B132" s="42"/>
      <c r="C132" s="207" t="s">
        <v>268</v>
      </c>
      <c r="D132" s="207" t="s">
        <v>161</v>
      </c>
      <c r="E132" s="208" t="s">
        <v>2513</v>
      </c>
      <c r="F132" s="209" t="s">
        <v>2514</v>
      </c>
      <c r="G132" s="210" t="s">
        <v>164</v>
      </c>
      <c r="H132" s="211">
        <v>21.899999999999999</v>
      </c>
      <c r="I132" s="212"/>
      <c r="J132" s="213">
        <f>ROUND(I132*H132,2)</f>
        <v>0</v>
      </c>
      <c r="K132" s="209" t="s">
        <v>165</v>
      </c>
      <c r="L132" s="47"/>
      <c r="M132" s="214" t="s">
        <v>19</v>
      </c>
      <c r="N132" s="215" t="s">
        <v>40</v>
      </c>
      <c r="O132" s="87"/>
      <c r="P132" s="216">
        <f>O132*H132</f>
        <v>0</v>
      </c>
      <c r="Q132" s="216">
        <v>1.98</v>
      </c>
      <c r="R132" s="216">
        <f>Q132*H132</f>
        <v>43.361999999999995</v>
      </c>
      <c r="S132" s="216">
        <v>0</v>
      </c>
      <c r="T132" s="217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18" t="s">
        <v>166</v>
      </c>
      <c r="AT132" s="218" t="s">
        <v>161</v>
      </c>
      <c r="AU132" s="218" t="s">
        <v>79</v>
      </c>
      <c r="AY132" s="20" t="s">
        <v>159</v>
      </c>
      <c r="BE132" s="219">
        <f>IF(N132="základní",J132,0)</f>
        <v>0</v>
      </c>
      <c r="BF132" s="219">
        <f>IF(N132="snížená",J132,0)</f>
        <v>0</v>
      </c>
      <c r="BG132" s="219">
        <f>IF(N132="zákl. přenesená",J132,0)</f>
        <v>0</v>
      </c>
      <c r="BH132" s="219">
        <f>IF(N132="sníž. přenesená",J132,0)</f>
        <v>0</v>
      </c>
      <c r="BI132" s="219">
        <f>IF(N132="nulová",J132,0)</f>
        <v>0</v>
      </c>
      <c r="BJ132" s="20" t="s">
        <v>77</v>
      </c>
      <c r="BK132" s="219">
        <f>ROUND(I132*H132,2)</f>
        <v>0</v>
      </c>
      <c r="BL132" s="20" t="s">
        <v>166</v>
      </c>
      <c r="BM132" s="218" t="s">
        <v>2515</v>
      </c>
    </row>
    <row r="133" s="2" customFormat="1">
      <c r="A133" s="41"/>
      <c r="B133" s="42"/>
      <c r="C133" s="43"/>
      <c r="D133" s="220" t="s">
        <v>168</v>
      </c>
      <c r="E133" s="43"/>
      <c r="F133" s="221" t="s">
        <v>2516</v>
      </c>
      <c r="G133" s="43"/>
      <c r="H133" s="43"/>
      <c r="I133" s="222"/>
      <c r="J133" s="43"/>
      <c r="K133" s="43"/>
      <c r="L133" s="47"/>
      <c r="M133" s="223"/>
      <c r="N133" s="224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168</v>
      </c>
      <c r="AU133" s="20" t="s">
        <v>79</v>
      </c>
    </row>
    <row r="134" s="14" customFormat="1">
      <c r="A134" s="14"/>
      <c r="B134" s="236"/>
      <c r="C134" s="237"/>
      <c r="D134" s="227" t="s">
        <v>170</v>
      </c>
      <c r="E134" s="238" t="s">
        <v>19</v>
      </c>
      <c r="F134" s="239" t="s">
        <v>2517</v>
      </c>
      <c r="G134" s="237"/>
      <c r="H134" s="240">
        <v>21.899999999999999</v>
      </c>
      <c r="I134" s="241"/>
      <c r="J134" s="237"/>
      <c r="K134" s="237"/>
      <c r="L134" s="242"/>
      <c r="M134" s="243"/>
      <c r="N134" s="244"/>
      <c r="O134" s="244"/>
      <c r="P134" s="244"/>
      <c r="Q134" s="244"/>
      <c r="R134" s="244"/>
      <c r="S134" s="244"/>
      <c r="T134" s="245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6" t="s">
        <v>170</v>
      </c>
      <c r="AU134" s="246" t="s">
        <v>79</v>
      </c>
      <c r="AV134" s="14" t="s">
        <v>79</v>
      </c>
      <c r="AW134" s="14" t="s">
        <v>31</v>
      </c>
      <c r="AX134" s="14" t="s">
        <v>77</v>
      </c>
      <c r="AY134" s="246" t="s">
        <v>159</v>
      </c>
    </row>
    <row r="135" s="2" customFormat="1" ht="21.75" customHeight="1">
      <c r="A135" s="41"/>
      <c r="B135" s="42"/>
      <c r="C135" s="207" t="s">
        <v>273</v>
      </c>
      <c r="D135" s="207" t="s">
        <v>161</v>
      </c>
      <c r="E135" s="208" t="s">
        <v>2518</v>
      </c>
      <c r="F135" s="209" t="s">
        <v>2519</v>
      </c>
      <c r="G135" s="210" t="s">
        <v>164</v>
      </c>
      <c r="H135" s="211">
        <v>0.47999999999999998</v>
      </c>
      <c r="I135" s="212"/>
      <c r="J135" s="213">
        <f>ROUND(I135*H135,2)</f>
        <v>0</v>
      </c>
      <c r="K135" s="209" t="s">
        <v>165</v>
      </c>
      <c r="L135" s="47"/>
      <c r="M135" s="214" t="s">
        <v>19</v>
      </c>
      <c r="N135" s="215" t="s">
        <v>40</v>
      </c>
      <c r="O135" s="87"/>
      <c r="P135" s="216">
        <f>O135*H135</f>
        <v>0</v>
      </c>
      <c r="Q135" s="216">
        <v>2.5018699999999998</v>
      </c>
      <c r="R135" s="216">
        <f>Q135*H135</f>
        <v>1.2008975999999998</v>
      </c>
      <c r="S135" s="216">
        <v>0</v>
      </c>
      <c r="T135" s="217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18" t="s">
        <v>166</v>
      </c>
      <c r="AT135" s="218" t="s">
        <v>161</v>
      </c>
      <c r="AU135" s="218" t="s">
        <v>79</v>
      </c>
      <c r="AY135" s="20" t="s">
        <v>159</v>
      </c>
      <c r="BE135" s="219">
        <f>IF(N135="základní",J135,0)</f>
        <v>0</v>
      </c>
      <c r="BF135" s="219">
        <f>IF(N135="snížená",J135,0)</f>
        <v>0</v>
      </c>
      <c r="BG135" s="219">
        <f>IF(N135="zákl. přenesená",J135,0)</f>
        <v>0</v>
      </c>
      <c r="BH135" s="219">
        <f>IF(N135="sníž. přenesená",J135,0)</f>
        <v>0</v>
      </c>
      <c r="BI135" s="219">
        <f>IF(N135="nulová",J135,0)</f>
        <v>0</v>
      </c>
      <c r="BJ135" s="20" t="s">
        <v>77</v>
      </c>
      <c r="BK135" s="219">
        <f>ROUND(I135*H135,2)</f>
        <v>0</v>
      </c>
      <c r="BL135" s="20" t="s">
        <v>166</v>
      </c>
      <c r="BM135" s="218" t="s">
        <v>2520</v>
      </c>
    </row>
    <row r="136" s="2" customFormat="1">
      <c r="A136" s="41"/>
      <c r="B136" s="42"/>
      <c r="C136" s="43"/>
      <c r="D136" s="220" t="s">
        <v>168</v>
      </c>
      <c r="E136" s="43"/>
      <c r="F136" s="221" t="s">
        <v>2521</v>
      </c>
      <c r="G136" s="43"/>
      <c r="H136" s="43"/>
      <c r="I136" s="222"/>
      <c r="J136" s="43"/>
      <c r="K136" s="43"/>
      <c r="L136" s="47"/>
      <c r="M136" s="223"/>
      <c r="N136" s="224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168</v>
      </c>
      <c r="AU136" s="20" t="s">
        <v>79</v>
      </c>
    </row>
    <row r="137" s="2" customFormat="1" ht="16.5" customHeight="1">
      <c r="A137" s="41"/>
      <c r="B137" s="42"/>
      <c r="C137" s="207" t="s">
        <v>281</v>
      </c>
      <c r="D137" s="207" t="s">
        <v>161</v>
      </c>
      <c r="E137" s="208" t="s">
        <v>2522</v>
      </c>
      <c r="F137" s="209" t="s">
        <v>2523</v>
      </c>
      <c r="G137" s="210" t="s">
        <v>197</v>
      </c>
      <c r="H137" s="211">
        <v>1.0800000000000001</v>
      </c>
      <c r="I137" s="212"/>
      <c r="J137" s="213">
        <f>ROUND(I137*H137,2)</f>
        <v>0</v>
      </c>
      <c r="K137" s="209" t="s">
        <v>165</v>
      </c>
      <c r="L137" s="47"/>
      <c r="M137" s="214" t="s">
        <v>19</v>
      </c>
      <c r="N137" s="215" t="s">
        <v>40</v>
      </c>
      <c r="O137" s="87"/>
      <c r="P137" s="216">
        <f>O137*H137</f>
        <v>0</v>
      </c>
      <c r="Q137" s="216">
        <v>0.0029399999999999999</v>
      </c>
      <c r="R137" s="216">
        <f>Q137*H137</f>
        <v>0.0031752</v>
      </c>
      <c r="S137" s="216">
        <v>0</v>
      </c>
      <c r="T137" s="217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18" t="s">
        <v>166</v>
      </c>
      <c r="AT137" s="218" t="s">
        <v>161</v>
      </c>
      <c r="AU137" s="218" t="s">
        <v>79</v>
      </c>
      <c r="AY137" s="20" t="s">
        <v>159</v>
      </c>
      <c r="BE137" s="219">
        <f>IF(N137="základní",J137,0)</f>
        <v>0</v>
      </c>
      <c r="BF137" s="219">
        <f>IF(N137="snížená",J137,0)</f>
        <v>0</v>
      </c>
      <c r="BG137" s="219">
        <f>IF(N137="zákl. přenesená",J137,0)</f>
        <v>0</v>
      </c>
      <c r="BH137" s="219">
        <f>IF(N137="sníž. přenesená",J137,0)</f>
        <v>0</v>
      </c>
      <c r="BI137" s="219">
        <f>IF(N137="nulová",J137,0)</f>
        <v>0</v>
      </c>
      <c r="BJ137" s="20" t="s">
        <v>77</v>
      </c>
      <c r="BK137" s="219">
        <f>ROUND(I137*H137,2)</f>
        <v>0</v>
      </c>
      <c r="BL137" s="20" t="s">
        <v>166</v>
      </c>
      <c r="BM137" s="218" t="s">
        <v>2524</v>
      </c>
    </row>
    <row r="138" s="2" customFormat="1">
      <c r="A138" s="41"/>
      <c r="B138" s="42"/>
      <c r="C138" s="43"/>
      <c r="D138" s="220" t="s">
        <v>168</v>
      </c>
      <c r="E138" s="43"/>
      <c r="F138" s="221" t="s">
        <v>2525</v>
      </c>
      <c r="G138" s="43"/>
      <c r="H138" s="43"/>
      <c r="I138" s="222"/>
      <c r="J138" s="43"/>
      <c r="K138" s="43"/>
      <c r="L138" s="47"/>
      <c r="M138" s="223"/>
      <c r="N138" s="224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168</v>
      </c>
      <c r="AU138" s="20" t="s">
        <v>79</v>
      </c>
    </row>
    <row r="139" s="14" customFormat="1">
      <c r="A139" s="14"/>
      <c r="B139" s="236"/>
      <c r="C139" s="237"/>
      <c r="D139" s="227" t="s">
        <v>170</v>
      </c>
      <c r="E139" s="238" t="s">
        <v>19</v>
      </c>
      <c r="F139" s="239" t="s">
        <v>2526</v>
      </c>
      <c r="G139" s="237"/>
      <c r="H139" s="240">
        <v>1.0800000000000001</v>
      </c>
      <c r="I139" s="241"/>
      <c r="J139" s="237"/>
      <c r="K139" s="237"/>
      <c r="L139" s="242"/>
      <c r="M139" s="243"/>
      <c r="N139" s="244"/>
      <c r="O139" s="244"/>
      <c r="P139" s="244"/>
      <c r="Q139" s="244"/>
      <c r="R139" s="244"/>
      <c r="S139" s="244"/>
      <c r="T139" s="245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46" t="s">
        <v>170</v>
      </c>
      <c r="AU139" s="246" t="s">
        <v>79</v>
      </c>
      <c r="AV139" s="14" t="s">
        <v>79</v>
      </c>
      <c r="AW139" s="14" t="s">
        <v>31</v>
      </c>
      <c r="AX139" s="14" t="s">
        <v>77</v>
      </c>
      <c r="AY139" s="246" t="s">
        <v>159</v>
      </c>
    </row>
    <row r="140" s="2" customFormat="1" ht="16.5" customHeight="1">
      <c r="A140" s="41"/>
      <c r="B140" s="42"/>
      <c r="C140" s="207" t="s">
        <v>288</v>
      </c>
      <c r="D140" s="207" t="s">
        <v>161</v>
      </c>
      <c r="E140" s="208" t="s">
        <v>2527</v>
      </c>
      <c r="F140" s="209" t="s">
        <v>2528</v>
      </c>
      <c r="G140" s="210" t="s">
        <v>197</v>
      </c>
      <c r="H140" s="211">
        <v>1.0800000000000001</v>
      </c>
      <c r="I140" s="212"/>
      <c r="J140" s="213">
        <f>ROUND(I140*H140,2)</f>
        <v>0</v>
      </c>
      <c r="K140" s="209" t="s">
        <v>165</v>
      </c>
      <c r="L140" s="47"/>
      <c r="M140" s="214" t="s">
        <v>19</v>
      </c>
      <c r="N140" s="215" t="s">
        <v>40</v>
      </c>
      <c r="O140" s="87"/>
      <c r="P140" s="216">
        <f>O140*H140</f>
        <v>0</v>
      </c>
      <c r="Q140" s="216">
        <v>0</v>
      </c>
      <c r="R140" s="216">
        <f>Q140*H140</f>
        <v>0</v>
      </c>
      <c r="S140" s="216">
        <v>0</v>
      </c>
      <c r="T140" s="217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18" t="s">
        <v>166</v>
      </c>
      <c r="AT140" s="218" t="s">
        <v>161</v>
      </c>
      <c r="AU140" s="218" t="s">
        <v>79</v>
      </c>
      <c r="AY140" s="20" t="s">
        <v>159</v>
      </c>
      <c r="BE140" s="219">
        <f>IF(N140="základní",J140,0)</f>
        <v>0</v>
      </c>
      <c r="BF140" s="219">
        <f>IF(N140="snížená",J140,0)</f>
        <v>0</v>
      </c>
      <c r="BG140" s="219">
        <f>IF(N140="zákl. přenesená",J140,0)</f>
        <v>0</v>
      </c>
      <c r="BH140" s="219">
        <f>IF(N140="sníž. přenesená",J140,0)</f>
        <v>0</v>
      </c>
      <c r="BI140" s="219">
        <f>IF(N140="nulová",J140,0)</f>
        <v>0</v>
      </c>
      <c r="BJ140" s="20" t="s">
        <v>77</v>
      </c>
      <c r="BK140" s="219">
        <f>ROUND(I140*H140,2)</f>
        <v>0</v>
      </c>
      <c r="BL140" s="20" t="s">
        <v>166</v>
      </c>
      <c r="BM140" s="218" t="s">
        <v>2529</v>
      </c>
    </row>
    <row r="141" s="2" customFormat="1">
      <c r="A141" s="41"/>
      <c r="B141" s="42"/>
      <c r="C141" s="43"/>
      <c r="D141" s="220" t="s">
        <v>168</v>
      </c>
      <c r="E141" s="43"/>
      <c r="F141" s="221" t="s">
        <v>2530</v>
      </c>
      <c r="G141" s="43"/>
      <c r="H141" s="43"/>
      <c r="I141" s="222"/>
      <c r="J141" s="43"/>
      <c r="K141" s="43"/>
      <c r="L141" s="47"/>
      <c r="M141" s="223"/>
      <c r="N141" s="224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0" t="s">
        <v>168</v>
      </c>
      <c r="AU141" s="20" t="s">
        <v>79</v>
      </c>
    </row>
    <row r="142" s="2" customFormat="1" ht="16.5" customHeight="1">
      <c r="A142" s="41"/>
      <c r="B142" s="42"/>
      <c r="C142" s="207" t="s">
        <v>293</v>
      </c>
      <c r="D142" s="207" t="s">
        <v>161</v>
      </c>
      <c r="E142" s="208" t="s">
        <v>2531</v>
      </c>
      <c r="F142" s="209" t="s">
        <v>2532</v>
      </c>
      <c r="G142" s="210" t="s">
        <v>228</v>
      </c>
      <c r="H142" s="211">
        <v>0.071999999999999995</v>
      </c>
      <c r="I142" s="212"/>
      <c r="J142" s="213">
        <f>ROUND(I142*H142,2)</f>
        <v>0</v>
      </c>
      <c r="K142" s="209" t="s">
        <v>165</v>
      </c>
      <c r="L142" s="47"/>
      <c r="M142" s="214" t="s">
        <v>19</v>
      </c>
      <c r="N142" s="215" t="s">
        <v>40</v>
      </c>
      <c r="O142" s="87"/>
      <c r="P142" s="216">
        <f>O142*H142</f>
        <v>0</v>
      </c>
      <c r="Q142" s="216">
        <v>1.0606199999999999</v>
      </c>
      <c r="R142" s="216">
        <f>Q142*H142</f>
        <v>0.076364639999999984</v>
      </c>
      <c r="S142" s="216">
        <v>0</v>
      </c>
      <c r="T142" s="217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18" t="s">
        <v>166</v>
      </c>
      <c r="AT142" s="218" t="s">
        <v>161</v>
      </c>
      <c r="AU142" s="218" t="s">
        <v>79</v>
      </c>
      <c r="AY142" s="20" t="s">
        <v>159</v>
      </c>
      <c r="BE142" s="219">
        <f>IF(N142="základní",J142,0)</f>
        <v>0</v>
      </c>
      <c r="BF142" s="219">
        <f>IF(N142="snížená",J142,0)</f>
        <v>0</v>
      </c>
      <c r="BG142" s="219">
        <f>IF(N142="zákl. přenesená",J142,0)</f>
        <v>0</v>
      </c>
      <c r="BH142" s="219">
        <f>IF(N142="sníž. přenesená",J142,0)</f>
        <v>0</v>
      </c>
      <c r="BI142" s="219">
        <f>IF(N142="nulová",J142,0)</f>
        <v>0</v>
      </c>
      <c r="BJ142" s="20" t="s">
        <v>77</v>
      </c>
      <c r="BK142" s="219">
        <f>ROUND(I142*H142,2)</f>
        <v>0</v>
      </c>
      <c r="BL142" s="20" t="s">
        <v>166</v>
      </c>
      <c r="BM142" s="218" t="s">
        <v>2533</v>
      </c>
    </row>
    <row r="143" s="2" customFormat="1">
      <c r="A143" s="41"/>
      <c r="B143" s="42"/>
      <c r="C143" s="43"/>
      <c r="D143" s="220" t="s">
        <v>168</v>
      </c>
      <c r="E143" s="43"/>
      <c r="F143" s="221" t="s">
        <v>2534</v>
      </c>
      <c r="G143" s="43"/>
      <c r="H143" s="43"/>
      <c r="I143" s="222"/>
      <c r="J143" s="43"/>
      <c r="K143" s="43"/>
      <c r="L143" s="47"/>
      <c r="M143" s="223"/>
      <c r="N143" s="224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168</v>
      </c>
      <c r="AU143" s="20" t="s">
        <v>79</v>
      </c>
    </row>
    <row r="144" s="14" customFormat="1">
      <c r="A144" s="14"/>
      <c r="B144" s="236"/>
      <c r="C144" s="237"/>
      <c r="D144" s="227" t="s">
        <v>170</v>
      </c>
      <c r="E144" s="238" t="s">
        <v>19</v>
      </c>
      <c r="F144" s="239" t="s">
        <v>2535</v>
      </c>
      <c r="G144" s="237"/>
      <c r="H144" s="240">
        <v>0.071999999999999995</v>
      </c>
      <c r="I144" s="241"/>
      <c r="J144" s="237"/>
      <c r="K144" s="237"/>
      <c r="L144" s="242"/>
      <c r="M144" s="243"/>
      <c r="N144" s="244"/>
      <c r="O144" s="244"/>
      <c r="P144" s="244"/>
      <c r="Q144" s="244"/>
      <c r="R144" s="244"/>
      <c r="S144" s="244"/>
      <c r="T144" s="245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46" t="s">
        <v>170</v>
      </c>
      <c r="AU144" s="246" t="s">
        <v>79</v>
      </c>
      <c r="AV144" s="14" t="s">
        <v>79</v>
      </c>
      <c r="AW144" s="14" t="s">
        <v>31</v>
      </c>
      <c r="AX144" s="14" t="s">
        <v>77</v>
      </c>
      <c r="AY144" s="246" t="s">
        <v>159</v>
      </c>
    </row>
    <row r="145" s="12" customFormat="1" ht="22.8" customHeight="1">
      <c r="A145" s="12"/>
      <c r="B145" s="191"/>
      <c r="C145" s="192"/>
      <c r="D145" s="193" t="s">
        <v>68</v>
      </c>
      <c r="E145" s="205" t="s">
        <v>166</v>
      </c>
      <c r="F145" s="205" t="s">
        <v>2536</v>
      </c>
      <c r="G145" s="192"/>
      <c r="H145" s="192"/>
      <c r="I145" s="195"/>
      <c r="J145" s="206">
        <f>BK145</f>
        <v>0</v>
      </c>
      <c r="K145" s="192"/>
      <c r="L145" s="197"/>
      <c r="M145" s="198"/>
      <c r="N145" s="199"/>
      <c r="O145" s="199"/>
      <c r="P145" s="200">
        <f>SUM(P146:P147)</f>
        <v>0</v>
      </c>
      <c r="Q145" s="199"/>
      <c r="R145" s="200">
        <f>SUM(R146:R147)</f>
        <v>0</v>
      </c>
      <c r="S145" s="199"/>
      <c r="T145" s="201">
        <f>SUM(T146:T147)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02" t="s">
        <v>77</v>
      </c>
      <c r="AT145" s="203" t="s">
        <v>68</v>
      </c>
      <c r="AU145" s="203" t="s">
        <v>77</v>
      </c>
      <c r="AY145" s="202" t="s">
        <v>159</v>
      </c>
      <c r="BK145" s="204">
        <f>SUM(BK146:BK147)</f>
        <v>0</v>
      </c>
    </row>
    <row r="146" s="2" customFormat="1" ht="21.75" customHeight="1">
      <c r="A146" s="41"/>
      <c r="B146" s="42"/>
      <c r="C146" s="207" t="s">
        <v>295</v>
      </c>
      <c r="D146" s="207" t="s">
        <v>161</v>
      </c>
      <c r="E146" s="208" t="s">
        <v>2537</v>
      </c>
      <c r="F146" s="209" t="s">
        <v>2538</v>
      </c>
      <c r="G146" s="210" t="s">
        <v>164</v>
      </c>
      <c r="H146" s="211">
        <v>0.47999999999999998</v>
      </c>
      <c r="I146" s="212"/>
      <c r="J146" s="213">
        <f>ROUND(I146*H146,2)</f>
        <v>0</v>
      </c>
      <c r="K146" s="209" t="s">
        <v>165</v>
      </c>
      <c r="L146" s="47"/>
      <c r="M146" s="214" t="s">
        <v>19</v>
      </c>
      <c r="N146" s="215" t="s">
        <v>40</v>
      </c>
      <c r="O146" s="87"/>
      <c r="P146" s="216">
        <f>O146*H146</f>
        <v>0</v>
      </c>
      <c r="Q146" s="216">
        <v>0</v>
      </c>
      <c r="R146" s="216">
        <f>Q146*H146</f>
        <v>0</v>
      </c>
      <c r="S146" s="216">
        <v>0</v>
      </c>
      <c r="T146" s="217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18" t="s">
        <v>166</v>
      </c>
      <c r="AT146" s="218" t="s">
        <v>161</v>
      </c>
      <c r="AU146" s="218" t="s">
        <v>79</v>
      </c>
      <c r="AY146" s="20" t="s">
        <v>159</v>
      </c>
      <c r="BE146" s="219">
        <f>IF(N146="základní",J146,0)</f>
        <v>0</v>
      </c>
      <c r="BF146" s="219">
        <f>IF(N146="snížená",J146,0)</f>
        <v>0</v>
      </c>
      <c r="BG146" s="219">
        <f>IF(N146="zákl. přenesená",J146,0)</f>
        <v>0</v>
      </c>
      <c r="BH146" s="219">
        <f>IF(N146="sníž. přenesená",J146,0)</f>
        <v>0</v>
      </c>
      <c r="BI146" s="219">
        <f>IF(N146="nulová",J146,0)</f>
        <v>0</v>
      </c>
      <c r="BJ146" s="20" t="s">
        <v>77</v>
      </c>
      <c r="BK146" s="219">
        <f>ROUND(I146*H146,2)</f>
        <v>0</v>
      </c>
      <c r="BL146" s="20" t="s">
        <v>166</v>
      </c>
      <c r="BM146" s="218" t="s">
        <v>2539</v>
      </c>
    </row>
    <row r="147" s="2" customFormat="1">
      <c r="A147" s="41"/>
      <c r="B147" s="42"/>
      <c r="C147" s="43"/>
      <c r="D147" s="220" t="s">
        <v>168</v>
      </c>
      <c r="E147" s="43"/>
      <c r="F147" s="221" t="s">
        <v>2540</v>
      </c>
      <c r="G147" s="43"/>
      <c r="H147" s="43"/>
      <c r="I147" s="222"/>
      <c r="J147" s="43"/>
      <c r="K147" s="43"/>
      <c r="L147" s="47"/>
      <c r="M147" s="223"/>
      <c r="N147" s="224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20" t="s">
        <v>168</v>
      </c>
      <c r="AU147" s="20" t="s">
        <v>79</v>
      </c>
    </row>
    <row r="148" s="12" customFormat="1" ht="22.8" customHeight="1">
      <c r="A148" s="12"/>
      <c r="B148" s="191"/>
      <c r="C148" s="192"/>
      <c r="D148" s="193" t="s">
        <v>68</v>
      </c>
      <c r="E148" s="205" t="s">
        <v>206</v>
      </c>
      <c r="F148" s="205" t="s">
        <v>487</v>
      </c>
      <c r="G148" s="192"/>
      <c r="H148" s="192"/>
      <c r="I148" s="195"/>
      <c r="J148" s="206">
        <f>BK148</f>
        <v>0</v>
      </c>
      <c r="K148" s="192"/>
      <c r="L148" s="197"/>
      <c r="M148" s="198"/>
      <c r="N148" s="199"/>
      <c r="O148" s="199"/>
      <c r="P148" s="200">
        <f>SUM(P149:P153)</f>
        <v>0</v>
      </c>
      <c r="Q148" s="199"/>
      <c r="R148" s="200">
        <f>SUM(R149:R153)</f>
        <v>15.034800000000001</v>
      </c>
      <c r="S148" s="199"/>
      <c r="T148" s="201">
        <f>SUM(T149:T153)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02" t="s">
        <v>77</v>
      </c>
      <c r="AT148" s="203" t="s">
        <v>68</v>
      </c>
      <c r="AU148" s="203" t="s">
        <v>77</v>
      </c>
      <c r="AY148" s="202" t="s">
        <v>159</v>
      </c>
      <c r="BK148" s="204">
        <f>SUM(BK149:BK153)</f>
        <v>0</v>
      </c>
    </row>
    <row r="149" s="2" customFormat="1" ht="21.75" customHeight="1">
      <c r="A149" s="41"/>
      <c r="B149" s="42"/>
      <c r="C149" s="207" t="s">
        <v>7</v>
      </c>
      <c r="D149" s="207" t="s">
        <v>161</v>
      </c>
      <c r="E149" s="208" t="s">
        <v>506</v>
      </c>
      <c r="F149" s="209" t="s">
        <v>507</v>
      </c>
      <c r="G149" s="210" t="s">
        <v>197</v>
      </c>
      <c r="H149" s="211">
        <v>26.800000000000001</v>
      </c>
      <c r="I149" s="212"/>
      <c r="J149" s="213">
        <f>ROUND(I149*H149,2)</f>
        <v>0</v>
      </c>
      <c r="K149" s="209" t="s">
        <v>165</v>
      </c>
      <c r="L149" s="47"/>
      <c r="M149" s="214" t="s">
        <v>19</v>
      </c>
      <c r="N149" s="215" t="s">
        <v>40</v>
      </c>
      <c r="O149" s="87"/>
      <c r="P149" s="216">
        <f>O149*H149</f>
        <v>0</v>
      </c>
      <c r="Q149" s="216">
        <v>0.34499999999999997</v>
      </c>
      <c r="R149" s="216">
        <f>Q149*H149</f>
        <v>9.2459999999999987</v>
      </c>
      <c r="S149" s="216">
        <v>0</v>
      </c>
      <c r="T149" s="217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18" t="s">
        <v>166</v>
      </c>
      <c r="AT149" s="218" t="s">
        <v>161</v>
      </c>
      <c r="AU149" s="218" t="s">
        <v>79</v>
      </c>
      <c r="AY149" s="20" t="s">
        <v>159</v>
      </c>
      <c r="BE149" s="219">
        <f>IF(N149="základní",J149,0)</f>
        <v>0</v>
      </c>
      <c r="BF149" s="219">
        <f>IF(N149="snížená",J149,0)</f>
        <v>0</v>
      </c>
      <c r="BG149" s="219">
        <f>IF(N149="zákl. přenesená",J149,0)</f>
        <v>0</v>
      </c>
      <c r="BH149" s="219">
        <f>IF(N149="sníž. přenesená",J149,0)</f>
        <v>0</v>
      </c>
      <c r="BI149" s="219">
        <f>IF(N149="nulová",J149,0)</f>
        <v>0</v>
      </c>
      <c r="BJ149" s="20" t="s">
        <v>77</v>
      </c>
      <c r="BK149" s="219">
        <f>ROUND(I149*H149,2)</f>
        <v>0</v>
      </c>
      <c r="BL149" s="20" t="s">
        <v>166</v>
      </c>
      <c r="BM149" s="218" t="s">
        <v>2541</v>
      </c>
    </row>
    <row r="150" s="2" customFormat="1">
      <c r="A150" s="41"/>
      <c r="B150" s="42"/>
      <c r="C150" s="43"/>
      <c r="D150" s="220" t="s">
        <v>168</v>
      </c>
      <c r="E150" s="43"/>
      <c r="F150" s="221" t="s">
        <v>509</v>
      </c>
      <c r="G150" s="43"/>
      <c r="H150" s="43"/>
      <c r="I150" s="222"/>
      <c r="J150" s="43"/>
      <c r="K150" s="43"/>
      <c r="L150" s="47"/>
      <c r="M150" s="223"/>
      <c r="N150" s="224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20" t="s">
        <v>168</v>
      </c>
      <c r="AU150" s="20" t="s">
        <v>79</v>
      </c>
    </row>
    <row r="151" s="2" customFormat="1" ht="37.8" customHeight="1">
      <c r="A151" s="41"/>
      <c r="B151" s="42"/>
      <c r="C151" s="207" t="s">
        <v>303</v>
      </c>
      <c r="D151" s="207" t="s">
        <v>161</v>
      </c>
      <c r="E151" s="208" t="s">
        <v>512</v>
      </c>
      <c r="F151" s="209" t="s">
        <v>513</v>
      </c>
      <c r="G151" s="210" t="s">
        <v>197</v>
      </c>
      <c r="H151" s="211">
        <v>26.800000000000001</v>
      </c>
      <c r="I151" s="212"/>
      <c r="J151" s="213">
        <f>ROUND(I151*H151,2)</f>
        <v>0</v>
      </c>
      <c r="K151" s="209" t="s">
        <v>165</v>
      </c>
      <c r="L151" s="47"/>
      <c r="M151" s="214" t="s">
        <v>19</v>
      </c>
      <c r="N151" s="215" t="s">
        <v>40</v>
      </c>
      <c r="O151" s="87"/>
      <c r="P151" s="216">
        <f>O151*H151</f>
        <v>0</v>
      </c>
      <c r="Q151" s="216">
        <v>0.10100000000000001</v>
      </c>
      <c r="R151" s="216">
        <f>Q151*H151</f>
        <v>2.7068000000000003</v>
      </c>
      <c r="S151" s="216">
        <v>0</v>
      </c>
      <c r="T151" s="217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18" t="s">
        <v>166</v>
      </c>
      <c r="AT151" s="218" t="s">
        <v>161</v>
      </c>
      <c r="AU151" s="218" t="s">
        <v>79</v>
      </c>
      <c r="AY151" s="20" t="s">
        <v>159</v>
      </c>
      <c r="BE151" s="219">
        <f>IF(N151="základní",J151,0)</f>
        <v>0</v>
      </c>
      <c r="BF151" s="219">
        <f>IF(N151="snížená",J151,0)</f>
        <v>0</v>
      </c>
      <c r="BG151" s="219">
        <f>IF(N151="zákl. přenesená",J151,0)</f>
        <v>0</v>
      </c>
      <c r="BH151" s="219">
        <f>IF(N151="sníž. přenesená",J151,0)</f>
        <v>0</v>
      </c>
      <c r="BI151" s="219">
        <f>IF(N151="nulová",J151,0)</f>
        <v>0</v>
      </c>
      <c r="BJ151" s="20" t="s">
        <v>77</v>
      </c>
      <c r="BK151" s="219">
        <f>ROUND(I151*H151,2)</f>
        <v>0</v>
      </c>
      <c r="BL151" s="20" t="s">
        <v>166</v>
      </c>
      <c r="BM151" s="218" t="s">
        <v>2542</v>
      </c>
    </row>
    <row r="152" s="2" customFormat="1">
      <c r="A152" s="41"/>
      <c r="B152" s="42"/>
      <c r="C152" s="43"/>
      <c r="D152" s="220" t="s">
        <v>168</v>
      </c>
      <c r="E152" s="43"/>
      <c r="F152" s="221" t="s">
        <v>515</v>
      </c>
      <c r="G152" s="43"/>
      <c r="H152" s="43"/>
      <c r="I152" s="222"/>
      <c r="J152" s="43"/>
      <c r="K152" s="43"/>
      <c r="L152" s="47"/>
      <c r="M152" s="223"/>
      <c r="N152" s="224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20" t="s">
        <v>168</v>
      </c>
      <c r="AU152" s="20" t="s">
        <v>79</v>
      </c>
    </row>
    <row r="153" s="2" customFormat="1" ht="16.5" customHeight="1">
      <c r="A153" s="41"/>
      <c r="B153" s="42"/>
      <c r="C153" s="258" t="s">
        <v>309</v>
      </c>
      <c r="D153" s="258" t="s">
        <v>316</v>
      </c>
      <c r="E153" s="259" t="s">
        <v>517</v>
      </c>
      <c r="F153" s="260" t="s">
        <v>518</v>
      </c>
      <c r="G153" s="261" t="s">
        <v>197</v>
      </c>
      <c r="H153" s="262">
        <v>26.800000000000001</v>
      </c>
      <c r="I153" s="263"/>
      <c r="J153" s="264">
        <f>ROUND(I153*H153,2)</f>
        <v>0</v>
      </c>
      <c r="K153" s="260" t="s">
        <v>165</v>
      </c>
      <c r="L153" s="265"/>
      <c r="M153" s="266" t="s">
        <v>19</v>
      </c>
      <c r="N153" s="267" t="s">
        <v>40</v>
      </c>
      <c r="O153" s="87"/>
      <c r="P153" s="216">
        <f>O153*H153</f>
        <v>0</v>
      </c>
      <c r="Q153" s="216">
        <v>0.11500000000000001</v>
      </c>
      <c r="R153" s="216">
        <f>Q153*H153</f>
        <v>3.0820000000000003</v>
      </c>
      <c r="S153" s="216">
        <v>0</v>
      </c>
      <c r="T153" s="217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18" t="s">
        <v>225</v>
      </c>
      <c r="AT153" s="218" t="s">
        <v>316</v>
      </c>
      <c r="AU153" s="218" t="s">
        <v>79</v>
      </c>
      <c r="AY153" s="20" t="s">
        <v>159</v>
      </c>
      <c r="BE153" s="219">
        <f>IF(N153="základní",J153,0)</f>
        <v>0</v>
      </c>
      <c r="BF153" s="219">
        <f>IF(N153="snížená",J153,0)</f>
        <v>0</v>
      </c>
      <c r="BG153" s="219">
        <f>IF(N153="zákl. přenesená",J153,0)</f>
        <v>0</v>
      </c>
      <c r="BH153" s="219">
        <f>IF(N153="sníž. přenesená",J153,0)</f>
        <v>0</v>
      </c>
      <c r="BI153" s="219">
        <f>IF(N153="nulová",J153,0)</f>
        <v>0</v>
      </c>
      <c r="BJ153" s="20" t="s">
        <v>77</v>
      </c>
      <c r="BK153" s="219">
        <f>ROUND(I153*H153,2)</f>
        <v>0</v>
      </c>
      <c r="BL153" s="20" t="s">
        <v>166</v>
      </c>
      <c r="BM153" s="218" t="s">
        <v>2543</v>
      </c>
    </row>
    <row r="154" s="12" customFormat="1" ht="22.8" customHeight="1">
      <c r="A154" s="12"/>
      <c r="B154" s="191"/>
      <c r="C154" s="192"/>
      <c r="D154" s="193" t="s">
        <v>68</v>
      </c>
      <c r="E154" s="205" t="s">
        <v>225</v>
      </c>
      <c r="F154" s="205" t="s">
        <v>2544</v>
      </c>
      <c r="G154" s="192"/>
      <c r="H154" s="192"/>
      <c r="I154" s="195"/>
      <c r="J154" s="206">
        <f>BK154</f>
        <v>0</v>
      </c>
      <c r="K154" s="192"/>
      <c r="L154" s="197"/>
      <c r="M154" s="198"/>
      <c r="N154" s="199"/>
      <c r="O154" s="199"/>
      <c r="P154" s="200">
        <f>SUM(P155:P175)</f>
        <v>0</v>
      </c>
      <c r="Q154" s="199"/>
      <c r="R154" s="200">
        <f>SUM(R155:R175)</f>
        <v>0.82684810000000009</v>
      </c>
      <c r="S154" s="199"/>
      <c r="T154" s="201">
        <f>SUM(T155:T175)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02" t="s">
        <v>77</v>
      </c>
      <c r="AT154" s="203" t="s">
        <v>68</v>
      </c>
      <c r="AU154" s="203" t="s">
        <v>77</v>
      </c>
      <c r="AY154" s="202" t="s">
        <v>159</v>
      </c>
      <c r="BK154" s="204">
        <f>SUM(BK155:BK175)</f>
        <v>0</v>
      </c>
    </row>
    <row r="155" s="2" customFormat="1" ht="16.5" customHeight="1">
      <c r="A155" s="41"/>
      <c r="B155" s="42"/>
      <c r="C155" s="207" t="s">
        <v>315</v>
      </c>
      <c r="D155" s="207" t="s">
        <v>161</v>
      </c>
      <c r="E155" s="208" t="s">
        <v>2545</v>
      </c>
      <c r="F155" s="209" t="s">
        <v>2546</v>
      </c>
      <c r="G155" s="210" t="s">
        <v>235</v>
      </c>
      <c r="H155" s="211">
        <v>1</v>
      </c>
      <c r="I155" s="212"/>
      <c r="J155" s="213">
        <f>ROUND(I155*H155,2)</f>
        <v>0</v>
      </c>
      <c r="K155" s="209" t="s">
        <v>19</v>
      </c>
      <c r="L155" s="47"/>
      <c r="M155" s="214" t="s">
        <v>19</v>
      </c>
      <c r="N155" s="215" t="s">
        <v>40</v>
      </c>
      <c r="O155" s="87"/>
      <c r="P155" s="216">
        <f>O155*H155</f>
        <v>0</v>
      </c>
      <c r="Q155" s="216">
        <v>0</v>
      </c>
      <c r="R155" s="216">
        <f>Q155*H155</f>
        <v>0</v>
      </c>
      <c r="S155" s="216">
        <v>0</v>
      </c>
      <c r="T155" s="217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18" t="s">
        <v>166</v>
      </c>
      <c r="AT155" s="218" t="s">
        <v>161</v>
      </c>
      <c r="AU155" s="218" t="s">
        <v>79</v>
      </c>
      <c r="AY155" s="20" t="s">
        <v>159</v>
      </c>
      <c r="BE155" s="219">
        <f>IF(N155="základní",J155,0)</f>
        <v>0</v>
      </c>
      <c r="BF155" s="219">
        <f>IF(N155="snížená",J155,0)</f>
        <v>0</v>
      </c>
      <c r="BG155" s="219">
        <f>IF(N155="zákl. přenesená",J155,0)</f>
        <v>0</v>
      </c>
      <c r="BH155" s="219">
        <f>IF(N155="sníž. přenesená",J155,0)</f>
        <v>0</v>
      </c>
      <c r="BI155" s="219">
        <f>IF(N155="nulová",J155,0)</f>
        <v>0</v>
      </c>
      <c r="BJ155" s="20" t="s">
        <v>77</v>
      </c>
      <c r="BK155" s="219">
        <f>ROUND(I155*H155,2)</f>
        <v>0</v>
      </c>
      <c r="BL155" s="20" t="s">
        <v>166</v>
      </c>
      <c r="BM155" s="218" t="s">
        <v>2547</v>
      </c>
    </row>
    <row r="156" s="2" customFormat="1" ht="16.5" customHeight="1">
      <c r="A156" s="41"/>
      <c r="B156" s="42"/>
      <c r="C156" s="207" t="s">
        <v>320</v>
      </c>
      <c r="D156" s="207" t="s">
        <v>161</v>
      </c>
      <c r="E156" s="208" t="s">
        <v>2548</v>
      </c>
      <c r="F156" s="209" t="s">
        <v>2549</v>
      </c>
      <c r="G156" s="210" t="s">
        <v>251</v>
      </c>
      <c r="H156" s="211">
        <v>7.4000000000000004</v>
      </c>
      <c r="I156" s="212"/>
      <c r="J156" s="213">
        <f>ROUND(I156*H156,2)</f>
        <v>0</v>
      </c>
      <c r="K156" s="209" t="s">
        <v>165</v>
      </c>
      <c r="L156" s="47"/>
      <c r="M156" s="214" t="s">
        <v>19</v>
      </c>
      <c r="N156" s="215" t="s">
        <v>40</v>
      </c>
      <c r="O156" s="87"/>
      <c r="P156" s="216">
        <f>O156*H156</f>
        <v>0</v>
      </c>
      <c r="Q156" s="216">
        <v>1.0000000000000001E-05</v>
      </c>
      <c r="R156" s="216">
        <f>Q156*H156</f>
        <v>7.400000000000001E-05</v>
      </c>
      <c r="S156" s="216">
        <v>0</v>
      </c>
      <c r="T156" s="217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18" t="s">
        <v>166</v>
      </c>
      <c r="AT156" s="218" t="s">
        <v>161</v>
      </c>
      <c r="AU156" s="218" t="s">
        <v>79</v>
      </c>
      <c r="AY156" s="20" t="s">
        <v>159</v>
      </c>
      <c r="BE156" s="219">
        <f>IF(N156="základní",J156,0)</f>
        <v>0</v>
      </c>
      <c r="BF156" s="219">
        <f>IF(N156="snížená",J156,0)</f>
        <v>0</v>
      </c>
      <c r="BG156" s="219">
        <f>IF(N156="zákl. přenesená",J156,0)</f>
        <v>0</v>
      </c>
      <c r="BH156" s="219">
        <f>IF(N156="sníž. přenesená",J156,0)</f>
        <v>0</v>
      </c>
      <c r="BI156" s="219">
        <f>IF(N156="nulová",J156,0)</f>
        <v>0</v>
      </c>
      <c r="BJ156" s="20" t="s">
        <v>77</v>
      </c>
      <c r="BK156" s="219">
        <f>ROUND(I156*H156,2)</f>
        <v>0</v>
      </c>
      <c r="BL156" s="20" t="s">
        <v>166</v>
      </c>
      <c r="BM156" s="218" t="s">
        <v>2550</v>
      </c>
    </row>
    <row r="157" s="2" customFormat="1">
      <c r="A157" s="41"/>
      <c r="B157" s="42"/>
      <c r="C157" s="43"/>
      <c r="D157" s="220" t="s">
        <v>168</v>
      </c>
      <c r="E157" s="43"/>
      <c r="F157" s="221" t="s">
        <v>2551</v>
      </c>
      <c r="G157" s="43"/>
      <c r="H157" s="43"/>
      <c r="I157" s="222"/>
      <c r="J157" s="43"/>
      <c r="K157" s="43"/>
      <c r="L157" s="47"/>
      <c r="M157" s="223"/>
      <c r="N157" s="224"/>
      <c r="O157" s="87"/>
      <c r="P157" s="87"/>
      <c r="Q157" s="87"/>
      <c r="R157" s="87"/>
      <c r="S157" s="87"/>
      <c r="T157" s="88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20" t="s">
        <v>168</v>
      </c>
      <c r="AU157" s="20" t="s">
        <v>79</v>
      </c>
    </row>
    <row r="158" s="13" customFormat="1">
      <c r="A158" s="13"/>
      <c r="B158" s="225"/>
      <c r="C158" s="226"/>
      <c r="D158" s="227" t="s">
        <v>170</v>
      </c>
      <c r="E158" s="228" t="s">
        <v>19</v>
      </c>
      <c r="F158" s="229" t="s">
        <v>2552</v>
      </c>
      <c r="G158" s="226"/>
      <c r="H158" s="228" t="s">
        <v>19</v>
      </c>
      <c r="I158" s="230"/>
      <c r="J158" s="226"/>
      <c r="K158" s="226"/>
      <c r="L158" s="231"/>
      <c r="M158" s="232"/>
      <c r="N158" s="233"/>
      <c r="O158" s="233"/>
      <c r="P158" s="233"/>
      <c r="Q158" s="233"/>
      <c r="R158" s="233"/>
      <c r="S158" s="233"/>
      <c r="T158" s="234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5" t="s">
        <v>170</v>
      </c>
      <c r="AU158" s="235" t="s">
        <v>79</v>
      </c>
      <c r="AV158" s="13" t="s">
        <v>77</v>
      </c>
      <c r="AW158" s="13" t="s">
        <v>31</v>
      </c>
      <c r="AX158" s="13" t="s">
        <v>69</v>
      </c>
      <c r="AY158" s="235" t="s">
        <v>159</v>
      </c>
    </row>
    <row r="159" s="14" customFormat="1">
      <c r="A159" s="14"/>
      <c r="B159" s="236"/>
      <c r="C159" s="237"/>
      <c r="D159" s="227" t="s">
        <v>170</v>
      </c>
      <c r="E159" s="238" t="s">
        <v>19</v>
      </c>
      <c r="F159" s="239" t="s">
        <v>79</v>
      </c>
      <c r="G159" s="237"/>
      <c r="H159" s="240">
        <v>2</v>
      </c>
      <c r="I159" s="241"/>
      <c r="J159" s="237"/>
      <c r="K159" s="237"/>
      <c r="L159" s="242"/>
      <c r="M159" s="243"/>
      <c r="N159" s="244"/>
      <c r="O159" s="244"/>
      <c r="P159" s="244"/>
      <c r="Q159" s="244"/>
      <c r="R159" s="244"/>
      <c r="S159" s="244"/>
      <c r="T159" s="245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46" t="s">
        <v>170</v>
      </c>
      <c r="AU159" s="246" t="s">
        <v>79</v>
      </c>
      <c r="AV159" s="14" t="s">
        <v>79</v>
      </c>
      <c r="AW159" s="14" t="s">
        <v>31</v>
      </c>
      <c r="AX159" s="14" t="s">
        <v>69</v>
      </c>
      <c r="AY159" s="246" t="s">
        <v>159</v>
      </c>
    </row>
    <row r="160" s="13" customFormat="1">
      <c r="A160" s="13"/>
      <c r="B160" s="225"/>
      <c r="C160" s="226"/>
      <c r="D160" s="227" t="s">
        <v>170</v>
      </c>
      <c r="E160" s="228" t="s">
        <v>19</v>
      </c>
      <c r="F160" s="229" t="s">
        <v>2553</v>
      </c>
      <c r="G160" s="226"/>
      <c r="H160" s="228" t="s">
        <v>19</v>
      </c>
      <c r="I160" s="230"/>
      <c r="J160" s="226"/>
      <c r="K160" s="226"/>
      <c r="L160" s="231"/>
      <c r="M160" s="232"/>
      <c r="N160" s="233"/>
      <c r="O160" s="233"/>
      <c r="P160" s="233"/>
      <c r="Q160" s="233"/>
      <c r="R160" s="233"/>
      <c r="S160" s="233"/>
      <c r="T160" s="234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5" t="s">
        <v>170</v>
      </c>
      <c r="AU160" s="235" t="s">
        <v>79</v>
      </c>
      <c r="AV160" s="13" t="s">
        <v>77</v>
      </c>
      <c r="AW160" s="13" t="s">
        <v>31</v>
      </c>
      <c r="AX160" s="13" t="s">
        <v>69</v>
      </c>
      <c r="AY160" s="235" t="s">
        <v>159</v>
      </c>
    </row>
    <row r="161" s="14" customFormat="1">
      <c r="A161" s="14"/>
      <c r="B161" s="236"/>
      <c r="C161" s="237"/>
      <c r="D161" s="227" t="s">
        <v>170</v>
      </c>
      <c r="E161" s="238" t="s">
        <v>19</v>
      </c>
      <c r="F161" s="239" t="s">
        <v>2554</v>
      </c>
      <c r="G161" s="237"/>
      <c r="H161" s="240">
        <v>5.4000000000000004</v>
      </c>
      <c r="I161" s="241"/>
      <c r="J161" s="237"/>
      <c r="K161" s="237"/>
      <c r="L161" s="242"/>
      <c r="M161" s="243"/>
      <c r="N161" s="244"/>
      <c r="O161" s="244"/>
      <c r="P161" s="244"/>
      <c r="Q161" s="244"/>
      <c r="R161" s="244"/>
      <c r="S161" s="244"/>
      <c r="T161" s="245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46" t="s">
        <v>170</v>
      </c>
      <c r="AU161" s="246" t="s">
        <v>79</v>
      </c>
      <c r="AV161" s="14" t="s">
        <v>79</v>
      </c>
      <c r="AW161" s="14" t="s">
        <v>31</v>
      </c>
      <c r="AX161" s="14" t="s">
        <v>69</v>
      </c>
      <c r="AY161" s="246" t="s">
        <v>159</v>
      </c>
    </row>
    <row r="162" s="15" customFormat="1">
      <c r="A162" s="15"/>
      <c r="B162" s="247"/>
      <c r="C162" s="248"/>
      <c r="D162" s="227" t="s">
        <v>170</v>
      </c>
      <c r="E162" s="249" t="s">
        <v>19</v>
      </c>
      <c r="F162" s="250" t="s">
        <v>188</v>
      </c>
      <c r="G162" s="248"/>
      <c r="H162" s="251">
        <v>7.4000000000000004</v>
      </c>
      <c r="I162" s="252"/>
      <c r="J162" s="248"/>
      <c r="K162" s="248"/>
      <c r="L162" s="253"/>
      <c r="M162" s="254"/>
      <c r="N162" s="255"/>
      <c r="O162" s="255"/>
      <c r="P162" s="255"/>
      <c r="Q162" s="255"/>
      <c r="R162" s="255"/>
      <c r="S162" s="255"/>
      <c r="T162" s="256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57" t="s">
        <v>170</v>
      </c>
      <c r="AU162" s="257" t="s">
        <v>79</v>
      </c>
      <c r="AV162" s="15" t="s">
        <v>166</v>
      </c>
      <c r="AW162" s="15" t="s">
        <v>31</v>
      </c>
      <c r="AX162" s="15" t="s">
        <v>77</v>
      </c>
      <c r="AY162" s="257" t="s">
        <v>159</v>
      </c>
    </row>
    <row r="163" s="2" customFormat="1" ht="16.5" customHeight="1">
      <c r="A163" s="41"/>
      <c r="B163" s="42"/>
      <c r="C163" s="258" t="s">
        <v>328</v>
      </c>
      <c r="D163" s="258" t="s">
        <v>316</v>
      </c>
      <c r="E163" s="259" t="s">
        <v>2555</v>
      </c>
      <c r="F163" s="260" t="s">
        <v>2556</v>
      </c>
      <c r="G163" s="261" t="s">
        <v>251</v>
      </c>
      <c r="H163" s="262">
        <v>7.6219999999999999</v>
      </c>
      <c r="I163" s="263"/>
      <c r="J163" s="264">
        <f>ROUND(I163*H163,2)</f>
        <v>0</v>
      </c>
      <c r="K163" s="260" t="s">
        <v>165</v>
      </c>
      <c r="L163" s="265"/>
      <c r="M163" s="266" t="s">
        <v>19</v>
      </c>
      <c r="N163" s="267" t="s">
        <v>40</v>
      </c>
      <c r="O163" s="87"/>
      <c r="P163" s="216">
        <f>O163*H163</f>
        <v>0</v>
      </c>
      <c r="Q163" s="216">
        <v>0.0014</v>
      </c>
      <c r="R163" s="216">
        <f>Q163*H163</f>
        <v>0.010670799999999999</v>
      </c>
      <c r="S163" s="216">
        <v>0</v>
      </c>
      <c r="T163" s="217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18" t="s">
        <v>225</v>
      </c>
      <c r="AT163" s="218" t="s">
        <v>316</v>
      </c>
      <c r="AU163" s="218" t="s">
        <v>79</v>
      </c>
      <c r="AY163" s="20" t="s">
        <v>159</v>
      </c>
      <c r="BE163" s="219">
        <f>IF(N163="základní",J163,0)</f>
        <v>0</v>
      </c>
      <c r="BF163" s="219">
        <f>IF(N163="snížená",J163,0)</f>
        <v>0</v>
      </c>
      <c r="BG163" s="219">
        <f>IF(N163="zákl. přenesená",J163,0)</f>
        <v>0</v>
      </c>
      <c r="BH163" s="219">
        <f>IF(N163="sníž. přenesená",J163,0)</f>
        <v>0</v>
      </c>
      <c r="BI163" s="219">
        <f>IF(N163="nulová",J163,0)</f>
        <v>0</v>
      </c>
      <c r="BJ163" s="20" t="s">
        <v>77</v>
      </c>
      <c r="BK163" s="219">
        <f>ROUND(I163*H163,2)</f>
        <v>0</v>
      </c>
      <c r="BL163" s="20" t="s">
        <v>166</v>
      </c>
      <c r="BM163" s="218" t="s">
        <v>2557</v>
      </c>
    </row>
    <row r="164" s="14" customFormat="1">
      <c r="A164" s="14"/>
      <c r="B164" s="236"/>
      <c r="C164" s="237"/>
      <c r="D164" s="227" t="s">
        <v>170</v>
      </c>
      <c r="E164" s="238" t="s">
        <v>19</v>
      </c>
      <c r="F164" s="239" t="s">
        <v>2558</v>
      </c>
      <c r="G164" s="237"/>
      <c r="H164" s="240">
        <v>7.6219999999999999</v>
      </c>
      <c r="I164" s="241"/>
      <c r="J164" s="237"/>
      <c r="K164" s="237"/>
      <c r="L164" s="242"/>
      <c r="M164" s="243"/>
      <c r="N164" s="244"/>
      <c r="O164" s="244"/>
      <c r="P164" s="244"/>
      <c r="Q164" s="244"/>
      <c r="R164" s="244"/>
      <c r="S164" s="244"/>
      <c r="T164" s="245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6" t="s">
        <v>170</v>
      </c>
      <c r="AU164" s="246" t="s">
        <v>79</v>
      </c>
      <c r="AV164" s="14" t="s">
        <v>79</v>
      </c>
      <c r="AW164" s="14" t="s">
        <v>31</v>
      </c>
      <c r="AX164" s="14" t="s">
        <v>77</v>
      </c>
      <c r="AY164" s="246" t="s">
        <v>159</v>
      </c>
    </row>
    <row r="165" s="2" customFormat="1" ht="16.5" customHeight="1">
      <c r="A165" s="41"/>
      <c r="B165" s="42"/>
      <c r="C165" s="207" t="s">
        <v>330</v>
      </c>
      <c r="D165" s="207" t="s">
        <v>161</v>
      </c>
      <c r="E165" s="208" t="s">
        <v>2559</v>
      </c>
      <c r="F165" s="209" t="s">
        <v>2560</v>
      </c>
      <c r="G165" s="210" t="s">
        <v>251</v>
      </c>
      <c r="H165" s="211">
        <v>6</v>
      </c>
      <c r="I165" s="212"/>
      <c r="J165" s="213">
        <f>ROUND(I165*H165,2)</f>
        <v>0</v>
      </c>
      <c r="K165" s="209" t="s">
        <v>165</v>
      </c>
      <c r="L165" s="47"/>
      <c r="M165" s="214" t="s">
        <v>19</v>
      </c>
      <c r="N165" s="215" t="s">
        <v>40</v>
      </c>
      <c r="O165" s="87"/>
      <c r="P165" s="216">
        <f>O165*H165</f>
        <v>0</v>
      </c>
      <c r="Q165" s="216">
        <v>1.0000000000000001E-05</v>
      </c>
      <c r="R165" s="216">
        <f>Q165*H165</f>
        <v>6.0000000000000008E-05</v>
      </c>
      <c r="S165" s="216">
        <v>0</v>
      </c>
      <c r="T165" s="217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18" t="s">
        <v>166</v>
      </c>
      <c r="AT165" s="218" t="s">
        <v>161</v>
      </c>
      <c r="AU165" s="218" t="s">
        <v>79</v>
      </c>
      <c r="AY165" s="20" t="s">
        <v>159</v>
      </c>
      <c r="BE165" s="219">
        <f>IF(N165="základní",J165,0)</f>
        <v>0</v>
      </c>
      <c r="BF165" s="219">
        <f>IF(N165="snížená",J165,0)</f>
        <v>0</v>
      </c>
      <c r="BG165" s="219">
        <f>IF(N165="zákl. přenesená",J165,0)</f>
        <v>0</v>
      </c>
      <c r="BH165" s="219">
        <f>IF(N165="sníž. přenesená",J165,0)</f>
        <v>0</v>
      </c>
      <c r="BI165" s="219">
        <f>IF(N165="nulová",J165,0)</f>
        <v>0</v>
      </c>
      <c r="BJ165" s="20" t="s">
        <v>77</v>
      </c>
      <c r="BK165" s="219">
        <f>ROUND(I165*H165,2)</f>
        <v>0</v>
      </c>
      <c r="BL165" s="20" t="s">
        <v>166</v>
      </c>
      <c r="BM165" s="218" t="s">
        <v>2561</v>
      </c>
    </row>
    <row r="166" s="2" customFormat="1">
      <c r="A166" s="41"/>
      <c r="B166" s="42"/>
      <c r="C166" s="43"/>
      <c r="D166" s="220" t="s">
        <v>168</v>
      </c>
      <c r="E166" s="43"/>
      <c r="F166" s="221" t="s">
        <v>2562</v>
      </c>
      <c r="G166" s="43"/>
      <c r="H166" s="43"/>
      <c r="I166" s="222"/>
      <c r="J166" s="43"/>
      <c r="K166" s="43"/>
      <c r="L166" s="47"/>
      <c r="M166" s="223"/>
      <c r="N166" s="224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20" t="s">
        <v>168</v>
      </c>
      <c r="AU166" s="20" t="s">
        <v>79</v>
      </c>
    </row>
    <row r="167" s="2" customFormat="1" ht="16.5" customHeight="1">
      <c r="A167" s="41"/>
      <c r="B167" s="42"/>
      <c r="C167" s="258" t="s">
        <v>333</v>
      </c>
      <c r="D167" s="258" t="s">
        <v>316</v>
      </c>
      <c r="E167" s="259" t="s">
        <v>2563</v>
      </c>
      <c r="F167" s="260" t="s">
        <v>2564</v>
      </c>
      <c r="G167" s="261" t="s">
        <v>251</v>
      </c>
      <c r="H167" s="262">
        <v>6.1799999999999997</v>
      </c>
      <c r="I167" s="263"/>
      <c r="J167" s="264">
        <f>ROUND(I167*H167,2)</f>
        <v>0</v>
      </c>
      <c r="K167" s="260" t="s">
        <v>165</v>
      </c>
      <c r="L167" s="265"/>
      <c r="M167" s="266" t="s">
        <v>19</v>
      </c>
      <c r="N167" s="267" t="s">
        <v>40</v>
      </c>
      <c r="O167" s="87"/>
      <c r="P167" s="216">
        <f>O167*H167</f>
        <v>0</v>
      </c>
      <c r="Q167" s="216">
        <v>0.0026700000000000001</v>
      </c>
      <c r="R167" s="216">
        <f>Q167*H167</f>
        <v>0.016500600000000001</v>
      </c>
      <c r="S167" s="216">
        <v>0</v>
      </c>
      <c r="T167" s="217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18" t="s">
        <v>225</v>
      </c>
      <c r="AT167" s="218" t="s">
        <v>316</v>
      </c>
      <c r="AU167" s="218" t="s">
        <v>79</v>
      </c>
      <c r="AY167" s="20" t="s">
        <v>159</v>
      </c>
      <c r="BE167" s="219">
        <f>IF(N167="základní",J167,0)</f>
        <v>0</v>
      </c>
      <c r="BF167" s="219">
        <f>IF(N167="snížená",J167,0)</f>
        <v>0</v>
      </c>
      <c r="BG167" s="219">
        <f>IF(N167="zákl. přenesená",J167,0)</f>
        <v>0</v>
      </c>
      <c r="BH167" s="219">
        <f>IF(N167="sníž. přenesená",J167,0)</f>
        <v>0</v>
      </c>
      <c r="BI167" s="219">
        <f>IF(N167="nulová",J167,0)</f>
        <v>0</v>
      </c>
      <c r="BJ167" s="20" t="s">
        <v>77</v>
      </c>
      <c r="BK167" s="219">
        <f>ROUND(I167*H167,2)</f>
        <v>0</v>
      </c>
      <c r="BL167" s="20" t="s">
        <v>166</v>
      </c>
      <c r="BM167" s="218" t="s">
        <v>2565</v>
      </c>
    </row>
    <row r="168" s="14" customFormat="1">
      <c r="A168" s="14"/>
      <c r="B168" s="236"/>
      <c r="C168" s="237"/>
      <c r="D168" s="227" t="s">
        <v>170</v>
      </c>
      <c r="E168" s="238" t="s">
        <v>19</v>
      </c>
      <c r="F168" s="239" t="s">
        <v>2566</v>
      </c>
      <c r="G168" s="237"/>
      <c r="H168" s="240">
        <v>6.1799999999999997</v>
      </c>
      <c r="I168" s="241"/>
      <c r="J168" s="237"/>
      <c r="K168" s="237"/>
      <c r="L168" s="242"/>
      <c r="M168" s="243"/>
      <c r="N168" s="244"/>
      <c r="O168" s="244"/>
      <c r="P168" s="244"/>
      <c r="Q168" s="244"/>
      <c r="R168" s="244"/>
      <c r="S168" s="244"/>
      <c r="T168" s="245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46" t="s">
        <v>170</v>
      </c>
      <c r="AU168" s="246" t="s">
        <v>79</v>
      </c>
      <c r="AV168" s="14" t="s">
        <v>79</v>
      </c>
      <c r="AW168" s="14" t="s">
        <v>31</v>
      </c>
      <c r="AX168" s="14" t="s">
        <v>77</v>
      </c>
      <c r="AY168" s="246" t="s">
        <v>159</v>
      </c>
    </row>
    <row r="169" s="2" customFormat="1" ht="16.5" customHeight="1">
      <c r="A169" s="41"/>
      <c r="B169" s="42"/>
      <c r="C169" s="207" t="s">
        <v>336</v>
      </c>
      <c r="D169" s="207" t="s">
        <v>161</v>
      </c>
      <c r="E169" s="208" t="s">
        <v>2567</v>
      </c>
      <c r="F169" s="209" t="s">
        <v>2568</v>
      </c>
      <c r="G169" s="210" t="s">
        <v>251</v>
      </c>
      <c r="H169" s="211">
        <v>8</v>
      </c>
      <c r="I169" s="212"/>
      <c r="J169" s="213">
        <f>ROUND(I169*H169,2)</f>
        <v>0</v>
      </c>
      <c r="K169" s="209" t="s">
        <v>165</v>
      </c>
      <c r="L169" s="47"/>
      <c r="M169" s="214" t="s">
        <v>19</v>
      </c>
      <c r="N169" s="215" t="s">
        <v>40</v>
      </c>
      <c r="O169" s="87"/>
      <c r="P169" s="216">
        <f>O169*H169</f>
        <v>0</v>
      </c>
      <c r="Q169" s="216">
        <v>0</v>
      </c>
      <c r="R169" s="216">
        <f>Q169*H169</f>
        <v>0</v>
      </c>
      <c r="S169" s="216">
        <v>0</v>
      </c>
      <c r="T169" s="217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18" t="s">
        <v>166</v>
      </c>
      <c r="AT169" s="218" t="s">
        <v>161</v>
      </c>
      <c r="AU169" s="218" t="s">
        <v>79</v>
      </c>
      <c r="AY169" s="20" t="s">
        <v>159</v>
      </c>
      <c r="BE169" s="219">
        <f>IF(N169="základní",J169,0)</f>
        <v>0</v>
      </c>
      <c r="BF169" s="219">
        <f>IF(N169="snížená",J169,0)</f>
        <v>0</v>
      </c>
      <c r="BG169" s="219">
        <f>IF(N169="zákl. přenesená",J169,0)</f>
        <v>0</v>
      </c>
      <c r="BH169" s="219">
        <f>IF(N169="sníž. přenesená",J169,0)</f>
        <v>0</v>
      </c>
      <c r="BI169" s="219">
        <f>IF(N169="nulová",J169,0)</f>
        <v>0</v>
      </c>
      <c r="BJ169" s="20" t="s">
        <v>77</v>
      </c>
      <c r="BK169" s="219">
        <f>ROUND(I169*H169,2)</f>
        <v>0</v>
      </c>
      <c r="BL169" s="20" t="s">
        <v>166</v>
      </c>
      <c r="BM169" s="218" t="s">
        <v>2569</v>
      </c>
    </row>
    <row r="170" s="2" customFormat="1">
      <c r="A170" s="41"/>
      <c r="B170" s="42"/>
      <c r="C170" s="43"/>
      <c r="D170" s="220" t="s">
        <v>168</v>
      </c>
      <c r="E170" s="43"/>
      <c r="F170" s="221" t="s">
        <v>2570</v>
      </c>
      <c r="G170" s="43"/>
      <c r="H170" s="43"/>
      <c r="I170" s="222"/>
      <c r="J170" s="43"/>
      <c r="K170" s="43"/>
      <c r="L170" s="47"/>
      <c r="M170" s="223"/>
      <c r="N170" s="224"/>
      <c r="O170" s="87"/>
      <c r="P170" s="87"/>
      <c r="Q170" s="87"/>
      <c r="R170" s="87"/>
      <c r="S170" s="87"/>
      <c r="T170" s="88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T170" s="20" t="s">
        <v>168</v>
      </c>
      <c r="AU170" s="20" t="s">
        <v>79</v>
      </c>
    </row>
    <row r="171" s="2" customFormat="1" ht="24.15" customHeight="1">
      <c r="A171" s="41"/>
      <c r="B171" s="42"/>
      <c r="C171" s="207" t="s">
        <v>338</v>
      </c>
      <c r="D171" s="207" t="s">
        <v>161</v>
      </c>
      <c r="E171" s="208" t="s">
        <v>2571</v>
      </c>
      <c r="F171" s="209" t="s">
        <v>2572</v>
      </c>
      <c r="G171" s="210" t="s">
        <v>164</v>
      </c>
      <c r="H171" s="211">
        <v>8.9860000000000007</v>
      </c>
      <c r="I171" s="212"/>
      <c r="J171" s="213">
        <f>ROUND(I171*H171,2)</f>
        <v>0</v>
      </c>
      <c r="K171" s="209" t="s">
        <v>165</v>
      </c>
      <c r="L171" s="47"/>
      <c r="M171" s="214" t="s">
        <v>19</v>
      </c>
      <c r="N171" s="215" t="s">
        <v>40</v>
      </c>
      <c r="O171" s="87"/>
      <c r="P171" s="216">
        <f>O171*H171</f>
        <v>0</v>
      </c>
      <c r="Q171" s="216">
        <v>0.07195</v>
      </c>
      <c r="R171" s="216">
        <f>Q171*H171</f>
        <v>0.64654270000000003</v>
      </c>
      <c r="S171" s="216">
        <v>0</v>
      </c>
      <c r="T171" s="217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18" t="s">
        <v>166</v>
      </c>
      <c r="AT171" s="218" t="s">
        <v>161</v>
      </c>
      <c r="AU171" s="218" t="s">
        <v>79</v>
      </c>
      <c r="AY171" s="20" t="s">
        <v>159</v>
      </c>
      <c r="BE171" s="219">
        <f>IF(N171="základní",J171,0)</f>
        <v>0</v>
      </c>
      <c r="BF171" s="219">
        <f>IF(N171="snížená",J171,0)</f>
        <v>0</v>
      </c>
      <c r="BG171" s="219">
        <f>IF(N171="zákl. přenesená",J171,0)</f>
        <v>0</v>
      </c>
      <c r="BH171" s="219">
        <f>IF(N171="sníž. přenesená",J171,0)</f>
        <v>0</v>
      </c>
      <c r="BI171" s="219">
        <f>IF(N171="nulová",J171,0)</f>
        <v>0</v>
      </c>
      <c r="BJ171" s="20" t="s">
        <v>77</v>
      </c>
      <c r="BK171" s="219">
        <f>ROUND(I171*H171,2)</f>
        <v>0</v>
      </c>
      <c r="BL171" s="20" t="s">
        <v>166</v>
      </c>
      <c r="BM171" s="218" t="s">
        <v>2573</v>
      </c>
    </row>
    <row r="172" s="2" customFormat="1">
      <c r="A172" s="41"/>
      <c r="B172" s="42"/>
      <c r="C172" s="43"/>
      <c r="D172" s="220" t="s">
        <v>168</v>
      </c>
      <c r="E172" s="43"/>
      <c r="F172" s="221" t="s">
        <v>2574</v>
      </c>
      <c r="G172" s="43"/>
      <c r="H172" s="43"/>
      <c r="I172" s="222"/>
      <c r="J172" s="43"/>
      <c r="K172" s="43"/>
      <c r="L172" s="47"/>
      <c r="M172" s="223"/>
      <c r="N172" s="224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20" t="s">
        <v>168</v>
      </c>
      <c r="AU172" s="20" t="s">
        <v>79</v>
      </c>
    </row>
    <row r="173" s="14" customFormat="1">
      <c r="A173" s="14"/>
      <c r="B173" s="236"/>
      <c r="C173" s="237"/>
      <c r="D173" s="227" t="s">
        <v>170</v>
      </c>
      <c r="E173" s="238" t="s">
        <v>19</v>
      </c>
      <c r="F173" s="239" t="s">
        <v>2575</v>
      </c>
      <c r="G173" s="237"/>
      <c r="H173" s="240">
        <v>8.9860000000000007</v>
      </c>
      <c r="I173" s="241"/>
      <c r="J173" s="237"/>
      <c r="K173" s="237"/>
      <c r="L173" s="242"/>
      <c r="M173" s="243"/>
      <c r="N173" s="244"/>
      <c r="O173" s="244"/>
      <c r="P173" s="244"/>
      <c r="Q173" s="244"/>
      <c r="R173" s="244"/>
      <c r="S173" s="244"/>
      <c r="T173" s="245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46" t="s">
        <v>170</v>
      </c>
      <c r="AU173" s="246" t="s">
        <v>79</v>
      </c>
      <c r="AV173" s="14" t="s">
        <v>79</v>
      </c>
      <c r="AW173" s="14" t="s">
        <v>31</v>
      </c>
      <c r="AX173" s="14" t="s">
        <v>77</v>
      </c>
      <c r="AY173" s="246" t="s">
        <v>159</v>
      </c>
    </row>
    <row r="174" s="2" customFormat="1" ht="24.15" customHeight="1">
      <c r="A174" s="41"/>
      <c r="B174" s="42"/>
      <c r="C174" s="207" t="s">
        <v>340</v>
      </c>
      <c r="D174" s="207" t="s">
        <v>161</v>
      </c>
      <c r="E174" s="208" t="s">
        <v>2576</v>
      </c>
      <c r="F174" s="209" t="s">
        <v>2577</v>
      </c>
      <c r="G174" s="210" t="s">
        <v>235</v>
      </c>
      <c r="H174" s="211">
        <v>2</v>
      </c>
      <c r="I174" s="212"/>
      <c r="J174" s="213">
        <f>ROUND(I174*H174,2)</f>
        <v>0</v>
      </c>
      <c r="K174" s="209" t="s">
        <v>165</v>
      </c>
      <c r="L174" s="47"/>
      <c r="M174" s="214" t="s">
        <v>19</v>
      </c>
      <c r="N174" s="215" t="s">
        <v>40</v>
      </c>
      <c r="O174" s="87"/>
      <c r="P174" s="216">
        <f>O174*H174</f>
        <v>0</v>
      </c>
      <c r="Q174" s="216">
        <v>0.076499999999999999</v>
      </c>
      <c r="R174" s="216">
        <f>Q174*H174</f>
        <v>0.153</v>
      </c>
      <c r="S174" s="216">
        <v>0</v>
      </c>
      <c r="T174" s="217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18" t="s">
        <v>166</v>
      </c>
      <c r="AT174" s="218" t="s">
        <v>161</v>
      </c>
      <c r="AU174" s="218" t="s">
        <v>79</v>
      </c>
      <c r="AY174" s="20" t="s">
        <v>159</v>
      </c>
      <c r="BE174" s="219">
        <f>IF(N174="základní",J174,0)</f>
        <v>0</v>
      </c>
      <c r="BF174" s="219">
        <f>IF(N174="snížená",J174,0)</f>
        <v>0</v>
      </c>
      <c r="BG174" s="219">
        <f>IF(N174="zákl. přenesená",J174,0)</f>
        <v>0</v>
      </c>
      <c r="BH174" s="219">
        <f>IF(N174="sníž. přenesená",J174,0)</f>
        <v>0</v>
      </c>
      <c r="BI174" s="219">
        <f>IF(N174="nulová",J174,0)</f>
        <v>0</v>
      </c>
      <c r="BJ174" s="20" t="s">
        <v>77</v>
      </c>
      <c r="BK174" s="219">
        <f>ROUND(I174*H174,2)</f>
        <v>0</v>
      </c>
      <c r="BL174" s="20" t="s">
        <v>166</v>
      </c>
      <c r="BM174" s="218" t="s">
        <v>2578</v>
      </c>
    </row>
    <row r="175" s="2" customFormat="1">
      <c r="A175" s="41"/>
      <c r="B175" s="42"/>
      <c r="C175" s="43"/>
      <c r="D175" s="220" t="s">
        <v>168</v>
      </c>
      <c r="E175" s="43"/>
      <c r="F175" s="221" t="s">
        <v>2579</v>
      </c>
      <c r="G175" s="43"/>
      <c r="H175" s="43"/>
      <c r="I175" s="222"/>
      <c r="J175" s="43"/>
      <c r="K175" s="43"/>
      <c r="L175" s="47"/>
      <c r="M175" s="223"/>
      <c r="N175" s="224"/>
      <c r="O175" s="87"/>
      <c r="P175" s="87"/>
      <c r="Q175" s="87"/>
      <c r="R175" s="87"/>
      <c r="S175" s="87"/>
      <c r="T175" s="88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T175" s="20" t="s">
        <v>168</v>
      </c>
      <c r="AU175" s="20" t="s">
        <v>79</v>
      </c>
    </row>
    <row r="176" s="12" customFormat="1" ht="22.8" customHeight="1">
      <c r="A176" s="12"/>
      <c r="B176" s="191"/>
      <c r="C176" s="192"/>
      <c r="D176" s="193" t="s">
        <v>68</v>
      </c>
      <c r="E176" s="205" t="s">
        <v>2580</v>
      </c>
      <c r="F176" s="205" t="s">
        <v>2581</v>
      </c>
      <c r="G176" s="192"/>
      <c r="H176" s="192"/>
      <c r="I176" s="195"/>
      <c r="J176" s="206">
        <f>BK176</f>
        <v>0</v>
      </c>
      <c r="K176" s="192"/>
      <c r="L176" s="197"/>
      <c r="M176" s="198"/>
      <c r="N176" s="199"/>
      <c r="O176" s="199"/>
      <c r="P176" s="200">
        <f>SUM(P177:P193)</f>
        <v>0</v>
      </c>
      <c r="Q176" s="199"/>
      <c r="R176" s="200">
        <f>SUM(R177:R193)</f>
        <v>7.0564799999999996</v>
      </c>
      <c r="S176" s="199"/>
      <c r="T176" s="201">
        <f>SUM(T177:T193)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02" t="s">
        <v>77</v>
      </c>
      <c r="AT176" s="203" t="s">
        <v>68</v>
      </c>
      <c r="AU176" s="203" t="s">
        <v>77</v>
      </c>
      <c r="AY176" s="202" t="s">
        <v>159</v>
      </c>
      <c r="BK176" s="204">
        <f>SUM(BK177:BK193)</f>
        <v>0</v>
      </c>
    </row>
    <row r="177" s="2" customFormat="1" ht="16.5" customHeight="1">
      <c r="A177" s="41"/>
      <c r="B177" s="42"/>
      <c r="C177" s="207" t="s">
        <v>342</v>
      </c>
      <c r="D177" s="207" t="s">
        <v>161</v>
      </c>
      <c r="E177" s="208" t="s">
        <v>2582</v>
      </c>
      <c r="F177" s="209" t="s">
        <v>2583</v>
      </c>
      <c r="G177" s="210" t="s">
        <v>235</v>
      </c>
      <c r="H177" s="211">
        <v>4</v>
      </c>
      <c r="I177" s="212"/>
      <c r="J177" s="213">
        <f>ROUND(I177*H177,2)</f>
        <v>0</v>
      </c>
      <c r="K177" s="209" t="s">
        <v>165</v>
      </c>
      <c r="L177" s="47"/>
      <c r="M177" s="214" t="s">
        <v>19</v>
      </c>
      <c r="N177" s="215" t="s">
        <v>40</v>
      </c>
      <c r="O177" s="87"/>
      <c r="P177" s="216">
        <f>O177*H177</f>
        <v>0</v>
      </c>
      <c r="Q177" s="216">
        <v>0.087419999999999998</v>
      </c>
      <c r="R177" s="216">
        <f>Q177*H177</f>
        <v>0.34967999999999999</v>
      </c>
      <c r="S177" s="216">
        <v>0</v>
      </c>
      <c r="T177" s="217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18" t="s">
        <v>166</v>
      </c>
      <c r="AT177" s="218" t="s">
        <v>161</v>
      </c>
      <c r="AU177" s="218" t="s">
        <v>79</v>
      </c>
      <c r="AY177" s="20" t="s">
        <v>159</v>
      </c>
      <c r="BE177" s="219">
        <f>IF(N177="základní",J177,0)</f>
        <v>0</v>
      </c>
      <c r="BF177" s="219">
        <f>IF(N177="snížená",J177,0)</f>
        <v>0</v>
      </c>
      <c r="BG177" s="219">
        <f>IF(N177="zákl. přenesená",J177,0)</f>
        <v>0</v>
      </c>
      <c r="BH177" s="219">
        <f>IF(N177="sníž. přenesená",J177,0)</f>
        <v>0</v>
      </c>
      <c r="BI177" s="219">
        <f>IF(N177="nulová",J177,0)</f>
        <v>0</v>
      </c>
      <c r="BJ177" s="20" t="s">
        <v>77</v>
      </c>
      <c r="BK177" s="219">
        <f>ROUND(I177*H177,2)</f>
        <v>0</v>
      </c>
      <c r="BL177" s="20" t="s">
        <v>166</v>
      </c>
      <c r="BM177" s="218" t="s">
        <v>2584</v>
      </c>
    </row>
    <row r="178" s="2" customFormat="1">
      <c r="A178" s="41"/>
      <c r="B178" s="42"/>
      <c r="C178" s="43"/>
      <c r="D178" s="220" t="s">
        <v>168</v>
      </c>
      <c r="E178" s="43"/>
      <c r="F178" s="221" t="s">
        <v>2585</v>
      </c>
      <c r="G178" s="43"/>
      <c r="H178" s="43"/>
      <c r="I178" s="222"/>
      <c r="J178" s="43"/>
      <c r="K178" s="43"/>
      <c r="L178" s="47"/>
      <c r="M178" s="223"/>
      <c r="N178" s="224"/>
      <c r="O178" s="87"/>
      <c r="P178" s="87"/>
      <c r="Q178" s="87"/>
      <c r="R178" s="87"/>
      <c r="S178" s="87"/>
      <c r="T178" s="88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T178" s="20" t="s">
        <v>168</v>
      </c>
      <c r="AU178" s="20" t="s">
        <v>79</v>
      </c>
    </row>
    <row r="179" s="2" customFormat="1" ht="16.5" customHeight="1">
      <c r="A179" s="41"/>
      <c r="B179" s="42"/>
      <c r="C179" s="258" t="s">
        <v>346</v>
      </c>
      <c r="D179" s="258" t="s">
        <v>316</v>
      </c>
      <c r="E179" s="259" t="s">
        <v>2586</v>
      </c>
      <c r="F179" s="260" t="s">
        <v>2587</v>
      </c>
      <c r="G179" s="261" t="s">
        <v>235</v>
      </c>
      <c r="H179" s="262">
        <v>2</v>
      </c>
      <c r="I179" s="263"/>
      <c r="J179" s="264">
        <f>ROUND(I179*H179,2)</f>
        <v>0</v>
      </c>
      <c r="K179" s="260" t="s">
        <v>165</v>
      </c>
      <c r="L179" s="265"/>
      <c r="M179" s="266" t="s">
        <v>19</v>
      </c>
      <c r="N179" s="267" t="s">
        <v>40</v>
      </c>
      <c r="O179" s="87"/>
      <c r="P179" s="216">
        <f>O179*H179</f>
        <v>0</v>
      </c>
      <c r="Q179" s="216">
        <v>0.068000000000000005</v>
      </c>
      <c r="R179" s="216">
        <f>Q179*H179</f>
        <v>0.13600000000000001</v>
      </c>
      <c r="S179" s="216">
        <v>0</v>
      </c>
      <c r="T179" s="217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18" t="s">
        <v>225</v>
      </c>
      <c r="AT179" s="218" t="s">
        <v>316</v>
      </c>
      <c r="AU179" s="218" t="s">
        <v>79</v>
      </c>
      <c r="AY179" s="20" t="s">
        <v>159</v>
      </c>
      <c r="BE179" s="219">
        <f>IF(N179="základní",J179,0)</f>
        <v>0</v>
      </c>
      <c r="BF179" s="219">
        <f>IF(N179="snížená",J179,0)</f>
        <v>0</v>
      </c>
      <c r="BG179" s="219">
        <f>IF(N179="zákl. přenesená",J179,0)</f>
        <v>0</v>
      </c>
      <c r="BH179" s="219">
        <f>IF(N179="sníž. přenesená",J179,0)</f>
        <v>0</v>
      </c>
      <c r="BI179" s="219">
        <f>IF(N179="nulová",J179,0)</f>
        <v>0</v>
      </c>
      <c r="BJ179" s="20" t="s">
        <v>77</v>
      </c>
      <c r="BK179" s="219">
        <f>ROUND(I179*H179,2)</f>
        <v>0</v>
      </c>
      <c r="BL179" s="20" t="s">
        <v>166</v>
      </c>
      <c r="BM179" s="218" t="s">
        <v>2588</v>
      </c>
    </row>
    <row r="180" s="2" customFormat="1" ht="16.5" customHeight="1">
      <c r="A180" s="41"/>
      <c r="B180" s="42"/>
      <c r="C180" s="258" t="s">
        <v>352</v>
      </c>
      <c r="D180" s="258" t="s">
        <v>316</v>
      </c>
      <c r="E180" s="259" t="s">
        <v>2589</v>
      </c>
      <c r="F180" s="260" t="s">
        <v>2590</v>
      </c>
      <c r="G180" s="261" t="s">
        <v>235</v>
      </c>
      <c r="H180" s="262">
        <v>2</v>
      </c>
      <c r="I180" s="263"/>
      <c r="J180" s="264">
        <f>ROUND(I180*H180,2)</f>
        <v>0</v>
      </c>
      <c r="K180" s="260" t="s">
        <v>165</v>
      </c>
      <c r="L180" s="265"/>
      <c r="M180" s="266" t="s">
        <v>19</v>
      </c>
      <c r="N180" s="267" t="s">
        <v>40</v>
      </c>
      <c r="O180" s="87"/>
      <c r="P180" s="216">
        <f>O180*H180</f>
        <v>0</v>
      </c>
      <c r="Q180" s="216">
        <v>0.040000000000000001</v>
      </c>
      <c r="R180" s="216">
        <f>Q180*H180</f>
        <v>0.080000000000000002</v>
      </c>
      <c r="S180" s="216">
        <v>0</v>
      </c>
      <c r="T180" s="217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18" t="s">
        <v>225</v>
      </c>
      <c r="AT180" s="218" t="s">
        <v>316</v>
      </c>
      <c r="AU180" s="218" t="s">
        <v>79</v>
      </c>
      <c r="AY180" s="20" t="s">
        <v>159</v>
      </c>
      <c r="BE180" s="219">
        <f>IF(N180="základní",J180,0)</f>
        <v>0</v>
      </c>
      <c r="BF180" s="219">
        <f>IF(N180="snížená",J180,0)</f>
        <v>0</v>
      </c>
      <c r="BG180" s="219">
        <f>IF(N180="zákl. přenesená",J180,0)</f>
        <v>0</v>
      </c>
      <c r="BH180" s="219">
        <f>IF(N180="sníž. přenesená",J180,0)</f>
        <v>0</v>
      </c>
      <c r="BI180" s="219">
        <f>IF(N180="nulová",J180,0)</f>
        <v>0</v>
      </c>
      <c r="BJ180" s="20" t="s">
        <v>77</v>
      </c>
      <c r="BK180" s="219">
        <f>ROUND(I180*H180,2)</f>
        <v>0</v>
      </c>
      <c r="BL180" s="20" t="s">
        <v>166</v>
      </c>
      <c r="BM180" s="218" t="s">
        <v>2591</v>
      </c>
    </row>
    <row r="181" s="2" customFormat="1" ht="16.5" customHeight="1">
      <c r="A181" s="41"/>
      <c r="B181" s="42"/>
      <c r="C181" s="207" t="s">
        <v>358</v>
      </c>
      <c r="D181" s="207" t="s">
        <v>161</v>
      </c>
      <c r="E181" s="208" t="s">
        <v>2592</v>
      </c>
      <c r="F181" s="209" t="s">
        <v>2593</v>
      </c>
      <c r="G181" s="210" t="s">
        <v>235</v>
      </c>
      <c r="H181" s="211">
        <v>4</v>
      </c>
      <c r="I181" s="212"/>
      <c r="J181" s="213">
        <f>ROUND(I181*H181,2)</f>
        <v>0</v>
      </c>
      <c r="K181" s="209" t="s">
        <v>165</v>
      </c>
      <c r="L181" s="47"/>
      <c r="M181" s="214" t="s">
        <v>19</v>
      </c>
      <c r="N181" s="215" t="s">
        <v>40</v>
      </c>
      <c r="O181" s="87"/>
      <c r="P181" s="216">
        <f>O181*H181</f>
        <v>0</v>
      </c>
      <c r="Q181" s="216">
        <v>0.010189999999999999</v>
      </c>
      <c r="R181" s="216">
        <f>Q181*H181</f>
        <v>0.040759999999999998</v>
      </c>
      <c r="S181" s="216">
        <v>0</v>
      </c>
      <c r="T181" s="217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18" t="s">
        <v>166</v>
      </c>
      <c r="AT181" s="218" t="s">
        <v>161</v>
      </c>
      <c r="AU181" s="218" t="s">
        <v>79</v>
      </c>
      <c r="AY181" s="20" t="s">
        <v>159</v>
      </c>
      <c r="BE181" s="219">
        <f>IF(N181="základní",J181,0)</f>
        <v>0</v>
      </c>
      <c r="BF181" s="219">
        <f>IF(N181="snížená",J181,0)</f>
        <v>0</v>
      </c>
      <c r="BG181" s="219">
        <f>IF(N181="zákl. přenesená",J181,0)</f>
        <v>0</v>
      </c>
      <c r="BH181" s="219">
        <f>IF(N181="sníž. přenesená",J181,0)</f>
        <v>0</v>
      </c>
      <c r="BI181" s="219">
        <f>IF(N181="nulová",J181,0)</f>
        <v>0</v>
      </c>
      <c r="BJ181" s="20" t="s">
        <v>77</v>
      </c>
      <c r="BK181" s="219">
        <f>ROUND(I181*H181,2)</f>
        <v>0</v>
      </c>
      <c r="BL181" s="20" t="s">
        <v>166</v>
      </c>
      <c r="BM181" s="218" t="s">
        <v>2594</v>
      </c>
    </row>
    <row r="182" s="2" customFormat="1">
      <c r="A182" s="41"/>
      <c r="B182" s="42"/>
      <c r="C182" s="43"/>
      <c r="D182" s="220" t="s">
        <v>168</v>
      </c>
      <c r="E182" s="43"/>
      <c r="F182" s="221" t="s">
        <v>2595</v>
      </c>
      <c r="G182" s="43"/>
      <c r="H182" s="43"/>
      <c r="I182" s="222"/>
      <c r="J182" s="43"/>
      <c r="K182" s="43"/>
      <c r="L182" s="47"/>
      <c r="M182" s="223"/>
      <c r="N182" s="224"/>
      <c r="O182" s="87"/>
      <c r="P182" s="87"/>
      <c r="Q182" s="87"/>
      <c r="R182" s="87"/>
      <c r="S182" s="87"/>
      <c r="T182" s="88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20" t="s">
        <v>168</v>
      </c>
      <c r="AU182" s="20" t="s">
        <v>79</v>
      </c>
    </row>
    <row r="183" s="2" customFormat="1" ht="16.5" customHeight="1">
      <c r="A183" s="41"/>
      <c r="B183" s="42"/>
      <c r="C183" s="258" t="s">
        <v>363</v>
      </c>
      <c r="D183" s="258" t="s">
        <v>316</v>
      </c>
      <c r="E183" s="259" t="s">
        <v>2596</v>
      </c>
      <c r="F183" s="260" t="s">
        <v>2597</v>
      </c>
      <c r="G183" s="261" t="s">
        <v>235</v>
      </c>
      <c r="H183" s="262">
        <v>1</v>
      </c>
      <c r="I183" s="263"/>
      <c r="J183" s="264">
        <f>ROUND(I183*H183,2)</f>
        <v>0</v>
      </c>
      <c r="K183" s="260" t="s">
        <v>19</v>
      </c>
      <c r="L183" s="265"/>
      <c r="M183" s="266" t="s">
        <v>19</v>
      </c>
      <c r="N183" s="267" t="s">
        <v>40</v>
      </c>
      <c r="O183" s="87"/>
      <c r="P183" s="216">
        <f>O183*H183</f>
        <v>0</v>
      </c>
      <c r="Q183" s="216">
        <v>0.254</v>
      </c>
      <c r="R183" s="216">
        <f>Q183*H183</f>
        <v>0.254</v>
      </c>
      <c r="S183" s="216">
        <v>0</v>
      </c>
      <c r="T183" s="217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18" t="s">
        <v>225</v>
      </c>
      <c r="AT183" s="218" t="s">
        <v>316</v>
      </c>
      <c r="AU183" s="218" t="s">
        <v>79</v>
      </c>
      <c r="AY183" s="20" t="s">
        <v>159</v>
      </c>
      <c r="BE183" s="219">
        <f>IF(N183="základní",J183,0)</f>
        <v>0</v>
      </c>
      <c r="BF183" s="219">
        <f>IF(N183="snížená",J183,0)</f>
        <v>0</v>
      </c>
      <c r="BG183" s="219">
        <f>IF(N183="zákl. přenesená",J183,0)</f>
        <v>0</v>
      </c>
      <c r="BH183" s="219">
        <f>IF(N183="sníž. přenesená",J183,0)</f>
        <v>0</v>
      </c>
      <c r="BI183" s="219">
        <f>IF(N183="nulová",J183,0)</f>
        <v>0</v>
      </c>
      <c r="BJ183" s="20" t="s">
        <v>77</v>
      </c>
      <c r="BK183" s="219">
        <f>ROUND(I183*H183,2)</f>
        <v>0</v>
      </c>
      <c r="BL183" s="20" t="s">
        <v>166</v>
      </c>
      <c r="BM183" s="218" t="s">
        <v>2598</v>
      </c>
    </row>
    <row r="184" s="2" customFormat="1" ht="16.5" customHeight="1">
      <c r="A184" s="41"/>
      <c r="B184" s="42"/>
      <c r="C184" s="258" t="s">
        <v>369</v>
      </c>
      <c r="D184" s="258" t="s">
        <v>316</v>
      </c>
      <c r="E184" s="259" t="s">
        <v>2599</v>
      </c>
      <c r="F184" s="260" t="s">
        <v>2600</v>
      </c>
      <c r="G184" s="261" t="s">
        <v>235</v>
      </c>
      <c r="H184" s="262">
        <v>3</v>
      </c>
      <c r="I184" s="263"/>
      <c r="J184" s="264">
        <f>ROUND(I184*H184,2)</f>
        <v>0</v>
      </c>
      <c r="K184" s="260" t="s">
        <v>19</v>
      </c>
      <c r="L184" s="265"/>
      <c r="M184" s="266" t="s">
        <v>19</v>
      </c>
      <c r="N184" s="267" t="s">
        <v>40</v>
      </c>
      <c r="O184" s="87"/>
      <c r="P184" s="216">
        <f>O184*H184</f>
        <v>0</v>
      </c>
      <c r="Q184" s="216">
        <v>0.50600000000000001</v>
      </c>
      <c r="R184" s="216">
        <f>Q184*H184</f>
        <v>1.518</v>
      </c>
      <c r="S184" s="216">
        <v>0</v>
      </c>
      <c r="T184" s="217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18" t="s">
        <v>225</v>
      </c>
      <c r="AT184" s="218" t="s">
        <v>316</v>
      </c>
      <c r="AU184" s="218" t="s">
        <v>79</v>
      </c>
      <c r="AY184" s="20" t="s">
        <v>159</v>
      </c>
      <c r="BE184" s="219">
        <f>IF(N184="základní",J184,0)</f>
        <v>0</v>
      </c>
      <c r="BF184" s="219">
        <f>IF(N184="snížená",J184,0)</f>
        <v>0</v>
      </c>
      <c r="BG184" s="219">
        <f>IF(N184="zákl. přenesená",J184,0)</f>
        <v>0</v>
      </c>
      <c r="BH184" s="219">
        <f>IF(N184="sníž. přenesená",J184,0)</f>
        <v>0</v>
      </c>
      <c r="BI184" s="219">
        <f>IF(N184="nulová",J184,0)</f>
        <v>0</v>
      </c>
      <c r="BJ184" s="20" t="s">
        <v>77</v>
      </c>
      <c r="BK184" s="219">
        <f>ROUND(I184*H184,2)</f>
        <v>0</v>
      </c>
      <c r="BL184" s="20" t="s">
        <v>166</v>
      </c>
      <c r="BM184" s="218" t="s">
        <v>2601</v>
      </c>
    </row>
    <row r="185" s="2" customFormat="1" ht="16.5" customHeight="1">
      <c r="A185" s="41"/>
      <c r="B185" s="42"/>
      <c r="C185" s="207" t="s">
        <v>375</v>
      </c>
      <c r="D185" s="207" t="s">
        <v>161</v>
      </c>
      <c r="E185" s="208" t="s">
        <v>2602</v>
      </c>
      <c r="F185" s="209" t="s">
        <v>2603</v>
      </c>
      <c r="G185" s="210" t="s">
        <v>235</v>
      </c>
      <c r="H185" s="211">
        <v>2</v>
      </c>
      <c r="I185" s="212"/>
      <c r="J185" s="213">
        <f>ROUND(I185*H185,2)</f>
        <v>0</v>
      </c>
      <c r="K185" s="209" t="s">
        <v>165</v>
      </c>
      <c r="L185" s="47"/>
      <c r="M185" s="214" t="s">
        <v>19</v>
      </c>
      <c r="N185" s="215" t="s">
        <v>40</v>
      </c>
      <c r="O185" s="87"/>
      <c r="P185" s="216">
        <f>O185*H185</f>
        <v>0</v>
      </c>
      <c r="Q185" s="216">
        <v>0.01248</v>
      </c>
      <c r="R185" s="216">
        <f>Q185*H185</f>
        <v>0.02496</v>
      </c>
      <c r="S185" s="216">
        <v>0</v>
      </c>
      <c r="T185" s="217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18" t="s">
        <v>166</v>
      </c>
      <c r="AT185" s="218" t="s">
        <v>161</v>
      </c>
      <c r="AU185" s="218" t="s">
        <v>79</v>
      </c>
      <c r="AY185" s="20" t="s">
        <v>159</v>
      </c>
      <c r="BE185" s="219">
        <f>IF(N185="základní",J185,0)</f>
        <v>0</v>
      </c>
      <c r="BF185" s="219">
        <f>IF(N185="snížená",J185,0)</f>
        <v>0</v>
      </c>
      <c r="BG185" s="219">
        <f>IF(N185="zákl. přenesená",J185,0)</f>
        <v>0</v>
      </c>
      <c r="BH185" s="219">
        <f>IF(N185="sníž. přenesená",J185,0)</f>
        <v>0</v>
      </c>
      <c r="BI185" s="219">
        <f>IF(N185="nulová",J185,0)</f>
        <v>0</v>
      </c>
      <c r="BJ185" s="20" t="s">
        <v>77</v>
      </c>
      <c r="BK185" s="219">
        <f>ROUND(I185*H185,2)</f>
        <v>0</v>
      </c>
      <c r="BL185" s="20" t="s">
        <v>166</v>
      </c>
      <c r="BM185" s="218" t="s">
        <v>2604</v>
      </c>
    </row>
    <row r="186" s="2" customFormat="1">
      <c r="A186" s="41"/>
      <c r="B186" s="42"/>
      <c r="C186" s="43"/>
      <c r="D186" s="220" t="s">
        <v>168</v>
      </c>
      <c r="E186" s="43"/>
      <c r="F186" s="221" t="s">
        <v>2605</v>
      </c>
      <c r="G186" s="43"/>
      <c r="H186" s="43"/>
      <c r="I186" s="222"/>
      <c r="J186" s="43"/>
      <c r="K186" s="43"/>
      <c r="L186" s="47"/>
      <c r="M186" s="223"/>
      <c r="N186" s="224"/>
      <c r="O186" s="87"/>
      <c r="P186" s="87"/>
      <c r="Q186" s="87"/>
      <c r="R186" s="87"/>
      <c r="S186" s="87"/>
      <c r="T186" s="88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T186" s="20" t="s">
        <v>168</v>
      </c>
      <c r="AU186" s="20" t="s">
        <v>79</v>
      </c>
    </row>
    <row r="187" s="2" customFormat="1" ht="24.15" customHeight="1">
      <c r="A187" s="41"/>
      <c r="B187" s="42"/>
      <c r="C187" s="258" t="s">
        <v>380</v>
      </c>
      <c r="D187" s="258" t="s">
        <v>316</v>
      </c>
      <c r="E187" s="259" t="s">
        <v>2606</v>
      </c>
      <c r="F187" s="260" t="s">
        <v>2607</v>
      </c>
      <c r="G187" s="261" t="s">
        <v>235</v>
      </c>
      <c r="H187" s="262">
        <v>2</v>
      </c>
      <c r="I187" s="263"/>
      <c r="J187" s="264">
        <f>ROUND(I187*H187,2)</f>
        <v>0</v>
      </c>
      <c r="K187" s="260" t="s">
        <v>19</v>
      </c>
      <c r="L187" s="265"/>
      <c r="M187" s="266" t="s">
        <v>19</v>
      </c>
      <c r="N187" s="267" t="s">
        <v>40</v>
      </c>
      <c r="O187" s="87"/>
      <c r="P187" s="216">
        <f>O187*H187</f>
        <v>0</v>
      </c>
      <c r="Q187" s="216">
        <v>0.54800000000000004</v>
      </c>
      <c r="R187" s="216">
        <f>Q187*H187</f>
        <v>1.0960000000000001</v>
      </c>
      <c r="S187" s="216">
        <v>0</v>
      </c>
      <c r="T187" s="217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18" t="s">
        <v>225</v>
      </c>
      <c r="AT187" s="218" t="s">
        <v>316</v>
      </c>
      <c r="AU187" s="218" t="s">
        <v>79</v>
      </c>
      <c r="AY187" s="20" t="s">
        <v>159</v>
      </c>
      <c r="BE187" s="219">
        <f>IF(N187="základní",J187,0)</f>
        <v>0</v>
      </c>
      <c r="BF187" s="219">
        <f>IF(N187="snížená",J187,0)</f>
        <v>0</v>
      </c>
      <c r="BG187" s="219">
        <f>IF(N187="zákl. přenesená",J187,0)</f>
        <v>0</v>
      </c>
      <c r="BH187" s="219">
        <f>IF(N187="sníž. přenesená",J187,0)</f>
        <v>0</v>
      </c>
      <c r="BI187" s="219">
        <f>IF(N187="nulová",J187,0)</f>
        <v>0</v>
      </c>
      <c r="BJ187" s="20" t="s">
        <v>77</v>
      </c>
      <c r="BK187" s="219">
        <f>ROUND(I187*H187,2)</f>
        <v>0</v>
      </c>
      <c r="BL187" s="20" t="s">
        <v>166</v>
      </c>
      <c r="BM187" s="218" t="s">
        <v>2608</v>
      </c>
    </row>
    <row r="188" s="2" customFormat="1" ht="16.5" customHeight="1">
      <c r="A188" s="41"/>
      <c r="B188" s="42"/>
      <c r="C188" s="207" t="s">
        <v>386</v>
      </c>
      <c r="D188" s="207" t="s">
        <v>161</v>
      </c>
      <c r="E188" s="208" t="s">
        <v>2609</v>
      </c>
      <c r="F188" s="209" t="s">
        <v>2610</v>
      </c>
      <c r="G188" s="210" t="s">
        <v>235</v>
      </c>
      <c r="H188" s="211">
        <v>2</v>
      </c>
      <c r="I188" s="212"/>
      <c r="J188" s="213">
        <f>ROUND(I188*H188,2)</f>
        <v>0</v>
      </c>
      <c r="K188" s="209" t="s">
        <v>165</v>
      </c>
      <c r="L188" s="47"/>
      <c r="M188" s="214" t="s">
        <v>19</v>
      </c>
      <c r="N188" s="215" t="s">
        <v>40</v>
      </c>
      <c r="O188" s="87"/>
      <c r="P188" s="216">
        <f>O188*H188</f>
        <v>0</v>
      </c>
      <c r="Q188" s="216">
        <v>0.028539999999999999</v>
      </c>
      <c r="R188" s="216">
        <f>Q188*H188</f>
        <v>0.057079999999999999</v>
      </c>
      <c r="S188" s="216">
        <v>0</v>
      </c>
      <c r="T188" s="217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18" t="s">
        <v>166</v>
      </c>
      <c r="AT188" s="218" t="s">
        <v>161</v>
      </c>
      <c r="AU188" s="218" t="s">
        <v>79</v>
      </c>
      <c r="AY188" s="20" t="s">
        <v>159</v>
      </c>
      <c r="BE188" s="219">
        <f>IF(N188="základní",J188,0)</f>
        <v>0</v>
      </c>
      <c r="BF188" s="219">
        <f>IF(N188="snížená",J188,0)</f>
        <v>0</v>
      </c>
      <c r="BG188" s="219">
        <f>IF(N188="zákl. přenesená",J188,0)</f>
        <v>0</v>
      </c>
      <c r="BH188" s="219">
        <f>IF(N188="sníž. přenesená",J188,0)</f>
        <v>0</v>
      </c>
      <c r="BI188" s="219">
        <f>IF(N188="nulová",J188,0)</f>
        <v>0</v>
      </c>
      <c r="BJ188" s="20" t="s">
        <v>77</v>
      </c>
      <c r="BK188" s="219">
        <f>ROUND(I188*H188,2)</f>
        <v>0</v>
      </c>
      <c r="BL188" s="20" t="s">
        <v>166</v>
      </c>
      <c r="BM188" s="218" t="s">
        <v>2611</v>
      </c>
    </row>
    <row r="189" s="2" customFormat="1">
      <c r="A189" s="41"/>
      <c r="B189" s="42"/>
      <c r="C189" s="43"/>
      <c r="D189" s="220" t="s">
        <v>168</v>
      </c>
      <c r="E189" s="43"/>
      <c r="F189" s="221" t="s">
        <v>2612</v>
      </c>
      <c r="G189" s="43"/>
      <c r="H189" s="43"/>
      <c r="I189" s="222"/>
      <c r="J189" s="43"/>
      <c r="K189" s="43"/>
      <c r="L189" s="47"/>
      <c r="M189" s="223"/>
      <c r="N189" s="224"/>
      <c r="O189" s="87"/>
      <c r="P189" s="87"/>
      <c r="Q189" s="87"/>
      <c r="R189" s="87"/>
      <c r="S189" s="87"/>
      <c r="T189" s="88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T189" s="20" t="s">
        <v>168</v>
      </c>
      <c r="AU189" s="20" t="s">
        <v>79</v>
      </c>
    </row>
    <row r="190" s="2" customFormat="1" ht="16.5" customHeight="1">
      <c r="A190" s="41"/>
      <c r="B190" s="42"/>
      <c r="C190" s="258" t="s">
        <v>392</v>
      </c>
      <c r="D190" s="258" t="s">
        <v>316</v>
      </c>
      <c r="E190" s="259" t="s">
        <v>2613</v>
      </c>
      <c r="F190" s="260" t="s">
        <v>2614</v>
      </c>
      <c r="G190" s="261" t="s">
        <v>235</v>
      </c>
      <c r="H190" s="262">
        <v>2</v>
      </c>
      <c r="I190" s="263"/>
      <c r="J190" s="264">
        <f>ROUND(I190*H190,2)</f>
        <v>0</v>
      </c>
      <c r="K190" s="260" t="s">
        <v>19</v>
      </c>
      <c r="L190" s="265"/>
      <c r="M190" s="266" t="s">
        <v>19</v>
      </c>
      <c r="N190" s="267" t="s">
        <v>40</v>
      </c>
      <c r="O190" s="87"/>
      <c r="P190" s="216">
        <f>O190*H190</f>
        <v>0</v>
      </c>
      <c r="Q190" s="216">
        <v>1.6000000000000001</v>
      </c>
      <c r="R190" s="216">
        <f>Q190*H190</f>
        <v>3.2000000000000002</v>
      </c>
      <c r="S190" s="216">
        <v>0</v>
      </c>
      <c r="T190" s="217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18" t="s">
        <v>225</v>
      </c>
      <c r="AT190" s="218" t="s">
        <v>316</v>
      </c>
      <c r="AU190" s="218" t="s">
        <v>79</v>
      </c>
      <c r="AY190" s="20" t="s">
        <v>159</v>
      </c>
      <c r="BE190" s="219">
        <f>IF(N190="základní",J190,0)</f>
        <v>0</v>
      </c>
      <c r="BF190" s="219">
        <f>IF(N190="snížená",J190,0)</f>
        <v>0</v>
      </c>
      <c r="BG190" s="219">
        <f>IF(N190="zákl. přenesená",J190,0)</f>
        <v>0</v>
      </c>
      <c r="BH190" s="219">
        <f>IF(N190="sníž. přenesená",J190,0)</f>
        <v>0</v>
      </c>
      <c r="BI190" s="219">
        <f>IF(N190="nulová",J190,0)</f>
        <v>0</v>
      </c>
      <c r="BJ190" s="20" t="s">
        <v>77</v>
      </c>
      <c r="BK190" s="219">
        <f>ROUND(I190*H190,2)</f>
        <v>0</v>
      </c>
      <c r="BL190" s="20" t="s">
        <v>166</v>
      </c>
      <c r="BM190" s="218" t="s">
        <v>2615</v>
      </c>
    </row>
    <row r="191" s="2" customFormat="1" ht="21.75" customHeight="1">
      <c r="A191" s="41"/>
      <c r="B191" s="42"/>
      <c r="C191" s="207" t="s">
        <v>397</v>
      </c>
      <c r="D191" s="207" t="s">
        <v>161</v>
      </c>
      <c r="E191" s="208" t="s">
        <v>2616</v>
      </c>
      <c r="F191" s="209" t="s">
        <v>2617</v>
      </c>
      <c r="G191" s="210" t="s">
        <v>235</v>
      </c>
      <c r="H191" s="211">
        <v>2</v>
      </c>
      <c r="I191" s="212"/>
      <c r="J191" s="213">
        <f>ROUND(I191*H191,2)</f>
        <v>0</v>
      </c>
      <c r="K191" s="209" t="s">
        <v>165</v>
      </c>
      <c r="L191" s="47"/>
      <c r="M191" s="214" t="s">
        <v>19</v>
      </c>
      <c r="N191" s="215" t="s">
        <v>40</v>
      </c>
      <c r="O191" s="87"/>
      <c r="P191" s="216">
        <f>O191*H191</f>
        <v>0</v>
      </c>
      <c r="Q191" s="216">
        <v>0.089999999999999997</v>
      </c>
      <c r="R191" s="216">
        <f>Q191*H191</f>
        <v>0.17999999999999999</v>
      </c>
      <c r="S191" s="216">
        <v>0</v>
      </c>
      <c r="T191" s="217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18" t="s">
        <v>166</v>
      </c>
      <c r="AT191" s="218" t="s">
        <v>161</v>
      </c>
      <c r="AU191" s="218" t="s">
        <v>79</v>
      </c>
      <c r="AY191" s="20" t="s">
        <v>159</v>
      </c>
      <c r="BE191" s="219">
        <f>IF(N191="základní",J191,0)</f>
        <v>0</v>
      </c>
      <c r="BF191" s="219">
        <f>IF(N191="snížená",J191,0)</f>
        <v>0</v>
      </c>
      <c r="BG191" s="219">
        <f>IF(N191="zákl. přenesená",J191,0)</f>
        <v>0</v>
      </c>
      <c r="BH191" s="219">
        <f>IF(N191="sníž. přenesená",J191,0)</f>
        <v>0</v>
      </c>
      <c r="BI191" s="219">
        <f>IF(N191="nulová",J191,0)</f>
        <v>0</v>
      </c>
      <c r="BJ191" s="20" t="s">
        <v>77</v>
      </c>
      <c r="BK191" s="219">
        <f>ROUND(I191*H191,2)</f>
        <v>0</v>
      </c>
      <c r="BL191" s="20" t="s">
        <v>166</v>
      </c>
      <c r="BM191" s="218" t="s">
        <v>2618</v>
      </c>
    </row>
    <row r="192" s="2" customFormat="1">
      <c r="A192" s="41"/>
      <c r="B192" s="42"/>
      <c r="C192" s="43"/>
      <c r="D192" s="220" t="s">
        <v>168</v>
      </c>
      <c r="E192" s="43"/>
      <c r="F192" s="221" t="s">
        <v>2619</v>
      </c>
      <c r="G192" s="43"/>
      <c r="H192" s="43"/>
      <c r="I192" s="222"/>
      <c r="J192" s="43"/>
      <c r="K192" s="43"/>
      <c r="L192" s="47"/>
      <c r="M192" s="223"/>
      <c r="N192" s="224"/>
      <c r="O192" s="87"/>
      <c r="P192" s="87"/>
      <c r="Q192" s="87"/>
      <c r="R192" s="87"/>
      <c r="S192" s="87"/>
      <c r="T192" s="88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T192" s="20" t="s">
        <v>168</v>
      </c>
      <c r="AU192" s="20" t="s">
        <v>79</v>
      </c>
    </row>
    <row r="193" s="2" customFormat="1" ht="16.5" customHeight="1">
      <c r="A193" s="41"/>
      <c r="B193" s="42"/>
      <c r="C193" s="258" t="s">
        <v>402</v>
      </c>
      <c r="D193" s="258" t="s">
        <v>316</v>
      </c>
      <c r="E193" s="259" t="s">
        <v>2620</v>
      </c>
      <c r="F193" s="260" t="s">
        <v>2621</v>
      </c>
      <c r="G193" s="261" t="s">
        <v>235</v>
      </c>
      <c r="H193" s="262">
        <v>2</v>
      </c>
      <c r="I193" s="263"/>
      <c r="J193" s="264">
        <f>ROUND(I193*H193,2)</f>
        <v>0</v>
      </c>
      <c r="K193" s="260" t="s">
        <v>165</v>
      </c>
      <c r="L193" s="265"/>
      <c r="M193" s="266" t="s">
        <v>19</v>
      </c>
      <c r="N193" s="267" t="s">
        <v>40</v>
      </c>
      <c r="O193" s="87"/>
      <c r="P193" s="216">
        <f>O193*H193</f>
        <v>0</v>
      </c>
      <c r="Q193" s="216">
        <v>0.059999999999999998</v>
      </c>
      <c r="R193" s="216">
        <f>Q193*H193</f>
        <v>0.12</v>
      </c>
      <c r="S193" s="216">
        <v>0</v>
      </c>
      <c r="T193" s="217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18" t="s">
        <v>225</v>
      </c>
      <c r="AT193" s="218" t="s">
        <v>316</v>
      </c>
      <c r="AU193" s="218" t="s">
        <v>79</v>
      </c>
      <c r="AY193" s="20" t="s">
        <v>159</v>
      </c>
      <c r="BE193" s="219">
        <f>IF(N193="základní",J193,0)</f>
        <v>0</v>
      </c>
      <c r="BF193" s="219">
        <f>IF(N193="snížená",J193,0)</f>
        <v>0</v>
      </c>
      <c r="BG193" s="219">
        <f>IF(N193="zákl. přenesená",J193,0)</f>
        <v>0</v>
      </c>
      <c r="BH193" s="219">
        <f>IF(N193="sníž. přenesená",J193,0)</f>
        <v>0</v>
      </c>
      <c r="BI193" s="219">
        <f>IF(N193="nulová",J193,0)</f>
        <v>0</v>
      </c>
      <c r="BJ193" s="20" t="s">
        <v>77</v>
      </c>
      <c r="BK193" s="219">
        <f>ROUND(I193*H193,2)</f>
        <v>0</v>
      </c>
      <c r="BL193" s="20" t="s">
        <v>166</v>
      </c>
      <c r="BM193" s="218" t="s">
        <v>2622</v>
      </c>
    </row>
    <row r="194" s="12" customFormat="1" ht="22.8" customHeight="1">
      <c r="A194" s="12"/>
      <c r="B194" s="191"/>
      <c r="C194" s="192"/>
      <c r="D194" s="193" t="s">
        <v>68</v>
      </c>
      <c r="E194" s="205" t="s">
        <v>1278</v>
      </c>
      <c r="F194" s="205" t="s">
        <v>1279</v>
      </c>
      <c r="G194" s="192"/>
      <c r="H194" s="192"/>
      <c r="I194" s="195"/>
      <c r="J194" s="206">
        <f>BK194</f>
        <v>0</v>
      </c>
      <c r="K194" s="192"/>
      <c r="L194" s="197"/>
      <c r="M194" s="198"/>
      <c r="N194" s="199"/>
      <c r="O194" s="199"/>
      <c r="P194" s="200">
        <f>SUM(P195:P203)</f>
        <v>0</v>
      </c>
      <c r="Q194" s="199"/>
      <c r="R194" s="200">
        <f>SUM(R195:R203)</f>
        <v>0</v>
      </c>
      <c r="S194" s="199"/>
      <c r="T194" s="201">
        <f>SUM(T195:T203)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02" t="s">
        <v>77</v>
      </c>
      <c r="AT194" s="203" t="s">
        <v>68</v>
      </c>
      <c r="AU194" s="203" t="s">
        <v>77</v>
      </c>
      <c r="AY194" s="202" t="s">
        <v>159</v>
      </c>
      <c r="BK194" s="204">
        <f>SUM(BK195:BK203)</f>
        <v>0</v>
      </c>
    </row>
    <row r="195" s="2" customFormat="1" ht="24.15" customHeight="1">
      <c r="A195" s="41"/>
      <c r="B195" s="42"/>
      <c r="C195" s="207" t="s">
        <v>407</v>
      </c>
      <c r="D195" s="207" t="s">
        <v>161</v>
      </c>
      <c r="E195" s="208" t="s">
        <v>2623</v>
      </c>
      <c r="F195" s="209" t="s">
        <v>2624</v>
      </c>
      <c r="G195" s="210" t="s">
        <v>228</v>
      </c>
      <c r="H195" s="211">
        <v>14.606</v>
      </c>
      <c r="I195" s="212"/>
      <c r="J195" s="213">
        <f>ROUND(I195*H195,2)</f>
        <v>0</v>
      </c>
      <c r="K195" s="209" t="s">
        <v>165</v>
      </c>
      <c r="L195" s="47"/>
      <c r="M195" s="214" t="s">
        <v>19</v>
      </c>
      <c r="N195" s="215" t="s">
        <v>40</v>
      </c>
      <c r="O195" s="87"/>
      <c r="P195" s="216">
        <f>O195*H195</f>
        <v>0</v>
      </c>
      <c r="Q195" s="216">
        <v>0</v>
      </c>
      <c r="R195" s="216">
        <f>Q195*H195</f>
        <v>0</v>
      </c>
      <c r="S195" s="216">
        <v>0</v>
      </c>
      <c r="T195" s="217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18" t="s">
        <v>166</v>
      </c>
      <c r="AT195" s="218" t="s">
        <v>161</v>
      </c>
      <c r="AU195" s="218" t="s">
        <v>79</v>
      </c>
      <c r="AY195" s="20" t="s">
        <v>159</v>
      </c>
      <c r="BE195" s="219">
        <f>IF(N195="základní",J195,0)</f>
        <v>0</v>
      </c>
      <c r="BF195" s="219">
        <f>IF(N195="snížená",J195,0)</f>
        <v>0</v>
      </c>
      <c r="BG195" s="219">
        <f>IF(N195="zákl. přenesená",J195,0)</f>
        <v>0</v>
      </c>
      <c r="BH195" s="219">
        <f>IF(N195="sníž. přenesená",J195,0)</f>
        <v>0</v>
      </c>
      <c r="BI195" s="219">
        <f>IF(N195="nulová",J195,0)</f>
        <v>0</v>
      </c>
      <c r="BJ195" s="20" t="s">
        <v>77</v>
      </c>
      <c r="BK195" s="219">
        <f>ROUND(I195*H195,2)</f>
        <v>0</v>
      </c>
      <c r="BL195" s="20" t="s">
        <v>166</v>
      </c>
      <c r="BM195" s="218" t="s">
        <v>2625</v>
      </c>
    </row>
    <row r="196" s="2" customFormat="1">
      <c r="A196" s="41"/>
      <c r="B196" s="42"/>
      <c r="C196" s="43"/>
      <c r="D196" s="220" t="s">
        <v>168</v>
      </c>
      <c r="E196" s="43"/>
      <c r="F196" s="221" t="s">
        <v>2626</v>
      </c>
      <c r="G196" s="43"/>
      <c r="H196" s="43"/>
      <c r="I196" s="222"/>
      <c r="J196" s="43"/>
      <c r="K196" s="43"/>
      <c r="L196" s="47"/>
      <c r="M196" s="223"/>
      <c r="N196" s="224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20" t="s">
        <v>168</v>
      </c>
      <c r="AU196" s="20" t="s">
        <v>79</v>
      </c>
    </row>
    <row r="197" s="2" customFormat="1" ht="21.75" customHeight="1">
      <c r="A197" s="41"/>
      <c r="B197" s="42"/>
      <c r="C197" s="207" t="s">
        <v>413</v>
      </c>
      <c r="D197" s="207" t="s">
        <v>161</v>
      </c>
      <c r="E197" s="208" t="s">
        <v>1286</v>
      </c>
      <c r="F197" s="209" t="s">
        <v>1287</v>
      </c>
      <c r="G197" s="210" t="s">
        <v>228</v>
      </c>
      <c r="H197" s="211">
        <v>14.606</v>
      </c>
      <c r="I197" s="212"/>
      <c r="J197" s="213">
        <f>ROUND(I197*H197,2)</f>
        <v>0</v>
      </c>
      <c r="K197" s="209" t="s">
        <v>165</v>
      </c>
      <c r="L197" s="47"/>
      <c r="M197" s="214" t="s">
        <v>19</v>
      </c>
      <c r="N197" s="215" t="s">
        <v>40</v>
      </c>
      <c r="O197" s="87"/>
      <c r="P197" s="216">
        <f>O197*H197</f>
        <v>0</v>
      </c>
      <c r="Q197" s="216">
        <v>0</v>
      </c>
      <c r="R197" s="216">
        <f>Q197*H197</f>
        <v>0</v>
      </c>
      <c r="S197" s="216">
        <v>0</v>
      </c>
      <c r="T197" s="217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18" t="s">
        <v>166</v>
      </c>
      <c r="AT197" s="218" t="s">
        <v>161</v>
      </c>
      <c r="AU197" s="218" t="s">
        <v>79</v>
      </c>
      <c r="AY197" s="20" t="s">
        <v>159</v>
      </c>
      <c r="BE197" s="219">
        <f>IF(N197="základní",J197,0)</f>
        <v>0</v>
      </c>
      <c r="BF197" s="219">
        <f>IF(N197="snížená",J197,0)</f>
        <v>0</v>
      </c>
      <c r="BG197" s="219">
        <f>IF(N197="zákl. přenesená",J197,0)</f>
        <v>0</v>
      </c>
      <c r="BH197" s="219">
        <f>IF(N197="sníž. přenesená",J197,0)</f>
        <v>0</v>
      </c>
      <c r="BI197" s="219">
        <f>IF(N197="nulová",J197,0)</f>
        <v>0</v>
      </c>
      <c r="BJ197" s="20" t="s">
        <v>77</v>
      </c>
      <c r="BK197" s="219">
        <f>ROUND(I197*H197,2)</f>
        <v>0</v>
      </c>
      <c r="BL197" s="20" t="s">
        <v>166</v>
      </c>
      <c r="BM197" s="218" t="s">
        <v>2627</v>
      </c>
    </row>
    <row r="198" s="2" customFormat="1">
      <c r="A198" s="41"/>
      <c r="B198" s="42"/>
      <c r="C198" s="43"/>
      <c r="D198" s="220" t="s">
        <v>168</v>
      </c>
      <c r="E198" s="43"/>
      <c r="F198" s="221" t="s">
        <v>1289</v>
      </c>
      <c r="G198" s="43"/>
      <c r="H198" s="43"/>
      <c r="I198" s="222"/>
      <c r="J198" s="43"/>
      <c r="K198" s="43"/>
      <c r="L198" s="47"/>
      <c r="M198" s="223"/>
      <c r="N198" s="224"/>
      <c r="O198" s="87"/>
      <c r="P198" s="87"/>
      <c r="Q198" s="87"/>
      <c r="R198" s="87"/>
      <c r="S198" s="87"/>
      <c r="T198" s="88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T198" s="20" t="s">
        <v>168</v>
      </c>
      <c r="AU198" s="20" t="s">
        <v>79</v>
      </c>
    </row>
    <row r="199" s="2" customFormat="1" ht="24.15" customHeight="1">
      <c r="A199" s="41"/>
      <c r="B199" s="42"/>
      <c r="C199" s="207" t="s">
        <v>421</v>
      </c>
      <c r="D199" s="207" t="s">
        <v>161</v>
      </c>
      <c r="E199" s="208" t="s">
        <v>1291</v>
      </c>
      <c r="F199" s="209" t="s">
        <v>1292</v>
      </c>
      <c r="G199" s="210" t="s">
        <v>228</v>
      </c>
      <c r="H199" s="211">
        <v>131.45400000000001</v>
      </c>
      <c r="I199" s="212"/>
      <c r="J199" s="213">
        <f>ROUND(I199*H199,2)</f>
        <v>0</v>
      </c>
      <c r="K199" s="209" t="s">
        <v>165</v>
      </c>
      <c r="L199" s="47"/>
      <c r="M199" s="214" t="s">
        <v>19</v>
      </c>
      <c r="N199" s="215" t="s">
        <v>40</v>
      </c>
      <c r="O199" s="87"/>
      <c r="P199" s="216">
        <f>O199*H199</f>
        <v>0</v>
      </c>
      <c r="Q199" s="216">
        <v>0</v>
      </c>
      <c r="R199" s="216">
        <f>Q199*H199</f>
        <v>0</v>
      </c>
      <c r="S199" s="216">
        <v>0</v>
      </c>
      <c r="T199" s="217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18" t="s">
        <v>166</v>
      </c>
      <c r="AT199" s="218" t="s">
        <v>161</v>
      </c>
      <c r="AU199" s="218" t="s">
        <v>79</v>
      </c>
      <c r="AY199" s="20" t="s">
        <v>159</v>
      </c>
      <c r="BE199" s="219">
        <f>IF(N199="základní",J199,0)</f>
        <v>0</v>
      </c>
      <c r="BF199" s="219">
        <f>IF(N199="snížená",J199,0)</f>
        <v>0</v>
      </c>
      <c r="BG199" s="219">
        <f>IF(N199="zákl. přenesená",J199,0)</f>
        <v>0</v>
      </c>
      <c r="BH199" s="219">
        <f>IF(N199="sníž. přenesená",J199,0)</f>
        <v>0</v>
      </c>
      <c r="BI199" s="219">
        <f>IF(N199="nulová",J199,0)</f>
        <v>0</v>
      </c>
      <c r="BJ199" s="20" t="s">
        <v>77</v>
      </c>
      <c r="BK199" s="219">
        <f>ROUND(I199*H199,2)</f>
        <v>0</v>
      </c>
      <c r="BL199" s="20" t="s">
        <v>166</v>
      </c>
      <c r="BM199" s="218" t="s">
        <v>2628</v>
      </c>
    </row>
    <row r="200" s="2" customFormat="1">
      <c r="A200" s="41"/>
      <c r="B200" s="42"/>
      <c r="C200" s="43"/>
      <c r="D200" s="220" t="s">
        <v>168</v>
      </c>
      <c r="E200" s="43"/>
      <c r="F200" s="221" t="s">
        <v>1294</v>
      </c>
      <c r="G200" s="43"/>
      <c r="H200" s="43"/>
      <c r="I200" s="222"/>
      <c r="J200" s="43"/>
      <c r="K200" s="43"/>
      <c r="L200" s="47"/>
      <c r="M200" s="223"/>
      <c r="N200" s="224"/>
      <c r="O200" s="87"/>
      <c r="P200" s="87"/>
      <c r="Q200" s="87"/>
      <c r="R200" s="87"/>
      <c r="S200" s="87"/>
      <c r="T200" s="88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T200" s="20" t="s">
        <v>168</v>
      </c>
      <c r="AU200" s="20" t="s">
        <v>79</v>
      </c>
    </row>
    <row r="201" s="14" customFormat="1">
      <c r="A201" s="14"/>
      <c r="B201" s="236"/>
      <c r="C201" s="237"/>
      <c r="D201" s="227" t="s">
        <v>170</v>
      </c>
      <c r="E201" s="237"/>
      <c r="F201" s="239" t="s">
        <v>2629</v>
      </c>
      <c r="G201" s="237"/>
      <c r="H201" s="240">
        <v>131.45400000000001</v>
      </c>
      <c r="I201" s="241"/>
      <c r="J201" s="237"/>
      <c r="K201" s="237"/>
      <c r="L201" s="242"/>
      <c r="M201" s="243"/>
      <c r="N201" s="244"/>
      <c r="O201" s="244"/>
      <c r="P201" s="244"/>
      <c r="Q201" s="244"/>
      <c r="R201" s="244"/>
      <c r="S201" s="244"/>
      <c r="T201" s="245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46" t="s">
        <v>170</v>
      </c>
      <c r="AU201" s="246" t="s">
        <v>79</v>
      </c>
      <c r="AV201" s="14" t="s">
        <v>79</v>
      </c>
      <c r="AW201" s="14" t="s">
        <v>4</v>
      </c>
      <c r="AX201" s="14" t="s">
        <v>77</v>
      </c>
      <c r="AY201" s="246" t="s">
        <v>159</v>
      </c>
    </row>
    <row r="202" s="2" customFormat="1" ht="24.15" customHeight="1">
      <c r="A202" s="41"/>
      <c r="B202" s="42"/>
      <c r="C202" s="207" t="s">
        <v>428</v>
      </c>
      <c r="D202" s="207" t="s">
        <v>161</v>
      </c>
      <c r="E202" s="208" t="s">
        <v>1297</v>
      </c>
      <c r="F202" s="209" t="s">
        <v>1298</v>
      </c>
      <c r="G202" s="210" t="s">
        <v>228</v>
      </c>
      <c r="H202" s="211">
        <v>14.606</v>
      </c>
      <c r="I202" s="212"/>
      <c r="J202" s="213">
        <f>ROUND(I202*H202,2)</f>
        <v>0</v>
      </c>
      <c r="K202" s="209" t="s">
        <v>165</v>
      </c>
      <c r="L202" s="47"/>
      <c r="M202" s="214" t="s">
        <v>19</v>
      </c>
      <c r="N202" s="215" t="s">
        <v>40</v>
      </c>
      <c r="O202" s="87"/>
      <c r="P202" s="216">
        <f>O202*H202</f>
        <v>0</v>
      </c>
      <c r="Q202" s="216">
        <v>0</v>
      </c>
      <c r="R202" s="216">
        <f>Q202*H202</f>
        <v>0</v>
      </c>
      <c r="S202" s="216">
        <v>0</v>
      </c>
      <c r="T202" s="217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18" t="s">
        <v>166</v>
      </c>
      <c r="AT202" s="218" t="s">
        <v>161</v>
      </c>
      <c r="AU202" s="218" t="s">
        <v>79</v>
      </c>
      <c r="AY202" s="20" t="s">
        <v>159</v>
      </c>
      <c r="BE202" s="219">
        <f>IF(N202="základní",J202,0)</f>
        <v>0</v>
      </c>
      <c r="BF202" s="219">
        <f>IF(N202="snížená",J202,0)</f>
        <v>0</v>
      </c>
      <c r="BG202" s="219">
        <f>IF(N202="zákl. přenesená",J202,0)</f>
        <v>0</v>
      </c>
      <c r="BH202" s="219">
        <f>IF(N202="sníž. přenesená",J202,0)</f>
        <v>0</v>
      </c>
      <c r="BI202" s="219">
        <f>IF(N202="nulová",J202,0)</f>
        <v>0</v>
      </c>
      <c r="BJ202" s="20" t="s">
        <v>77</v>
      </c>
      <c r="BK202" s="219">
        <f>ROUND(I202*H202,2)</f>
        <v>0</v>
      </c>
      <c r="BL202" s="20" t="s">
        <v>166</v>
      </c>
      <c r="BM202" s="218" t="s">
        <v>2630</v>
      </c>
    </row>
    <row r="203" s="2" customFormat="1">
      <c r="A203" s="41"/>
      <c r="B203" s="42"/>
      <c r="C203" s="43"/>
      <c r="D203" s="220" t="s">
        <v>168</v>
      </c>
      <c r="E203" s="43"/>
      <c r="F203" s="221" t="s">
        <v>1300</v>
      </c>
      <c r="G203" s="43"/>
      <c r="H203" s="43"/>
      <c r="I203" s="222"/>
      <c r="J203" s="43"/>
      <c r="K203" s="43"/>
      <c r="L203" s="47"/>
      <c r="M203" s="223"/>
      <c r="N203" s="224"/>
      <c r="O203" s="87"/>
      <c r="P203" s="87"/>
      <c r="Q203" s="87"/>
      <c r="R203" s="87"/>
      <c r="S203" s="87"/>
      <c r="T203" s="88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T203" s="20" t="s">
        <v>168</v>
      </c>
      <c r="AU203" s="20" t="s">
        <v>79</v>
      </c>
    </row>
    <row r="204" s="12" customFormat="1" ht="22.8" customHeight="1">
      <c r="A204" s="12"/>
      <c r="B204" s="191"/>
      <c r="C204" s="192"/>
      <c r="D204" s="193" t="s">
        <v>68</v>
      </c>
      <c r="E204" s="205" t="s">
        <v>1301</v>
      </c>
      <c r="F204" s="205" t="s">
        <v>1302</v>
      </c>
      <c r="G204" s="192"/>
      <c r="H204" s="192"/>
      <c r="I204" s="195"/>
      <c r="J204" s="206">
        <f>BK204</f>
        <v>0</v>
      </c>
      <c r="K204" s="192"/>
      <c r="L204" s="197"/>
      <c r="M204" s="198"/>
      <c r="N204" s="199"/>
      <c r="O204" s="199"/>
      <c r="P204" s="200">
        <f>SUM(P205:P206)</f>
        <v>0</v>
      </c>
      <c r="Q204" s="199"/>
      <c r="R204" s="200">
        <f>SUM(R205:R206)</f>
        <v>0</v>
      </c>
      <c r="S204" s="199"/>
      <c r="T204" s="201">
        <f>SUM(T205:T206)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02" t="s">
        <v>77</v>
      </c>
      <c r="AT204" s="203" t="s">
        <v>68</v>
      </c>
      <c r="AU204" s="203" t="s">
        <v>77</v>
      </c>
      <c r="AY204" s="202" t="s">
        <v>159</v>
      </c>
      <c r="BK204" s="204">
        <f>SUM(BK205:BK206)</f>
        <v>0</v>
      </c>
    </row>
    <row r="205" s="2" customFormat="1" ht="24.15" customHeight="1">
      <c r="A205" s="41"/>
      <c r="B205" s="42"/>
      <c r="C205" s="207" t="s">
        <v>432</v>
      </c>
      <c r="D205" s="207" t="s">
        <v>161</v>
      </c>
      <c r="E205" s="208" t="s">
        <v>2631</v>
      </c>
      <c r="F205" s="209" t="s">
        <v>2632</v>
      </c>
      <c r="G205" s="210" t="s">
        <v>228</v>
      </c>
      <c r="H205" s="211">
        <v>76.605000000000004</v>
      </c>
      <c r="I205" s="212"/>
      <c r="J205" s="213">
        <f>ROUND(I205*H205,2)</f>
        <v>0</v>
      </c>
      <c r="K205" s="209" t="s">
        <v>165</v>
      </c>
      <c r="L205" s="47"/>
      <c r="M205" s="214" t="s">
        <v>19</v>
      </c>
      <c r="N205" s="215" t="s">
        <v>40</v>
      </c>
      <c r="O205" s="87"/>
      <c r="P205" s="216">
        <f>O205*H205</f>
        <v>0</v>
      </c>
      <c r="Q205" s="216">
        <v>0</v>
      </c>
      <c r="R205" s="216">
        <f>Q205*H205</f>
        <v>0</v>
      </c>
      <c r="S205" s="216">
        <v>0</v>
      </c>
      <c r="T205" s="217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18" t="s">
        <v>166</v>
      </c>
      <c r="AT205" s="218" t="s">
        <v>161</v>
      </c>
      <c r="AU205" s="218" t="s">
        <v>79</v>
      </c>
      <c r="AY205" s="20" t="s">
        <v>159</v>
      </c>
      <c r="BE205" s="219">
        <f>IF(N205="základní",J205,0)</f>
        <v>0</v>
      </c>
      <c r="BF205" s="219">
        <f>IF(N205="snížená",J205,0)</f>
        <v>0</v>
      </c>
      <c r="BG205" s="219">
        <f>IF(N205="zákl. přenesená",J205,0)</f>
        <v>0</v>
      </c>
      <c r="BH205" s="219">
        <f>IF(N205="sníž. přenesená",J205,0)</f>
        <v>0</v>
      </c>
      <c r="BI205" s="219">
        <f>IF(N205="nulová",J205,0)</f>
        <v>0</v>
      </c>
      <c r="BJ205" s="20" t="s">
        <v>77</v>
      </c>
      <c r="BK205" s="219">
        <f>ROUND(I205*H205,2)</f>
        <v>0</v>
      </c>
      <c r="BL205" s="20" t="s">
        <v>166</v>
      </c>
      <c r="BM205" s="218" t="s">
        <v>2633</v>
      </c>
    </row>
    <row r="206" s="2" customFormat="1">
      <c r="A206" s="41"/>
      <c r="B206" s="42"/>
      <c r="C206" s="43"/>
      <c r="D206" s="220" t="s">
        <v>168</v>
      </c>
      <c r="E206" s="43"/>
      <c r="F206" s="221" t="s">
        <v>2634</v>
      </c>
      <c r="G206" s="43"/>
      <c r="H206" s="43"/>
      <c r="I206" s="222"/>
      <c r="J206" s="43"/>
      <c r="K206" s="43"/>
      <c r="L206" s="47"/>
      <c r="M206" s="223"/>
      <c r="N206" s="224"/>
      <c r="O206" s="87"/>
      <c r="P206" s="87"/>
      <c r="Q206" s="87"/>
      <c r="R206" s="87"/>
      <c r="S206" s="87"/>
      <c r="T206" s="88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T206" s="20" t="s">
        <v>168</v>
      </c>
      <c r="AU206" s="20" t="s">
        <v>79</v>
      </c>
    </row>
    <row r="207" s="12" customFormat="1" ht="25.92" customHeight="1">
      <c r="A207" s="12"/>
      <c r="B207" s="191"/>
      <c r="C207" s="192"/>
      <c r="D207" s="193" t="s">
        <v>68</v>
      </c>
      <c r="E207" s="194" t="s">
        <v>1308</v>
      </c>
      <c r="F207" s="194" t="s">
        <v>1309</v>
      </c>
      <c r="G207" s="192"/>
      <c r="H207" s="192"/>
      <c r="I207" s="195"/>
      <c r="J207" s="196">
        <f>BK207</f>
        <v>0</v>
      </c>
      <c r="K207" s="192"/>
      <c r="L207" s="197"/>
      <c r="M207" s="198"/>
      <c r="N207" s="199"/>
      <c r="O207" s="199"/>
      <c r="P207" s="200">
        <f>P208</f>
        <v>0</v>
      </c>
      <c r="Q207" s="199"/>
      <c r="R207" s="200">
        <f>R208</f>
        <v>0.21600000000000003</v>
      </c>
      <c r="S207" s="199"/>
      <c r="T207" s="201">
        <f>T208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02" t="s">
        <v>79</v>
      </c>
      <c r="AT207" s="203" t="s">
        <v>68</v>
      </c>
      <c r="AU207" s="203" t="s">
        <v>69</v>
      </c>
      <c r="AY207" s="202" t="s">
        <v>159</v>
      </c>
      <c r="BK207" s="204">
        <f>BK208</f>
        <v>0</v>
      </c>
    </row>
    <row r="208" s="12" customFormat="1" ht="22.8" customHeight="1">
      <c r="A208" s="12"/>
      <c r="B208" s="191"/>
      <c r="C208" s="192"/>
      <c r="D208" s="193" t="s">
        <v>68</v>
      </c>
      <c r="E208" s="205" t="s">
        <v>1310</v>
      </c>
      <c r="F208" s="205" t="s">
        <v>1311</v>
      </c>
      <c r="G208" s="192"/>
      <c r="H208" s="192"/>
      <c r="I208" s="195"/>
      <c r="J208" s="206">
        <f>BK208</f>
        <v>0</v>
      </c>
      <c r="K208" s="192"/>
      <c r="L208" s="197"/>
      <c r="M208" s="198"/>
      <c r="N208" s="199"/>
      <c r="O208" s="199"/>
      <c r="P208" s="200">
        <f>SUM(P209:P211)</f>
        <v>0</v>
      </c>
      <c r="Q208" s="199"/>
      <c r="R208" s="200">
        <f>SUM(R209:R211)</f>
        <v>0.21600000000000003</v>
      </c>
      <c r="S208" s="199"/>
      <c r="T208" s="201">
        <f>SUM(T209:T211)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02" t="s">
        <v>79</v>
      </c>
      <c r="AT208" s="203" t="s">
        <v>68</v>
      </c>
      <c r="AU208" s="203" t="s">
        <v>77</v>
      </c>
      <c r="AY208" s="202" t="s">
        <v>159</v>
      </c>
      <c r="BK208" s="204">
        <f>SUM(BK209:BK211)</f>
        <v>0</v>
      </c>
    </row>
    <row r="209" s="2" customFormat="1" ht="16.5" customHeight="1">
      <c r="A209" s="41"/>
      <c r="B209" s="42"/>
      <c r="C209" s="207" t="s">
        <v>437</v>
      </c>
      <c r="D209" s="207" t="s">
        <v>161</v>
      </c>
      <c r="E209" s="208" t="s">
        <v>2635</v>
      </c>
      <c r="F209" s="209" t="s">
        <v>2636</v>
      </c>
      <c r="G209" s="210" t="s">
        <v>197</v>
      </c>
      <c r="H209" s="211">
        <v>43.200000000000003</v>
      </c>
      <c r="I209" s="212"/>
      <c r="J209" s="213">
        <f>ROUND(I209*H209,2)</f>
        <v>0</v>
      </c>
      <c r="K209" s="209" t="s">
        <v>19</v>
      </c>
      <c r="L209" s="47"/>
      <c r="M209" s="214" t="s">
        <v>19</v>
      </c>
      <c r="N209" s="215" t="s">
        <v>40</v>
      </c>
      <c r="O209" s="87"/>
      <c r="P209" s="216">
        <f>O209*H209</f>
        <v>0</v>
      </c>
      <c r="Q209" s="216">
        <v>0.0050000000000000001</v>
      </c>
      <c r="R209" s="216">
        <f>Q209*H209</f>
        <v>0.21600000000000003</v>
      </c>
      <c r="S209" s="216">
        <v>0</v>
      </c>
      <c r="T209" s="217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18" t="s">
        <v>273</v>
      </c>
      <c r="AT209" s="218" t="s">
        <v>161</v>
      </c>
      <c r="AU209" s="218" t="s">
        <v>79</v>
      </c>
      <c r="AY209" s="20" t="s">
        <v>159</v>
      </c>
      <c r="BE209" s="219">
        <f>IF(N209="základní",J209,0)</f>
        <v>0</v>
      </c>
      <c r="BF209" s="219">
        <f>IF(N209="snížená",J209,0)</f>
        <v>0</v>
      </c>
      <c r="BG209" s="219">
        <f>IF(N209="zákl. přenesená",J209,0)</f>
        <v>0</v>
      </c>
      <c r="BH209" s="219">
        <f>IF(N209="sníž. přenesená",J209,0)</f>
        <v>0</v>
      </c>
      <c r="BI209" s="219">
        <f>IF(N209="nulová",J209,0)</f>
        <v>0</v>
      </c>
      <c r="BJ209" s="20" t="s">
        <v>77</v>
      </c>
      <c r="BK209" s="219">
        <f>ROUND(I209*H209,2)</f>
        <v>0</v>
      </c>
      <c r="BL209" s="20" t="s">
        <v>273</v>
      </c>
      <c r="BM209" s="218" t="s">
        <v>2637</v>
      </c>
    </row>
    <row r="210" s="2" customFormat="1" ht="24.15" customHeight="1">
      <c r="A210" s="41"/>
      <c r="B210" s="42"/>
      <c r="C210" s="207" t="s">
        <v>441</v>
      </c>
      <c r="D210" s="207" t="s">
        <v>161</v>
      </c>
      <c r="E210" s="208" t="s">
        <v>2638</v>
      </c>
      <c r="F210" s="209" t="s">
        <v>2639</v>
      </c>
      <c r="G210" s="210" t="s">
        <v>228</v>
      </c>
      <c r="H210" s="211">
        <v>0.216</v>
      </c>
      <c r="I210" s="212"/>
      <c r="J210" s="213">
        <f>ROUND(I210*H210,2)</f>
        <v>0</v>
      </c>
      <c r="K210" s="209" t="s">
        <v>165</v>
      </c>
      <c r="L210" s="47"/>
      <c r="M210" s="214" t="s">
        <v>19</v>
      </c>
      <c r="N210" s="215" t="s">
        <v>40</v>
      </c>
      <c r="O210" s="87"/>
      <c r="P210" s="216">
        <f>O210*H210</f>
        <v>0</v>
      </c>
      <c r="Q210" s="216">
        <v>0</v>
      </c>
      <c r="R210" s="216">
        <f>Q210*H210</f>
        <v>0</v>
      </c>
      <c r="S210" s="216">
        <v>0</v>
      </c>
      <c r="T210" s="217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18" t="s">
        <v>273</v>
      </c>
      <c r="AT210" s="218" t="s">
        <v>161</v>
      </c>
      <c r="AU210" s="218" t="s">
        <v>79</v>
      </c>
      <c r="AY210" s="20" t="s">
        <v>159</v>
      </c>
      <c r="BE210" s="219">
        <f>IF(N210="základní",J210,0)</f>
        <v>0</v>
      </c>
      <c r="BF210" s="219">
        <f>IF(N210="snížená",J210,0)</f>
        <v>0</v>
      </c>
      <c r="BG210" s="219">
        <f>IF(N210="zákl. přenesená",J210,0)</f>
        <v>0</v>
      </c>
      <c r="BH210" s="219">
        <f>IF(N210="sníž. přenesená",J210,0)</f>
        <v>0</v>
      </c>
      <c r="BI210" s="219">
        <f>IF(N210="nulová",J210,0)</f>
        <v>0</v>
      </c>
      <c r="BJ210" s="20" t="s">
        <v>77</v>
      </c>
      <c r="BK210" s="219">
        <f>ROUND(I210*H210,2)</f>
        <v>0</v>
      </c>
      <c r="BL210" s="20" t="s">
        <v>273</v>
      </c>
      <c r="BM210" s="218" t="s">
        <v>2640</v>
      </c>
    </row>
    <row r="211" s="2" customFormat="1">
      <c r="A211" s="41"/>
      <c r="B211" s="42"/>
      <c r="C211" s="43"/>
      <c r="D211" s="220" t="s">
        <v>168</v>
      </c>
      <c r="E211" s="43"/>
      <c r="F211" s="221" t="s">
        <v>2641</v>
      </c>
      <c r="G211" s="43"/>
      <c r="H211" s="43"/>
      <c r="I211" s="222"/>
      <c r="J211" s="43"/>
      <c r="K211" s="43"/>
      <c r="L211" s="47"/>
      <c r="M211" s="280"/>
      <c r="N211" s="281"/>
      <c r="O211" s="282"/>
      <c r="P211" s="282"/>
      <c r="Q211" s="282"/>
      <c r="R211" s="282"/>
      <c r="S211" s="282"/>
      <c r="T211" s="283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T211" s="20" t="s">
        <v>168</v>
      </c>
      <c r="AU211" s="20" t="s">
        <v>79</v>
      </c>
    </row>
    <row r="212" s="2" customFormat="1" ht="6.96" customHeight="1">
      <c r="A212" s="41"/>
      <c r="B212" s="62"/>
      <c r="C212" s="63"/>
      <c r="D212" s="63"/>
      <c r="E212" s="63"/>
      <c r="F212" s="63"/>
      <c r="G212" s="63"/>
      <c r="H212" s="63"/>
      <c r="I212" s="63"/>
      <c r="J212" s="63"/>
      <c r="K212" s="63"/>
      <c r="L212" s="47"/>
      <c r="M212" s="41"/>
      <c r="O212" s="41"/>
      <c r="P212" s="41"/>
      <c r="Q212" s="41"/>
      <c r="R212" s="41"/>
      <c r="S212" s="41"/>
      <c r="T212" s="41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</row>
  </sheetData>
  <sheetProtection sheet="1" autoFilter="0" formatColumns="0" formatRows="0" objects="1" scenarios="1" spinCount="100000" saltValue="XMGE0TAl+Zb2WJj1viMUCITM92z5fo51nIgjDZDvMi49IY3aBOG5cnGFvu98tKTfJzx4QH9a7tCYIIbRT4/Aaw==" hashValue="R4CaGxSCDoV6B5V5empAUzbwpts5UfGdKizonP+1r57bv4l71scfUY1+37Bn/uD7yjiyEmyltG+SbTZBGPsACA==" algorithmName="SHA-512" password="CC35"/>
  <autoFilter ref="C89:K211"/>
  <mergeCells count="9">
    <mergeCell ref="E7:H7"/>
    <mergeCell ref="E9:H9"/>
    <mergeCell ref="E18:H18"/>
    <mergeCell ref="E27:H27"/>
    <mergeCell ref="E48:H48"/>
    <mergeCell ref="E50:H50"/>
    <mergeCell ref="E80:H80"/>
    <mergeCell ref="E82:H82"/>
    <mergeCell ref="L2:V2"/>
  </mergeCells>
  <hyperlinks>
    <hyperlink ref="F94" r:id="rId1" display="https://podminky.urs.cz/item/CS_URS_2024_01/113106121"/>
    <hyperlink ref="F96" r:id="rId2" display="https://podminky.urs.cz/item/CS_URS_2024_01/113107162"/>
    <hyperlink ref="F98" r:id="rId3" display="https://podminky.urs.cz/item/CS_URS_2024_01/131251103"/>
    <hyperlink ref="F100" r:id="rId4" display="https://podminky.urs.cz/item/CS_URS_2024_01/132251101"/>
    <hyperlink ref="F102" r:id="rId5" display="https://podminky.urs.cz/item/CS_URS_2024_01/133251101"/>
    <hyperlink ref="F104" r:id="rId6" display="https://podminky.urs.cz/item/CS_URS_2024_01/162751117"/>
    <hyperlink ref="F111" r:id="rId7" display="https://podminky.urs.cz/item/CS_URS_2024_01/171201231"/>
    <hyperlink ref="F114" r:id="rId8" display="https://podminky.urs.cz/item/CS_URS_2024_01/174151101"/>
    <hyperlink ref="F117" r:id="rId9" display="https://podminky.urs.cz/item/CS_URS_2024_01/175151101"/>
    <hyperlink ref="F122" r:id="rId10" display="https://podminky.urs.cz/item/CS_URS_2024_01/212755216"/>
    <hyperlink ref="F124" r:id="rId11" display="https://podminky.urs.cz/item/CS_URS_2024_01/213141111"/>
    <hyperlink ref="F130" r:id="rId12" display="https://podminky.urs.cz/item/CS_URS_2024_01/271532212"/>
    <hyperlink ref="F133" r:id="rId13" display="https://podminky.urs.cz/item/CS_URS_2024_01/271572211"/>
    <hyperlink ref="F136" r:id="rId14" display="https://podminky.urs.cz/item/CS_URS_2024_01/273321511"/>
    <hyperlink ref="F138" r:id="rId15" display="https://podminky.urs.cz/item/CS_URS_2024_01/273351121"/>
    <hyperlink ref="F141" r:id="rId16" display="https://podminky.urs.cz/item/CS_URS_2024_01/273351122"/>
    <hyperlink ref="F143" r:id="rId17" display="https://podminky.urs.cz/item/CS_URS_2024_01/273361821"/>
    <hyperlink ref="F147" r:id="rId18" display="https://podminky.urs.cz/item/CS_URS_2024_01/451572111"/>
    <hyperlink ref="F150" r:id="rId19" display="https://podminky.urs.cz/item/CS_URS_2024_01/564851011"/>
    <hyperlink ref="F152" r:id="rId20" display="https://podminky.urs.cz/item/CS_URS_2024_01/596811120"/>
    <hyperlink ref="F157" r:id="rId21" display="https://podminky.urs.cz/item/CS_URS_2024_01/871260310"/>
    <hyperlink ref="F166" r:id="rId22" display="https://podminky.urs.cz/item/CS_URS_2024_01/871313121"/>
    <hyperlink ref="F170" r:id="rId23" display="https://podminky.urs.cz/item/CS_URS_2024_01/892351111"/>
    <hyperlink ref="F172" r:id="rId24" display="https://podminky.urs.cz/item/CS_URS_2024_01/897172123"/>
    <hyperlink ref="F175" r:id="rId25" display="https://podminky.urs.cz/item/CS_URS_2024_01/897173124"/>
    <hyperlink ref="F178" r:id="rId26" display="https://podminky.urs.cz/item/CS_URS_2024_01/452112112"/>
    <hyperlink ref="F182" r:id="rId27" display="https://podminky.urs.cz/item/CS_URS_2024_01/894411311"/>
    <hyperlink ref="F186" r:id="rId28" display="https://podminky.urs.cz/item/CS_URS_2024_01/894412411"/>
    <hyperlink ref="F189" r:id="rId29" display="https://podminky.urs.cz/item/CS_URS_2024_01/894414111"/>
    <hyperlink ref="F192" r:id="rId30" display="https://podminky.urs.cz/item/CS_URS_2024_01/899103112"/>
    <hyperlink ref="F196" r:id="rId31" display="https://podminky.urs.cz/item/CS_URS_2024_01/997013211"/>
    <hyperlink ref="F198" r:id="rId32" display="https://podminky.urs.cz/item/CS_URS_2024_01/997013501"/>
    <hyperlink ref="F200" r:id="rId33" display="https://podminky.urs.cz/item/CS_URS_2024_01/997013509"/>
    <hyperlink ref="F203" r:id="rId34" display="https://podminky.urs.cz/item/CS_URS_2024_01/997013871"/>
    <hyperlink ref="F206" r:id="rId35" display="https://podminky.urs.cz/item/CS_URS_2024_01/998276101"/>
    <hyperlink ref="F211" r:id="rId36" display="https://podminky.urs.cz/item/CS_URS_2024_01/998711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7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85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79</v>
      </c>
    </row>
    <row r="4" s="1" customFormat="1" ht="24.96" customHeight="1">
      <c r="B4" s="23"/>
      <c r="D4" s="133" t="s">
        <v>104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Domov pro seniory Náměšť nad Oslavou - úspory energií-revize 1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105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2642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29. 4. 2024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tr">
        <f>IF('Rekapitulace stavby'!AN10="","",'Rekapitulace stavby'!AN10)</f>
        <v/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tr">
        <f>IF('Rekapitulace stavby'!E11="","",'Rekapitulace stavby'!E11)</f>
        <v xml:space="preserve"> </v>
      </c>
      <c r="F15" s="41"/>
      <c r="G15" s="41"/>
      <c r="H15" s="41"/>
      <c r="I15" s="135" t="s">
        <v>27</v>
      </c>
      <c r="J15" s="139" t="str">
        <f>IF('Rekapitulace stavby'!AN11="","",'Rekapitulace stavby'!AN11)</f>
        <v/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28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27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30</v>
      </c>
      <c r="E20" s="41"/>
      <c r="F20" s="41"/>
      <c r="G20" s="41"/>
      <c r="H20" s="41"/>
      <c r="I20" s="135" t="s">
        <v>26</v>
      </c>
      <c r="J20" s="139" t="str">
        <f>IF('Rekapitulace stavby'!AN16="","",'Rekapitulace stavby'!AN16)</f>
        <v/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tr">
        <f>IF('Rekapitulace stavby'!E17="","",'Rekapitulace stavby'!E17)</f>
        <v xml:space="preserve"> </v>
      </c>
      <c r="F21" s="41"/>
      <c r="G21" s="41"/>
      <c r="H21" s="41"/>
      <c r="I21" s="135" t="s">
        <v>27</v>
      </c>
      <c r="J21" s="139" t="str">
        <f>IF('Rekapitulace stavby'!AN17="","",'Rekapitulace stavby'!AN17)</f>
        <v/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32</v>
      </c>
      <c r="E23" s="41"/>
      <c r="F23" s="41"/>
      <c r="G23" s="41"/>
      <c r="H23" s="41"/>
      <c r="I23" s="135" t="s">
        <v>26</v>
      </c>
      <c r="J23" s="139" t="str">
        <f>IF('Rekapitulace stavby'!AN19="","",'Rekapitulace stavby'!AN19)</f>
        <v/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tr">
        <f>IF('Rekapitulace stavby'!E20="","",'Rekapitulace stavby'!E20)</f>
        <v xml:space="preserve"> </v>
      </c>
      <c r="F24" s="41"/>
      <c r="G24" s="41"/>
      <c r="H24" s="41"/>
      <c r="I24" s="135" t="s">
        <v>27</v>
      </c>
      <c r="J24" s="139" t="str">
        <f>IF('Rekapitulace stavby'!AN20="","",'Rekapitulace stavby'!AN20)</f>
        <v/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33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35</v>
      </c>
      <c r="E30" s="41"/>
      <c r="F30" s="41"/>
      <c r="G30" s="41"/>
      <c r="H30" s="41"/>
      <c r="I30" s="41"/>
      <c r="J30" s="147">
        <f>ROUND(J82,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37</v>
      </c>
      <c r="G32" s="41"/>
      <c r="H32" s="41"/>
      <c r="I32" s="148" t="s">
        <v>36</v>
      </c>
      <c r="J32" s="148" t="s">
        <v>38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39</v>
      </c>
      <c r="E33" s="135" t="s">
        <v>40</v>
      </c>
      <c r="F33" s="150">
        <f>ROUND((SUM(BE82:BE99)),  2)</f>
        <v>0</v>
      </c>
      <c r="G33" s="41"/>
      <c r="H33" s="41"/>
      <c r="I33" s="151">
        <v>0.20999999999999999</v>
      </c>
      <c r="J33" s="150">
        <f>ROUND(((SUM(BE82:BE99))*I33),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41</v>
      </c>
      <c r="F34" s="150">
        <f>ROUND((SUM(BF82:BF99)),  2)</f>
        <v>0</v>
      </c>
      <c r="G34" s="41"/>
      <c r="H34" s="41"/>
      <c r="I34" s="151">
        <v>0.12</v>
      </c>
      <c r="J34" s="150">
        <f>ROUND(((SUM(BF82:BF99))*I34),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42</v>
      </c>
      <c r="F35" s="150">
        <f>ROUND((SUM(BG82:BG99)),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43</v>
      </c>
      <c r="F36" s="150">
        <f>ROUND((SUM(BH82:BH99)),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44</v>
      </c>
      <c r="F37" s="150">
        <f>ROUND((SUM(BI82:BI99)),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45</v>
      </c>
      <c r="E39" s="154"/>
      <c r="F39" s="154"/>
      <c r="G39" s="155" t="s">
        <v>46</v>
      </c>
      <c r="H39" s="156" t="s">
        <v>47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107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Domov pro seniory Náměšť nad Oslavou - úspory energií-revize 1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105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03 - ZTI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29. 4. 2024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 xml:space="preserve"> </v>
      </c>
      <c r="G54" s="43"/>
      <c r="H54" s="43"/>
      <c r="I54" s="35" t="s">
        <v>30</v>
      </c>
      <c r="J54" s="39" t="str">
        <f>E21</f>
        <v xml:space="preserve"> 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28</v>
      </c>
      <c r="D55" s="43"/>
      <c r="E55" s="43"/>
      <c r="F55" s="30" t="str">
        <f>IF(E18="","",E18)</f>
        <v>Vyplň údaj</v>
      </c>
      <c r="G55" s="43"/>
      <c r="H55" s="43"/>
      <c r="I55" s="35" t="s">
        <v>32</v>
      </c>
      <c r="J55" s="39" t="str">
        <f>E24</f>
        <v xml:space="preserve"> 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108</v>
      </c>
      <c r="D57" s="165"/>
      <c r="E57" s="165"/>
      <c r="F57" s="165"/>
      <c r="G57" s="165"/>
      <c r="H57" s="165"/>
      <c r="I57" s="165"/>
      <c r="J57" s="166" t="s">
        <v>109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67</v>
      </c>
      <c r="D59" s="43"/>
      <c r="E59" s="43"/>
      <c r="F59" s="43"/>
      <c r="G59" s="43"/>
      <c r="H59" s="43"/>
      <c r="I59" s="43"/>
      <c r="J59" s="105">
        <f>J82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110</v>
      </c>
    </row>
    <row r="60" s="9" customFormat="1" ht="24.96" customHeight="1">
      <c r="A60" s="9"/>
      <c r="B60" s="168"/>
      <c r="C60" s="169"/>
      <c r="D60" s="170" t="s">
        <v>2643</v>
      </c>
      <c r="E60" s="171"/>
      <c r="F60" s="171"/>
      <c r="G60" s="171"/>
      <c r="H60" s="171"/>
      <c r="I60" s="171"/>
      <c r="J60" s="172">
        <f>J83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2644</v>
      </c>
      <c r="E61" s="177"/>
      <c r="F61" s="177"/>
      <c r="G61" s="177"/>
      <c r="H61" s="177"/>
      <c r="I61" s="177"/>
      <c r="J61" s="178">
        <f>J84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2645</v>
      </c>
      <c r="E62" s="177"/>
      <c r="F62" s="177"/>
      <c r="G62" s="177"/>
      <c r="H62" s="177"/>
      <c r="I62" s="177"/>
      <c r="J62" s="178">
        <f>J87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41"/>
      <c r="B63" s="42"/>
      <c r="C63" s="43"/>
      <c r="D63" s="43"/>
      <c r="E63" s="43"/>
      <c r="F63" s="43"/>
      <c r="G63" s="43"/>
      <c r="H63" s="43"/>
      <c r="I63" s="43"/>
      <c r="J63" s="43"/>
      <c r="K63" s="43"/>
      <c r="L63" s="13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6.96" customHeight="1">
      <c r="A64" s="41"/>
      <c r="B64" s="62"/>
      <c r="C64" s="63"/>
      <c r="D64" s="63"/>
      <c r="E64" s="63"/>
      <c r="F64" s="63"/>
      <c r="G64" s="63"/>
      <c r="H64" s="63"/>
      <c r="I64" s="63"/>
      <c r="J64" s="63"/>
      <c r="K64" s="63"/>
      <c r="L64" s="137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8" s="2" customFormat="1" ht="6.96" customHeight="1">
      <c r="A68" s="41"/>
      <c r="B68" s="64"/>
      <c r="C68" s="65"/>
      <c r="D68" s="65"/>
      <c r="E68" s="65"/>
      <c r="F68" s="65"/>
      <c r="G68" s="65"/>
      <c r="H68" s="65"/>
      <c r="I68" s="65"/>
      <c r="J68" s="65"/>
      <c r="K68" s="65"/>
      <c r="L68" s="137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24.96" customHeight="1">
      <c r="A69" s="41"/>
      <c r="B69" s="42"/>
      <c r="C69" s="26" t="s">
        <v>144</v>
      </c>
      <c r="D69" s="43"/>
      <c r="E69" s="43"/>
      <c r="F69" s="43"/>
      <c r="G69" s="43"/>
      <c r="H69" s="43"/>
      <c r="I69" s="43"/>
      <c r="J69" s="43"/>
      <c r="K69" s="43"/>
      <c r="L69" s="137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6.96" customHeight="1">
      <c r="A70" s="41"/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13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12" customHeight="1">
      <c r="A71" s="41"/>
      <c r="B71" s="42"/>
      <c r="C71" s="35" t="s">
        <v>16</v>
      </c>
      <c r="D71" s="43"/>
      <c r="E71" s="43"/>
      <c r="F71" s="43"/>
      <c r="G71" s="43"/>
      <c r="H71" s="43"/>
      <c r="I71" s="43"/>
      <c r="J71" s="43"/>
      <c r="K71" s="43"/>
      <c r="L71" s="13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6.5" customHeight="1">
      <c r="A72" s="41"/>
      <c r="B72" s="42"/>
      <c r="C72" s="43"/>
      <c r="D72" s="43"/>
      <c r="E72" s="163" t="str">
        <f>E7</f>
        <v>Domov pro seniory Náměšť nad Oslavou - úspory energií-revize 1</v>
      </c>
      <c r="F72" s="35"/>
      <c r="G72" s="35"/>
      <c r="H72" s="35"/>
      <c r="I72" s="43"/>
      <c r="J72" s="43"/>
      <c r="K72" s="43"/>
      <c r="L72" s="13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2" customHeight="1">
      <c r="A73" s="41"/>
      <c r="B73" s="42"/>
      <c r="C73" s="35" t="s">
        <v>105</v>
      </c>
      <c r="D73" s="43"/>
      <c r="E73" s="43"/>
      <c r="F73" s="43"/>
      <c r="G73" s="43"/>
      <c r="H73" s="43"/>
      <c r="I73" s="43"/>
      <c r="J73" s="43"/>
      <c r="K73" s="43"/>
      <c r="L73" s="13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6.5" customHeight="1">
      <c r="A74" s="41"/>
      <c r="B74" s="42"/>
      <c r="C74" s="43"/>
      <c r="D74" s="43"/>
      <c r="E74" s="72" t="str">
        <f>E9</f>
        <v>03 - ZTI</v>
      </c>
      <c r="F74" s="43"/>
      <c r="G74" s="43"/>
      <c r="H74" s="43"/>
      <c r="I74" s="43"/>
      <c r="J74" s="43"/>
      <c r="K74" s="43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21</v>
      </c>
      <c r="D76" s="43"/>
      <c r="E76" s="43"/>
      <c r="F76" s="30" t="str">
        <f>F12</f>
        <v xml:space="preserve"> </v>
      </c>
      <c r="G76" s="43"/>
      <c r="H76" s="43"/>
      <c r="I76" s="35" t="s">
        <v>23</v>
      </c>
      <c r="J76" s="75" t="str">
        <f>IF(J12="","",J12)</f>
        <v>29. 4. 2024</v>
      </c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5.15" customHeight="1">
      <c r="A78" s="41"/>
      <c r="B78" s="42"/>
      <c r="C78" s="35" t="s">
        <v>25</v>
      </c>
      <c r="D78" s="43"/>
      <c r="E78" s="43"/>
      <c r="F78" s="30" t="str">
        <f>E15</f>
        <v xml:space="preserve"> </v>
      </c>
      <c r="G78" s="43"/>
      <c r="H78" s="43"/>
      <c r="I78" s="35" t="s">
        <v>30</v>
      </c>
      <c r="J78" s="39" t="str">
        <f>E21</f>
        <v xml:space="preserve"> </v>
      </c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5.15" customHeight="1">
      <c r="A79" s="41"/>
      <c r="B79" s="42"/>
      <c r="C79" s="35" t="s">
        <v>28</v>
      </c>
      <c r="D79" s="43"/>
      <c r="E79" s="43"/>
      <c r="F79" s="30" t="str">
        <f>IF(E18="","",E18)</f>
        <v>Vyplň údaj</v>
      </c>
      <c r="G79" s="43"/>
      <c r="H79" s="43"/>
      <c r="I79" s="35" t="s">
        <v>32</v>
      </c>
      <c r="J79" s="39" t="str">
        <f>E24</f>
        <v xml:space="preserve"> </v>
      </c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0.32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11" customFormat="1" ht="29.28" customHeight="1">
      <c r="A81" s="180"/>
      <c r="B81" s="181"/>
      <c r="C81" s="182" t="s">
        <v>145</v>
      </c>
      <c r="D81" s="183" t="s">
        <v>54</v>
      </c>
      <c r="E81" s="183" t="s">
        <v>50</v>
      </c>
      <c r="F81" s="183" t="s">
        <v>51</v>
      </c>
      <c r="G81" s="183" t="s">
        <v>146</v>
      </c>
      <c r="H81" s="183" t="s">
        <v>147</v>
      </c>
      <c r="I81" s="183" t="s">
        <v>148</v>
      </c>
      <c r="J81" s="183" t="s">
        <v>109</v>
      </c>
      <c r="K81" s="184" t="s">
        <v>149</v>
      </c>
      <c r="L81" s="185"/>
      <c r="M81" s="95" t="s">
        <v>19</v>
      </c>
      <c r="N81" s="96" t="s">
        <v>39</v>
      </c>
      <c r="O81" s="96" t="s">
        <v>150</v>
      </c>
      <c r="P81" s="96" t="s">
        <v>151</v>
      </c>
      <c r="Q81" s="96" t="s">
        <v>152</v>
      </c>
      <c r="R81" s="96" t="s">
        <v>153</v>
      </c>
      <c r="S81" s="96" t="s">
        <v>154</v>
      </c>
      <c r="T81" s="97" t="s">
        <v>155</v>
      </c>
      <c r="U81" s="180"/>
      <c r="V81" s="180"/>
      <c r="W81" s="180"/>
      <c r="X81" s="180"/>
      <c r="Y81" s="180"/>
      <c r="Z81" s="180"/>
      <c r="AA81" s="180"/>
      <c r="AB81" s="180"/>
      <c r="AC81" s="180"/>
      <c r="AD81" s="180"/>
      <c r="AE81" s="180"/>
    </row>
    <row r="82" s="2" customFormat="1" ht="22.8" customHeight="1">
      <c r="A82" s="41"/>
      <c r="B82" s="42"/>
      <c r="C82" s="102" t="s">
        <v>156</v>
      </c>
      <c r="D82" s="43"/>
      <c r="E82" s="43"/>
      <c r="F82" s="43"/>
      <c r="G82" s="43"/>
      <c r="H82" s="43"/>
      <c r="I82" s="43"/>
      <c r="J82" s="186">
        <f>BK82</f>
        <v>0</v>
      </c>
      <c r="K82" s="43"/>
      <c r="L82" s="47"/>
      <c r="M82" s="98"/>
      <c r="N82" s="187"/>
      <c r="O82" s="99"/>
      <c r="P82" s="188">
        <f>P83</f>
        <v>0</v>
      </c>
      <c r="Q82" s="99"/>
      <c r="R82" s="188">
        <f>R83</f>
        <v>0</v>
      </c>
      <c r="S82" s="99"/>
      <c r="T82" s="189">
        <f>T83</f>
        <v>0</v>
      </c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T82" s="20" t="s">
        <v>68</v>
      </c>
      <c r="AU82" s="20" t="s">
        <v>110</v>
      </c>
      <c r="BK82" s="190">
        <f>BK83</f>
        <v>0</v>
      </c>
    </row>
    <row r="83" s="12" customFormat="1" ht="25.92" customHeight="1">
      <c r="A83" s="12"/>
      <c r="B83" s="191"/>
      <c r="C83" s="192"/>
      <c r="D83" s="193" t="s">
        <v>68</v>
      </c>
      <c r="E83" s="194" t="s">
        <v>178</v>
      </c>
      <c r="F83" s="194" t="s">
        <v>84</v>
      </c>
      <c r="G83" s="192"/>
      <c r="H83" s="192"/>
      <c r="I83" s="195"/>
      <c r="J83" s="196">
        <f>BK83</f>
        <v>0</v>
      </c>
      <c r="K83" s="192"/>
      <c r="L83" s="197"/>
      <c r="M83" s="198"/>
      <c r="N83" s="199"/>
      <c r="O83" s="199"/>
      <c r="P83" s="200">
        <f>P84+P87</f>
        <v>0</v>
      </c>
      <c r="Q83" s="199"/>
      <c r="R83" s="200">
        <f>R84+R87</f>
        <v>0</v>
      </c>
      <c r="S83" s="199"/>
      <c r="T83" s="201">
        <f>T84+T87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2" t="s">
        <v>77</v>
      </c>
      <c r="AT83" s="203" t="s">
        <v>68</v>
      </c>
      <c r="AU83" s="203" t="s">
        <v>69</v>
      </c>
      <c r="AY83" s="202" t="s">
        <v>159</v>
      </c>
      <c r="BK83" s="204">
        <f>BK84+BK87</f>
        <v>0</v>
      </c>
    </row>
    <row r="84" s="12" customFormat="1" ht="22.8" customHeight="1">
      <c r="A84" s="12"/>
      <c r="B84" s="191"/>
      <c r="C84" s="192"/>
      <c r="D84" s="193" t="s">
        <v>68</v>
      </c>
      <c r="E84" s="205" t="s">
        <v>2646</v>
      </c>
      <c r="F84" s="205" t="s">
        <v>2647</v>
      </c>
      <c r="G84" s="192"/>
      <c r="H84" s="192"/>
      <c r="I84" s="195"/>
      <c r="J84" s="206">
        <f>BK84</f>
        <v>0</v>
      </c>
      <c r="K84" s="192"/>
      <c r="L84" s="197"/>
      <c r="M84" s="198"/>
      <c r="N84" s="199"/>
      <c r="O84" s="199"/>
      <c r="P84" s="200">
        <f>SUM(P85:P86)</f>
        <v>0</v>
      </c>
      <c r="Q84" s="199"/>
      <c r="R84" s="200">
        <f>SUM(R85:R86)</f>
        <v>0</v>
      </c>
      <c r="S84" s="199"/>
      <c r="T84" s="201">
        <f>SUM(T85:T86)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2" t="s">
        <v>79</v>
      </c>
      <c r="AT84" s="203" t="s">
        <v>68</v>
      </c>
      <c r="AU84" s="203" t="s">
        <v>77</v>
      </c>
      <c r="AY84" s="202" t="s">
        <v>159</v>
      </c>
      <c r="BK84" s="204">
        <f>SUM(BK85:BK86)</f>
        <v>0</v>
      </c>
    </row>
    <row r="85" s="2" customFormat="1" ht="16.5" customHeight="1">
      <c r="A85" s="41"/>
      <c r="B85" s="42"/>
      <c r="C85" s="207" t="s">
        <v>77</v>
      </c>
      <c r="D85" s="207" t="s">
        <v>161</v>
      </c>
      <c r="E85" s="208" t="s">
        <v>2648</v>
      </c>
      <c r="F85" s="209" t="s">
        <v>2649</v>
      </c>
      <c r="G85" s="210" t="s">
        <v>251</v>
      </c>
      <c r="H85" s="211">
        <v>5</v>
      </c>
      <c r="I85" s="212"/>
      <c r="J85" s="213">
        <f>ROUND(I85*H85,2)</f>
        <v>0</v>
      </c>
      <c r="K85" s="209" t="s">
        <v>2650</v>
      </c>
      <c r="L85" s="47"/>
      <c r="M85" s="214" t="s">
        <v>19</v>
      </c>
      <c r="N85" s="215" t="s">
        <v>40</v>
      </c>
      <c r="O85" s="87"/>
      <c r="P85" s="216">
        <f>O85*H85</f>
        <v>0</v>
      </c>
      <c r="Q85" s="216">
        <v>0</v>
      </c>
      <c r="R85" s="216">
        <f>Q85*H85</f>
        <v>0</v>
      </c>
      <c r="S85" s="216">
        <v>0</v>
      </c>
      <c r="T85" s="217">
        <f>S85*H85</f>
        <v>0</v>
      </c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R85" s="218" t="s">
        <v>273</v>
      </c>
      <c r="AT85" s="218" t="s">
        <v>161</v>
      </c>
      <c r="AU85" s="218" t="s">
        <v>79</v>
      </c>
      <c r="AY85" s="20" t="s">
        <v>159</v>
      </c>
      <c r="BE85" s="219">
        <f>IF(N85="základní",J85,0)</f>
        <v>0</v>
      </c>
      <c r="BF85" s="219">
        <f>IF(N85="snížená",J85,0)</f>
        <v>0</v>
      </c>
      <c r="BG85" s="219">
        <f>IF(N85="zákl. přenesená",J85,0)</f>
        <v>0</v>
      </c>
      <c r="BH85" s="219">
        <f>IF(N85="sníž. přenesená",J85,0)</f>
        <v>0</v>
      </c>
      <c r="BI85" s="219">
        <f>IF(N85="nulová",J85,0)</f>
        <v>0</v>
      </c>
      <c r="BJ85" s="20" t="s">
        <v>77</v>
      </c>
      <c r="BK85" s="219">
        <f>ROUND(I85*H85,2)</f>
        <v>0</v>
      </c>
      <c r="BL85" s="20" t="s">
        <v>273</v>
      </c>
      <c r="BM85" s="218" t="s">
        <v>79</v>
      </c>
    </row>
    <row r="86" s="2" customFormat="1" ht="16.5" customHeight="1">
      <c r="A86" s="41"/>
      <c r="B86" s="42"/>
      <c r="C86" s="207" t="s">
        <v>79</v>
      </c>
      <c r="D86" s="207" t="s">
        <v>161</v>
      </c>
      <c r="E86" s="208" t="s">
        <v>2651</v>
      </c>
      <c r="F86" s="209" t="s">
        <v>2652</v>
      </c>
      <c r="G86" s="210" t="s">
        <v>228</v>
      </c>
      <c r="H86" s="211">
        <v>0.002</v>
      </c>
      <c r="I86" s="212"/>
      <c r="J86" s="213">
        <f>ROUND(I86*H86,2)</f>
        <v>0</v>
      </c>
      <c r="K86" s="209" t="s">
        <v>2650</v>
      </c>
      <c r="L86" s="47"/>
      <c r="M86" s="214" t="s">
        <v>19</v>
      </c>
      <c r="N86" s="215" t="s">
        <v>40</v>
      </c>
      <c r="O86" s="87"/>
      <c r="P86" s="216">
        <f>O86*H86</f>
        <v>0</v>
      </c>
      <c r="Q86" s="216">
        <v>0</v>
      </c>
      <c r="R86" s="216">
        <f>Q86*H86</f>
        <v>0</v>
      </c>
      <c r="S86" s="216">
        <v>0</v>
      </c>
      <c r="T86" s="217">
        <f>S86*H86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R86" s="218" t="s">
        <v>273</v>
      </c>
      <c r="AT86" s="218" t="s">
        <v>161</v>
      </c>
      <c r="AU86" s="218" t="s">
        <v>79</v>
      </c>
      <c r="AY86" s="20" t="s">
        <v>159</v>
      </c>
      <c r="BE86" s="219">
        <f>IF(N86="základní",J86,0)</f>
        <v>0</v>
      </c>
      <c r="BF86" s="219">
        <f>IF(N86="snížená",J86,0)</f>
        <v>0</v>
      </c>
      <c r="BG86" s="219">
        <f>IF(N86="zákl. přenesená",J86,0)</f>
        <v>0</v>
      </c>
      <c r="BH86" s="219">
        <f>IF(N86="sníž. přenesená",J86,0)</f>
        <v>0</v>
      </c>
      <c r="BI86" s="219">
        <f>IF(N86="nulová",J86,0)</f>
        <v>0</v>
      </c>
      <c r="BJ86" s="20" t="s">
        <v>77</v>
      </c>
      <c r="BK86" s="219">
        <f>ROUND(I86*H86,2)</f>
        <v>0</v>
      </c>
      <c r="BL86" s="20" t="s">
        <v>273</v>
      </c>
      <c r="BM86" s="218" t="s">
        <v>166</v>
      </c>
    </row>
    <row r="87" s="12" customFormat="1" ht="22.8" customHeight="1">
      <c r="A87" s="12"/>
      <c r="B87" s="191"/>
      <c r="C87" s="192"/>
      <c r="D87" s="193" t="s">
        <v>68</v>
      </c>
      <c r="E87" s="205" t="s">
        <v>2653</v>
      </c>
      <c r="F87" s="205" t="s">
        <v>2654</v>
      </c>
      <c r="G87" s="192"/>
      <c r="H87" s="192"/>
      <c r="I87" s="195"/>
      <c r="J87" s="206">
        <f>BK87</f>
        <v>0</v>
      </c>
      <c r="K87" s="192"/>
      <c r="L87" s="197"/>
      <c r="M87" s="198"/>
      <c r="N87" s="199"/>
      <c r="O87" s="199"/>
      <c r="P87" s="200">
        <f>SUM(P88:P99)</f>
        <v>0</v>
      </c>
      <c r="Q87" s="199"/>
      <c r="R87" s="200">
        <f>SUM(R88:R99)</f>
        <v>0</v>
      </c>
      <c r="S87" s="199"/>
      <c r="T87" s="201">
        <f>SUM(T88:T99)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2" t="s">
        <v>79</v>
      </c>
      <c r="AT87" s="203" t="s">
        <v>68</v>
      </c>
      <c r="AU87" s="203" t="s">
        <v>77</v>
      </c>
      <c r="AY87" s="202" t="s">
        <v>159</v>
      </c>
      <c r="BK87" s="204">
        <f>SUM(BK88:BK99)</f>
        <v>0</v>
      </c>
    </row>
    <row r="88" s="2" customFormat="1" ht="16.5" customHeight="1">
      <c r="A88" s="41"/>
      <c r="B88" s="42"/>
      <c r="C88" s="207" t="s">
        <v>194</v>
      </c>
      <c r="D88" s="207" t="s">
        <v>161</v>
      </c>
      <c r="E88" s="208" t="s">
        <v>2655</v>
      </c>
      <c r="F88" s="209" t="s">
        <v>2656</v>
      </c>
      <c r="G88" s="210" t="s">
        <v>251</v>
      </c>
      <c r="H88" s="211">
        <v>1</v>
      </c>
      <c r="I88" s="212"/>
      <c r="J88" s="213">
        <f>ROUND(I88*H88,2)</f>
        <v>0</v>
      </c>
      <c r="K88" s="209" t="s">
        <v>2650</v>
      </c>
      <c r="L88" s="47"/>
      <c r="M88" s="214" t="s">
        <v>19</v>
      </c>
      <c r="N88" s="215" t="s">
        <v>40</v>
      </c>
      <c r="O88" s="87"/>
      <c r="P88" s="216">
        <f>O88*H88</f>
        <v>0</v>
      </c>
      <c r="Q88" s="216">
        <v>0</v>
      </c>
      <c r="R88" s="216">
        <f>Q88*H88</f>
        <v>0</v>
      </c>
      <c r="S88" s="216">
        <v>0</v>
      </c>
      <c r="T88" s="217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18" t="s">
        <v>273</v>
      </c>
      <c r="AT88" s="218" t="s">
        <v>161</v>
      </c>
      <c r="AU88" s="218" t="s">
        <v>79</v>
      </c>
      <c r="AY88" s="20" t="s">
        <v>159</v>
      </c>
      <c r="BE88" s="219">
        <f>IF(N88="základní",J88,0)</f>
        <v>0</v>
      </c>
      <c r="BF88" s="219">
        <f>IF(N88="snížená",J88,0)</f>
        <v>0</v>
      </c>
      <c r="BG88" s="219">
        <f>IF(N88="zákl. přenesená",J88,0)</f>
        <v>0</v>
      </c>
      <c r="BH88" s="219">
        <f>IF(N88="sníž. přenesená",J88,0)</f>
        <v>0</v>
      </c>
      <c r="BI88" s="219">
        <f>IF(N88="nulová",J88,0)</f>
        <v>0</v>
      </c>
      <c r="BJ88" s="20" t="s">
        <v>77</v>
      </c>
      <c r="BK88" s="219">
        <f>ROUND(I88*H88,2)</f>
        <v>0</v>
      </c>
      <c r="BL88" s="20" t="s">
        <v>273</v>
      </c>
      <c r="BM88" s="218" t="s">
        <v>215</v>
      </c>
    </row>
    <row r="89" s="2" customFormat="1" ht="16.5" customHeight="1">
      <c r="A89" s="41"/>
      <c r="B89" s="42"/>
      <c r="C89" s="207" t="s">
        <v>166</v>
      </c>
      <c r="D89" s="207" t="s">
        <v>161</v>
      </c>
      <c r="E89" s="208" t="s">
        <v>2657</v>
      </c>
      <c r="F89" s="209" t="s">
        <v>2658</v>
      </c>
      <c r="G89" s="210" t="s">
        <v>235</v>
      </c>
      <c r="H89" s="211">
        <v>1</v>
      </c>
      <c r="I89" s="212"/>
      <c r="J89" s="213">
        <f>ROUND(I89*H89,2)</f>
        <v>0</v>
      </c>
      <c r="K89" s="209" t="s">
        <v>2650</v>
      </c>
      <c r="L89" s="47"/>
      <c r="M89" s="214" t="s">
        <v>19</v>
      </c>
      <c r="N89" s="215" t="s">
        <v>40</v>
      </c>
      <c r="O89" s="87"/>
      <c r="P89" s="216">
        <f>O89*H89</f>
        <v>0</v>
      </c>
      <c r="Q89" s="216">
        <v>0</v>
      </c>
      <c r="R89" s="216">
        <f>Q89*H89</f>
        <v>0</v>
      </c>
      <c r="S89" s="216">
        <v>0</v>
      </c>
      <c r="T89" s="217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18" t="s">
        <v>273</v>
      </c>
      <c r="AT89" s="218" t="s">
        <v>161</v>
      </c>
      <c r="AU89" s="218" t="s">
        <v>79</v>
      </c>
      <c r="AY89" s="20" t="s">
        <v>159</v>
      </c>
      <c r="BE89" s="219">
        <f>IF(N89="základní",J89,0)</f>
        <v>0</v>
      </c>
      <c r="BF89" s="219">
        <f>IF(N89="snížená",J89,0)</f>
        <v>0</v>
      </c>
      <c r="BG89" s="219">
        <f>IF(N89="zákl. přenesená",J89,0)</f>
        <v>0</v>
      </c>
      <c r="BH89" s="219">
        <f>IF(N89="sníž. přenesená",J89,0)</f>
        <v>0</v>
      </c>
      <c r="BI89" s="219">
        <f>IF(N89="nulová",J89,0)</f>
        <v>0</v>
      </c>
      <c r="BJ89" s="20" t="s">
        <v>77</v>
      </c>
      <c r="BK89" s="219">
        <f>ROUND(I89*H89,2)</f>
        <v>0</v>
      </c>
      <c r="BL89" s="20" t="s">
        <v>273</v>
      </c>
      <c r="BM89" s="218" t="s">
        <v>225</v>
      </c>
    </row>
    <row r="90" s="2" customFormat="1" ht="16.5" customHeight="1">
      <c r="A90" s="41"/>
      <c r="B90" s="42"/>
      <c r="C90" s="207" t="s">
        <v>206</v>
      </c>
      <c r="D90" s="207" t="s">
        <v>161</v>
      </c>
      <c r="E90" s="208" t="s">
        <v>2659</v>
      </c>
      <c r="F90" s="209" t="s">
        <v>2660</v>
      </c>
      <c r="G90" s="210" t="s">
        <v>235</v>
      </c>
      <c r="H90" s="211">
        <v>1</v>
      </c>
      <c r="I90" s="212"/>
      <c r="J90" s="213">
        <f>ROUND(I90*H90,2)</f>
        <v>0</v>
      </c>
      <c r="K90" s="209" t="s">
        <v>2650</v>
      </c>
      <c r="L90" s="47"/>
      <c r="M90" s="214" t="s">
        <v>19</v>
      </c>
      <c r="N90" s="215" t="s">
        <v>40</v>
      </c>
      <c r="O90" s="87"/>
      <c r="P90" s="216">
        <f>O90*H90</f>
        <v>0</v>
      </c>
      <c r="Q90" s="216">
        <v>0</v>
      </c>
      <c r="R90" s="216">
        <f>Q90*H90</f>
        <v>0</v>
      </c>
      <c r="S90" s="216">
        <v>0</v>
      </c>
      <c r="T90" s="217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18" t="s">
        <v>273</v>
      </c>
      <c r="AT90" s="218" t="s">
        <v>161</v>
      </c>
      <c r="AU90" s="218" t="s">
        <v>79</v>
      </c>
      <c r="AY90" s="20" t="s">
        <v>159</v>
      </c>
      <c r="BE90" s="219">
        <f>IF(N90="základní",J90,0)</f>
        <v>0</v>
      </c>
      <c r="BF90" s="219">
        <f>IF(N90="snížená",J90,0)</f>
        <v>0</v>
      </c>
      <c r="BG90" s="219">
        <f>IF(N90="zákl. přenesená",J90,0)</f>
        <v>0</v>
      </c>
      <c r="BH90" s="219">
        <f>IF(N90="sníž. přenesená",J90,0)</f>
        <v>0</v>
      </c>
      <c r="BI90" s="219">
        <f>IF(N90="nulová",J90,0)</f>
        <v>0</v>
      </c>
      <c r="BJ90" s="20" t="s">
        <v>77</v>
      </c>
      <c r="BK90" s="219">
        <f>ROUND(I90*H90,2)</f>
        <v>0</v>
      </c>
      <c r="BL90" s="20" t="s">
        <v>273</v>
      </c>
      <c r="BM90" s="218" t="s">
        <v>237</v>
      </c>
    </row>
    <row r="91" s="2" customFormat="1" ht="16.5" customHeight="1">
      <c r="A91" s="41"/>
      <c r="B91" s="42"/>
      <c r="C91" s="207" t="s">
        <v>215</v>
      </c>
      <c r="D91" s="207" t="s">
        <v>161</v>
      </c>
      <c r="E91" s="208" t="s">
        <v>2661</v>
      </c>
      <c r="F91" s="209" t="s">
        <v>2662</v>
      </c>
      <c r="G91" s="210" t="s">
        <v>228</v>
      </c>
      <c r="H91" s="211">
        <v>0.021000000000000001</v>
      </c>
      <c r="I91" s="212"/>
      <c r="J91" s="213">
        <f>ROUND(I91*H91,2)</f>
        <v>0</v>
      </c>
      <c r="K91" s="209" t="s">
        <v>2650</v>
      </c>
      <c r="L91" s="47"/>
      <c r="M91" s="214" t="s">
        <v>19</v>
      </c>
      <c r="N91" s="215" t="s">
        <v>40</v>
      </c>
      <c r="O91" s="87"/>
      <c r="P91" s="216">
        <f>O91*H91</f>
        <v>0</v>
      </c>
      <c r="Q91" s="216">
        <v>0</v>
      </c>
      <c r="R91" s="216">
        <f>Q91*H91</f>
        <v>0</v>
      </c>
      <c r="S91" s="216">
        <v>0</v>
      </c>
      <c r="T91" s="217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18" t="s">
        <v>273</v>
      </c>
      <c r="AT91" s="218" t="s">
        <v>161</v>
      </c>
      <c r="AU91" s="218" t="s">
        <v>79</v>
      </c>
      <c r="AY91" s="20" t="s">
        <v>159</v>
      </c>
      <c r="BE91" s="219">
        <f>IF(N91="základní",J91,0)</f>
        <v>0</v>
      </c>
      <c r="BF91" s="219">
        <f>IF(N91="snížená",J91,0)</f>
        <v>0</v>
      </c>
      <c r="BG91" s="219">
        <f>IF(N91="zákl. přenesená",J91,0)</f>
        <v>0</v>
      </c>
      <c r="BH91" s="219">
        <f>IF(N91="sníž. přenesená",J91,0)</f>
        <v>0</v>
      </c>
      <c r="BI91" s="219">
        <f>IF(N91="nulová",J91,0)</f>
        <v>0</v>
      </c>
      <c r="BJ91" s="20" t="s">
        <v>77</v>
      </c>
      <c r="BK91" s="219">
        <f>ROUND(I91*H91,2)</f>
        <v>0</v>
      </c>
      <c r="BL91" s="20" t="s">
        <v>273</v>
      </c>
      <c r="BM91" s="218" t="s">
        <v>8</v>
      </c>
    </row>
    <row r="92" s="2" customFormat="1" ht="16.5" customHeight="1">
      <c r="A92" s="41"/>
      <c r="B92" s="42"/>
      <c r="C92" s="207" t="s">
        <v>220</v>
      </c>
      <c r="D92" s="207" t="s">
        <v>161</v>
      </c>
      <c r="E92" s="208" t="s">
        <v>2663</v>
      </c>
      <c r="F92" s="209" t="s">
        <v>2664</v>
      </c>
      <c r="G92" s="210" t="s">
        <v>251</v>
      </c>
      <c r="H92" s="211">
        <v>1</v>
      </c>
      <c r="I92" s="212"/>
      <c r="J92" s="213">
        <f>ROUND(I92*H92,2)</f>
        <v>0</v>
      </c>
      <c r="K92" s="209" t="s">
        <v>2650</v>
      </c>
      <c r="L92" s="47"/>
      <c r="M92" s="214" t="s">
        <v>19</v>
      </c>
      <c r="N92" s="215" t="s">
        <v>40</v>
      </c>
      <c r="O92" s="87"/>
      <c r="P92" s="216">
        <f>O92*H92</f>
        <v>0</v>
      </c>
      <c r="Q92" s="216">
        <v>0</v>
      </c>
      <c r="R92" s="216">
        <f>Q92*H92</f>
        <v>0</v>
      </c>
      <c r="S92" s="216">
        <v>0</v>
      </c>
      <c r="T92" s="217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18" t="s">
        <v>273</v>
      </c>
      <c r="AT92" s="218" t="s">
        <v>161</v>
      </c>
      <c r="AU92" s="218" t="s">
        <v>79</v>
      </c>
      <c r="AY92" s="20" t="s">
        <v>159</v>
      </c>
      <c r="BE92" s="219">
        <f>IF(N92="základní",J92,0)</f>
        <v>0</v>
      </c>
      <c r="BF92" s="219">
        <f>IF(N92="snížená",J92,0)</f>
        <v>0</v>
      </c>
      <c r="BG92" s="219">
        <f>IF(N92="zákl. přenesená",J92,0)</f>
        <v>0</v>
      </c>
      <c r="BH92" s="219">
        <f>IF(N92="sníž. přenesená",J92,0)</f>
        <v>0</v>
      </c>
      <c r="BI92" s="219">
        <f>IF(N92="nulová",J92,0)</f>
        <v>0</v>
      </c>
      <c r="BJ92" s="20" t="s">
        <v>77</v>
      </c>
      <c r="BK92" s="219">
        <f>ROUND(I92*H92,2)</f>
        <v>0</v>
      </c>
      <c r="BL92" s="20" t="s">
        <v>273</v>
      </c>
      <c r="BM92" s="218" t="s">
        <v>260</v>
      </c>
    </row>
    <row r="93" s="2" customFormat="1" ht="16.5" customHeight="1">
      <c r="A93" s="41"/>
      <c r="B93" s="42"/>
      <c r="C93" s="207" t="s">
        <v>225</v>
      </c>
      <c r="D93" s="207" t="s">
        <v>161</v>
      </c>
      <c r="E93" s="208" t="s">
        <v>2665</v>
      </c>
      <c r="F93" s="209" t="s">
        <v>2666</v>
      </c>
      <c r="G93" s="210" t="s">
        <v>235</v>
      </c>
      <c r="H93" s="211">
        <v>1</v>
      </c>
      <c r="I93" s="212"/>
      <c r="J93" s="213">
        <f>ROUND(I93*H93,2)</f>
        <v>0</v>
      </c>
      <c r="K93" s="209" t="s">
        <v>2650</v>
      </c>
      <c r="L93" s="47"/>
      <c r="M93" s="214" t="s">
        <v>19</v>
      </c>
      <c r="N93" s="215" t="s">
        <v>40</v>
      </c>
      <c r="O93" s="87"/>
      <c r="P93" s="216">
        <f>O93*H93</f>
        <v>0</v>
      </c>
      <c r="Q93" s="216">
        <v>0</v>
      </c>
      <c r="R93" s="216">
        <f>Q93*H93</f>
        <v>0</v>
      </c>
      <c r="S93" s="216">
        <v>0</v>
      </c>
      <c r="T93" s="217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18" t="s">
        <v>273</v>
      </c>
      <c r="AT93" s="218" t="s">
        <v>161</v>
      </c>
      <c r="AU93" s="218" t="s">
        <v>79</v>
      </c>
      <c r="AY93" s="20" t="s">
        <v>159</v>
      </c>
      <c r="BE93" s="219">
        <f>IF(N93="základní",J93,0)</f>
        <v>0</v>
      </c>
      <c r="BF93" s="219">
        <f>IF(N93="snížená",J93,0)</f>
        <v>0</v>
      </c>
      <c r="BG93" s="219">
        <f>IF(N93="zákl. přenesená",J93,0)</f>
        <v>0</v>
      </c>
      <c r="BH93" s="219">
        <f>IF(N93="sníž. přenesená",J93,0)</f>
        <v>0</v>
      </c>
      <c r="BI93" s="219">
        <f>IF(N93="nulová",J93,0)</f>
        <v>0</v>
      </c>
      <c r="BJ93" s="20" t="s">
        <v>77</v>
      </c>
      <c r="BK93" s="219">
        <f>ROUND(I93*H93,2)</f>
        <v>0</v>
      </c>
      <c r="BL93" s="20" t="s">
        <v>273</v>
      </c>
      <c r="BM93" s="218" t="s">
        <v>273</v>
      </c>
    </row>
    <row r="94" s="2" customFormat="1" ht="16.5" customHeight="1">
      <c r="A94" s="41"/>
      <c r="B94" s="42"/>
      <c r="C94" s="207" t="s">
        <v>232</v>
      </c>
      <c r="D94" s="207" t="s">
        <v>161</v>
      </c>
      <c r="E94" s="208" t="s">
        <v>2667</v>
      </c>
      <c r="F94" s="209" t="s">
        <v>2668</v>
      </c>
      <c r="G94" s="210" t="s">
        <v>235</v>
      </c>
      <c r="H94" s="211">
        <v>1</v>
      </c>
      <c r="I94" s="212"/>
      <c r="J94" s="213">
        <f>ROUND(I94*H94,2)</f>
        <v>0</v>
      </c>
      <c r="K94" s="209" t="s">
        <v>2650</v>
      </c>
      <c r="L94" s="47"/>
      <c r="M94" s="214" t="s">
        <v>19</v>
      </c>
      <c r="N94" s="215" t="s">
        <v>40</v>
      </c>
      <c r="O94" s="87"/>
      <c r="P94" s="216">
        <f>O94*H94</f>
        <v>0</v>
      </c>
      <c r="Q94" s="216">
        <v>0</v>
      </c>
      <c r="R94" s="216">
        <f>Q94*H94</f>
        <v>0</v>
      </c>
      <c r="S94" s="216">
        <v>0</v>
      </c>
      <c r="T94" s="217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18" t="s">
        <v>273</v>
      </c>
      <c r="AT94" s="218" t="s">
        <v>161</v>
      </c>
      <c r="AU94" s="218" t="s">
        <v>79</v>
      </c>
      <c r="AY94" s="20" t="s">
        <v>159</v>
      </c>
      <c r="BE94" s="219">
        <f>IF(N94="základní",J94,0)</f>
        <v>0</v>
      </c>
      <c r="BF94" s="219">
        <f>IF(N94="snížená",J94,0)</f>
        <v>0</v>
      </c>
      <c r="BG94" s="219">
        <f>IF(N94="zákl. přenesená",J94,0)</f>
        <v>0</v>
      </c>
      <c r="BH94" s="219">
        <f>IF(N94="sníž. přenesená",J94,0)</f>
        <v>0</v>
      </c>
      <c r="BI94" s="219">
        <f>IF(N94="nulová",J94,0)</f>
        <v>0</v>
      </c>
      <c r="BJ94" s="20" t="s">
        <v>77</v>
      </c>
      <c r="BK94" s="219">
        <f>ROUND(I94*H94,2)</f>
        <v>0</v>
      </c>
      <c r="BL94" s="20" t="s">
        <v>273</v>
      </c>
      <c r="BM94" s="218" t="s">
        <v>288</v>
      </c>
    </row>
    <row r="95" s="2" customFormat="1" ht="16.5" customHeight="1">
      <c r="A95" s="41"/>
      <c r="B95" s="42"/>
      <c r="C95" s="207" t="s">
        <v>237</v>
      </c>
      <c r="D95" s="207" t="s">
        <v>161</v>
      </c>
      <c r="E95" s="208" t="s">
        <v>2669</v>
      </c>
      <c r="F95" s="209" t="s">
        <v>2670</v>
      </c>
      <c r="G95" s="210" t="s">
        <v>235</v>
      </c>
      <c r="H95" s="211">
        <v>1</v>
      </c>
      <c r="I95" s="212"/>
      <c r="J95" s="213">
        <f>ROUND(I95*H95,2)</f>
        <v>0</v>
      </c>
      <c r="K95" s="209" t="s">
        <v>2650</v>
      </c>
      <c r="L95" s="47"/>
      <c r="M95" s="214" t="s">
        <v>19</v>
      </c>
      <c r="N95" s="215" t="s">
        <v>40</v>
      </c>
      <c r="O95" s="87"/>
      <c r="P95" s="216">
        <f>O95*H95</f>
        <v>0</v>
      </c>
      <c r="Q95" s="216">
        <v>0</v>
      </c>
      <c r="R95" s="216">
        <f>Q95*H95</f>
        <v>0</v>
      </c>
      <c r="S95" s="216">
        <v>0</v>
      </c>
      <c r="T95" s="217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18" t="s">
        <v>273</v>
      </c>
      <c r="AT95" s="218" t="s">
        <v>161</v>
      </c>
      <c r="AU95" s="218" t="s">
        <v>79</v>
      </c>
      <c r="AY95" s="20" t="s">
        <v>159</v>
      </c>
      <c r="BE95" s="219">
        <f>IF(N95="základní",J95,0)</f>
        <v>0</v>
      </c>
      <c r="BF95" s="219">
        <f>IF(N95="snížená",J95,0)</f>
        <v>0</v>
      </c>
      <c r="BG95" s="219">
        <f>IF(N95="zákl. přenesená",J95,0)</f>
        <v>0</v>
      </c>
      <c r="BH95" s="219">
        <f>IF(N95="sníž. přenesená",J95,0)</f>
        <v>0</v>
      </c>
      <c r="BI95" s="219">
        <f>IF(N95="nulová",J95,0)</f>
        <v>0</v>
      </c>
      <c r="BJ95" s="20" t="s">
        <v>77</v>
      </c>
      <c r="BK95" s="219">
        <f>ROUND(I95*H95,2)</f>
        <v>0</v>
      </c>
      <c r="BL95" s="20" t="s">
        <v>273</v>
      </c>
      <c r="BM95" s="218" t="s">
        <v>295</v>
      </c>
    </row>
    <row r="96" s="2" customFormat="1" ht="16.5" customHeight="1">
      <c r="A96" s="41"/>
      <c r="B96" s="42"/>
      <c r="C96" s="207" t="s">
        <v>242</v>
      </c>
      <c r="D96" s="207" t="s">
        <v>161</v>
      </c>
      <c r="E96" s="208" t="s">
        <v>2671</v>
      </c>
      <c r="F96" s="209" t="s">
        <v>2672</v>
      </c>
      <c r="G96" s="210" t="s">
        <v>235</v>
      </c>
      <c r="H96" s="211">
        <v>1</v>
      </c>
      <c r="I96" s="212"/>
      <c r="J96" s="213">
        <f>ROUND(I96*H96,2)</f>
        <v>0</v>
      </c>
      <c r="K96" s="209" t="s">
        <v>2650</v>
      </c>
      <c r="L96" s="47"/>
      <c r="M96" s="214" t="s">
        <v>19</v>
      </c>
      <c r="N96" s="215" t="s">
        <v>40</v>
      </c>
      <c r="O96" s="87"/>
      <c r="P96" s="216">
        <f>O96*H96</f>
        <v>0</v>
      </c>
      <c r="Q96" s="216">
        <v>0</v>
      </c>
      <c r="R96" s="216">
        <f>Q96*H96</f>
        <v>0</v>
      </c>
      <c r="S96" s="216">
        <v>0</v>
      </c>
      <c r="T96" s="217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18" t="s">
        <v>273</v>
      </c>
      <c r="AT96" s="218" t="s">
        <v>161</v>
      </c>
      <c r="AU96" s="218" t="s">
        <v>79</v>
      </c>
      <c r="AY96" s="20" t="s">
        <v>159</v>
      </c>
      <c r="BE96" s="219">
        <f>IF(N96="základní",J96,0)</f>
        <v>0</v>
      </c>
      <c r="BF96" s="219">
        <f>IF(N96="snížená",J96,0)</f>
        <v>0</v>
      </c>
      <c r="BG96" s="219">
        <f>IF(N96="zákl. přenesená",J96,0)</f>
        <v>0</v>
      </c>
      <c r="BH96" s="219">
        <f>IF(N96="sníž. přenesená",J96,0)</f>
        <v>0</v>
      </c>
      <c r="BI96" s="219">
        <f>IF(N96="nulová",J96,0)</f>
        <v>0</v>
      </c>
      <c r="BJ96" s="20" t="s">
        <v>77</v>
      </c>
      <c r="BK96" s="219">
        <f>ROUND(I96*H96,2)</f>
        <v>0</v>
      </c>
      <c r="BL96" s="20" t="s">
        <v>273</v>
      </c>
      <c r="BM96" s="218" t="s">
        <v>303</v>
      </c>
    </row>
    <row r="97" s="2" customFormat="1" ht="16.5" customHeight="1">
      <c r="A97" s="41"/>
      <c r="B97" s="42"/>
      <c r="C97" s="207" t="s">
        <v>8</v>
      </c>
      <c r="D97" s="207" t="s">
        <v>161</v>
      </c>
      <c r="E97" s="208" t="s">
        <v>2673</v>
      </c>
      <c r="F97" s="209" t="s">
        <v>2674</v>
      </c>
      <c r="G97" s="210" t="s">
        <v>251</v>
      </c>
      <c r="H97" s="211">
        <v>1</v>
      </c>
      <c r="I97" s="212"/>
      <c r="J97" s="213">
        <f>ROUND(I97*H97,2)</f>
        <v>0</v>
      </c>
      <c r="K97" s="209" t="s">
        <v>2650</v>
      </c>
      <c r="L97" s="47"/>
      <c r="M97" s="214" t="s">
        <v>19</v>
      </c>
      <c r="N97" s="215" t="s">
        <v>40</v>
      </c>
      <c r="O97" s="87"/>
      <c r="P97" s="216">
        <f>O97*H97</f>
        <v>0</v>
      </c>
      <c r="Q97" s="216">
        <v>0</v>
      </c>
      <c r="R97" s="216">
        <f>Q97*H97</f>
        <v>0</v>
      </c>
      <c r="S97" s="216">
        <v>0</v>
      </c>
      <c r="T97" s="217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18" t="s">
        <v>273</v>
      </c>
      <c r="AT97" s="218" t="s">
        <v>161</v>
      </c>
      <c r="AU97" s="218" t="s">
        <v>79</v>
      </c>
      <c r="AY97" s="20" t="s">
        <v>159</v>
      </c>
      <c r="BE97" s="219">
        <f>IF(N97="základní",J97,0)</f>
        <v>0</v>
      </c>
      <c r="BF97" s="219">
        <f>IF(N97="snížená",J97,0)</f>
        <v>0</v>
      </c>
      <c r="BG97" s="219">
        <f>IF(N97="zákl. přenesená",J97,0)</f>
        <v>0</v>
      </c>
      <c r="BH97" s="219">
        <f>IF(N97="sníž. přenesená",J97,0)</f>
        <v>0</v>
      </c>
      <c r="BI97" s="219">
        <f>IF(N97="nulová",J97,0)</f>
        <v>0</v>
      </c>
      <c r="BJ97" s="20" t="s">
        <v>77</v>
      </c>
      <c r="BK97" s="219">
        <f>ROUND(I97*H97,2)</f>
        <v>0</v>
      </c>
      <c r="BL97" s="20" t="s">
        <v>273</v>
      </c>
      <c r="BM97" s="218" t="s">
        <v>315</v>
      </c>
    </row>
    <row r="98" s="2" customFormat="1" ht="16.5" customHeight="1">
      <c r="A98" s="41"/>
      <c r="B98" s="42"/>
      <c r="C98" s="207" t="s">
        <v>254</v>
      </c>
      <c r="D98" s="207" t="s">
        <v>161</v>
      </c>
      <c r="E98" s="208" t="s">
        <v>2675</v>
      </c>
      <c r="F98" s="209" t="s">
        <v>2676</v>
      </c>
      <c r="G98" s="210" t="s">
        <v>251</v>
      </c>
      <c r="H98" s="211">
        <v>1</v>
      </c>
      <c r="I98" s="212"/>
      <c r="J98" s="213">
        <f>ROUND(I98*H98,2)</f>
        <v>0</v>
      </c>
      <c r="K98" s="209" t="s">
        <v>2650</v>
      </c>
      <c r="L98" s="47"/>
      <c r="M98" s="214" t="s">
        <v>19</v>
      </c>
      <c r="N98" s="215" t="s">
        <v>40</v>
      </c>
      <c r="O98" s="87"/>
      <c r="P98" s="216">
        <f>O98*H98</f>
        <v>0</v>
      </c>
      <c r="Q98" s="216">
        <v>0</v>
      </c>
      <c r="R98" s="216">
        <f>Q98*H98</f>
        <v>0</v>
      </c>
      <c r="S98" s="216">
        <v>0</v>
      </c>
      <c r="T98" s="217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18" t="s">
        <v>273</v>
      </c>
      <c r="AT98" s="218" t="s">
        <v>161</v>
      </c>
      <c r="AU98" s="218" t="s">
        <v>79</v>
      </c>
      <c r="AY98" s="20" t="s">
        <v>159</v>
      </c>
      <c r="BE98" s="219">
        <f>IF(N98="základní",J98,0)</f>
        <v>0</v>
      </c>
      <c r="BF98" s="219">
        <f>IF(N98="snížená",J98,0)</f>
        <v>0</v>
      </c>
      <c r="BG98" s="219">
        <f>IF(N98="zákl. přenesená",J98,0)</f>
        <v>0</v>
      </c>
      <c r="BH98" s="219">
        <f>IF(N98="sníž. přenesená",J98,0)</f>
        <v>0</v>
      </c>
      <c r="BI98" s="219">
        <f>IF(N98="nulová",J98,0)</f>
        <v>0</v>
      </c>
      <c r="BJ98" s="20" t="s">
        <v>77</v>
      </c>
      <c r="BK98" s="219">
        <f>ROUND(I98*H98,2)</f>
        <v>0</v>
      </c>
      <c r="BL98" s="20" t="s">
        <v>273</v>
      </c>
      <c r="BM98" s="218" t="s">
        <v>328</v>
      </c>
    </row>
    <row r="99" s="2" customFormat="1" ht="16.5" customHeight="1">
      <c r="A99" s="41"/>
      <c r="B99" s="42"/>
      <c r="C99" s="207" t="s">
        <v>260</v>
      </c>
      <c r="D99" s="207" t="s">
        <v>161</v>
      </c>
      <c r="E99" s="208" t="s">
        <v>2677</v>
      </c>
      <c r="F99" s="209" t="s">
        <v>2678</v>
      </c>
      <c r="G99" s="210" t="s">
        <v>228</v>
      </c>
      <c r="H99" s="211">
        <v>0.014999999999999999</v>
      </c>
      <c r="I99" s="212"/>
      <c r="J99" s="213">
        <f>ROUND(I99*H99,2)</f>
        <v>0</v>
      </c>
      <c r="K99" s="209" t="s">
        <v>2650</v>
      </c>
      <c r="L99" s="47"/>
      <c r="M99" s="284" t="s">
        <v>19</v>
      </c>
      <c r="N99" s="285" t="s">
        <v>40</v>
      </c>
      <c r="O99" s="282"/>
      <c r="P99" s="286">
        <f>O99*H99</f>
        <v>0</v>
      </c>
      <c r="Q99" s="286">
        <v>0</v>
      </c>
      <c r="R99" s="286">
        <f>Q99*H99</f>
        <v>0</v>
      </c>
      <c r="S99" s="286">
        <v>0</v>
      </c>
      <c r="T99" s="287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18" t="s">
        <v>273</v>
      </c>
      <c r="AT99" s="218" t="s">
        <v>161</v>
      </c>
      <c r="AU99" s="218" t="s">
        <v>79</v>
      </c>
      <c r="AY99" s="20" t="s">
        <v>159</v>
      </c>
      <c r="BE99" s="219">
        <f>IF(N99="základní",J99,0)</f>
        <v>0</v>
      </c>
      <c r="BF99" s="219">
        <f>IF(N99="snížená",J99,0)</f>
        <v>0</v>
      </c>
      <c r="BG99" s="219">
        <f>IF(N99="zákl. přenesená",J99,0)</f>
        <v>0</v>
      </c>
      <c r="BH99" s="219">
        <f>IF(N99="sníž. přenesená",J99,0)</f>
        <v>0</v>
      </c>
      <c r="BI99" s="219">
        <f>IF(N99="nulová",J99,0)</f>
        <v>0</v>
      </c>
      <c r="BJ99" s="20" t="s">
        <v>77</v>
      </c>
      <c r="BK99" s="219">
        <f>ROUND(I99*H99,2)</f>
        <v>0</v>
      </c>
      <c r="BL99" s="20" t="s">
        <v>273</v>
      </c>
      <c r="BM99" s="218" t="s">
        <v>333</v>
      </c>
    </row>
    <row r="100" s="2" customFormat="1" ht="6.96" customHeight="1">
      <c r="A100" s="41"/>
      <c r="B100" s="62"/>
      <c r="C100" s="63"/>
      <c r="D100" s="63"/>
      <c r="E100" s="63"/>
      <c r="F100" s="63"/>
      <c r="G100" s="63"/>
      <c r="H100" s="63"/>
      <c r="I100" s="63"/>
      <c r="J100" s="63"/>
      <c r="K100" s="63"/>
      <c r="L100" s="47"/>
      <c r="M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</row>
  </sheetData>
  <sheetProtection sheet="1" autoFilter="0" formatColumns="0" formatRows="0" objects="1" scenarios="1" spinCount="100000" saltValue="7TdlDSoTYV3Ed4xcBBlzVypbq0So45HDlhVB2FXdNcqwlhBZ5IPEjAcD85R0z1vYXvkbv9sCVXgfnEwvKOK5fA==" hashValue="JiKvDos3anFrhsrYZR68MdYkv5iM621x6vz6bcQETbEjnVCJhHSW5/OxbDKojv1/jPMq2mPaCoJPYXcRXfcK/w==" algorithmName="SHA-512" password="CC35"/>
  <autoFilter ref="C81:K99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88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79</v>
      </c>
    </row>
    <row r="4" s="1" customFormat="1" ht="24.96" customHeight="1">
      <c r="B4" s="23"/>
      <c r="D4" s="133" t="s">
        <v>104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Domov pro seniory Náměšť nad Oslavou - úspory energií-revize 1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105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2679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29. 4. 2024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tr">
        <f>IF('Rekapitulace stavby'!AN10="","",'Rekapitulace stavby'!AN10)</f>
        <v/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tr">
        <f>IF('Rekapitulace stavby'!E11="","",'Rekapitulace stavby'!E11)</f>
        <v xml:space="preserve"> </v>
      </c>
      <c r="F15" s="41"/>
      <c r="G15" s="41"/>
      <c r="H15" s="41"/>
      <c r="I15" s="135" t="s">
        <v>27</v>
      </c>
      <c r="J15" s="139" t="str">
        <f>IF('Rekapitulace stavby'!AN11="","",'Rekapitulace stavby'!AN11)</f>
        <v/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28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27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30</v>
      </c>
      <c r="E20" s="41"/>
      <c r="F20" s="41"/>
      <c r="G20" s="41"/>
      <c r="H20" s="41"/>
      <c r="I20" s="135" t="s">
        <v>26</v>
      </c>
      <c r="J20" s="139" t="str">
        <f>IF('Rekapitulace stavby'!AN16="","",'Rekapitulace stavby'!AN16)</f>
        <v/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tr">
        <f>IF('Rekapitulace stavby'!E17="","",'Rekapitulace stavby'!E17)</f>
        <v xml:space="preserve"> </v>
      </c>
      <c r="F21" s="41"/>
      <c r="G21" s="41"/>
      <c r="H21" s="41"/>
      <c r="I21" s="135" t="s">
        <v>27</v>
      </c>
      <c r="J21" s="139" t="str">
        <f>IF('Rekapitulace stavby'!AN17="","",'Rekapitulace stavby'!AN17)</f>
        <v/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32</v>
      </c>
      <c r="E23" s="41"/>
      <c r="F23" s="41"/>
      <c r="G23" s="41"/>
      <c r="H23" s="41"/>
      <c r="I23" s="135" t="s">
        <v>26</v>
      </c>
      <c r="J23" s="139" t="str">
        <f>IF('Rekapitulace stavby'!AN19="","",'Rekapitulace stavby'!AN19)</f>
        <v/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tr">
        <f>IF('Rekapitulace stavby'!E20="","",'Rekapitulace stavby'!E20)</f>
        <v xml:space="preserve"> </v>
      </c>
      <c r="F24" s="41"/>
      <c r="G24" s="41"/>
      <c r="H24" s="41"/>
      <c r="I24" s="135" t="s">
        <v>27</v>
      </c>
      <c r="J24" s="139" t="str">
        <f>IF('Rekapitulace stavby'!AN20="","",'Rekapitulace stavby'!AN20)</f>
        <v/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33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35</v>
      </c>
      <c r="E30" s="41"/>
      <c r="F30" s="41"/>
      <c r="G30" s="41"/>
      <c r="H30" s="41"/>
      <c r="I30" s="41"/>
      <c r="J30" s="147">
        <f>ROUND(J85,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37</v>
      </c>
      <c r="G32" s="41"/>
      <c r="H32" s="41"/>
      <c r="I32" s="148" t="s">
        <v>36</v>
      </c>
      <c r="J32" s="148" t="s">
        <v>38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39</v>
      </c>
      <c r="E33" s="135" t="s">
        <v>40</v>
      </c>
      <c r="F33" s="150">
        <f>ROUND((SUM(BE85:BE154)),  2)</f>
        <v>0</v>
      </c>
      <c r="G33" s="41"/>
      <c r="H33" s="41"/>
      <c r="I33" s="151">
        <v>0.20999999999999999</v>
      </c>
      <c r="J33" s="150">
        <f>ROUND(((SUM(BE85:BE154))*I33),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41</v>
      </c>
      <c r="F34" s="150">
        <f>ROUND((SUM(BF85:BF154)),  2)</f>
        <v>0</v>
      </c>
      <c r="G34" s="41"/>
      <c r="H34" s="41"/>
      <c r="I34" s="151">
        <v>0.12</v>
      </c>
      <c r="J34" s="150">
        <f>ROUND(((SUM(BF85:BF154))*I34),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42</v>
      </c>
      <c r="F35" s="150">
        <f>ROUND((SUM(BG85:BG154)),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43</v>
      </c>
      <c r="F36" s="150">
        <f>ROUND((SUM(BH85:BH154)),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44</v>
      </c>
      <c r="F37" s="150">
        <f>ROUND((SUM(BI85:BI154)),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45</v>
      </c>
      <c r="E39" s="154"/>
      <c r="F39" s="154"/>
      <c r="G39" s="155" t="s">
        <v>46</v>
      </c>
      <c r="H39" s="156" t="s">
        <v>47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107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Domov pro seniory Náměšť nad Oslavou - úspory energií-revize 1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105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04 - Vytápění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29. 4. 2024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 xml:space="preserve"> </v>
      </c>
      <c r="G54" s="43"/>
      <c r="H54" s="43"/>
      <c r="I54" s="35" t="s">
        <v>30</v>
      </c>
      <c r="J54" s="39" t="str">
        <f>E21</f>
        <v xml:space="preserve"> 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28</v>
      </c>
      <c r="D55" s="43"/>
      <c r="E55" s="43"/>
      <c r="F55" s="30" t="str">
        <f>IF(E18="","",E18)</f>
        <v>Vyplň údaj</v>
      </c>
      <c r="G55" s="43"/>
      <c r="H55" s="43"/>
      <c r="I55" s="35" t="s">
        <v>32</v>
      </c>
      <c r="J55" s="39" t="str">
        <f>E24</f>
        <v xml:space="preserve"> 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108</v>
      </c>
      <c r="D57" s="165"/>
      <c r="E57" s="165"/>
      <c r="F57" s="165"/>
      <c r="G57" s="165"/>
      <c r="H57" s="165"/>
      <c r="I57" s="165"/>
      <c r="J57" s="166" t="s">
        <v>109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67</v>
      </c>
      <c r="D59" s="43"/>
      <c r="E59" s="43"/>
      <c r="F59" s="43"/>
      <c r="G59" s="43"/>
      <c r="H59" s="43"/>
      <c r="I59" s="43"/>
      <c r="J59" s="105">
        <f>J85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110</v>
      </c>
    </row>
    <row r="60" s="9" customFormat="1" ht="24.96" customHeight="1">
      <c r="A60" s="9"/>
      <c r="B60" s="168"/>
      <c r="C60" s="169"/>
      <c r="D60" s="170" t="s">
        <v>2680</v>
      </c>
      <c r="E60" s="171"/>
      <c r="F60" s="171"/>
      <c r="G60" s="171"/>
      <c r="H60" s="171"/>
      <c r="I60" s="171"/>
      <c r="J60" s="172">
        <f>J86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2681</v>
      </c>
      <c r="E61" s="177"/>
      <c r="F61" s="177"/>
      <c r="G61" s="177"/>
      <c r="H61" s="177"/>
      <c r="I61" s="177"/>
      <c r="J61" s="178">
        <f>J87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2682</v>
      </c>
      <c r="E62" s="177"/>
      <c r="F62" s="177"/>
      <c r="G62" s="177"/>
      <c r="H62" s="177"/>
      <c r="I62" s="177"/>
      <c r="J62" s="178">
        <f>J95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2683</v>
      </c>
      <c r="E63" s="177"/>
      <c r="F63" s="177"/>
      <c r="G63" s="177"/>
      <c r="H63" s="177"/>
      <c r="I63" s="177"/>
      <c r="J63" s="178">
        <f>J109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2684</v>
      </c>
      <c r="E64" s="177"/>
      <c r="F64" s="177"/>
      <c r="G64" s="177"/>
      <c r="H64" s="177"/>
      <c r="I64" s="177"/>
      <c r="J64" s="178">
        <f>J137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4"/>
      <c r="C65" s="175"/>
      <c r="D65" s="176" t="s">
        <v>2685</v>
      </c>
      <c r="E65" s="177"/>
      <c r="F65" s="177"/>
      <c r="G65" s="177"/>
      <c r="H65" s="177"/>
      <c r="I65" s="177"/>
      <c r="J65" s="178">
        <f>J151</f>
        <v>0</v>
      </c>
      <c r="K65" s="175"/>
      <c r="L65" s="17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37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6.96" customHeight="1">
      <c r="A67" s="41"/>
      <c r="B67" s="62"/>
      <c r="C67" s="63"/>
      <c r="D67" s="63"/>
      <c r="E67" s="63"/>
      <c r="F67" s="63"/>
      <c r="G67" s="63"/>
      <c r="H67" s="63"/>
      <c r="I67" s="63"/>
      <c r="J67" s="63"/>
      <c r="K67" s="63"/>
      <c r="L67" s="137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71" s="2" customFormat="1" ht="6.96" customHeight="1">
      <c r="A71" s="41"/>
      <c r="B71" s="64"/>
      <c r="C71" s="65"/>
      <c r="D71" s="65"/>
      <c r="E71" s="65"/>
      <c r="F71" s="65"/>
      <c r="G71" s="65"/>
      <c r="H71" s="65"/>
      <c r="I71" s="65"/>
      <c r="J71" s="65"/>
      <c r="K71" s="65"/>
      <c r="L71" s="13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24.96" customHeight="1">
      <c r="A72" s="41"/>
      <c r="B72" s="42"/>
      <c r="C72" s="26" t="s">
        <v>144</v>
      </c>
      <c r="D72" s="43"/>
      <c r="E72" s="43"/>
      <c r="F72" s="43"/>
      <c r="G72" s="43"/>
      <c r="H72" s="43"/>
      <c r="I72" s="43"/>
      <c r="J72" s="43"/>
      <c r="K72" s="43"/>
      <c r="L72" s="13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13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16</v>
      </c>
      <c r="D74" s="43"/>
      <c r="E74" s="43"/>
      <c r="F74" s="43"/>
      <c r="G74" s="43"/>
      <c r="H74" s="43"/>
      <c r="I74" s="43"/>
      <c r="J74" s="43"/>
      <c r="K74" s="43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6.5" customHeight="1">
      <c r="A75" s="41"/>
      <c r="B75" s="42"/>
      <c r="C75" s="43"/>
      <c r="D75" s="43"/>
      <c r="E75" s="163" t="str">
        <f>E7</f>
        <v>Domov pro seniory Náměšť nad Oslavou - úspory energií-revize 1</v>
      </c>
      <c r="F75" s="35"/>
      <c r="G75" s="35"/>
      <c r="H75" s="35"/>
      <c r="I75" s="43"/>
      <c r="J75" s="43"/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105</v>
      </c>
      <c r="D76" s="43"/>
      <c r="E76" s="43"/>
      <c r="F76" s="43"/>
      <c r="G76" s="43"/>
      <c r="H76" s="43"/>
      <c r="I76" s="43"/>
      <c r="J76" s="43"/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6.5" customHeight="1">
      <c r="A77" s="41"/>
      <c r="B77" s="42"/>
      <c r="C77" s="43"/>
      <c r="D77" s="43"/>
      <c r="E77" s="72" t="str">
        <f>E9</f>
        <v>04 - Vytápění</v>
      </c>
      <c r="F77" s="43"/>
      <c r="G77" s="43"/>
      <c r="H77" s="43"/>
      <c r="I77" s="43"/>
      <c r="J77" s="43"/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21</v>
      </c>
      <c r="D79" s="43"/>
      <c r="E79" s="43"/>
      <c r="F79" s="30" t="str">
        <f>F12</f>
        <v xml:space="preserve"> </v>
      </c>
      <c r="G79" s="43"/>
      <c r="H79" s="43"/>
      <c r="I79" s="35" t="s">
        <v>23</v>
      </c>
      <c r="J79" s="75" t="str">
        <f>IF(J12="","",J12)</f>
        <v>29. 4. 2024</v>
      </c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5.15" customHeight="1">
      <c r="A81" s="41"/>
      <c r="B81" s="42"/>
      <c r="C81" s="35" t="s">
        <v>25</v>
      </c>
      <c r="D81" s="43"/>
      <c r="E81" s="43"/>
      <c r="F81" s="30" t="str">
        <f>E15</f>
        <v xml:space="preserve"> </v>
      </c>
      <c r="G81" s="43"/>
      <c r="H81" s="43"/>
      <c r="I81" s="35" t="s">
        <v>30</v>
      </c>
      <c r="J81" s="39" t="str">
        <f>E21</f>
        <v xml:space="preserve"> </v>
      </c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5.15" customHeight="1">
      <c r="A82" s="41"/>
      <c r="B82" s="42"/>
      <c r="C82" s="35" t="s">
        <v>28</v>
      </c>
      <c r="D82" s="43"/>
      <c r="E82" s="43"/>
      <c r="F82" s="30" t="str">
        <f>IF(E18="","",E18)</f>
        <v>Vyplň údaj</v>
      </c>
      <c r="G82" s="43"/>
      <c r="H82" s="43"/>
      <c r="I82" s="35" t="s">
        <v>32</v>
      </c>
      <c r="J82" s="39" t="str">
        <f>E24</f>
        <v xml:space="preserve"> </v>
      </c>
      <c r="K82" s="4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0.32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3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11" customFormat="1" ht="29.28" customHeight="1">
      <c r="A84" s="180"/>
      <c r="B84" s="181"/>
      <c r="C84" s="182" t="s">
        <v>145</v>
      </c>
      <c r="D84" s="183" t="s">
        <v>54</v>
      </c>
      <c r="E84" s="183" t="s">
        <v>50</v>
      </c>
      <c r="F84" s="183" t="s">
        <v>51</v>
      </c>
      <c r="G84" s="183" t="s">
        <v>146</v>
      </c>
      <c r="H84" s="183" t="s">
        <v>147</v>
      </c>
      <c r="I84" s="183" t="s">
        <v>148</v>
      </c>
      <c r="J84" s="183" t="s">
        <v>109</v>
      </c>
      <c r="K84" s="184" t="s">
        <v>149</v>
      </c>
      <c r="L84" s="185"/>
      <c r="M84" s="95" t="s">
        <v>19</v>
      </c>
      <c r="N84" s="96" t="s">
        <v>39</v>
      </c>
      <c r="O84" s="96" t="s">
        <v>150</v>
      </c>
      <c r="P84" s="96" t="s">
        <v>151</v>
      </c>
      <c r="Q84" s="96" t="s">
        <v>152</v>
      </c>
      <c r="R84" s="96" t="s">
        <v>153</v>
      </c>
      <c r="S84" s="96" t="s">
        <v>154</v>
      </c>
      <c r="T84" s="97" t="s">
        <v>155</v>
      </c>
      <c r="U84" s="180"/>
      <c r="V84" s="180"/>
      <c r="W84" s="180"/>
      <c r="X84" s="180"/>
      <c r="Y84" s="180"/>
      <c r="Z84" s="180"/>
      <c r="AA84" s="180"/>
      <c r="AB84" s="180"/>
      <c r="AC84" s="180"/>
      <c r="AD84" s="180"/>
      <c r="AE84" s="180"/>
    </row>
    <row r="85" s="2" customFormat="1" ht="22.8" customHeight="1">
      <c r="A85" s="41"/>
      <c r="B85" s="42"/>
      <c r="C85" s="102" t="s">
        <v>156</v>
      </c>
      <c r="D85" s="43"/>
      <c r="E85" s="43"/>
      <c r="F85" s="43"/>
      <c r="G85" s="43"/>
      <c r="H85" s="43"/>
      <c r="I85" s="43"/>
      <c r="J85" s="186">
        <f>BK85</f>
        <v>0</v>
      </c>
      <c r="K85" s="43"/>
      <c r="L85" s="47"/>
      <c r="M85" s="98"/>
      <c r="N85" s="187"/>
      <c r="O85" s="99"/>
      <c r="P85" s="188">
        <f>P86</f>
        <v>0</v>
      </c>
      <c r="Q85" s="99"/>
      <c r="R85" s="188">
        <f>R86</f>
        <v>0</v>
      </c>
      <c r="S85" s="99"/>
      <c r="T85" s="189">
        <f>T86</f>
        <v>0</v>
      </c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T85" s="20" t="s">
        <v>68</v>
      </c>
      <c r="AU85" s="20" t="s">
        <v>110</v>
      </c>
      <c r="BK85" s="190">
        <f>BK86</f>
        <v>0</v>
      </c>
    </row>
    <row r="86" s="12" customFormat="1" ht="25.92" customHeight="1">
      <c r="A86" s="12"/>
      <c r="B86" s="191"/>
      <c r="C86" s="192"/>
      <c r="D86" s="193" t="s">
        <v>68</v>
      </c>
      <c r="E86" s="194" t="s">
        <v>178</v>
      </c>
      <c r="F86" s="194" t="s">
        <v>2686</v>
      </c>
      <c r="G86" s="192"/>
      <c r="H86" s="192"/>
      <c r="I86" s="195"/>
      <c r="J86" s="196">
        <f>BK86</f>
        <v>0</v>
      </c>
      <c r="K86" s="192"/>
      <c r="L86" s="197"/>
      <c r="M86" s="198"/>
      <c r="N86" s="199"/>
      <c r="O86" s="199"/>
      <c r="P86" s="200">
        <f>P87+P95+P109+P137+P151</f>
        <v>0</v>
      </c>
      <c r="Q86" s="199"/>
      <c r="R86" s="200">
        <f>R87+R95+R109+R137+R151</f>
        <v>0</v>
      </c>
      <c r="S86" s="199"/>
      <c r="T86" s="201">
        <f>T87+T95+T109+T137+T151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2" t="s">
        <v>77</v>
      </c>
      <c r="AT86" s="203" t="s">
        <v>68</v>
      </c>
      <c r="AU86" s="203" t="s">
        <v>69</v>
      </c>
      <c r="AY86" s="202" t="s">
        <v>159</v>
      </c>
      <c r="BK86" s="204">
        <f>BK87+BK95+BK109+BK137+BK151</f>
        <v>0</v>
      </c>
    </row>
    <row r="87" s="12" customFormat="1" ht="22.8" customHeight="1">
      <c r="A87" s="12"/>
      <c r="B87" s="191"/>
      <c r="C87" s="192"/>
      <c r="D87" s="193" t="s">
        <v>68</v>
      </c>
      <c r="E87" s="205" t="s">
        <v>2687</v>
      </c>
      <c r="F87" s="205" t="s">
        <v>2688</v>
      </c>
      <c r="G87" s="192"/>
      <c r="H87" s="192"/>
      <c r="I87" s="195"/>
      <c r="J87" s="206">
        <f>BK87</f>
        <v>0</v>
      </c>
      <c r="K87" s="192"/>
      <c r="L87" s="197"/>
      <c r="M87" s="198"/>
      <c r="N87" s="199"/>
      <c r="O87" s="199"/>
      <c r="P87" s="200">
        <f>SUM(P88:P94)</f>
        <v>0</v>
      </c>
      <c r="Q87" s="199"/>
      <c r="R87" s="200">
        <f>SUM(R88:R94)</f>
        <v>0</v>
      </c>
      <c r="S87" s="199"/>
      <c r="T87" s="201">
        <f>SUM(T88:T94)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2" t="s">
        <v>79</v>
      </c>
      <c r="AT87" s="203" t="s">
        <v>68</v>
      </c>
      <c r="AU87" s="203" t="s">
        <v>77</v>
      </c>
      <c r="AY87" s="202" t="s">
        <v>159</v>
      </c>
      <c r="BK87" s="204">
        <f>SUM(BK88:BK94)</f>
        <v>0</v>
      </c>
    </row>
    <row r="88" s="2" customFormat="1" ht="16.5" customHeight="1">
      <c r="A88" s="41"/>
      <c r="B88" s="42"/>
      <c r="C88" s="207" t="s">
        <v>77</v>
      </c>
      <c r="D88" s="207" t="s">
        <v>161</v>
      </c>
      <c r="E88" s="208" t="s">
        <v>2689</v>
      </c>
      <c r="F88" s="209" t="s">
        <v>2690</v>
      </c>
      <c r="G88" s="210" t="s">
        <v>235</v>
      </c>
      <c r="H88" s="211">
        <v>2</v>
      </c>
      <c r="I88" s="212"/>
      <c r="J88" s="213">
        <f>ROUND(I88*H88,2)</f>
        <v>0</v>
      </c>
      <c r="K88" s="209" t="s">
        <v>2650</v>
      </c>
      <c r="L88" s="47"/>
      <c r="M88" s="214" t="s">
        <v>19</v>
      </c>
      <c r="N88" s="215" t="s">
        <v>40</v>
      </c>
      <c r="O88" s="87"/>
      <c r="P88" s="216">
        <f>O88*H88</f>
        <v>0</v>
      </c>
      <c r="Q88" s="216">
        <v>0</v>
      </c>
      <c r="R88" s="216">
        <f>Q88*H88</f>
        <v>0</v>
      </c>
      <c r="S88" s="216">
        <v>0</v>
      </c>
      <c r="T88" s="217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18" t="s">
        <v>273</v>
      </c>
      <c r="AT88" s="218" t="s">
        <v>161</v>
      </c>
      <c r="AU88" s="218" t="s">
        <v>79</v>
      </c>
      <c r="AY88" s="20" t="s">
        <v>159</v>
      </c>
      <c r="BE88" s="219">
        <f>IF(N88="základní",J88,0)</f>
        <v>0</v>
      </c>
      <c r="BF88" s="219">
        <f>IF(N88="snížená",J88,0)</f>
        <v>0</v>
      </c>
      <c r="BG88" s="219">
        <f>IF(N88="zákl. přenesená",J88,0)</f>
        <v>0</v>
      </c>
      <c r="BH88" s="219">
        <f>IF(N88="sníž. přenesená",J88,0)</f>
        <v>0</v>
      </c>
      <c r="BI88" s="219">
        <f>IF(N88="nulová",J88,0)</f>
        <v>0</v>
      </c>
      <c r="BJ88" s="20" t="s">
        <v>77</v>
      </c>
      <c r="BK88" s="219">
        <f>ROUND(I88*H88,2)</f>
        <v>0</v>
      </c>
      <c r="BL88" s="20" t="s">
        <v>273</v>
      </c>
      <c r="BM88" s="218" t="s">
        <v>79</v>
      </c>
    </row>
    <row r="89" s="2" customFormat="1" ht="16.5" customHeight="1">
      <c r="A89" s="41"/>
      <c r="B89" s="42"/>
      <c r="C89" s="207" t="s">
        <v>79</v>
      </c>
      <c r="D89" s="207" t="s">
        <v>161</v>
      </c>
      <c r="E89" s="208" t="s">
        <v>2691</v>
      </c>
      <c r="F89" s="209" t="s">
        <v>2692</v>
      </c>
      <c r="G89" s="210" t="s">
        <v>235</v>
      </c>
      <c r="H89" s="211">
        <v>2</v>
      </c>
      <c r="I89" s="212"/>
      <c r="J89" s="213">
        <f>ROUND(I89*H89,2)</f>
        <v>0</v>
      </c>
      <c r="K89" s="209" t="s">
        <v>2650</v>
      </c>
      <c r="L89" s="47"/>
      <c r="M89" s="214" t="s">
        <v>19</v>
      </c>
      <c r="N89" s="215" t="s">
        <v>40</v>
      </c>
      <c r="O89" s="87"/>
      <c r="P89" s="216">
        <f>O89*H89</f>
        <v>0</v>
      </c>
      <c r="Q89" s="216">
        <v>0</v>
      </c>
      <c r="R89" s="216">
        <f>Q89*H89</f>
        <v>0</v>
      </c>
      <c r="S89" s="216">
        <v>0</v>
      </c>
      <c r="T89" s="217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18" t="s">
        <v>273</v>
      </c>
      <c r="AT89" s="218" t="s">
        <v>161</v>
      </c>
      <c r="AU89" s="218" t="s">
        <v>79</v>
      </c>
      <c r="AY89" s="20" t="s">
        <v>159</v>
      </c>
      <c r="BE89" s="219">
        <f>IF(N89="základní",J89,0)</f>
        <v>0</v>
      </c>
      <c r="BF89" s="219">
        <f>IF(N89="snížená",J89,0)</f>
        <v>0</v>
      </c>
      <c r="BG89" s="219">
        <f>IF(N89="zákl. přenesená",J89,0)</f>
        <v>0</v>
      </c>
      <c r="BH89" s="219">
        <f>IF(N89="sníž. přenesená",J89,0)</f>
        <v>0</v>
      </c>
      <c r="BI89" s="219">
        <f>IF(N89="nulová",J89,0)</f>
        <v>0</v>
      </c>
      <c r="BJ89" s="20" t="s">
        <v>77</v>
      </c>
      <c r="BK89" s="219">
        <f>ROUND(I89*H89,2)</f>
        <v>0</v>
      </c>
      <c r="BL89" s="20" t="s">
        <v>273</v>
      </c>
      <c r="BM89" s="218" t="s">
        <v>166</v>
      </c>
    </row>
    <row r="90" s="2" customFormat="1" ht="16.5" customHeight="1">
      <c r="A90" s="41"/>
      <c r="B90" s="42"/>
      <c r="C90" s="207" t="s">
        <v>194</v>
      </c>
      <c r="D90" s="207" t="s">
        <v>161</v>
      </c>
      <c r="E90" s="208" t="s">
        <v>2693</v>
      </c>
      <c r="F90" s="209" t="s">
        <v>2694</v>
      </c>
      <c r="G90" s="210" t="s">
        <v>228</v>
      </c>
      <c r="H90" s="211">
        <v>0.050999999999999997</v>
      </c>
      <c r="I90" s="212"/>
      <c r="J90" s="213">
        <f>ROUND(I90*H90,2)</f>
        <v>0</v>
      </c>
      <c r="K90" s="209" t="s">
        <v>2650</v>
      </c>
      <c r="L90" s="47"/>
      <c r="M90" s="214" t="s">
        <v>19</v>
      </c>
      <c r="N90" s="215" t="s">
        <v>40</v>
      </c>
      <c r="O90" s="87"/>
      <c r="P90" s="216">
        <f>O90*H90</f>
        <v>0</v>
      </c>
      <c r="Q90" s="216">
        <v>0</v>
      </c>
      <c r="R90" s="216">
        <f>Q90*H90</f>
        <v>0</v>
      </c>
      <c r="S90" s="216">
        <v>0</v>
      </c>
      <c r="T90" s="217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18" t="s">
        <v>273</v>
      </c>
      <c r="AT90" s="218" t="s">
        <v>161</v>
      </c>
      <c r="AU90" s="218" t="s">
        <v>79</v>
      </c>
      <c r="AY90" s="20" t="s">
        <v>159</v>
      </c>
      <c r="BE90" s="219">
        <f>IF(N90="základní",J90,0)</f>
        <v>0</v>
      </c>
      <c r="BF90" s="219">
        <f>IF(N90="snížená",J90,0)</f>
        <v>0</v>
      </c>
      <c r="BG90" s="219">
        <f>IF(N90="zákl. přenesená",J90,0)</f>
        <v>0</v>
      </c>
      <c r="BH90" s="219">
        <f>IF(N90="sníž. přenesená",J90,0)</f>
        <v>0</v>
      </c>
      <c r="BI90" s="219">
        <f>IF(N90="nulová",J90,0)</f>
        <v>0</v>
      </c>
      <c r="BJ90" s="20" t="s">
        <v>77</v>
      </c>
      <c r="BK90" s="219">
        <f>ROUND(I90*H90,2)</f>
        <v>0</v>
      </c>
      <c r="BL90" s="20" t="s">
        <v>273</v>
      </c>
      <c r="BM90" s="218" t="s">
        <v>215</v>
      </c>
    </row>
    <row r="91" s="2" customFormat="1" ht="16.5" customHeight="1">
      <c r="A91" s="41"/>
      <c r="B91" s="42"/>
      <c r="C91" s="207" t="s">
        <v>166</v>
      </c>
      <c r="D91" s="207" t="s">
        <v>161</v>
      </c>
      <c r="E91" s="208" t="s">
        <v>2695</v>
      </c>
      <c r="F91" s="209" t="s">
        <v>2696</v>
      </c>
      <c r="G91" s="210" t="s">
        <v>2697</v>
      </c>
      <c r="H91" s="211">
        <v>4</v>
      </c>
      <c r="I91" s="212"/>
      <c r="J91" s="213">
        <f>ROUND(I91*H91,2)</f>
        <v>0</v>
      </c>
      <c r="K91" s="209" t="s">
        <v>2650</v>
      </c>
      <c r="L91" s="47"/>
      <c r="M91" s="214" t="s">
        <v>19</v>
      </c>
      <c r="N91" s="215" t="s">
        <v>40</v>
      </c>
      <c r="O91" s="87"/>
      <c r="P91" s="216">
        <f>O91*H91</f>
        <v>0</v>
      </c>
      <c r="Q91" s="216">
        <v>0</v>
      </c>
      <c r="R91" s="216">
        <f>Q91*H91</f>
        <v>0</v>
      </c>
      <c r="S91" s="216">
        <v>0</v>
      </c>
      <c r="T91" s="217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18" t="s">
        <v>273</v>
      </c>
      <c r="AT91" s="218" t="s">
        <v>161</v>
      </c>
      <c r="AU91" s="218" t="s">
        <v>79</v>
      </c>
      <c r="AY91" s="20" t="s">
        <v>159</v>
      </c>
      <c r="BE91" s="219">
        <f>IF(N91="základní",J91,0)</f>
        <v>0</v>
      </c>
      <c r="BF91" s="219">
        <f>IF(N91="snížená",J91,0)</f>
        <v>0</v>
      </c>
      <c r="BG91" s="219">
        <f>IF(N91="zákl. přenesená",J91,0)</f>
        <v>0</v>
      </c>
      <c r="BH91" s="219">
        <f>IF(N91="sníž. přenesená",J91,0)</f>
        <v>0</v>
      </c>
      <c r="BI91" s="219">
        <f>IF(N91="nulová",J91,0)</f>
        <v>0</v>
      </c>
      <c r="BJ91" s="20" t="s">
        <v>77</v>
      </c>
      <c r="BK91" s="219">
        <f>ROUND(I91*H91,2)</f>
        <v>0</v>
      </c>
      <c r="BL91" s="20" t="s">
        <v>273</v>
      </c>
      <c r="BM91" s="218" t="s">
        <v>225</v>
      </c>
    </row>
    <row r="92" s="2" customFormat="1" ht="16.5" customHeight="1">
      <c r="A92" s="41"/>
      <c r="B92" s="42"/>
      <c r="C92" s="258" t="s">
        <v>206</v>
      </c>
      <c r="D92" s="258" t="s">
        <v>316</v>
      </c>
      <c r="E92" s="259" t="s">
        <v>2698</v>
      </c>
      <c r="F92" s="260" t="s">
        <v>2699</v>
      </c>
      <c r="G92" s="261" t="s">
        <v>235</v>
      </c>
      <c r="H92" s="262">
        <v>2</v>
      </c>
      <c r="I92" s="263"/>
      <c r="J92" s="264">
        <f>ROUND(I92*H92,2)</f>
        <v>0</v>
      </c>
      <c r="K92" s="260" t="s">
        <v>2650</v>
      </c>
      <c r="L92" s="265"/>
      <c r="M92" s="266" t="s">
        <v>19</v>
      </c>
      <c r="N92" s="267" t="s">
        <v>40</v>
      </c>
      <c r="O92" s="87"/>
      <c r="P92" s="216">
        <f>O92*H92</f>
        <v>0</v>
      </c>
      <c r="Q92" s="216">
        <v>0</v>
      </c>
      <c r="R92" s="216">
        <f>Q92*H92</f>
        <v>0</v>
      </c>
      <c r="S92" s="216">
        <v>0</v>
      </c>
      <c r="T92" s="217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18" t="s">
        <v>342</v>
      </c>
      <c r="AT92" s="218" t="s">
        <v>316</v>
      </c>
      <c r="AU92" s="218" t="s">
        <v>79</v>
      </c>
      <c r="AY92" s="20" t="s">
        <v>159</v>
      </c>
      <c r="BE92" s="219">
        <f>IF(N92="základní",J92,0)</f>
        <v>0</v>
      </c>
      <c r="BF92" s="219">
        <f>IF(N92="snížená",J92,0)</f>
        <v>0</v>
      </c>
      <c r="BG92" s="219">
        <f>IF(N92="zákl. přenesená",J92,0)</f>
        <v>0</v>
      </c>
      <c r="BH92" s="219">
        <f>IF(N92="sníž. přenesená",J92,0)</f>
        <v>0</v>
      </c>
      <c r="BI92" s="219">
        <f>IF(N92="nulová",J92,0)</f>
        <v>0</v>
      </c>
      <c r="BJ92" s="20" t="s">
        <v>77</v>
      </c>
      <c r="BK92" s="219">
        <f>ROUND(I92*H92,2)</f>
        <v>0</v>
      </c>
      <c r="BL92" s="20" t="s">
        <v>273</v>
      </c>
      <c r="BM92" s="218" t="s">
        <v>237</v>
      </c>
    </row>
    <row r="93" s="2" customFormat="1" ht="16.5" customHeight="1">
      <c r="A93" s="41"/>
      <c r="B93" s="42"/>
      <c r="C93" s="258" t="s">
        <v>215</v>
      </c>
      <c r="D93" s="258" t="s">
        <v>316</v>
      </c>
      <c r="E93" s="259" t="s">
        <v>2700</v>
      </c>
      <c r="F93" s="260" t="s">
        <v>2701</v>
      </c>
      <c r="G93" s="261" t="s">
        <v>235</v>
      </c>
      <c r="H93" s="262">
        <v>2</v>
      </c>
      <c r="I93" s="263"/>
      <c r="J93" s="264">
        <f>ROUND(I93*H93,2)</f>
        <v>0</v>
      </c>
      <c r="K93" s="260" t="s">
        <v>2650</v>
      </c>
      <c r="L93" s="265"/>
      <c r="M93" s="266" t="s">
        <v>19</v>
      </c>
      <c r="N93" s="267" t="s">
        <v>40</v>
      </c>
      <c r="O93" s="87"/>
      <c r="P93" s="216">
        <f>O93*H93</f>
        <v>0</v>
      </c>
      <c r="Q93" s="216">
        <v>0</v>
      </c>
      <c r="R93" s="216">
        <f>Q93*H93</f>
        <v>0</v>
      </c>
      <c r="S93" s="216">
        <v>0</v>
      </c>
      <c r="T93" s="217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18" t="s">
        <v>342</v>
      </c>
      <c r="AT93" s="218" t="s">
        <v>316</v>
      </c>
      <c r="AU93" s="218" t="s">
        <v>79</v>
      </c>
      <c r="AY93" s="20" t="s">
        <v>159</v>
      </c>
      <c r="BE93" s="219">
        <f>IF(N93="základní",J93,0)</f>
        <v>0</v>
      </c>
      <c r="BF93" s="219">
        <f>IF(N93="snížená",J93,0)</f>
        <v>0</v>
      </c>
      <c r="BG93" s="219">
        <f>IF(N93="zákl. přenesená",J93,0)</f>
        <v>0</v>
      </c>
      <c r="BH93" s="219">
        <f>IF(N93="sníž. přenesená",J93,0)</f>
        <v>0</v>
      </c>
      <c r="BI93" s="219">
        <f>IF(N93="nulová",J93,0)</f>
        <v>0</v>
      </c>
      <c r="BJ93" s="20" t="s">
        <v>77</v>
      </c>
      <c r="BK93" s="219">
        <f>ROUND(I93*H93,2)</f>
        <v>0</v>
      </c>
      <c r="BL93" s="20" t="s">
        <v>273</v>
      </c>
      <c r="BM93" s="218" t="s">
        <v>8</v>
      </c>
    </row>
    <row r="94" s="2" customFormat="1" ht="16.5" customHeight="1">
      <c r="A94" s="41"/>
      <c r="B94" s="42"/>
      <c r="C94" s="207" t="s">
        <v>220</v>
      </c>
      <c r="D94" s="207" t="s">
        <v>161</v>
      </c>
      <c r="E94" s="208" t="s">
        <v>2702</v>
      </c>
      <c r="F94" s="209" t="s">
        <v>2703</v>
      </c>
      <c r="G94" s="210" t="s">
        <v>228</v>
      </c>
      <c r="H94" s="211">
        <v>0.0080000000000000002</v>
      </c>
      <c r="I94" s="212"/>
      <c r="J94" s="213">
        <f>ROUND(I94*H94,2)</f>
        <v>0</v>
      </c>
      <c r="K94" s="209" t="s">
        <v>2650</v>
      </c>
      <c r="L94" s="47"/>
      <c r="M94" s="214" t="s">
        <v>19</v>
      </c>
      <c r="N94" s="215" t="s">
        <v>40</v>
      </c>
      <c r="O94" s="87"/>
      <c r="P94" s="216">
        <f>O94*H94</f>
        <v>0</v>
      </c>
      <c r="Q94" s="216">
        <v>0</v>
      </c>
      <c r="R94" s="216">
        <f>Q94*H94</f>
        <v>0</v>
      </c>
      <c r="S94" s="216">
        <v>0</v>
      </c>
      <c r="T94" s="217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18" t="s">
        <v>273</v>
      </c>
      <c r="AT94" s="218" t="s">
        <v>161</v>
      </c>
      <c r="AU94" s="218" t="s">
        <v>79</v>
      </c>
      <c r="AY94" s="20" t="s">
        <v>159</v>
      </c>
      <c r="BE94" s="219">
        <f>IF(N94="základní",J94,0)</f>
        <v>0</v>
      </c>
      <c r="BF94" s="219">
        <f>IF(N94="snížená",J94,0)</f>
        <v>0</v>
      </c>
      <c r="BG94" s="219">
        <f>IF(N94="zákl. přenesená",J94,0)</f>
        <v>0</v>
      </c>
      <c r="BH94" s="219">
        <f>IF(N94="sníž. přenesená",J94,0)</f>
        <v>0</v>
      </c>
      <c r="BI94" s="219">
        <f>IF(N94="nulová",J94,0)</f>
        <v>0</v>
      </c>
      <c r="BJ94" s="20" t="s">
        <v>77</v>
      </c>
      <c r="BK94" s="219">
        <f>ROUND(I94*H94,2)</f>
        <v>0</v>
      </c>
      <c r="BL94" s="20" t="s">
        <v>273</v>
      </c>
      <c r="BM94" s="218" t="s">
        <v>260</v>
      </c>
    </row>
    <row r="95" s="12" customFormat="1" ht="22.8" customHeight="1">
      <c r="A95" s="12"/>
      <c r="B95" s="191"/>
      <c r="C95" s="192"/>
      <c r="D95" s="193" t="s">
        <v>68</v>
      </c>
      <c r="E95" s="205" t="s">
        <v>2704</v>
      </c>
      <c r="F95" s="205" t="s">
        <v>2705</v>
      </c>
      <c r="G95" s="192"/>
      <c r="H95" s="192"/>
      <c r="I95" s="195"/>
      <c r="J95" s="206">
        <f>BK95</f>
        <v>0</v>
      </c>
      <c r="K95" s="192"/>
      <c r="L95" s="197"/>
      <c r="M95" s="198"/>
      <c r="N95" s="199"/>
      <c r="O95" s="199"/>
      <c r="P95" s="200">
        <f>SUM(P96:P108)</f>
        <v>0</v>
      </c>
      <c r="Q95" s="199"/>
      <c r="R95" s="200">
        <f>SUM(R96:R108)</f>
        <v>0</v>
      </c>
      <c r="S95" s="199"/>
      <c r="T95" s="201">
        <f>SUM(T96:T108)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2" t="s">
        <v>79</v>
      </c>
      <c r="AT95" s="203" t="s">
        <v>68</v>
      </c>
      <c r="AU95" s="203" t="s">
        <v>77</v>
      </c>
      <c r="AY95" s="202" t="s">
        <v>159</v>
      </c>
      <c r="BK95" s="204">
        <f>SUM(BK96:BK108)</f>
        <v>0</v>
      </c>
    </row>
    <row r="96" s="2" customFormat="1" ht="16.5" customHeight="1">
      <c r="A96" s="41"/>
      <c r="B96" s="42"/>
      <c r="C96" s="207" t="s">
        <v>225</v>
      </c>
      <c r="D96" s="207" t="s">
        <v>161</v>
      </c>
      <c r="E96" s="208" t="s">
        <v>2706</v>
      </c>
      <c r="F96" s="209" t="s">
        <v>2707</v>
      </c>
      <c r="G96" s="210" t="s">
        <v>251</v>
      </c>
      <c r="H96" s="211">
        <v>12</v>
      </c>
      <c r="I96" s="212"/>
      <c r="J96" s="213">
        <f>ROUND(I96*H96,2)</f>
        <v>0</v>
      </c>
      <c r="K96" s="209" t="s">
        <v>2650</v>
      </c>
      <c r="L96" s="47"/>
      <c r="M96" s="214" t="s">
        <v>19</v>
      </c>
      <c r="N96" s="215" t="s">
        <v>40</v>
      </c>
      <c r="O96" s="87"/>
      <c r="P96" s="216">
        <f>O96*H96</f>
        <v>0</v>
      </c>
      <c r="Q96" s="216">
        <v>0</v>
      </c>
      <c r="R96" s="216">
        <f>Q96*H96</f>
        <v>0</v>
      </c>
      <c r="S96" s="216">
        <v>0</v>
      </c>
      <c r="T96" s="217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18" t="s">
        <v>273</v>
      </c>
      <c r="AT96" s="218" t="s">
        <v>161</v>
      </c>
      <c r="AU96" s="218" t="s">
        <v>79</v>
      </c>
      <c r="AY96" s="20" t="s">
        <v>159</v>
      </c>
      <c r="BE96" s="219">
        <f>IF(N96="základní",J96,0)</f>
        <v>0</v>
      </c>
      <c r="BF96" s="219">
        <f>IF(N96="snížená",J96,0)</f>
        <v>0</v>
      </c>
      <c r="BG96" s="219">
        <f>IF(N96="zákl. přenesená",J96,0)</f>
        <v>0</v>
      </c>
      <c r="BH96" s="219">
        <f>IF(N96="sníž. přenesená",J96,0)</f>
        <v>0</v>
      </c>
      <c r="BI96" s="219">
        <f>IF(N96="nulová",J96,0)</f>
        <v>0</v>
      </c>
      <c r="BJ96" s="20" t="s">
        <v>77</v>
      </c>
      <c r="BK96" s="219">
        <f>ROUND(I96*H96,2)</f>
        <v>0</v>
      </c>
      <c r="BL96" s="20" t="s">
        <v>273</v>
      </c>
      <c r="BM96" s="218" t="s">
        <v>273</v>
      </c>
    </row>
    <row r="97" s="2" customFormat="1" ht="16.5" customHeight="1">
      <c r="A97" s="41"/>
      <c r="B97" s="42"/>
      <c r="C97" s="207" t="s">
        <v>232</v>
      </c>
      <c r="D97" s="207" t="s">
        <v>161</v>
      </c>
      <c r="E97" s="208" t="s">
        <v>2708</v>
      </c>
      <c r="F97" s="209" t="s">
        <v>2709</v>
      </c>
      <c r="G97" s="210" t="s">
        <v>251</v>
      </c>
      <c r="H97" s="211">
        <v>12</v>
      </c>
      <c r="I97" s="212"/>
      <c r="J97" s="213">
        <f>ROUND(I97*H97,2)</f>
        <v>0</v>
      </c>
      <c r="K97" s="209" t="s">
        <v>2650</v>
      </c>
      <c r="L97" s="47"/>
      <c r="M97" s="214" t="s">
        <v>19</v>
      </c>
      <c r="N97" s="215" t="s">
        <v>40</v>
      </c>
      <c r="O97" s="87"/>
      <c r="P97" s="216">
        <f>O97*H97</f>
        <v>0</v>
      </c>
      <c r="Q97" s="216">
        <v>0</v>
      </c>
      <c r="R97" s="216">
        <f>Q97*H97</f>
        <v>0</v>
      </c>
      <c r="S97" s="216">
        <v>0</v>
      </c>
      <c r="T97" s="217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18" t="s">
        <v>273</v>
      </c>
      <c r="AT97" s="218" t="s">
        <v>161</v>
      </c>
      <c r="AU97" s="218" t="s">
        <v>79</v>
      </c>
      <c r="AY97" s="20" t="s">
        <v>159</v>
      </c>
      <c r="BE97" s="219">
        <f>IF(N97="základní",J97,0)</f>
        <v>0</v>
      </c>
      <c r="BF97" s="219">
        <f>IF(N97="snížená",J97,0)</f>
        <v>0</v>
      </c>
      <c r="BG97" s="219">
        <f>IF(N97="zákl. přenesená",J97,0)</f>
        <v>0</v>
      </c>
      <c r="BH97" s="219">
        <f>IF(N97="sníž. přenesená",J97,0)</f>
        <v>0</v>
      </c>
      <c r="BI97" s="219">
        <f>IF(N97="nulová",J97,0)</f>
        <v>0</v>
      </c>
      <c r="BJ97" s="20" t="s">
        <v>77</v>
      </c>
      <c r="BK97" s="219">
        <f>ROUND(I97*H97,2)</f>
        <v>0</v>
      </c>
      <c r="BL97" s="20" t="s">
        <v>273</v>
      </c>
      <c r="BM97" s="218" t="s">
        <v>288</v>
      </c>
    </row>
    <row r="98" s="2" customFormat="1" ht="16.5" customHeight="1">
      <c r="A98" s="41"/>
      <c r="B98" s="42"/>
      <c r="C98" s="207" t="s">
        <v>237</v>
      </c>
      <c r="D98" s="207" t="s">
        <v>161</v>
      </c>
      <c r="E98" s="208" t="s">
        <v>2710</v>
      </c>
      <c r="F98" s="209" t="s">
        <v>2711</v>
      </c>
      <c r="G98" s="210" t="s">
        <v>228</v>
      </c>
      <c r="H98" s="211">
        <v>0.064000000000000001</v>
      </c>
      <c r="I98" s="212"/>
      <c r="J98" s="213">
        <f>ROUND(I98*H98,2)</f>
        <v>0</v>
      </c>
      <c r="K98" s="209" t="s">
        <v>2650</v>
      </c>
      <c r="L98" s="47"/>
      <c r="M98" s="214" t="s">
        <v>19</v>
      </c>
      <c r="N98" s="215" t="s">
        <v>40</v>
      </c>
      <c r="O98" s="87"/>
      <c r="P98" s="216">
        <f>O98*H98</f>
        <v>0</v>
      </c>
      <c r="Q98" s="216">
        <v>0</v>
      </c>
      <c r="R98" s="216">
        <f>Q98*H98</f>
        <v>0</v>
      </c>
      <c r="S98" s="216">
        <v>0</v>
      </c>
      <c r="T98" s="217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18" t="s">
        <v>273</v>
      </c>
      <c r="AT98" s="218" t="s">
        <v>161</v>
      </c>
      <c r="AU98" s="218" t="s">
        <v>79</v>
      </c>
      <c r="AY98" s="20" t="s">
        <v>159</v>
      </c>
      <c r="BE98" s="219">
        <f>IF(N98="základní",J98,0)</f>
        <v>0</v>
      </c>
      <c r="BF98" s="219">
        <f>IF(N98="snížená",J98,0)</f>
        <v>0</v>
      </c>
      <c r="BG98" s="219">
        <f>IF(N98="zákl. přenesená",J98,0)</f>
        <v>0</v>
      </c>
      <c r="BH98" s="219">
        <f>IF(N98="sníž. přenesená",J98,0)</f>
        <v>0</v>
      </c>
      <c r="BI98" s="219">
        <f>IF(N98="nulová",J98,0)</f>
        <v>0</v>
      </c>
      <c r="BJ98" s="20" t="s">
        <v>77</v>
      </c>
      <c r="BK98" s="219">
        <f>ROUND(I98*H98,2)</f>
        <v>0</v>
      </c>
      <c r="BL98" s="20" t="s">
        <v>273</v>
      </c>
      <c r="BM98" s="218" t="s">
        <v>295</v>
      </c>
    </row>
    <row r="99" s="2" customFormat="1" ht="16.5" customHeight="1">
      <c r="A99" s="41"/>
      <c r="B99" s="42"/>
      <c r="C99" s="207" t="s">
        <v>242</v>
      </c>
      <c r="D99" s="207" t="s">
        <v>161</v>
      </c>
      <c r="E99" s="208" t="s">
        <v>2712</v>
      </c>
      <c r="F99" s="209" t="s">
        <v>2713</v>
      </c>
      <c r="G99" s="210" t="s">
        <v>235</v>
      </c>
      <c r="H99" s="211">
        <v>4</v>
      </c>
      <c r="I99" s="212"/>
      <c r="J99" s="213">
        <f>ROUND(I99*H99,2)</f>
        <v>0</v>
      </c>
      <c r="K99" s="209" t="s">
        <v>2650</v>
      </c>
      <c r="L99" s="47"/>
      <c r="M99" s="214" t="s">
        <v>19</v>
      </c>
      <c r="N99" s="215" t="s">
        <v>40</v>
      </c>
      <c r="O99" s="87"/>
      <c r="P99" s="216">
        <f>O99*H99</f>
        <v>0</v>
      </c>
      <c r="Q99" s="216">
        <v>0</v>
      </c>
      <c r="R99" s="216">
        <f>Q99*H99</f>
        <v>0</v>
      </c>
      <c r="S99" s="216">
        <v>0</v>
      </c>
      <c r="T99" s="217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18" t="s">
        <v>273</v>
      </c>
      <c r="AT99" s="218" t="s">
        <v>161</v>
      </c>
      <c r="AU99" s="218" t="s">
        <v>79</v>
      </c>
      <c r="AY99" s="20" t="s">
        <v>159</v>
      </c>
      <c r="BE99" s="219">
        <f>IF(N99="základní",J99,0)</f>
        <v>0</v>
      </c>
      <c r="BF99" s="219">
        <f>IF(N99="snížená",J99,0)</f>
        <v>0</v>
      </c>
      <c r="BG99" s="219">
        <f>IF(N99="zákl. přenesená",J99,0)</f>
        <v>0</v>
      </c>
      <c r="BH99" s="219">
        <f>IF(N99="sníž. přenesená",J99,0)</f>
        <v>0</v>
      </c>
      <c r="BI99" s="219">
        <f>IF(N99="nulová",J99,0)</f>
        <v>0</v>
      </c>
      <c r="BJ99" s="20" t="s">
        <v>77</v>
      </c>
      <c r="BK99" s="219">
        <f>ROUND(I99*H99,2)</f>
        <v>0</v>
      </c>
      <c r="BL99" s="20" t="s">
        <v>273</v>
      </c>
      <c r="BM99" s="218" t="s">
        <v>303</v>
      </c>
    </row>
    <row r="100" s="2" customFormat="1" ht="16.5" customHeight="1">
      <c r="A100" s="41"/>
      <c r="B100" s="42"/>
      <c r="C100" s="207" t="s">
        <v>8</v>
      </c>
      <c r="D100" s="207" t="s">
        <v>161</v>
      </c>
      <c r="E100" s="208" t="s">
        <v>2714</v>
      </c>
      <c r="F100" s="209" t="s">
        <v>2715</v>
      </c>
      <c r="G100" s="210" t="s">
        <v>235</v>
      </c>
      <c r="H100" s="211">
        <v>2</v>
      </c>
      <c r="I100" s="212"/>
      <c r="J100" s="213">
        <f>ROUND(I100*H100,2)</f>
        <v>0</v>
      </c>
      <c r="K100" s="209" t="s">
        <v>2650</v>
      </c>
      <c r="L100" s="47"/>
      <c r="M100" s="214" t="s">
        <v>19</v>
      </c>
      <c r="N100" s="215" t="s">
        <v>40</v>
      </c>
      <c r="O100" s="87"/>
      <c r="P100" s="216">
        <f>O100*H100</f>
        <v>0</v>
      </c>
      <c r="Q100" s="216">
        <v>0</v>
      </c>
      <c r="R100" s="216">
        <f>Q100*H100</f>
        <v>0</v>
      </c>
      <c r="S100" s="216">
        <v>0</v>
      </c>
      <c r="T100" s="217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18" t="s">
        <v>273</v>
      </c>
      <c r="AT100" s="218" t="s">
        <v>161</v>
      </c>
      <c r="AU100" s="218" t="s">
        <v>79</v>
      </c>
      <c r="AY100" s="20" t="s">
        <v>159</v>
      </c>
      <c r="BE100" s="219">
        <f>IF(N100="základní",J100,0)</f>
        <v>0</v>
      </c>
      <c r="BF100" s="219">
        <f>IF(N100="snížená",J100,0)</f>
        <v>0</v>
      </c>
      <c r="BG100" s="219">
        <f>IF(N100="zákl. přenesená",J100,0)</f>
        <v>0</v>
      </c>
      <c r="BH100" s="219">
        <f>IF(N100="sníž. přenesená",J100,0)</f>
        <v>0</v>
      </c>
      <c r="BI100" s="219">
        <f>IF(N100="nulová",J100,0)</f>
        <v>0</v>
      </c>
      <c r="BJ100" s="20" t="s">
        <v>77</v>
      </c>
      <c r="BK100" s="219">
        <f>ROUND(I100*H100,2)</f>
        <v>0</v>
      </c>
      <c r="BL100" s="20" t="s">
        <v>273</v>
      </c>
      <c r="BM100" s="218" t="s">
        <v>315</v>
      </c>
    </row>
    <row r="101" s="2" customFormat="1" ht="16.5" customHeight="1">
      <c r="A101" s="41"/>
      <c r="B101" s="42"/>
      <c r="C101" s="207" t="s">
        <v>254</v>
      </c>
      <c r="D101" s="207" t="s">
        <v>161</v>
      </c>
      <c r="E101" s="208" t="s">
        <v>2716</v>
      </c>
      <c r="F101" s="209" t="s">
        <v>2717</v>
      </c>
      <c r="G101" s="210" t="s">
        <v>235</v>
      </c>
      <c r="H101" s="211">
        <v>2</v>
      </c>
      <c r="I101" s="212"/>
      <c r="J101" s="213">
        <f>ROUND(I101*H101,2)</f>
        <v>0</v>
      </c>
      <c r="K101" s="209" t="s">
        <v>2650</v>
      </c>
      <c r="L101" s="47"/>
      <c r="M101" s="214" t="s">
        <v>19</v>
      </c>
      <c r="N101" s="215" t="s">
        <v>40</v>
      </c>
      <c r="O101" s="87"/>
      <c r="P101" s="216">
        <f>O101*H101</f>
        <v>0</v>
      </c>
      <c r="Q101" s="216">
        <v>0</v>
      </c>
      <c r="R101" s="216">
        <f>Q101*H101</f>
        <v>0</v>
      </c>
      <c r="S101" s="216">
        <v>0</v>
      </c>
      <c r="T101" s="217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18" t="s">
        <v>273</v>
      </c>
      <c r="AT101" s="218" t="s">
        <v>161</v>
      </c>
      <c r="AU101" s="218" t="s">
        <v>79</v>
      </c>
      <c r="AY101" s="20" t="s">
        <v>159</v>
      </c>
      <c r="BE101" s="219">
        <f>IF(N101="základní",J101,0)</f>
        <v>0</v>
      </c>
      <c r="BF101" s="219">
        <f>IF(N101="snížená",J101,0)</f>
        <v>0</v>
      </c>
      <c r="BG101" s="219">
        <f>IF(N101="zákl. přenesená",J101,0)</f>
        <v>0</v>
      </c>
      <c r="BH101" s="219">
        <f>IF(N101="sníž. přenesená",J101,0)</f>
        <v>0</v>
      </c>
      <c r="BI101" s="219">
        <f>IF(N101="nulová",J101,0)</f>
        <v>0</v>
      </c>
      <c r="BJ101" s="20" t="s">
        <v>77</v>
      </c>
      <c r="BK101" s="219">
        <f>ROUND(I101*H101,2)</f>
        <v>0</v>
      </c>
      <c r="BL101" s="20" t="s">
        <v>273</v>
      </c>
      <c r="BM101" s="218" t="s">
        <v>328</v>
      </c>
    </row>
    <row r="102" s="2" customFormat="1" ht="16.5" customHeight="1">
      <c r="A102" s="41"/>
      <c r="B102" s="42"/>
      <c r="C102" s="207" t="s">
        <v>260</v>
      </c>
      <c r="D102" s="207" t="s">
        <v>161</v>
      </c>
      <c r="E102" s="208" t="s">
        <v>2718</v>
      </c>
      <c r="F102" s="209" t="s">
        <v>2719</v>
      </c>
      <c r="G102" s="210" t="s">
        <v>251</v>
      </c>
      <c r="H102" s="211">
        <v>8</v>
      </c>
      <c r="I102" s="212"/>
      <c r="J102" s="213">
        <f>ROUND(I102*H102,2)</f>
        <v>0</v>
      </c>
      <c r="K102" s="209" t="s">
        <v>2650</v>
      </c>
      <c r="L102" s="47"/>
      <c r="M102" s="214" t="s">
        <v>19</v>
      </c>
      <c r="N102" s="215" t="s">
        <v>40</v>
      </c>
      <c r="O102" s="87"/>
      <c r="P102" s="216">
        <f>O102*H102</f>
        <v>0</v>
      </c>
      <c r="Q102" s="216">
        <v>0</v>
      </c>
      <c r="R102" s="216">
        <f>Q102*H102</f>
        <v>0</v>
      </c>
      <c r="S102" s="216">
        <v>0</v>
      </c>
      <c r="T102" s="217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18" t="s">
        <v>273</v>
      </c>
      <c r="AT102" s="218" t="s">
        <v>161</v>
      </c>
      <c r="AU102" s="218" t="s">
        <v>79</v>
      </c>
      <c r="AY102" s="20" t="s">
        <v>159</v>
      </c>
      <c r="BE102" s="219">
        <f>IF(N102="základní",J102,0)</f>
        <v>0</v>
      </c>
      <c r="BF102" s="219">
        <f>IF(N102="snížená",J102,0)</f>
        <v>0</v>
      </c>
      <c r="BG102" s="219">
        <f>IF(N102="zákl. přenesená",J102,0)</f>
        <v>0</v>
      </c>
      <c r="BH102" s="219">
        <f>IF(N102="sníž. přenesená",J102,0)</f>
        <v>0</v>
      </c>
      <c r="BI102" s="219">
        <f>IF(N102="nulová",J102,0)</f>
        <v>0</v>
      </c>
      <c r="BJ102" s="20" t="s">
        <v>77</v>
      </c>
      <c r="BK102" s="219">
        <f>ROUND(I102*H102,2)</f>
        <v>0</v>
      </c>
      <c r="BL102" s="20" t="s">
        <v>273</v>
      </c>
      <c r="BM102" s="218" t="s">
        <v>333</v>
      </c>
    </row>
    <row r="103" s="2" customFormat="1" ht="16.5" customHeight="1">
      <c r="A103" s="41"/>
      <c r="B103" s="42"/>
      <c r="C103" s="207" t="s">
        <v>268</v>
      </c>
      <c r="D103" s="207" t="s">
        <v>161</v>
      </c>
      <c r="E103" s="208" t="s">
        <v>2720</v>
      </c>
      <c r="F103" s="209" t="s">
        <v>2721</v>
      </c>
      <c r="G103" s="210" t="s">
        <v>251</v>
      </c>
      <c r="H103" s="211">
        <v>14</v>
      </c>
      <c r="I103" s="212"/>
      <c r="J103" s="213">
        <f>ROUND(I103*H103,2)</f>
        <v>0</v>
      </c>
      <c r="K103" s="209" t="s">
        <v>2650</v>
      </c>
      <c r="L103" s="47"/>
      <c r="M103" s="214" t="s">
        <v>19</v>
      </c>
      <c r="N103" s="215" t="s">
        <v>40</v>
      </c>
      <c r="O103" s="87"/>
      <c r="P103" s="216">
        <f>O103*H103</f>
        <v>0</v>
      </c>
      <c r="Q103" s="216">
        <v>0</v>
      </c>
      <c r="R103" s="216">
        <f>Q103*H103</f>
        <v>0</v>
      </c>
      <c r="S103" s="216">
        <v>0</v>
      </c>
      <c r="T103" s="217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18" t="s">
        <v>273</v>
      </c>
      <c r="AT103" s="218" t="s">
        <v>161</v>
      </c>
      <c r="AU103" s="218" t="s">
        <v>79</v>
      </c>
      <c r="AY103" s="20" t="s">
        <v>159</v>
      </c>
      <c r="BE103" s="219">
        <f>IF(N103="základní",J103,0)</f>
        <v>0</v>
      </c>
      <c r="BF103" s="219">
        <f>IF(N103="snížená",J103,0)</f>
        <v>0</v>
      </c>
      <c r="BG103" s="219">
        <f>IF(N103="zákl. přenesená",J103,0)</f>
        <v>0</v>
      </c>
      <c r="BH103" s="219">
        <f>IF(N103="sníž. přenesená",J103,0)</f>
        <v>0</v>
      </c>
      <c r="BI103" s="219">
        <f>IF(N103="nulová",J103,0)</f>
        <v>0</v>
      </c>
      <c r="BJ103" s="20" t="s">
        <v>77</v>
      </c>
      <c r="BK103" s="219">
        <f>ROUND(I103*H103,2)</f>
        <v>0</v>
      </c>
      <c r="BL103" s="20" t="s">
        <v>273</v>
      </c>
      <c r="BM103" s="218" t="s">
        <v>338</v>
      </c>
    </row>
    <row r="104" s="2" customFormat="1" ht="16.5" customHeight="1">
      <c r="A104" s="41"/>
      <c r="B104" s="42"/>
      <c r="C104" s="207" t="s">
        <v>273</v>
      </c>
      <c r="D104" s="207" t="s">
        <v>161</v>
      </c>
      <c r="E104" s="208" t="s">
        <v>2722</v>
      </c>
      <c r="F104" s="209" t="s">
        <v>2723</v>
      </c>
      <c r="G104" s="210" t="s">
        <v>251</v>
      </c>
      <c r="H104" s="211">
        <v>8</v>
      </c>
      <c r="I104" s="212"/>
      <c r="J104" s="213">
        <f>ROUND(I104*H104,2)</f>
        <v>0</v>
      </c>
      <c r="K104" s="209" t="s">
        <v>2650</v>
      </c>
      <c r="L104" s="47"/>
      <c r="M104" s="214" t="s">
        <v>19</v>
      </c>
      <c r="N104" s="215" t="s">
        <v>40</v>
      </c>
      <c r="O104" s="87"/>
      <c r="P104" s="216">
        <f>O104*H104</f>
        <v>0</v>
      </c>
      <c r="Q104" s="216">
        <v>0</v>
      </c>
      <c r="R104" s="216">
        <f>Q104*H104</f>
        <v>0</v>
      </c>
      <c r="S104" s="216">
        <v>0</v>
      </c>
      <c r="T104" s="217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18" t="s">
        <v>273</v>
      </c>
      <c r="AT104" s="218" t="s">
        <v>161</v>
      </c>
      <c r="AU104" s="218" t="s">
        <v>79</v>
      </c>
      <c r="AY104" s="20" t="s">
        <v>159</v>
      </c>
      <c r="BE104" s="219">
        <f>IF(N104="základní",J104,0)</f>
        <v>0</v>
      </c>
      <c r="BF104" s="219">
        <f>IF(N104="snížená",J104,0)</f>
        <v>0</v>
      </c>
      <c r="BG104" s="219">
        <f>IF(N104="zákl. přenesená",J104,0)</f>
        <v>0</v>
      </c>
      <c r="BH104" s="219">
        <f>IF(N104="sníž. přenesená",J104,0)</f>
        <v>0</v>
      </c>
      <c r="BI104" s="219">
        <f>IF(N104="nulová",J104,0)</f>
        <v>0</v>
      </c>
      <c r="BJ104" s="20" t="s">
        <v>77</v>
      </c>
      <c r="BK104" s="219">
        <f>ROUND(I104*H104,2)</f>
        <v>0</v>
      </c>
      <c r="BL104" s="20" t="s">
        <v>273</v>
      </c>
      <c r="BM104" s="218" t="s">
        <v>342</v>
      </c>
    </row>
    <row r="105" s="2" customFormat="1" ht="16.5" customHeight="1">
      <c r="A105" s="41"/>
      <c r="B105" s="42"/>
      <c r="C105" s="207" t="s">
        <v>281</v>
      </c>
      <c r="D105" s="207" t="s">
        <v>161</v>
      </c>
      <c r="E105" s="208" t="s">
        <v>2724</v>
      </c>
      <c r="F105" s="209" t="s">
        <v>2725</v>
      </c>
      <c r="G105" s="210" t="s">
        <v>235</v>
      </c>
      <c r="H105" s="211">
        <v>202</v>
      </c>
      <c r="I105" s="212"/>
      <c r="J105" s="213">
        <f>ROUND(I105*H105,2)</f>
        <v>0</v>
      </c>
      <c r="K105" s="209" t="s">
        <v>2650</v>
      </c>
      <c r="L105" s="47"/>
      <c r="M105" s="214" t="s">
        <v>19</v>
      </c>
      <c r="N105" s="215" t="s">
        <v>40</v>
      </c>
      <c r="O105" s="87"/>
      <c r="P105" s="216">
        <f>O105*H105</f>
        <v>0</v>
      </c>
      <c r="Q105" s="216">
        <v>0</v>
      </c>
      <c r="R105" s="216">
        <f>Q105*H105</f>
        <v>0</v>
      </c>
      <c r="S105" s="216">
        <v>0</v>
      </c>
      <c r="T105" s="217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18" t="s">
        <v>273</v>
      </c>
      <c r="AT105" s="218" t="s">
        <v>161</v>
      </c>
      <c r="AU105" s="218" t="s">
        <v>79</v>
      </c>
      <c r="AY105" s="20" t="s">
        <v>159</v>
      </c>
      <c r="BE105" s="219">
        <f>IF(N105="základní",J105,0)</f>
        <v>0</v>
      </c>
      <c r="BF105" s="219">
        <f>IF(N105="snížená",J105,0)</f>
        <v>0</v>
      </c>
      <c r="BG105" s="219">
        <f>IF(N105="zákl. přenesená",J105,0)</f>
        <v>0</v>
      </c>
      <c r="BH105" s="219">
        <f>IF(N105="sníž. přenesená",J105,0)</f>
        <v>0</v>
      </c>
      <c r="BI105" s="219">
        <f>IF(N105="nulová",J105,0)</f>
        <v>0</v>
      </c>
      <c r="BJ105" s="20" t="s">
        <v>77</v>
      </c>
      <c r="BK105" s="219">
        <f>ROUND(I105*H105,2)</f>
        <v>0</v>
      </c>
      <c r="BL105" s="20" t="s">
        <v>273</v>
      </c>
      <c r="BM105" s="218" t="s">
        <v>352</v>
      </c>
    </row>
    <row r="106" s="2" customFormat="1" ht="16.5" customHeight="1">
      <c r="A106" s="41"/>
      <c r="B106" s="42"/>
      <c r="C106" s="207" t="s">
        <v>288</v>
      </c>
      <c r="D106" s="207" t="s">
        <v>161</v>
      </c>
      <c r="E106" s="208" t="s">
        <v>2726</v>
      </c>
      <c r="F106" s="209" t="s">
        <v>2727</v>
      </c>
      <c r="G106" s="210" t="s">
        <v>235</v>
      </c>
      <c r="H106" s="211">
        <v>14</v>
      </c>
      <c r="I106" s="212"/>
      <c r="J106" s="213">
        <f>ROUND(I106*H106,2)</f>
        <v>0</v>
      </c>
      <c r="K106" s="209" t="s">
        <v>2650</v>
      </c>
      <c r="L106" s="47"/>
      <c r="M106" s="214" t="s">
        <v>19</v>
      </c>
      <c r="N106" s="215" t="s">
        <v>40</v>
      </c>
      <c r="O106" s="87"/>
      <c r="P106" s="216">
        <f>O106*H106</f>
        <v>0</v>
      </c>
      <c r="Q106" s="216">
        <v>0</v>
      </c>
      <c r="R106" s="216">
        <f>Q106*H106</f>
        <v>0</v>
      </c>
      <c r="S106" s="216">
        <v>0</v>
      </c>
      <c r="T106" s="217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18" t="s">
        <v>273</v>
      </c>
      <c r="AT106" s="218" t="s">
        <v>161</v>
      </c>
      <c r="AU106" s="218" t="s">
        <v>79</v>
      </c>
      <c r="AY106" s="20" t="s">
        <v>159</v>
      </c>
      <c r="BE106" s="219">
        <f>IF(N106="základní",J106,0)</f>
        <v>0</v>
      </c>
      <c r="BF106" s="219">
        <f>IF(N106="snížená",J106,0)</f>
        <v>0</v>
      </c>
      <c r="BG106" s="219">
        <f>IF(N106="zákl. přenesená",J106,0)</f>
        <v>0</v>
      </c>
      <c r="BH106" s="219">
        <f>IF(N106="sníž. přenesená",J106,0)</f>
        <v>0</v>
      </c>
      <c r="BI106" s="219">
        <f>IF(N106="nulová",J106,0)</f>
        <v>0</v>
      </c>
      <c r="BJ106" s="20" t="s">
        <v>77</v>
      </c>
      <c r="BK106" s="219">
        <f>ROUND(I106*H106,2)</f>
        <v>0</v>
      </c>
      <c r="BL106" s="20" t="s">
        <v>273</v>
      </c>
      <c r="BM106" s="218" t="s">
        <v>363</v>
      </c>
    </row>
    <row r="107" s="2" customFormat="1" ht="16.5" customHeight="1">
      <c r="A107" s="41"/>
      <c r="B107" s="42"/>
      <c r="C107" s="207" t="s">
        <v>293</v>
      </c>
      <c r="D107" s="207" t="s">
        <v>161</v>
      </c>
      <c r="E107" s="208" t="s">
        <v>2728</v>
      </c>
      <c r="F107" s="209" t="s">
        <v>2729</v>
      </c>
      <c r="G107" s="210" t="s">
        <v>251</v>
      </c>
      <c r="H107" s="211">
        <v>24</v>
      </c>
      <c r="I107" s="212"/>
      <c r="J107" s="213">
        <f>ROUND(I107*H107,2)</f>
        <v>0</v>
      </c>
      <c r="K107" s="209" t="s">
        <v>2650</v>
      </c>
      <c r="L107" s="47"/>
      <c r="M107" s="214" t="s">
        <v>19</v>
      </c>
      <c r="N107" s="215" t="s">
        <v>40</v>
      </c>
      <c r="O107" s="87"/>
      <c r="P107" s="216">
        <f>O107*H107</f>
        <v>0</v>
      </c>
      <c r="Q107" s="216">
        <v>0</v>
      </c>
      <c r="R107" s="216">
        <f>Q107*H107</f>
        <v>0</v>
      </c>
      <c r="S107" s="216">
        <v>0</v>
      </c>
      <c r="T107" s="217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18" t="s">
        <v>273</v>
      </c>
      <c r="AT107" s="218" t="s">
        <v>161</v>
      </c>
      <c r="AU107" s="218" t="s">
        <v>79</v>
      </c>
      <c r="AY107" s="20" t="s">
        <v>159</v>
      </c>
      <c r="BE107" s="219">
        <f>IF(N107="základní",J107,0)</f>
        <v>0</v>
      </c>
      <c r="BF107" s="219">
        <f>IF(N107="snížená",J107,0)</f>
        <v>0</v>
      </c>
      <c r="BG107" s="219">
        <f>IF(N107="zákl. přenesená",J107,0)</f>
        <v>0</v>
      </c>
      <c r="BH107" s="219">
        <f>IF(N107="sníž. přenesená",J107,0)</f>
        <v>0</v>
      </c>
      <c r="BI107" s="219">
        <f>IF(N107="nulová",J107,0)</f>
        <v>0</v>
      </c>
      <c r="BJ107" s="20" t="s">
        <v>77</v>
      </c>
      <c r="BK107" s="219">
        <f>ROUND(I107*H107,2)</f>
        <v>0</v>
      </c>
      <c r="BL107" s="20" t="s">
        <v>273</v>
      </c>
      <c r="BM107" s="218" t="s">
        <v>375</v>
      </c>
    </row>
    <row r="108" s="2" customFormat="1" ht="16.5" customHeight="1">
      <c r="A108" s="41"/>
      <c r="B108" s="42"/>
      <c r="C108" s="207" t="s">
        <v>295</v>
      </c>
      <c r="D108" s="207" t="s">
        <v>161</v>
      </c>
      <c r="E108" s="208" t="s">
        <v>2730</v>
      </c>
      <c r="F108" s="209" t="s">
        <v>2731</v>
      </c>
      <c r="G108" s="210" t="s">
        <v>228</v>
      </c>
      <c r="H108" s="211">
        <v>0.20999999999999999</v>
      </c>
      <c r="I108" s="212"/>
      <c r="J108" s="213">
        <f>ROUND(I108*H108,2)</f>
        <v>0</v>
      </c>
      <c r="K108" s="209" t="s">
        <v>2650</v>
      </c>
      <c r="L108" s="47"/>
      <c r="M108" s="214" t="s">
        <v>19</v>
      </c>
      <c r="N108" s="215" t="s">
        <v>40</v>
      </c>
      <c r="O108" s="87"/>
      <c r="P108" s="216">
        <f>O108*H108</f>
        <v>0</v>
      </c>
      <c r="Q108" s="216">
        <v>0</v>
      </c>
      <c r="R108" s="216">
        <f>Q108*H108</f>
        <v>0</v>
      </c>
      <c r="S108" s="216">
        <v>0</v>
      </c>
      <c r="T108" s="217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18" t="s">
        <v>273</v>
      </c>
      <c r="AT108" s="218" t="s">
        <v>161</v>
      </c>
      <c r="AU108" s="218" t="s">
        <v>79</v>
      </c>
      <c r="AY108" s="20" t="s">
        <v>159</v>
      </c>
      <c r="BE108" s="219">
        <f>IF(N108="základní",J108,0)</f>
        <v>0</v>
      </c>
      <c r="BF108" s="219">
        <f>IF(N108="snížená",J108,0)</f>
        <v>0</v>
      </c>
      <c r="BG108" s="219">
        <f>IF(N108="zákl. přenesená",J108,0)</f>
        <v>0</v>
      </c>
      <c r="BH108" s="219">
        <f>IF(N108="sníž. přenesená",J108,0)</f>
        <v>0</v>
      </c>
      <c r="BI108" s="219">
        <f>IF(N108="nulová",J108,0)</f>
        <v>0</v>
      </c>
      <c r="BJ108" s="20" t="s">
        <v>77</v>
      </c>
      <c r="BK108" s="219">
        <f>ROUND(I108*H108,2)</f>
        <v>0</v>
      </c>
      <c r="BL108" s="20" t="s">
        <v>273</v>
      </c>
      <c r="BM108" s="218" t="s">
        <v>386</v>
      </c>
    </row>
    <row r="109" s="12" customFormat="1" ht="22.8" customHeight="1">
      <c r="A109" s="12"/>
      <c r="B109" s="191"/>
      <c r="C109" s="192"/>
      <c r="D109" s="193" t="s">
        <v>68</v>
      </c>
      <c r="E109" s="205" t="s">
        <v>2732</v>
      </c>
      <c r="F109" s="205" t="s">
        <v>2733</v>
      </c>
      <c r="G109" s="192"/>
      <c r="H109" s="192"/>
      <c r="I109" s="195"/>
      <c r="J109" s="206">
        <f>BK109</f>
        <v>0</v>
      </c>
      <c r="K109" s="192"/>
      <c r="L109" s="197"/>
      <c r="M109" s="198"/>
      <c r="N109" s="199"/>
      <c r="O109" s="199"/>
      <c r="P109" s="200">
        <f>SUM(P110:P136)</f>
        <v>0</v>
      </c>
      <c r="Q109" s="199"/>
      <c r="R109" s="200">
        <f>SUM(R110:R136)</f>
        <v>0</v>
      </c>
      <c r="S109" s="199"/>
      <c r="T109" s="201">
        <f>SUM(T110:T136)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02" t="s">
        <v>79</v>
      </c>
      <c r="AT109" s="203" t="s">
        <v>68</v>
      </c>
      <c r="AU109" s="203" t="s">
        <v>77</v>
      </c>
      <c r="AY109" s="202" t="s">
        <v>159</v>
      </c>
      <c r="BK109" s="204">
        <f>SUM(BK110:BK136)</f>
        <v>0</v>
      </c>
    </row>
    <row r="110" s="2" customFormat="1" ht="16.5" customHeight="1">
      <c r="A110" s="41"/>
      <c r="B110" s="42"/>
      <c r="C110" s="207" t="s">
        <v>7</v>
      </c>
      <c r="D110" s="207" t="s">
        <v>161</v>
      </c>
      <c r="E110" s="208" t="s">
        <v>2734</v>
      </c>
      <c r="F110" s="209" t="s">
        <v>2735</v>
      </c>
      <c r="G110" s="210" t="s">
        <v>235</v>
      </c>
      <c r="H110" s="211">
        <v>202</v>
      </c>
      <c r="I110" s="212"/>
      <c r="J110" s="213">
        <f>ROUND(I110*H110,2)</f>
        <v>0</v>
      </c>
      <c r="K110" s="209" t="s">
        <v>2650</v>
      </c>
      <c r="L110" s="47"/>
      <c r="M110" s="214" t="s">
        <v>19</v>
      </c>
      <c r="N110" s="215" t="s">
        <v>40</v>
      </c>
      <c r="O110" s="87"/>
      <c r="P110" s="216">
        <f>O110*H110</f>
        <v>0</v>
      </c>
      <c r="Q110" s="216">
        <v>0</v>
      </c>
      <c r="R110" s="216">
        <f>Q110*H110</f>
        <v>0</v>
      </c>
      <c r="S110" s="216">
        <v>0</v>
      </c>
      <c r="T110" s="217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18" t="s">
        <v>273</v>
      </c>
      <c r="AT110" s="218" t="s">
        <v>161</v>
      </c>
      <c r="AU110" s="218" t="s">
        <v>79</v>
      </c>
      <c r="AY110" s="20" t="s">
        <v>159</v>
      </c>
      <c r="BE110" s="219">
        <f>IF(N110="základní",J110,0)</f>
        <v>0</v>
      </c>
      <c r="BF110" s="219">
        <f>IF(N110="snížená",J110,0)</f>
        <v>0</v>
      </c>
      <c r="BG110" s="219">
        <f>IF(N110="zákl. přenesená",J110,0)</f>
        <v>0</v>
      </c>
      <c r="BH110" s="219">
        <f>IF(N110="sníž. přenesená",J110,0)</f>
        <v>0</v>
      </c>
      <c r="BI110" s="219">
        <f>IF(N110="nulová",J110,0)</f>
        <v>0</v>
      </c>
      <c r="BJ110" s="20" t="s">
        <v>77</v>
      </c>
      <c r="BK110" s="219">
        <f>ROUND(I110*H110,2)</f>
        <v>0</v>
      </c>
      <c r="BL110" s="20" t="s">
        <v>273</v>
      </c>
      <c r="BM110" s="218" t="s">
        <v>397</v>
      </c>
    </row>
    <row r="111" s="2" customFormat="1" ht="16.5" customHeight="1">
      <c r="A111" s="41"/>
      <c r="B111" s="42"/>
      <c r="C111" s="207" t="s">
        <v>303</v>
      </c>
      <c r="D111" s="207" t="s">
        <v>161</v>
      </c>
      <c r="E111" s="208" t="s">
        <v>2736</v>
      </c>
      <c r="F111" s="209" t="s">
        <v>2737</v>
      </c>
      <c r="G111" s="210" t="s">
        <v>235</v>
      </c>
      <c r="H111" s="211">
        <v>4</v>
      </c>
      <c r="I111" s="212"/>
      <c r="J111" s="213">
        <f>ROUND(I111*H111,2)</f>
        <v>0</v>
      </c>
      <c r="K111" s="209" t="s">
        <v>2650</v>
      </c>
      <c r="L111" s="47"/>
      <c r="M111" s="214" t="s">
        <v>19</v>
      </c>
      <c r="N111" s="215" t="s">
        <v>40</v>
      </c>
      <c r="O111" s="87"/>
      <c r="P111" s="216">
        <f>O111*H111</f>
        <v>0</v>
      </c>
      <c r="Q111" s="216">
        <v>0</v>
      </c>
      <c r="R111" s="216">
        <f>Q111*H111</f>
        <v>0</v>
      </c>
      <c r="S111" s="216">
        <v>0</v>
      </c>
      <c r="T111" s="217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18" t="s">
        <v>273</v>
      </c>
      <c r="AT111" s="218" t="s">
        <v>161</v>
      </c>
      <c r="AU111" s="218" t="s">
        <v>79</v>
      </c>
      <c r="AY111" s="20" t="s">
        <v>159</v>
      </c>
      <c r="BE111" s="219">
        <f>IF(N111="základní",J111,0)</f>
        <v>0</v>
      </c>
      <c r="BF111" s="219">
        <f>IF(N111="snížená",J111,0)</f>
        <v>0</v>
      </c>
      <c r="BG111" s="219">
        <f>IF(N111="zákl. přenesená",J111,0)</f>
        <v>0</v>
      </c>
      <c r="BH111" s="219">
        <f>IF(N111="sníž. přenesená",J111,0)</f>
        <v>0</v>
      </c>
      <c r="BI111" s="219">
        <f>IF(N111="nulová",J111,0)</f>
        <v>0</v>
      </c>
      <c r="BJ111" s="20" t="s">
        <v>77</v>
      </c>
      <c r="BK111" s="219">
        <f>ROUND(I111*H111,2)</f>
        <v>0</v>
      </c>
      <c r="BL111" s="20" t="s">
        <v>273</v>
      </c>
      <c r="BM111" s="218" t="s">
        <v>407</v>
      </c>
    </row>
    <row r="112" s="2" customFormat="1" ht="16.5" customHeight="1">
      <c r="A112" s="41"/>
      <c r="B112" s="42"/>
      <c r="C112" s="207" t="s">
        <v>309</v>
      </c>
      <c r="D112" s="207" t="s">
        <v>161</v>
      </c>
      <c r="E112" s="208" t="s">
        <v>2738</v>
      </c>
      <c r="F112" s="209" t="s">
        <v>2739</v>
      </c>
      <c r="G112" s="210" t="s">
        <v>235</v>
      </c>
      <c r="H112" s="211">
        <v>4</v>
      </c>
      <c r="I112" s="212"/>
      <c r="J112" s="213">
        <f>ROUND(I112*H112,2)</f>
        <v>0</v>
      </c>
      <c r="K112" s="209" t="s">
        <v>2650</v>
      </c>
      <c r="L112" s="47"/>
      <c r="M112" s="214" t="s">
        <v>19</v>
      </c>
      <c r="N112" s="215" t="s">
        <v>40</v>
      </c>
      <c r="O112" s="87"/>
      <c r="P112" s="216">
        <f>O112*H112</f>
        <v>0</v>
      </c>
      <c r="Q112" s="216">
        <v>0</v>
      </c>
      <c r="R112" s="216">
        <f>Q112*H112</f>
        <v>0</v>
      </c>
      <c r="S112" s="216">
        <v>0</v>
      </c>
      <c r="T112" s="217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18" t="s">
        <v>273</v>
      </c>
      <c r="AT112" s="218" t="s">
        <v>161</v>
      </c>
      <c r="AU112" s="218" t="s">
        <v>79</v>
      </c>
      <c r="AY112" s="20" t="s">
        <v>159</v>
      </c>
      <c r="BE112" s="219">
        <f>IF(N112="základní",J112,0)</f>
        <v>0</v>
      </c>
      <c r="BF112" s="219">
        <f>IF(N112="snížená",J112,0)</f>
        <v>0</v>
      </c>
      <c r="BG112" s="219">
        <f>IF(N112="zákl. přenesená",J112,0)</f>
        <v>0</v>
      </c>
      <c r="BH112" s="219">
        <f>IF(N112="sníž. přenesená",J112,0)</f>
        <v>0</v>
      </c>
      <c r="BI112" s="219">
        <f>IF(N112="nulová",J112,0)</f>
        <v>0</v>
      </c>
      <c r="BJ112" s="20" t="s">
        <v>77</v>
      </c>
      <c r="BK112" s="219">
        <f>ROUND(I112*H112,2)</f>
        <v>0</v>
      </c>
      <c r="BL112" s="20" t="s">
        <v>273</v>
      </c>
      <c r="BM112" s="218" t="s">
        <v>421</v>
      </c>
    </row>
    <row r="113" s="2" customFormat="1" ht="16.5" customHeight="1">
      <c r="A113" s="41"/>
      <c r="B113" s="42"/>
      <c r="C113" s="207" t="s">
        <v>315</v>
      </c>
      <c r="D113" s="207" t="s">
        <v>161</v>
      </c>
      <c r="E113" s="208" t="s">
        <v>2740</v>
      </c>
      <c r="F113" s="209" t="s">
        <v>2741</v>
      </c>
      <c r="G113" s="210" t="s">
        <v>235</v>
      </c>
      <c r="H113" s="211">
        <v>4</v>
      </c>
      <c r="I113" s="212"/>
      <c r="J113" s="213">
        <f>ROUND(I113*H113,2)</f>
        <v>0</v>
      </c>
      <c r="K113" s="209" t="s">
        <v>2650</v>
      </c>
      <c r="L113" s="47"/>
      <c r="M113" s="214" t="s">
        <v>19</v>
      </c>
      <c r="N113" s="215" t="s">
        <v>40</v>
      </c>
      <c r="O113" s="87"/>
      <c r="P113" s="216">
        <f>O113*H113</f>
        <v>0</v>
      </c>
      <c r="Q113" s="216">
        <v>0</v>
      </c>
      <c r="R113" s="216">
        <f>Q113*H113</f>
        <v>0</v>
      </c>
      <c r="S113" s="216">
        <v>0</v>
      </c>
      <c r="T113" s="217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18" t="s">
        <v>273</v>
      </c>
      <c r="AT113" s="218" t="s">
        <v>161</v>
      </c>
      <c r="AU113" s="218" t="s">
        <v>79</v>
      </c>
      <c r="AY113" s="20" t="s">
        <v>159</v>
      </c>
      <c r="BE113" s="219">
        <f>IF(N113="základní",J113,0)</f>
        <v>0</v>
      </c>
      <c r="BF113" s="219">
        <f>IF(N113="snížená",J113,0)</f>
        <v>0</v>
      </c>
      <c r="BG113" s="219">
        <f>IF(N113="zákl. přenesená",J113,0)</f>
        <v>0</v>
      </c>
      <c r="BH113" s="219">
        <f>IF(N113="sníž. přenesená",J113,0)</f>
        <v>0</v>
      </c>
      <c r="BI113" s="219">
        <f>IF(N113="nulová",J113,0)</f>
        <v>0</v>
      </c>
      <c r="BJ113" s="20" t="s">
        <v>77</v>
      </c>
      <c r="BK113" s="219">
        <f>ROUND(I113*H113,2)</f>
        <v>0</v>
      </c>
      <c r="BL113" s="20" t="s">
        <v>273</v>
      </c>
      <c r="BM113" s="218" t="s">
        <v>432</v>
      </c>
    </row>
    <row r="114" s="2" customFormat="1" ht="16.5" customHeight="1">
      <c r="A114" s="41"/>
      <c r="B114" s="42"/>
      <c r="C114" s="207" t="s">
        <v>320</v>
      </c>
      <c r="D114" s="207" t="s">
        <v>161</v>
      </c>
      <c r="E114" s="208" t="s">
        <v>2742</v>
      </c>
      <c r="F114" s="209" t="s">
        <v>2743</v>
      </c>
      <c r="G114" s="210" t="s">
        <v>228</v>
      </c>
      <c r="H114" s="211">
        <v>0.13200000000000001</v>
      </c>
      <c r="I114" s="212"/>
      <c r="J114" s="213">
        <f>ROUND(I114*H114,2)</f>
        <v>0</v>
      </c>
      <c r="K114" s="209" t="s">
        <v>2650</v>
      </c>
      <c r="L114" s="47"/>
      <c r="M114" s="214" t="s">
        <v>19</v>
      </c>
      <c r="N114" s="215" t="s">
        <v>40</v>
      </c>
      <c r="O114" s="87"/>
      <c r="P114" s="216">
        <f>O114*H114</f>
        <v>0</v>
      </c>
      <c r="Q114" s="216">
        <v>0</v>
      </c>
      <c r="R114" s="216">
        <f>Q114*H114</f>
        <v>0</v>
      </c>
      <c r="S114" s="216">
        <v>0</v>
      </c>
      <c r="T114" s="217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18" t="s">
        <v>273</v>
      </c>
      <c r="AT114" s="218" t="s">
        <v>161</v>
      </c>
      <c r="AU114" s="218" t="s">
        <v>79</v>
      </c>
      <c r="AY114" s="20" t="s">
        <v>159</v>
      </c>
      <c r="BE114" s="219">
        <f>IF(N114="základní",J114,0)</f>
        <v>0</v>
      </c>
      <c r="BF114" s="219">
        <f>IF(N114="snížená",J114,0)</f>
        <v>0</v>
      </c>
      <c r="BG114" s="219">
        <f>IF(N114="zákl. přenesená",J114,0)</f>
        <v>0</v>
      </c>
      <c r="BH114" s="219">
        <f>IF(N114="sníž. přenesená",J114,0)</f>
        <v>0</v>
      </c>
      <c r="BI114" s="219">
        <f>IF(N114="nulová",J114,0)</f>
        <v>0</v>
      </c>
      <c r="BJ114" s="20" t="s">
        <v>77</v>
      </c>
      <c r="BK114" s="219">
        <f>ROUND(I114*H114,2)</f>
        <v>0</v>
      </c>
      <c r="BL114" s="20" t="s">
        <v>273</v>
      </c>
      <c r="BM114" s="218" t="s">
        <v>441</v>
      </c>
    </row>
    <row r="115" s="2" customFormat="1" ht="16.5" customHeight="1">
      <c r="A115" s="41"/>
      <c r="B115" s="42"/>
      <c r="C115" s="207" t="s">
        <v>328</v>
      </c>
      <c r="D115" s="207" t="s">
        <v>161</v>
      </c>
      <c r="E115" s="208" t="s">
        <v>2744</v>
      </c>
      <c r="F115" s="209" t="s">
        <v>2745</v>
      </c>
      <c r="G115" s="210" t="s">
        <v>235</v>
      </c>
      <c r="H115" s="211">
        <v>202</v>
      </c>
      <c r="I115" s="212"/>
      <c r="J115" s="213">
        <f>ROUND(I115*H115,2)</f>
        <v>0</v>
      </c>
      <c r="K115" s="209" t="s">
        <v>2650</v>
      </c>
      <c r="L115" s="47"/>
      <c r="M115" s="214" t="s">
        <v>19</v>
      </c>
      <c r="N115" s="215" t="s">
        <v>40</v>
      </c>
      <c r="O115" s="87"/>
      <c r="P115" s="216">
        <f>O115*H115</f>
        <v>0</v>
      </c>
      <c r="Q115" s="216">
        <v>0</v>
      </c>
      <c r="R115" s="216">
        <f>Q115*H115</f>
        <v>0</v>
      </c>
      <c r="S115" s="216">
        <v>0</v>
      </c>
      <c r="T115" s="217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18" t="s">
        <v>273</v>
      </c>
      <c r="AT115" s="218" t="s">
        <v>161</v>
      </c>
      <c r="AU115" s="218" t="s">
        <v>79</v>
      </c>
      <c r="AY115" s="20" t="s">
        <v>159</v>
      </c>
      <c r="BE115" s="219">
        <f>IF(N115="základní",J115,0)</f>
        <v>0</v>
      </c>
      <c r="BF115" s="219">
        <f>IF(N115="snížená",J115,0)</f>
        <v>0</v>
      </c>
      <c r="BG115" s="219">
        <f>IF(N115="zákl. přenesená",J115,0)</f>
        <v>0</v>
      </c>
      <c r="BH115" s="219">
        <f>IF(N115="sníž. přenesená",J115,0)</f>
        <v>0</v>
      </c>
      <c r="BI115" s="219">
        <f>IF(N115="nulová",J115,0)</f>
        <v>0</v>
      </c>
      <c r="BJ115" s="20" t="s">
        <v>77</v>
      </c>
      <c r="BK115" s="219">
        <f>ROUND(I115*H115,2)</f>
        <v>0</v>
      </c>
      <c r="BL115" s="20" t="s">
        <v>273</v>
      </c>
      <c r="BM115" s="218" t="s">
        <v>448</v>
      </c>
    </row>
    <row r="116" s="2" customFormat="1" ht="16.5" customHeight="1">
      <c r="A116" s="41"/>
      <c r="B116" s="42"/>
      <c r="C116" s="207" t="s">
        <v>330</v>
      </c>
      <c r="D116" s="207" t="s">
        <v>161</v>
      </c>
      <c r="E116" s="208" t="s">
        <v>2746</v>
      </c>
      <c r="F116" s="209" t="s">
        <v>2747</v>
      </c>
      <c r="G116" s="210" t="s">
        <v>235</v>
      </c>
      <c r="H116" s="211">
        <v>202</v>
      </c>
      <c r="I116" s="212"/>
      <c r="J116" s="213">
        <f>ROUND(I116*H116,2)</f>
        <v>0</v>
      </c>
      <c r="K116" s="209" t="s">
        <v>2650</v>
      </c>
      <c r="L116" s="47"/>
      <c r="M116" s="214" t="s">
        <v>19</v>
      </c>
      <c r="N116" s="215" t="s">
        <v>40</v>
      </c>
      <c r="O116" s="87"/>
      <c r="P116" s="216">
        <f>O116*H116</f>
        <v>0</v>
      </c>
      <c r="Q116" s="216">
        <v>0</v>
      </c>
      <c r="R116" s="216">
        <f>Q116*H116</f>
        <v>0</v>
      </c>
      <c r="S116" s="216">
        <v>0</v>
      </c>
      <c r="T116" s="217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18" t="s">
        <v>273</v>
      </c>
      <c r="AT116" s="218" t="s">
        <v>161</v>
      </c>
      <c r="AU116" s="218" t="s">
        <v>79</v>
      </c>
      <c r="AY116" s="20" t="s">
        <v>159</v>
      </c>
      <c r="BE116" s="219">
        <f>IF(N116="základní",J116,0)</f>
        <v>0</v>
      </c>
      <c r="BF116" s="219">
        <f>IF(N116="snížená",J116,0)</f>
        <v>0</v>
      </c>
      <c r="BG116" s="219">
        <f>IF(N116="zákl. přenesená",J116,0)</f>
        <v>0</v>
      </c>
      <c r="BH116" s="219">
        <f>IF(N116="sníž. přenesená",J116,0)</f>
        <v>0</v>
      </c>
      <c r="BI116" s="219">
        <f>IF(N116="nulová",J116,0)</f>
        <v>0</v>
      </c>
      <c r="BJ116" s="20" t="s">
        <v>77</v>
      </c>
      <c r="BK116" s="219">
        <f>ROUND(I116*H116,2)</f>
        <v>0</v>
      </c>
      <c r="BL116" s="20" t="s">
        <v>273</v>
      </c>
      <c r="BM116" s="218" t="s">
        <v>462</v>
      </c>
    </row>
    <row r="117" s="2" customFormat="1" ht="16.5" customHeight="1">
      <c r="A117" s="41"/>
      <c r="B117" s="42"/>
      <c r="C117" s="207" t="s">
        <v>333</v>
      </c>
      <c r="D117" s="207" t="s">
        <v>161</v>
      </c>
      <c r="E117" s="208" t="s">
        <v>2748</v>
      </c>
      <c r="F117" s="209" t="s">
        <v>2749</v>
      </c>
      <c r="G117" s="210" t="s">
        <v>235</v>
      </c>
      <c r="H117" s="211">
        <v>4</v>
      </c>
      <c r="I117" s="212"/>
      <c r="J117" s="213">
        <f>ROUND(I117*H117,2)</f>
        <v>0</v>
      </c>
      <c r="K117" s="209" t="s">
        <v>2650</v>
      </c>
      <c r="L117" s="47"/>
      <c r="M117" s="214" t="s">
        <v>19</v>
      </c>
      <c r="N117" s="215" t="s">
        <v>40</v>
      </c>
      <c r="O117" s="87"/>
      <c r="P117" s="216">
        <f>O117*H117</f>
        <v>0</v>
      </c>
      <c r="Q117" s="216">
        <v>0</v>
      </c>
      <c r="R117" s="216">
        <f>Q117*H117</f>
        <v>0</v>
      </c>
      <c r="S117" s="216">
        <v>0</v>
      </c>
      <c r="T117" s="217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18" t="s">
        <v>273</v>
      </c>
      <c r="AT117" s="218" t="s">
        <v>161</v>
      </c>
      <c r="AU117" s="218" t="s">
        <v>79</v>
      </c>
      <c r="AY117" s="20" t="s">
        <v>159</v>
      </c>
      <c r="BE117" s="219">
        <f>IF(N117="základní",J117,0)</f>
        <v>0</v>
      </c>
      <c r="BF117" s="219">
        <f>IF(N117="snížená",J117,0)</f>
        <v>0</v>
      </c>
      <c r="BG117" s="219">
        <f>IF(N117="zákl. přenesená",J117,0)</f>
        <v>0</v>
      </c>
      <c r="BH117" s="219">
        <f>IF(N117="sníž. přenesená",J117,0)</f>
        <v>0</v>
      </c>
      <c r="BI117" s="219">
        <f>IF(N117="nulová",J117,0)</f>
        <v>0</v>
      </c>
      <c r="BJ117" s="20" t="s">
        <v>77</v>
      </c>
      <c r="BK117" s="219">
        <f>ROUND(I117*H117,2)</f>
        <v>0</v>
      </c>
      <c r="BL117" s="20" t="s">
        <v>273</v>
      </c>
      <c r="BM117" s="218" t="s">
        <v>474</v>
      </c>
    </row>
    <row r="118" s="2" customFormat="1" ht="16.5" customHeight="1">
      <c r="A118" s="41"/>
      <c r="B118" s="42"/>
      <c r="C118" s="207" t="s">
        <v>336</v>
      </c>
      <c r="D118" s="207" t="s">
        <v>161</v>
      </c>
      <c r="E118" s="208" t="s">
        <v>2750</v>
      </c>
      <c r="F118" s="209" t="s">
        <v>2751</v>
      </c>
      <c r="G118" s="210" t="s">
        <v>235</v>
      </c>
      <c r="H118" s="211">
        <v>4</v>
      </c>
      <c r="I118" s="212"/>
      <c r="J118" s="213">
        <f>ROUND(I118*H118,2)</f>
        <v>0</v>
      </c>
      <c r="K118" s="209" t="s">
        <v>2650</v>
      </c>
      <c r="L118" s="47"/>
      <c r="M118" s="214" t="s">
        <v>19</v>
      </c>
      <c r="N118" s="215" t="s">
        <v>40</v>
      </c>
      <c r="O118" s="87"/>
      <c r="P118" s="216">
        <f>O118*H118</f>
        <v>0</v>
      </c>
      <c r="Q118" s="216">
        <v>0</v>
      </c>
      <c r="R118" s="216">
        <f>Q118*H118</f>
        <v>0</v>
      </c>
      <c r="S118" s="216">
        <v>0</v>
      </c>
      <c r="T118" s="217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18" t="s">
        <v>273</v>
      </c>
      <c r="AT118" s="218" t="s">
        <v>161</v>
      </c>
      <c r="AU118" s="218" t="s">
        <v>79</v>
      </c>
      <c r="AY118" s="20" t="s">
        <v>159</v>
      </c>
      <c r="BE118" s="219">
        <f>IF(N118="základní",J118,0)</f>
        <v>0</v>
      </c>
      <c r="BF118" s="219">
        <f>IF(N118="snížená",J118,0)</f>
        <v>0</v>
      </c>
      <c r="BG118" s="219">
        <f>IF(N118="zákl. přenesená",J118,0)</f>
        <v>0</v>
      </c>
      <c r="BH118" s="219">
        <f>IF(N118="sníž. přenesená",J118,0)</f>
        <v>0</v>
      </c>
      <c r="BI118" s="219">
        <f>IF(N118="nulová",J118,0)</f>
        <v>0</v>
      </c>
      <c r="BJ118" s="20" t="s">
        <v>77</v>
      </c>
      <c r="BK118" s="219">
        <f>ROUND(I118*H118,2)</f>
        <v>0</v>
      </c>
      <c r="BL118" s="20" t="s">
        <v>273</v>
      </c>
      <c r="BM118" s="218" t="s">
        <v>488</v>
      </c>
    </row>
    <row r="119" s="2" customFormat="1" ht="16.5" customHeight="1">
      <c r="A119" s="41"/>
      <c r="B119" s="42"/>
      <c r="C119" s="207" t="s">
        <v>338</v>
      </c>
      <c r="D119" s="207" t="s">
        <v>161</v>
      </c>
      <c r="E119" s="208" t="s">
        <v>2752</v>
      </c>
      <c r="F119" s="209" t="s">
        <v>2753</v>
      </c>
      <c r="G119" s="210" t="s">
        <v>235</v>
      </c>
      <c r="H119" s="211">
        <v>2</v>
      </c>
      <c r="I119" s="212"/>
      <c r="J119" s="213">
        <f>ROUND(I119*H119,2)</f>
        <v>0</v>
      </c>
      <c r="K119" s="209" t="s">
        <v>2650</v>
      </c>
      <c r="L119" s="47"/>
      <c r="M119" s="214" t="s">
        <v>19</v>
      </c>
      <c r="N119" s="215" t="s">
        <v>40</v>
      </c>
      <c r="O119" s="87"/>
      <c r="P119" s="216">
        <f>O119*H119</f>
        <v>0</v>
      </c>
      <c r="Q119" s="216">
        <v>0</v>
      </c>
      <c r="R119" s="216">
        <f>Q119*H119</f>
        <v>0</v>
      </c>
      <c r="S119" s="216">
        <v>0</v>
      </c>
      <c r="T119" s="217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18" t="s">
        <v>273</v>
      </c>
      <c r="AT119" s="218" t="s">
        <v>161</v>
      </c>
      <c r="AU119" s="218" t="s">
        <v>79</v>
      </c>
      <c r="AY119" s="20" t="s">
        <v>159</v>
      </c>
      <c r="BE119" s="219">
        <f>IF(N119="základní",J119,0)</f>
        <v>0</v>
      </c>
      <c r="BF119" s="219">
        <f>IF(N119="snížená",J119,0)</f>
        <v>0</v>
      </c>
      <c r="BG119" s="219">
        <f>IF(N119="zákl. přenesená",J119,0)</f>
        <v>0</v>
      </c>
      <c r="BH119" s="219">
        <f>IF(N119="sníž. přenesená",J119,0)</f>
        <v>0</v>
      </c>
      <c r="BI119" s="219">
        <f>IF(N119="nulová",J119,0)</f>
        <v>0</v>
      </c>
      <c r="BJ119" s="20" t="s">
        <v>77</v>
      </c>
      <c r="BK119" s="219">
        <f>ROUND(I119*H119,2)</f>
        <v>0</v>
      </c>
      <c r="BL119" s="20" t="s">
        <v>273</v>
      </c>
      <c r="BM119" s="218" t="s">
        <v>500</v>
      </c>
    </row>
    <row r="120" s="2" customFormat="1" ht="16.5" customHeight="1">
      <c r="A120" s="41"/>
      <c r="B120" s="42"/>
      <c r="C120" s="207" t="s">
        <v>340</v>
      </c>
      <c r="D120" s="207" t="s">
        <v>161</v>
      </c>
      <c r="E120" s="208" t="s">
        <v>2754</v>
      </c>
      <c r="F120" s="209" t="s">
        <v>2755</v>
      </c>
      <c r="G120" s="210" t="s">
        <v>235</v>
      </c>
      <c r="H120" s="211">
        <v>2</v>
      </c>
      <c r="I120" s="212"/>
      <c r="J120" s="213">
        <f>ROUND(I120*H120,2)</f>
        <v>0</v>
      </c>
      <c r="K120" s="209" t="s">
        <v>2650</v>
      </c>
      <c r="L120" s="47"/>
      <c r="M120" s="214" t="s">
        <v>19</v>
      </c>
      <c r="N120" s="215" t="s">
        <v>40</v>
      </c>
      <c r="O120" s="87"/>
      <c r="P120" s="216">
        <f>O120*H120</f>
        <v>0</v>
      </c>
      <c r="Q120" s="216">
        <v>0</v>
      </c>
      <c r="R120" s="216">
        <f>Q120*H120</f>
        <v>0</v>
      </c>
      <c r="S120" s="216">
        <v>0</v>
      </c>
      <c r="T120" s="217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18" t="s">
        <v>273</v>
      </c>
      <c r="AT120" s="218" t="s">
        <v>161</v>
      </c>
      <c r="AU120" s="218" t="s">
        <v>79</v>
      </c>
      <c r="AY120" s="20" t="s">
        <v>159</v>
      </c>
      <c r="BE120" s="219">
        <f>IF(N120="základní",J120,0)</f>
        <v>0</v>
      </c>
      <c r="BF120" s="219">
        <f>IF(N120="snížená",J120,0)</f>
        <v>0</v>
      </c>
      <c r="BG120" s="219">
        <f>IF(N120="zákl. přenesená",J120,0)</f>
        <v>0</v>
      </c>
      <c r="BH120" s="219">
        <f>IF(N120="sníž. přenesená",J120,0)</f>
        <v>0</v>
      </c>
      <c r="BI120" s="219">
        <f>IF(N120="nulová",J120,0)</f>
        <v>0</v>
      </c>
      <c r="BJ120" s="20" t="s">
        <v>77</v>
      </c>
      <c r="BK120" s="219">
        <f>ROUND(I120*H120,2)</f>
        <v>0</v>
      </c>
      <c r="BL120" s="20" t="s">
        <v>273</v>
      </c>
      <c r="BM120" s="218" t="s">
        <v>511</v>
      </c>
    </row>
    <row r="121" s="2" customFormat="1" ht="16.5" customHeight="1">
      <c r="A121" s="41"/>
      <c r="B121" s="42"/>
      <c r="C121" s="207" t="s">
        <v>342</v>
      </c>
      <c r="D121" s="207" t="s">
        <v>161</v>
      </c>
      <c r="E121" s="208" t="s">
        <v>2756</v>
      </c>
      <c r="F121" s="209" t="s">
        <v>2757</v>
      </c>
      <c r="G121" s="210" t="s">
        <v>235</v>
      </c>
      <c r="H121" s="211">
        <v>2</v>
      </c>
      <c r="I121" s="212"/>
      <c r="J121" s="213">
        <f>ROUND(I121*H121,2)</f>
        <v>0</v>
      </c>
      <c r="K121" s="209" t="s">
        <v>2650</v>
      </c>
      <c r="L121" s="47"/>
      <c r="M121" s="214" t="s">
        <v>19</v>
      </c>
      <c r="N121" s="215" t="s">
        <v>40</v>
      </c>
      <c r="O121" s="87"/>
      <c r="P121" s="216">
        <f>O121*H121</f>
        <v>0</v>
      </c>
      <c r="Q121" s="216">
        <v>0</v>
      </c>
      <c r="R121" s="216">
        <f>Q121*H121</f>
        <v>0</v>
      </c>
      <c r="S121" s="216">
        <v>0</v>
      </c>
      <c r="T121" s="217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18" t="s">
        <v>273</v>
      </c>
      <c r="AT121" s="218" t="s">
        <v>161</v>
      </c>
      <c r="AU121" s="218" t="s">
        <v>79</v>
      </c>
      <c r="AY121" s="20" t="s">
        <v>159</v>
      </c>
      <c r="BE121" s="219">
        <f>IF(N121="základní",J121,0)</f>
        <v>0</v>
      </c>
      <c r="BF121" s="219">
        <f>IF(N121="snížená",J121,0)</f>
        <v>0</v>
      </c>
      <c r="BG121" s="219">
        <f>IF(N121="zákl. přenesená",J121,0)</f>
        <v>0</v>
      </c>
      <c r="BH121" s="219">
        <f>IF(N121="sníž. přenesená",J121,0)</f>
        <v>0</v>
      </c>
      <c r="BI121" s="219">
        <f>IF(N121="nulová",J121,0)</f>
        <v>0</v>
      </c>
      <c r="BJ121" s="20" t="s">
        <v>77</v>
      </c>
      <c r="BK121" s="219">
        <f>ROUND(I121*H121,2)</f>
        <v>0</v>
      </c>
      <c r="BL121" s="20" t="s">
        <v>273</v>
      </c>
      <c r="BM121" s="218" t="s">
        <v>520</v>
      </c>
    </row>
    <row r="122" s="2" customFormat="1" ht="16.5" customHeight="1">
      <c r="A122" s="41"/>
      <c r="B122" s="42"/>
      <c r="C122" s="207" t="s">
        <v>346</v>
      </c>
      <c r="D122" s="207" t="s">
        <v>161</v>
      </c>
      <c r="E122" s="208" t="s">
        <v>2758</v>
      </c>
      <c r="F122" s="209" t="s">
        <v>2759</v>
      </c>
      <c r="G122" s="210" t="s">
        <v>235</v>
      </c>
      <c r="H122" s="211">
        <v>1</v>
      </c>
      <c r="I122" s="212"/>
      <c r="J122" s="213">
        <f>ROUND(I122*H122,2)</f>
        <v>0</v>
      </c>
      <c r="K122" s="209" t="s">
        <v>2650</v>
      </c>
      <c r="L122" s="47"/>
      <c r="M122" s="214" t="s">
        <v>19</v>
      </c>
      <c r="N122" s="215" t="s">
        <v>40</v>
      </c>
      <c r="O122" s="87"/>
      <c r="P122" s="216">
        <f>O122*H122</f>
        <v>0</v>
      </c>
      <c r="Q122" s="216">
        <v>0</v>
      </c>
      <c r="R122" s="216">
        <f>Q122*H122</f>
        <v>0</v>
      </c>
      <c r="S122" s="216">
        <v>0</v>
      </c>
      <c r="T122" s="217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18" t="s">
        <v>273</v>
      </c>
      <c r="AT122" s="218" t="s">
        <v>161</v>
      </c>
      <c r="AU122" s="218" t="s">
        <v>79</v>
      </c>
      <c r="AY122" s="20" t="s">
        <v>159</v>
      </c>
      <c r="BE122" s="219">
        <f>IF(N122="základní",J122,0)</f>
        <v>0</v>
      </c>
      <c r="BF122" s="219">
        <f>IF(N122="snížená",J122,0)</f>
        <v>0</v>
      </c>
      <c r="BG122" s="219">
        <f>IF(N122="zákl. přenesená",J122,0)</f>
        <v>0</v>
      </c>
      <c r="BH122" s="219">
        <f>IF(N122="sníž. přenesená",J122,0)</f>
        <v>0</v>
      </c>
      <c r="BI122" s="219">
        <f>IF(N122="nulová",J122,0)</f>
        <v>0</v>
      </c>
      <c r="BJ122" s="20" t="s">
        <v>77</v>
      </c>
      <c r="BK122" s="219">
        <f>ROUND(I122*H122,2)</f>
        <v>0</v>
      </c>
      <c r="BL122" s="20" t="s">
        <v>273</v>
      </c>
      <c r="BM122" s="218" t="s">
        <v>529</v>
      </c>
    </row>
    <row r="123" s="2" customFormat="1" ht="16.5" customHeight="1">
      <c r="A123" s="41"/>
      <c r="B123" s="42"/>
      <c r="C123" s="207" t="s">
        <v>352</v>
      </c>
      <c r="D123" s="207" t="s">
        <v>161</v>
      </c>
      <c r="E123" s="208" t="s">
        <v>2760</v>
      </c>
      <c r="F123" s="209" t="s">
        <v>2761</v>
      </c>
      <c r="G123" s="210" t="s">
        <v>235</v>
      </c>
      <c r="H123" s="211">
        <v>4</v>
      </c>
      <c r="I123" s="212"/>
      <c r="J123" s="213">
        <f>ROUND(I123*H123,2)</f>
        <v>0</v>
      </c>
      <c r="K123" s="209" t="s">
        <v>2650</v>
      </c>
      <c r="L123" s="47"/>
      <c r="M123" s="214" t="s">
        <v>19</v>
      </c>
      <c r="N123" s="215" t="s">
        <v>40</v>
      </c>
      <c r="O123" s="87"/>
      <c r="P123" s="216">
        <f>O123*H123</f>
        <v>0</v>
      </c>
      <c r="Q123" s="216">
        <v>0</v>
      </c>
      <c r="R123" s="216">
        <f>Q123*H123</f>
        <v>0</v>
      </c>
      <c r="S123" s="216">
        <v>0</v>
      </c>
      <c r="T123" s="217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18" t="s">
        <v>273</v>
      </c>
      <c r="AT123" s="218" t="s">
        <v>161</v>
      </c>
      <c r="AU123" s="218" t="s">
        <v>79</v>
      </c>
      <c r="AY123" s="20" t="s">
        <v>159</v>
      </c>
      <c r="BE123" s="219">
        <f>IF(N123="základní",J123,0)</f>
        <v>0</v>
      </c>
      <c r="BF123" s="219">
        <f>IF(N123="snížená",J123,0)</f>
        <v>0</v>
      </c>
      <c r="BG123" s="219">
        <f>IF(N123="zákl. přenesená",J123,0)</f>
        <v>0</v>
      </c>
      <c r="BH123" s="219">
        <f>IF(N123="sníž. přenesená",J123,0)</f>
        <v>0</v>
      </c>
      <c r="BI123" s="219">
        <f>IF(N123="nulová",J123,0)</f>
        <v>0</v>
      </c>
      <c r="BJ123" s="20" t="s">
        <v>77</v>
      </c>
      <c r="BK123" s="219">
        <f>ROUND(I123*H123,2)</f>
        <v>0</v>
      </c>
      <c r="BL123" s="20" t="s">
        <v>273</v>
      </c>
      <c r="BM123" s="218" t="s">
        <v>542</v>
      </c>
    </row>
    <row r="124" s="2" customFormat="1" ht="16.5" customHeight="1">
      <c r="A124" s="41"/>
      <c r="B124" s="42"/>
      <c r="C124" s="207" t="s">
        <v>358</v>
      </c>
      <c r="D124" s="207" t="s">
        <v>161</v>
      </c>
      <c r="E124" s="208" t="s">
        <v>2762</v>
      </c>
      <c r="F124" s="209" t="s">
        <v>2763</v>
      </c>
      <c r="G124" s="210" t="s">
        <v>235</v>
      </c>
      <c r="H124" s="211">
        <v>4</v>
      </c>
      <c r="I124" s="212"/>
      <c r="J124" s="213">
        <f>ROUND(I124*H124,2)</f>
        <v>0</v>
      </c>
      <c r="K124" s="209" t="s">
        <v>2650</v>
      </c>
      <c r="L124" s="47"/>
      <c r="M124" s="214" t="s">
        <v>19</v>
      </c>
      <c r="N124" s="215" t="s">
        <v>40</v>
      </c>
      <c r="O124" s="87"/>
      <c r="P124" s="216">
        <f>O124*H124</f>
        <v>0</v>
      </c>
      <c r="Q124" s="216">
        <v>0</v>
      </c>
      <c r="R124" s="216">
        <f>Q124*H124</f>
        <v>0</v>
      </c>
      <c r="S124" s="216">
        <v>0</v>
      </c>
      <c r="T124" s="217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18" t="s">
        <v>273</v>
      </c>
      <c r="AT124" s="218" t="s">
        <v>161</v>
      </c>
      <c r="AU124" s="218" t="s">
        <v>79</v>
      </c>
      <c r="AY124" s="20" t="s">
        <v>159</v>
      </c>
      <c r="BE124" s="219">
        <f>IF(N124="základní",J124,0)</f>
        <v>0</v>
      </c>
      <c r="BF124" s="219">
        <f>IF(N124="snížená",J124,0)</f>
        <v>0</v>
      </c>
      <c r="BG124" s="219">
        <f>IF(N124="zákl. přenesená",J124,0)</f>
        <v>0</v>
      </c>
      <c r="BH124" s="219">
        <f>IF(N124="sníž. přenesená",J124,0)</f>
        <v>0</v>
      </c>
      <c r="BI124" s="219">
        <f>IF(N124="nulová",J124,0)</f>
        <v>0</v>
      </c>
      <c r="BJ124" s="20" t="s">
        <v>77</v>
      </c>
      <c r="BK124" s="219">
        <f>ROUND(I124*H124,2)</f>
        <v>0</v>
      </c>
      <c r="BL124" s="20" t="s">
        <v>273</v>
      </c>
      <c r="BM124" s="218" t="s">
        <v>553</v>
      </c>
    </row>
    <row r="125" s="2" customFormat="1" ht="16.5" customHeight="1">
      <c r="A125" s="41"/>
      <c r="B125" s="42"/>
      <c r="C125" s="258" t="s">
        <v>363</v>
      </c>
      <c r="D125" s="258" t="s">
        <v>316</v>
      </c>
      <c r="E125" s="259" t="s">
        <v>2764</v>
      </c>
      <c r="F125" s="260" t="s">
        <v>2765</v>
      </c>
      <c r="G125" s="261" t="s">
        <v>235</v>
      </c>
      <c r="H125" s="262">
        <v>4</v>
      </c>
      <c r="I125" s="263"/>
      <c r="J125" s="264">
        <f>ROUND(I125*H125,2)</f>
        <v>0</v>
      </c>
      <c r="K125" s="260" t="s">
        <v>2650</v>
      </c>
      <c r="L125" s="265"/>
      <c r="M125" s="266" t="s">
        <v>19</v>
      </c>
      <c r="N125" s="267" t="s">
        <v>40</v>
      </c>
      <c r="O125" s="87"/>
      <c r="P125" s="216">
        <f>O125*H125</f>
        <v>0</v>
      </c>
      <c r="Q125" s="216">
        <v>0</v>
      </c>
      <c r="R125" s="216">
        <f>Q125*H125</f>
        <v>0</v>
      </c>
      <c r="S125" s="216">
        <v>0</v>
      </c>
      <c r="T125" s="217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18" t="s">
        <v>342</v>
      </c>
      <c r="AT125" s="218" t="s">
        <v>316</v>
      </c>
      <c r="AU125" s="218" t="s">
        <v>79</v>
      </c>
      <c r="AY125" s="20" t="s">
        <v>159</v>
      </c>
      <c r="BE125" s="219">
        <f>IF(N125="základní",J125,0)</f>
        <v>0</v>
      </c>
      <c r="BF125" s="219">
        <f>IF(N125="snížená",J125,0)</f>
        <v>0</v>
      </c>
      <c r="BG125" s="219">
        <f>IF(N125="zákl. přenesená",J125,0)</f>
        <v>0</v>
      </c>
      <c r="BH125" s="219">
        <f>IF(N125="sníž. přenesená",J125,0)</f>
        <v>0</v>
      </c>
      <c r="BI125" s="219">
        <f>IF(N125="nulová",J125,0)</f>
        <v>0</v>
      </c>
      <c r="BJ125" s="20" t="s">
        <v>77</v>
      </c>
      <c r="BK125" s="219">
        <f>ROUND(I125*H125,2)</f>
        <v>0</v>
      </c>
      <c r="BL125" s="20" t="s">
        <v>273</v>
      </c>
      <c r="BM125" s="218" t="s">
        <v>569</v>
      </c>
    </row>
    <row r="126" s="2" customFormat="1" ht="16.5" customHeight="1">
      <c r="A126" s="41"/>
      <c r="B126" s="42"/>
      <c r="C126" s="207" t="s">
        <v>369</v>
      </c>
      <c r="D126" s="207" t="s">
        <v>161</v>
      </c>
      <c r="E126" s="208" t="s">
        <v>2766</v>
      </c>
      <c r="F126" s="209" t="s">
        <v>2767</v>
      </c>
      <c r="G126" s="210" t="s">
        <v>2697</v>
      </c>
      <c r="H126" s="211">
        <v>4</v>
      </c>
      <c r="I126" s="212"/>
      <c r="J126" s="213">
        <f>ROUND(I126*H126,2)</f>
        <v>0</v>
      </c>
      <c r="K126" s="209" t="s">
        <v>2650</v>
      </c>
      <c r="L126" s="47"/>
      <c r="M126" s="214" t="s">
        <v>19</v>
      </c>
      <c r="N126" s="215" t="s">
        <v>40</v>
      </c>
      <c r="O126" s="87"/>
      <c r="P126" s="216">
        <f>O126*H126</f>
        <v>0</v>
      </c>
      <c r="Q126" s="216">
        <v>0</v>
      </c>
      <c r="R126" s="216">
        <f>Q126*H126</f>
        <v>0</v>
      </c>
      <c r="S126" s="216">
        <v>0</v>
      </c>
      <c r="T126" s="217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18" t="s">
        <v>273</v>
      </c>
      <c r="AT126" s="218" t="s">
        <v>161</v>
      </c>
      <c r="AU126" s="218" t="s">
        <v>79</v>
      </c>
      <c r="AY126" s="20" t="s">
        <v>159</v>
      </c>
      <c r="BE126" s="219">
        <f>IF(N126="základní",J126,0)</f>
        <v>0</v>
      </c>
      <c r="BF126" s="219">
        <f>IF(N126="snížená",J126,0)</f>
        <v>0</v>
      </c>
      <c r="BG126" s="219">
        <f>IF(N126="zákl. přenesená",J126,0)</f>
        <v>0</v>
      </c>
      <c r="BH126" s="219">
        <f>IF(N126="sníž. přenesená",J126,0)</f>
        <v>0</v>
      </c>
      <c r="BI126" s="219">
        <f>IF(N126="nulová",J126,0)</f>
        <v>0</v>
      </c>
      <c r="BJ126" s="20" t="s">
        <v>77</v>
      </c>
      <c r="BK126" s="219">
        <f>ROUND(I126*H126,2)</f>
        <v>0</v>
      </c>
      <c r="BL126" s="20" t="s">
        <v>273</v>
      </c>
      <c r="BM126" s="218" t="s">
        <v>596</v>
      </c>
    </row>
    <row r="127" s="2" customFormat="1" ht="16.5" customHeight="1">
      <c r="A127" s="41"/>
      <c r="B127" s="42"/>
      <c r="C127" s="258" t="s">
        <v>375</v>
      </c>
      <c r="D127" s="258" t="s">
        <v>316</v>
      </c>
      <c r="E127" s="259" t="s">
        <v>2768</v>
      </c>
      <c r="F127" s="260" t="s">
        <v>2769</v>
      </c>
      <c r="G127" s="261" t="s">
        <v>235</v>
      </c>
      <c r="H127" s="262">
        <v>2</v>
      </c>
      <c r="I127" s="263"/>
      <c r="J127" s="264">
        <f>ROUND(I127*H127,2)</f>
        <v>0</v>
      </c>
      <c r="K127" s="260" t="s">
        <v>19</v>
      </c>
      <c r="L127" s="265"/>
      <c r="M127" s="266" t="s">
        <v>19</v>
      </c>
      <c r="N127" s="267" t="s">
        <v>40</v>
      </c>
      <c r="O127" s="87"/>
      <c r="P127" s="216">
        <f>O127*H127</f>
        <v>0</v>
      </c>
      <c r="Q127" s="216">
        <v>0</v>
      </c>
      <c r="R127" s="216">
        <f>Q127*H127</f>
        <v>0</v>
      </c>
      <c r="S127" s="216">
        <v>0</v>
      </c>
      <c r="T127" s="217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18" t="s">
        <v>342</v>
      </c>
      <c r="AT127" s="218" t="s">
        <v>316</v>
      </c>
      <c r="AU127" s="218" t="s">
        <v>79</v>
      </c>
      <c r="AY127" s="20" t="s">
        <v>159</v>
      </c>
      <c r="BE127" s="219">
        <f>IF(N127="základní",J127,0)</f>
        <v>0</v>
      </c>
      <c r="BF127" s="219">
        <f>IF(N127="snížená",J127,0)</f>
        <v>0</v>
      </c>
      <c r="BG127" s="219">
        <f>IF(N127="zákl. přenesená",J127,0)</f>
        <v>0</v>
      </c>
      <c r="BH127" s="219">
        <f>IF(N127="sníž. přenesená",J127,0)</f>
        <v>0</v>
      </c>
      <c r="BI127" s="219">
        <f>IF(N127="nulová",J127,0)</f>
        <v>0</v>
      </c>
      <c r="BJ127" s="20" t="s">
        <v>77</v>
      </c>
      <c r="BK127" s="219">
        <f>ROUND(I127*H127,2)</f>
        <v>0</v>
      </c>
      <c r="BL127" s="20" t="s">
        <v>273</v>
      </c>
      <c r="BM127" s="218" t="s">
        <v>607</v>
      </c>
    </row>
    <row r="128" s="2" customFormat="1" ht="16.5" customHeight="1">
      <c r="A128" s="41"/>
      <c r="B128" s="42"/>
      <c r="C128" s="258" t="s">
        <v>380</v>
      </c>
      <c r="D128" s="258" t="s">
        <v>316</v>
      </c>
      <c r="E128" s="259" t="s">
        <v>2770</v>
      </c>
      <c r="F128" s="260" t="s">
        <v>2771</v>
      </c>
      <c r="G128" s="261" t="s">
        <v>235</v>
      </c>
      <c r="H128" s="262">
        <v>2</v>
      </c>
      <c r="I128" s="263"/>
      <c r="J128" s="264">
        <f>ROUND(I128*H128,2)</f>
        <v>0</v>
      </c>
      <c r="K128" s="260" t="s">
        <v>19</v>
      </c>
      <c r="L128" s="265"/>
      <c r="M128" s="266" t="s">
        <v>19</v>
      </c>
      <c r="N128" s="267" t="s">
        <v>40</v>
      </c>
      <c r="O128" s="87"/>
      <c r="P128" s="216">
        <f>O128*H128</f>
        <v>0</v>
      </c>
      <c r="Q128" s="216">
        <v>0</v>
      </c>
      <c r="R128" s="216">
        <f>Q128*H128</f>
        <v>0</v>
      </c>
      <c r="S128" s="216">
        <v>0</v>
      </c>
      <c r="T128" s="217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18" t="s">
        <v>342</v>
      </c>
      <c r="AT128" s="218" t="s">
        <v>316</v>
      </c>
      <c r="AU128" s="218" t="s">
        <v>79</v>
      </c>
      <c r="AY128" s="20" t="s">
        <v>159</v>
      </c>
      <c r="BE128" s="219">
        <f>IF(N128="základní",J128,0)</f>
        <v>0</v>
      </c>
      <c r="BF128" s="219">
        <f>IF(N128="snížená",J128,0)</f>
        <v>0</v>
      </c>
      <c r="BG128" s="219">
        <f>IF(N128="zákl. přenesená",J128,0)</f>
        <v>0</v>
      </c>
      <c r="BH128" s="219">
        <f>IF(N128="sníž. přenesená",J128,0)</f>
        <v>0</v>
      </c>
      <c r="BI128" s="219">
        <f>IF(N128="nulová",J128,0)</f>
        <v>0</v>
      </c>
      <c r="BJ128" s="20" t="s">
        <v>77</v>
      </c>
      <c r="BK128" s="219">
        <f>ROUND(I128*H128,2)</f>
        <v>0</v>
      </c>
      <c r="BL128" s="20" t="s">
        <v>273</v>
      </c>
      <c r="BM128" s="218" t="s">
        <v>619</v>
      </c>
    </row>
    <row r="129" s="2" customFormat="1" ht="16.5" customHeight="1">
      <c r="A129" s="41"/>
      <c r="B129" s="42"/>
      <c r="C129" s="207" t="s">
        <v>386</v>
      </c>
      <c r="D129" s="207" t="s">
        <v>161</v>
      </c>
      <c r="E129" s="208" t="s">
        <v>2772</v>
      </c>
      <c r="F129" s="209" t="s">
        <v>2773</v>
      </c>
      <c r="G129" s="210" t="s">
        <v>2697</v>
      </c>
      <c r="H129" s="211">
        <v>1</v>
      </c>
      <c r="I129" s="212"/>
      <c r="J129" s="213">
        <f>ROUND(I129*H129,2)</f>
        <v>0</v>
      </c>
      <c r="K129" s="209" t="s">
        <v>2650</v>
      </c>
      <c r="L129" s="47"/>
      <c r="M129" s="214" t="s">
        <v>19</v>
      </c>
      <c r="N129" s="215" t="s">
        <v>40</v>
      </c>
      <c r="O129" s="87"/>
      <c r="P129" s="216">
        <f>O129*H129</f>
        <v>0</v>
      </c>
      <c r="Q129" s="216">
        <v>0</v>
      </c>
      <c r="R129" s="216">
        <f>Q129*H129</f>
        <v>0</v>
      </c>
      <c r="S129" s="216">
        <v>0</v>
      </c>
      <c r="T129" s="217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18" t="s">
        <v>273</v>
      </c>
      <c r="AT129" s="218" t="s">
        <v>161</v>
      </c>
      <c r="AU129" s="218" t="s">
        <v>79</v>
      </c>
      <c r="AY129" s="20" t="s">
        <v>159</v>
      </c>
      <c r="BE129" s="219">
        <f>IF(N129="základní",J129,0)</f>
        <v>0</v>
      </c>
      <c r="BF129" s="219">
        <f>IF(N129="snížená",J129,0)</f>
        <v>0</v>
      </c>
      <c r="BG129" s="219">
        <f>IF(N129="zákl. přenesená",J129,0)</f>
        <v>0</v>
      </c>
      <c r="BH129" s="219">
        <f>IF(N129="sníž. přenesená",J129,0)</f>
        <v>0</v>
      </c>
      <c r="BI129" s="219">
        <f>IF(N129="nulová",J129,0)</f>
        <v>0</v>
      </c>
      <c r="BJ129" s="20" t="s">
        <v>77</v>
      </c>
      <c r="BK129" s="219">
        <f>ROUND(I129*H129,2)</f>
        <v>0</v>
      </c>
      <c r="BL129" s="20" t="s">
        <v>273</v>
      </c>
      <c r="BM129" s="218" t="s">
        <v>658</v>
      </c>
    </row>
    <row r="130" s="2" customFormat="1" ht="16.5" customHeight="1">
      <c r="A130" s="41"/>
      <c r="B130" s="42"/>
      <c r="C130" s="258" t="s">
        <v>392</v>
      </c>
      <c r="D130" s="258" t="s">
        <v>316</v>
      </c>
      <c r="E130" s="259" t="s">
        <v>2774</v>
      </c>
      <c r="F130" s="260" t="s">
        <v>2775</v>
      </c>
      <c r="G130" s="261" t="s">
        <v>235</v>
      </c>
      <c r="H130" s="262">
        <v>1</v>
      </c>
      <c r="I130" s="263"/>
      <c r="J130" s="264">
        <f>ROUND(I130*H130,2)</f>
        <v>0</v>
      </c>
      <c r="K130" s="260" t="s">
        <v>2650</v>
      </c>
      <c r="L130" s="265"/>
      <c r="M130" s="266" t="s">
        <v>19</v>
      </c>
      <c r="N130" s="267" t="s">
        <v>40</v>
      </c>
      <c r="O130" s="87"/>
      <c r="P130" s="216">
        <f>O130*H130</f>
        <v>0</v>
      </c>
      <c r="Q130" s="216">
        <v>0</v>
      </c>
      <c r="R130" s="216">
        <f>Q130*H130</f>
        <v>0</v>
      </c>
      <c r="S130" s="216">
        <v>0</v>
      </c>
      <c r="T130" s="217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18" t="s">
        <v>342</v>
      </c>
      <c r="AT130" s="218" t="s">
        <v>316</v>
      </c>
      <c r="AU130" s="218" t="s">
        <v>79</v>
      </c>
      <c r="AY130" s="20" t="s">
        <v>159</v>
      </c>
      <c r="BE130" s="219">
        <f>IF(N130="základní",J130,0)</f>
        <v>0</v>
      </c>
      <c r="BF130" s="219">
        <f>IF(N130="snížená",J130,0)</f>
        <v>0</v>
      </c>
      <c r="BG130" s="219">
        <f>IF(N130="zákl. přenesená",J130,0)</f>
        <v>0</v>
      </c>
      <c r="BH130" s="219">
        <f>IF(N130="sníž. přenesená",J130,0)</f>
        <v>0</v>
      </c>
      <c r="BI130" s="219">
        <f>IF(N130="nulová",J130,0)</f>
        <v>0</v>
      </c>
      <c r="BJ130" s="20" t="s">
        <v>77</v>
      </c>
      <c r="BK130" s="219">
        <f>ROUND(I130*H130,2)</f>
        <v>0</v>
      </c>
      <c r="BL130" s="20" t="s">
        <v>273</v>
      </c>
      <c r="BM130" s="218" t="s">
        <v>668</v>
      </c>
    </row>
    <row r="131" s="2" customFormat="1" ht="16.5" customHeight="1">
      <c r="A131" s="41"/>
      <c r="B131" s="42"/>
      <c r="C131" s="258" t="s">
        <v>397</v>
      </c>
      <c r="D131" s="258" t="s">
        <v>316</v>
      </c>
      <c r="E131" s="259" t="s">
        <v>2776</v>
      </c>
      <c r="F131" s="260" t="s">
        <v>2777</v>
      </c>
      <c r="G131" s="261" t="s">
        <v>235</v>
      </c>
      <c r="H131" s="262">
        <v>5</v>
      </c>
      <c r="I131" s="263"/>
      <c r="J131" s="264">
        <f>ROUND(I131*H131,2)</f>
        <v>0</v>
      </c>
      <c r="K131" s="260" t="s">
        <v>2650</v>
      </c>
      <c r="L131" s="265"/>
      <c r="M131" s="266" t="s">
        <v>19</v>
      </c>
      <c r="N131" s="267" t="s">
        <v>40</v>
      </c>
      <c r="O131" s="87"/>
      <c r="P131" s="216">
        <f>O131*H131</f>
        <v>0</v>
      </c>
      <c r="Q131" s="216">
        <v>0</v>
      </c>
      <c r="R131" s="216">
        <f>Q131*H131</f>
        <v>0</v>
      </c>
      <c r="S131" s="216">
        <v>0</v>
      </c>
      <c r="T131" s="217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18" t="s">
        <v>342</v>
      </c>
      <c r="AT131" s="218" t="s">
        <v>316</v>
      </c>
      <c r="AU131" s="218" t="s">
        <v>79</v>
      </c>
      <c r="AY131" s="20" t="s">
        <v>159</v>
      </c>
      <c r="BE131" s="219">
        <f>IF(N131="základní",J131,0)</f>
        <v>0</v>
      </c>
      <c r="BF131" s="219">
        <f>IF(N131="snížená",J131,0)</f>
        <v>0</v>
      </c>
      <c r="BG131" s="219">
        <f>IF(N131="zákl. přenesená",J131,0)</f>
        <v>0</v>
      </c>
      <c r="BH131" s="219">
        <f>IF(N131="sníž. přenesená",J131,0)</f>
        <v>0</v>
      </c>
      <c r="BI131" s="219">
        <f>IF(N131="nulová",J131,0)</f>
        <v>0</v>
      </c>
      <c r="BJ131" s="20" t="s">
        <v>77</v>
      </c>
      <c r="BK131" s="219">
        <f>ROUND(I131*H131,2)</f>
        <v>0</v>
      </c>
      <c r="BL131" s="20" t="s">
        <v>273</v>
      </c>
      <c r="BM131" s="218" t="s">
        <v>680</v>
      </c>
    </row>
    <row r="132" s="2" customFormat="1" ht="16.5" customHeight="1">
      <c r="A132" s="41"/>
      <c r="B132" s="42"/>
      <c r="C132" s="207" t="s">
        <v>402</v>
      </c>
      <c r="D132" s="207" t="s">
        <v>161</v>
      </c>
      <c r="E132" s="208" t="s">
        <v>2778</v>
      </c>
      <c r="F132" s="209" t="s">
        <v>2779</v>
      </c>
      <c r="G132" s="210" t="s">
        <v>235</v>
      </c>
      <c r="H132" s="211">
        <v>8</v>
      </c>
      <c r="I132" s="212"/>
      <c r="J132" s="213">
        <f>ROUND(I132*H132,2)</f>
        <v>0</v>
      </c>
      <c r="K132" s="209" t="s">
        <v>2650</v>
      </c>
      <c r="L132" s="47"/>
      <c r="M132" s="214" t="s">
        <v>19</v>
      </c>
      <c r="N132" s="215" t="s">
        <v>40</v>
      </c>
      <c r="O132" s="87"/>
      <c r="P132" s="216">
        <f>O132*H132</f>
        <v>0</v>
      </c>
      <c r="Q132" s="216">
        <v>0</v>
      </c>
      <c r="R132" s="216">
        <f>Q132*H132</f>
        <v>0</v>
      </c>
      <c r="S132" s="216">
        <v>0</v>
      </c>
      <c r="T132" s="217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18" t="s">
        <v>273</v>
      </c>
      <c r="AT132" s="218" t="s">
        <v>161</v>
      </c>
      <c r="AU132" s="218" t="s">
        <v>79</v>
      </c>
      <c r="AY132" s="20" t="s">
        <v>159</v>
      </c>
      <c r="BE132" s="219">
        <f>IF(N132="základní",J132,0)</f>
        <v>0</v>
      </c>
      <c r="BF132" s="219">
        <f>IF(N132="snížená",J132,0)</f>
        <v>0</v>
      </c>
      <c r="BG132" s="219">
        <f>IF(N132="zákl. přenesená",J132,0)</f>
        <v>0</v>
      </c>
      <c r="BH132" s="219">
        <f>IF(N132="sníž. přenesená",J132,0)</f>
        <v>0</v>
      </c>
      <c r="BI132" s="219">
        <f>IF(N132="nulová",J132,0)</f>
        <v>0</v>
      </c>
      <c r="BJ132" s="20" t="s">
        <v>77</v>
      </c>
      <c r="BK132" s="219">
        <f>ROUND(I132*H132,2)</f>
        <v>0</v>
      </c>
      <c r="BL132" s="20" t="s">
        <v>273</v>
      </c>
      <c r="BM132" s="218" t="s">
        <v>693</v>
      </c>
    </row>
    <row r="133" s="2" customFormat="1" ht="16.5" customHeight="1">
      <c r="A133" s="41"/>
      <c r="B133" s="42"/>
      <c r="C133" s="207" t="s">
        <v>407</v>
      </c>
      <c r="D133" s="207" t="s">
        <v>161</v>
      </c>
      <c r="E133" s="208" t="s">
        <v>2780</v>
      </c>
      <c r="F133" s="209" t="s">
        <v>2781</v>
      </c>
      <c r="G133" s="210" t="s">
        <v>235</v>
      </c>
      <c r="H133" s="211">
        <v>8</v>
      </c>
      <c r="I133" s="212"/>
      <c r="J133" s="213">
        <f>ROUND(I133*H133,2)</f>
        <v>0</v>
      </c>
      <c r="K133" s="209" t="s">
        <v>2650</v>
      </c>
      <c r="L133" s="47"/>
      <c r="M133" s="214" t="s">
        <v>19</v>
      </c>
      <c r="N133" s="215" t="s">
        <v>40</v>
      </c>
      <c r="O133" s="87"/>
      <c r="P133" s="216">
        <f>O133*H133</f>
        <v>0</v>
      </c>
      <c r="Q133" s="216">
        <v>0</v>
      </c>
      <c r="R133" s="216">
        <f>Q133*H133</f>
        <v>0</v>
      </c>
      <c r="S133" s="216">
        <v>0</v>
      </c>
      <c r="T133" s="217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18" t="s">
        <v>273</v>
      </c>
      <c r="AT133" s="218" t="s">
        <v>161</v>
      </c>
      <c r="AU133" s="218" t="s">
        <v>79</v>
      </c>
      <c r="AY133" s="20" t="s">
        <v>159</v>
      </c>
      <c r="BE133" s="219">
        <f>IF(N133="základní",J133,0)</f>
        <v>0</v>
      </c>
      <c r="BF133" s="219">
        <f>IF(N133="snížená",J133,0)</f>
        <v>0</v>
      </c>
      <c r="BG133" s="219">
        <f>IF(N133="zákl. přenesená",J133,0)</f>
        <v>0</v>
      </c>
      <c r="BH133" s="219">
        <f>IF(N133="sníž. přenesená",J133,0)</f>
        <v>0</v>
      </c>
      <c r="BI133" s="219">
        <f>IF(N133="nulová",J133,0)</f>
        <v>0</v>
      </c>
      <c r="BJ133" s="20" t="s">
        <v>77</v>
      </c>
      <c r="BK133" s="219">
        <f>ROUND(I133*H133,2)</f>
        <v>0</v>
      </c>
      <c r="BL133" s="20" t="s">
        <v>273</v>
      </c>
      <c r="BM133" s="218" t="s">
        <v>704</v>
      </c>
    </row>
    <row r="134" s="2" customFormat="1" ht="16.5" customHeight="1">
      <c r="A134" s="41"/>
      <c r="B134" s="42"/>
      <c r="C134" s="207" t="s">
        <v>413</v>
      </c>
      <c r="D134" s="207" t="s">
        <v>161</v>
      </c>
      <c r="E134" s="208" t="s">
        <v>2782</v>
      </c>
      <c r="F134" s="209" t="s">
        <v>2783</v>
      </c>
      <c r="G134" s="210" t="s">
        <v>235</v>
      </c>
      <c r="H134" s="211">
        <v>2</v>
      </c>
      <c r="I134" s="212"/>
      <c r="J134" s="213">
        <f>ROUND(I134*H134,2)</f>
        <v>0</v>
      </c>
      <c r="K134" s="209" t="s">
        <v>2650</v>
      </c>
      <c r="L134" s="47"/>
      <c r="M134" s="214" t="s">
        <v>19</v>
      </c>
      <c r="N134" s="215" t="s">
        <v>40</v>
      </c>
      <c r="O134" s="87"/>
      <c r="P134" s="216">
        <f>O134*H134</f>
        <v>0</v>
      </c>
      <c r="Q134" s="216">
        <v>0</v>
      </c>
      <c r="R134" s="216">
        <f>Q134*H134</f>
        <v>0</v>
      </c>
      <c r="S134" s="216">
        <v>0</v>
      </c>
      <c r="T134" s="217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18" t="s">
        <v>273</v>
      </c>
      <c r="AT134" s="218" t="s">
        <v>161</v>
      </c>
      <c r="AU134" s="218" t="s">
        <v>79</v>
      </c>
      <c r="AY134" s="20" t="s">
        <v>159</v>
      </c>
      <c r="BE134" s="219">
        <f>IF(N134="základní",J134,0)</f>
        <v>0</v>
      </c>
      <c r="BF134" s="219">
        <f>IF(N134="snížená",J134,0)</f>
        <v>0</v>
      </c>
      <c r="BG134" s="219">
        <f>IF(N134="zákl. přenesená",J134,0)</f>
        <v>0</v>
      </c>
      <c r="BH134" s="219">
        <f>IF(N134="sníž. přenesená",J134,0)</f>
        <v>0</v>
      </c>
      <c r="BI134" s="219">
        <f>IF(N134="nulová",J134,0)</f>
        <v>0</v>
      </c>
      <c r="BJ134" s="20" t="s">
        <v>77</v>
      </c>
      <c r="BK134" s="219">
        <f>ROUND(I134*H134,2)</f>
        <v>0</v>
      </c>
      <c r="BL134" s="20" t="s">
        <v>273</v>
      </c>
      <c r="BM134" s="218" t="s">
        <v>101</v>
      </c>
    </row>
    <row r="135" s="2" customFormat="1" ht="16.5" customHeight="1">
      <c r="A135" s="41"/>
      <c r="B135" s="42"/>
      <c r="C135" s="207" t="s">
        <v>421</v>
      </c>
      <c r="D135" s="207" t="s">
        <v>161</v>
      </c>
      <c r="E135" s="208" t="s">
        <v>2784</v>
      </c>
      <c r="F135" s="209" t="s">
        <v>2785</v>
      </c>
      <c r="G135" s="210" t="s">
        <v>235</v>
      </c>
      <c r="H135" s="211">
        <v>202</v>
      </c>
      <c r="I135" s="212"/>
      <c r="J135" s="213">
        <f>ROUND(I135*H135,2)</f>
        <v>0</v>
      </c>
      <c r="K135" s="209" t="s">
        <v>2650</v>
      </c>
      <c r="L135" s="47"/>
      <c r="M135" s="214" t="s">
        <v>19</v>
      </c>
      <c r="N135" s="215" t="s">
        <v>40</v>
      </c>
      <c r="O135" s="87"/>
      <c r="P135" s="216">
        <f>O135*H135</f>
        <v>0</v>
      </c>
      <c r="Q135" s="216">
        <v>0</v>
      </c>
      <c r="R135" s="216">
        <f>Q135*H135</f>
        <v>0</v>
      </c>
      <c r="S135" s="216">
        <v>0</v>
      </c>
      <c r="T135" s="217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18" t="s">
        <v>273</v>
      </c>
      <c r="AT135" s="218" t="s">
        <v>161</v>
      </c>
      <c r="AU135" s="218" t="s">
        <v>79</v>
      </c>
      <c r="AY135" s="20" t="s">
        <v>159</v>
      </c>
      <c r="BE135" s="219">
        <f>IF(N135="základní",J135,0)</f>
        <v>0</v>
      </c>
      <c r="BF135" s="219">
        <f>IF(N135="snížená",J135,0)</f>
        <v>0</v>
      </c>
      <c r="BG135" s="219">
        <f>IF(N135="zákl. přenesená",J135,0)</f>
        <v>0</v>
      </c>
      <c r="BH135" s="219">
        <f>IF(N135="sníž. přenesená",J135,0)</f>
        <v>0</v>
      </c>
      <c r="BI135" s="219">
        <f>IF(N135="nulová",J135,0)</f>
        <v>0</v>
      </c>
      <c r="BJ135" s="20" t="s">
        <v>77</v>
      </c>
      <c r="BK135" s="219">
        <f>ROUND(I135*H135,2)</f>
        <v>0</v>
      </c>
      <c r="BL135" s="20" t="s">
        <v>273</v>
      </c>
      <c r="BM135" s="218" t="s">
        <v>725</v>
      </c>
    </row>
    <row r="136" s="2" customFormat="1" ht="16.5" customHeight="1">
      <c r="A136" s="41"/>
      <c r="B136" s="42"/>
      <c r="C136" s="207" t="s">
        <v>428</v>
      </c>
      <c r="D136" s="207" t="s">
        <v>161</v>
      </c>
      <c r="E136" s="208" t="s">
        <v>2786</v>
      </c>
      <c r="F136" s="209" t="s">
        <v>2787</v>
      </c>
      <c r="G136" s="210" t="s">
        <v>228</v>
      </c>
      <c r="H136" s="211">
        <v>0.35499999999999998</v>
      </c>
      <c r="I136" s="212"/>
      <c r="J136" s="213">
        <f>ROUND(I136*H136,2)</f>
        <v>0</v>
      </c>
      <c r="K136" s="209" t="s">
        <v>2650</v>
      </c>
      <c r="L136" s="47"/>
      <c r="M136" s="214" t="s">
        <v>19</v>
      </c>
      <c r="N136" s="215" t="s">
        <v>40</v>
      </c>
      <c r="O136" s="87"/>
      <c r="P136" s="216">
        <f>O136*H136</f>
        <v>0</v>
      </c>
      <c r="Q136" s="216">
        <v>0</v>
      </c>
      <c r="R136" s="216">
        <f>Q136*H136</f>
        <v>0</v>
      </c>
      <c r="S136" s="216">
        <v>0</v>
      </c>
      <c r="T136" s="217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18" t="s">
        <v>273</v>
      </c>
      <c r="AT136" s="218" t="s">
        <v>161</v>
      </c>
      <c r="AU136" s="218" t="s">
        <v>79</v>
      </c>
      <c r="AY136" s="20" t="s">
        <v>159</v>
      </c>
      <c r="BE136" s="219">
        <f>IF(N136="základní",J136,0)</f>
        <v>0</v>
      </c>
      <c r="BF136" s="219">
        <f>IF(N136="snížená",J136,0)</f>
        <v>0</v>
      </c>
      <c r="BG136" s="219">
        <f>IF(N136="zákl. přenesená",J136,0)</f>
        <v>0</v>
      </c>
      <c r="BH136" s="219">
        <f>IF(N136="sníž. přenesená",J136,0)</f>
        <v>0</v>
      </c>
      <c r="BI136" s="219">
        <f>IF(N136="nulová",J136,0)</f>
        <v>0</v>
      </c>
      <c r="BJ136" s="20" t="s">
        <v>77</v>
      </c>
      <c r="BK136" s="219">
        <f>ROUND(I136*H136,2)</f>
        <v>0</v>
      </c>
      <c r="BL136" s="20" t="s">
        <v>273</v>
      </c>
      <c r="BM136" s="218" t="s">
        <v>744</v>
      </c>
    </row>
    <row r="137" s="12" customFormat="1" ht="22.8" customHeight="1">
      <c r="A137" s="12"/>
      <c r="B137" s="191"/>
      <c r="C137" s="192"/>
      <c r="D137" s="193" t="s">
        <v>68</v>
      </c>
      <c r="E137" s="205" t="s">
        <v>2788</v>
      </c>
      <c r="F137" s="205" t="s">
        <v>2789</v>
      </c>
      <c r="G137" s="192"/>
      <c r="H137" s="192"/>
      <c r="I137" s="195"/>
      <c r="J137" s="206">
        <f>BK137</f>
        <v>0</v>
      </c>
      <c r="K137" s="192"/>
      <c r="L137" s="197"/>
      <c r="M137" s="198"/>
      <c r="N137" s="199"/>
      <c r="O137" s="199"/>
      <c r="P137" s="200">
        <f>SUM(P138:P150)</f>
        <v>0</v>
      </c>
      <c r="Q137" s="199"/>
      <c r="R137" s="200">
        <f>SUM(R138:R150)</f>
        <v>0</v>
      </c>
      <c r="S137" s="199"/>
      <c r="T137" s="201">
        <f>SUM(T138:T150)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02" t="s">
        <v>79</v>
      </c>
      <c r="AT137" s="203" t="s">
        <v>68</v>
      </c>
      <c r="AU137" s="203" t="s">
        <v>77</v>
      </c>
      <c r="AY137" s="202" t="s">
        <v>159</v>
      </c>
      <c r="BK137" s="204">
        <f>SUM(BK138:BK150)</f>
        <v>0</v>
      </c>
    </row>
    <row r="138" s="2" customFormat="1" ht="16.5" customHeight="1">
      <c r="A138" s="41"/>
      <c r="B138" s="42"/>
      <c r="C138" s="207" t="s">
        <v>432</v>
      </c>
      <c r="D138" s="207" t="s">
        <v>161</v>
      </c>
      <c r="E138" s="208" t="s">
        <v>2790</v>
      </c>
      <c r="F138" s="209" t="s">
        <v>2791</v>
      </c>
      <c r="G138" s="210" t="s">
        <v>235</v>
      </c>
      <c r="H138" s="211">
        <v>6</v>
      </c>
      <c r="I138" s="212"/>
      <c r="J138" s="213">
        <f>ROUND(I138*H138,2)</f>
        <v>0</v>
      </c>
      <c r="K138" s="209" t="s">
        <v>2650</v>
      </c>
      <c r="L138" s="47"/>
      <c r="M138" s="214" t="s">
        <v>19</v>
      </c>
      <c r="N138" s="215" t="s">
        <v>40</v>
      </c>
      <c r="O138" s="87"/>
      <c r="P138" s="216">
        <f>O138*H138</f>
        <v>0</v>
      </c>
      <c r="Q138" s="216">
        <v>0</v>
      </c>
      <c r="R138" s="216">
        <f>Q138*H138</f>
        <v>0</v>
      </c>
      <c r="S138" s="216">
        <v>0</v>
      </c>
      <c r="T138" s="217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18" t="s">
        <v>273</v>
      </c>
      <c r="AT138" s="218" t="s">
        <v>161</v>
      </c>
      <c r="AU138" s="218" t="s">
        <v>79</v>
      </c>
      <c r="AY138" s="20" t="s">
        <v>159</v>
      </c>
      <c r="BE138" s="219">
        <f>IF(N138="základní",J138,0)</f>
        <v>0</v>
      </c>
      <c r="BF138" s="219">
        <f>IF(N138="snížená",J138,0)</f>
        <v>0</v>
      </c>
      <c r="BG138" s="219">
        <f>IF(N138="zákl. přenesená",J138,0)</f>
        <v>0</v>
      </c>
      <c r="BH138" s="219">
        <f>IF(N138="sníž. přenesená",J138,0)</f>
        <v>0</v>
      </c>
      <c r="BI138" s="219">
        <f>IF(N138="nulová",J138,0)</f>
        <v>0</v>
      </c>
      <c r="BJ138" s="20" t="s">
        <v>77</v>
      </c>
      <c r="BK138" s="219">
        <f>ROUND(I138*H138,2)</f>
        <v>0</v>
      </c>
      <c r="BL138" s="20" t="s">
        <v>273</v>
      </c>
      <c r="BM138" s="218" t="s">
        <v>754</v>
      </c>
    </row>
    <row r="139" s="2" customFormat="1" ht="16.5" customHeight="1">
      <c r="A139" s="41"/>
      <c r="B139" s="42"/>
      <c r="C139" s="207" t="s">
        <v>437</v>
      </c>
      <c r="D139" s="207" t="s">
        <v>161</v>
      </c>
      <c r="E139" s="208" t="s">
        <v>2792</v>
      </c>
      <c r="F139" s="209" t="s">
        <v>2793</v>
      </c>
      <c r="G139" s="210" t="s">
        <v>228</v>
      </c>
      <c r="H139" s="211">
        <v>0.14999999999999999</v>
      </c>
      <c r="I139" s="212"/>
      <c r="J139" s="213">
        <f>ROUND(I139*H139,2)</f>
        <v>0</v>
      </c>
      <c r="K139" s="209" t="s">
        <v>2650</v>
      </c>
      <c r="L139" s="47"/>
      <c r="M139" s="214" t="s">
        <v>19</v>
      </c>
      <c r="N139" s="215" t="s">
        <v>40</v>
      </c>
      <c r="O139" s="87"/>
      <c r="P139" s="216">
        <f>O139*H139</f>
        <v>0</v>
      </c>
      <c r="Q139" s="216">
        <v>0</v>
      </c>
      <c r="R139" s="216">
        <f>Q139*H139</f>
        <v>0</v>
      </c>
      <c r="S139" s="216">
        <v>0</v>
      </c>
      <c r="T139" s="217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18" t="s">
        <v>273</v>
      </c>
      <c r="AT139" s="218" t="s">
        <v>161</v>
      </c>
      <c r="AU139" s="218" t="s">
        <v>79</v>
      </c>
      <c r="AY139" s="20" t="s">
        <v>159</v>
      </c>
      <c r="BE139" s="219">
        <f>IF(N139="základní",J139,0)</f>
        <v>0</v>
      </c>
      <c r="BF139" s="219">
        <f>IF(N139="snížená",J139,0)</f>
        <v>0</v>
      </c>
      <c r="BG139" s="219">
        <f>IF(N139="zákl. přenesená",J139,0)</f>
        <v>0</v>
      </c>
      <c r="BH139" s="219">
        <f>IF(N139="sníž. přenesená",J139,0)</f>
        <v>0</v>
      </c>
      <c r="BI139" s="219">
        <f>IF(N139="nulová",J139,0)</f>
        <v>0</v>
      </c>
      <c r="BJ139" s="20" t="s">
        <v>77</v>
      </c>
      <c r="BK139" s="219">
        <f>ROUND(I139*H139,2)</f>
        <v>0</v>
      </c>
      <c r="BL139" s="20" t="s">
        <v>273</v>
      </c>
      <c r="BM139" s="218" t="s">
        <v>764</v>
      </c>
    </row>
    <row r="140" s="2" customFormat="1" ht="16.5" customHeight="1">
      <c r="A140" s="41"/>
      <c r="B140" s="42"/>
      <c r="C140" s="207" t="s">
        <v>441</v>
      </c>
      <c r="D140" s="207" t="s">
        <v>161</v>
      </c>
      <c r="E140" s="208" t="s">
        <v>2794</v>
      </c>
      <c r="F140" s="209" t="s">
        <v>2795</v>
      </c>
      <c r="G140" s="210" t="s">
        <v>235</v>
      </c>
      <c r="H140" s="211">
        <v>3</v>
      </c>
      <c r="I140" s="212"/>
      <c r="J140" s="213">
        <f>ROUND(I140*H140,2)</f>
        <v>0</v>
      </c>
      <c r="K140" s="209" t="s">
        <v>2650</v>
      </c>
      <c r="L140" s="47"/>
      <c r="M140" s="214" t="s">
        <v>19</v>
      </c>
      <c r="N140" s="215" t="s">
        <v>40</v>
      </c>
      <c r="O140" s="87"/>
      <c r="P140" s="216">
        <f>O140*H140</f>
        <v>0</v>
      </c>
      <c r="Q140" s="216">
        <v>0</v>
      </c>
      <c r="R140" s="216">
        <f>Q140*H140</f>
        <v>0</v>
      </c>
      <c r="S140" s="216">
        <v>0</v>
      </c>
      <c r="T140" s="217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18" t="s">
        <v>273</v>
      </c>
      <c r="AT140" s="218" t="s">
        <v>161</v>
      </c>
      <c r="AU140" s="218" t="s">
        <v>79</v>
      </c>
      <c r="AY140" s="20" t="s">
        <v>159</v>
      </c>
      <c r="BE140" s="219">
        <f>IF(N140="základní",J140,0)</f>
        <v>0</v>
      </c>
      <c r="BF140" s="219">
        <f>IF(N140="snížená",J140,0)</f>
        <v>0</v>
      </c>
      <c r="BG140" s="219">
        <f>IF(N140="zákl. přenesená",J140,0)</f>
        <v>0</v>
      </c>
      <c r="BH140" s="219">
        <f>IF(N140="sníž. přenesená",J140,0)</f>
        <v>0</v>
      </c>
      <c r="BI140" s="219">
        <f>IF(N140="nulová",J140,0)</f>
        <v>0</v>
      </c>
      <c r="BJ140" s="20" t="s">
        <v>77</v>
      </c>
      <c r="BK140" s="219">
        <f>ROUND(I140*H140,2)</f>
        <v>0</v>
      </c>
      <c r="BL140" s="20" t="s">
        <v>273</v>
      </c>
      <c r="BM140" s="218" t="s">
        <v>775</v>
      </c>
    </row>
    <row r="141" s="2" customFormat="1" ht="16.5" customHeight="1">
      <c r="A141" s="41"/>
      <c r="B141" s="42"/>
      <c r="C141" s="207" t="s">
        <v>444</v>
      </c>
      <c r="D141" s="207" t="s">
        <v>161</v>
      </c>
      <c r="E141" s="208" t="s">
        <v>2796</v>
      </c>
      <c r="F141" s="209" t="s">
        <v>2797</v>
      </c>
      <c r="G141" s="210" t="s">
        <v>235</v>
      </c>
      <c r="H141" s="211">
        <v>2</v>
      </c>
      <c r="I141" s="212"/>
      <c r="J141" s="213">
        <f>ROUND(I141*H141,2)</f>
        <v>0</v>
      </c>
      <c r="K141" s="209" t="s">
        <v>2650</v>
      </c>
      <c r="L141" s="47"/>
      <c r="M141" s="214" t="s">
        <v>19</v>
      </c>
      <c r="N141" s="215" t="s">
        <v>40</v>
      </c>
      <c r="O141" s="87"/>
      <c r="P141" s="216">
        <f>O141*H141</f>
        <v>0</v>
      </c>
      <c r="Q141" s="216">
        <v>0</v>
      </c>
      <c r="R141" s="216">
        <f>Q141*H141</f>
        <v>0</v>
      </c>
      <c r="S141" s="216">
        <v>0</v>
      </c>
      <c r="T141" s="217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18" t="s">
        <v>273</v>
      </c>
      <c r="AT141" s="218" t="s">
        <v>161</v>
      </c>
      <c r="AU141" s="218" t="s">
        <v>79</v>
      </c>
      <c r="AY141" s="20" t="s">
        <v>159</v>
      </c>
      <c r="BE141" s="219">
        <f>IF(N141="základní",J141,0)</f>
        <v>0</v>
      </c>
      <c r="BF141" s="219">
        <f>IF(N141="snížená",J141,0)</f>
        <v>0</v>
      </c>
      <c r="BG141" s="219">
        <f>IF(N141="zákl. přenesená",J141,0)</f>
        <v>0</v>
      </c>
      <c r="BH141" s="219">
        <f>IF(N141="sníž. přenesená",J141,0)</f>
        <v>0</v>
      </c>
      <c r="BI141" s="219">
        <f>IF(N141="nulová",J141,0)</f>
        <v>0</v>
      </c>
      <c r="BJ141" s="20" t="s">
        <v>77</v>
      </c>
      <c r="BK141" s="219">
        <f>ROUND(I141*H141,2)</f>
        <v>0</v>
      </c>
      <c r="BL141" s="20" t="s">
        <v>273</v>
      </c>
      <c r="BM141" s="218" t="s">
        <v>789</v>
      </c>
    </row>
    <row r="142" s="2" customFormat="1" ht="16.5" customHeight="1">
      <c r="A142" s="41"/>
      <c r="B142" s="42"/>
      <c r="C142" s="207" t="s">
        <v>448</v>
      </c>
      <c r="D142" s="207" t="s">
        <v>161</v>
      </c>
      <c r="E142" s="208" t="s">
        <v>2798</v>
      </c>
      <c r="F142" s="209" t="s">
        <v>2799</v>
      </c>
      <c r="G142" s="210" t="s">
        <v>235</v>
      </c>
      <c r="H142" s="211">
        <v>1</v>
      </c>
      <c r="I142" s="212"/>
      <c r="J142" s="213">
        <f>ROUND(I142*H142,2)</f>
        <v>0</v>
      </c>
      <c r="K142" s="209" t="s">
        <v>2650</v>
      </c>
      <c r="L142" s="47"/>
      <c r="M142" s="214" t="s">
        <v>19</v>
      </c>
      <c r="N142" s="215" t="s">
        <v>40</v>
      </c>
      <c r="O142" s="87"/>
      <c r="P142" s="216">
        <f>O142*H142</f>
        <v>0</v>
      </c>
      <c r="Q142" s="216">
        <v>0</v>
      </c>
      <c r="R142" s="216">
        <f>Q142*H142</f>
        <v>0</v>
      </c>
      <c r="S142" s="216">
        <v>0</v>
      </c>
      <c r="T142" s="217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18" t="s">
        <v>273</v>
      </c>
      <c r="AT142" s="218" t="s">
        <v>161</v>
      </c>
      <c r="AU142" s="218" t="s">
        <v>79</v>
      </c>
      <c r="AY142" s="20" t="s">
        <v>159</v>
      </c>
      <c r="BE142" s="219">
        <f>IF(N142="základní",J142,0)</f>
        <v>0</v>
      </c>
      <c r="BF142" s="219">
        <f>IF(N142="snížená",J142,0)</f>
        <v>0</v>
      </c>
      <c r="BG142" s="219">
        <f>IF(N142="zákl. přenesená",J142,0)</f>
        <v>0</v>
      </c>
      <c r="BH142" s="219">
        <f>IF(N142="sníž. přenesená",J142,0)</f>
        <v>0</v>
      </c>
      <c r="BI142" s="219">
        <f>IF(N142="nulová",J142,0)</f>
        <v>0</v>
      </c>
      <c r="BJ142" s="20" t="s">
        <v>77</v>
      </c>
      <c r="BK142" s="219">
        <f>ROUND(I142*H142,2)</f>
        <v>0</v>
      </c>
      <c r="BL142" s="20" t="s">
        <v>273</v>
      </c>
      <c r="BM142" s="218" t="s">
        <v>804</v>
      </c>
    </row>
    <row r="143" s="2" customFormat="1" ht="16.5" customHeight="1">
      <c r="A143" s="41"/>
      <c r="B143" s="42"/>
      <c r="C143" s="207" t="s">
        <v>453</v>
      </c>
      <c r="D143" s="207" t="s">
        <v>161</v>
      </c>
      <c r="E143" s="208" t="s">
        <v>2800</v>
      </c>
      <c r="F143" s="209" t="s">
        <v>2801</v>
      </c>
      <c r="G143" s="210" t="s">
        <v>235</v>
      </c>
      <c r="H143" s="211">
        <v>1</v>
      </c>
      <c r="I143" s="212"/>
      <c r="J143" s="213">
        <f>ROUND(I143*H143,2)</f>
        <v>0</v>
      </c>
      <c r="K143" s="209" t="s">
        <v>2650</v>
      </c>
      <c r="L143" s="47"/>
      <c r="M143" s="214" t="s">
        <v>19</v>
      </c>
      <c r="N143" s="215" t="s">
        <v>40</v>
      </c>
      <c r="O143" s="87"/>
      <c r="P143" s="216">
        <f>O143*H143</f>
        <v>0</v>
      </c>
      <c r="Q143" s="216">
        <v>0</v>
      </c>
      <c r="R143" s="216">
        <f>Q143*H143</f>
        <v>0</v>
      </c>
      <c r="S143" s="216">
        <v>0</v>
      </c>
      <c r="T143" s="217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18" t="s">
        <v>273</v>
      </c>
      <c r="AT143" s="218" t="s">
        <v>161</v>
      </c>
      <c r="AU143" s="218" t="s">
        <v>79</v>
      </c>
      <c r="AY143" s="20" t="s">
        <v>159</v>
      </c>
      <c r="BE143" s="219">
        <f>IF(N143="základní",J143,0)</f>
        <v>0</v>
      </c>
      <c r="BF143" s="219">
        <f>IF(N143="snížená",J143,0)</f>
        <v>0</v>
      </c>
      <c r="BG143" s="219">
        <f>IF(N143="zákl. přenesená",J143,0)</f>
        <v>0</v>
      </c>
      <c r="BH143" s="219">
        <f>IF(N143="sníž. přenesená",J143,0)</f>
        <v>0</v>
      </c>
      <c r="BI143" s="219">
        <f>IF(N143="nulová",J143,0)</f>
        <v>0</v>
      </c>
      <c r="BJ143" s="20" t="s">
        <v>77</v>
      </c>
      <c r="BK143" s="219">
        <f>ROUND(I143*H143,2)</f>
        <v>0</v>
      </c>
      <c r="BL143" s="20" t="s">
        <v>273</v>
      </c>
      <c r="BM143" s="218" t="s">
        <v>814</v>
      </c>
    </row>
    <row r="144" s="2" customFormat="1" ht="16.5" customHeight="1">
      <c r="A144" s="41"/>
      <c r="B144" s="42"/>
      <c r="C144" s="207" t="s">
        <v>462</v>
      </c>
      <c r="D144" s="207" t="s">
        <v>161</v>
      </c>
      <c r="E144" s="208" t="s">
        <v>2802</v>
      </c>
      <c r="F144" s="209" t="s">
        <v>2803</v>
      </c>
      <c r="G144" s="210" t="s">
        <v>197</v>
      </c>
      <c r="H144" s="211">
        <v>214.59999999999999</v>
      </c>
      <c r="I144" s="212"/>
      <c r="J144" s="213">
        <f>ROUND(I144*H144,2)</f>
        <v>0</v>
      </c>
      <c r="K144" s="209" t="s">
        <v>2650</v>
      </c>
      <c r="L144" s="47"/>
      <c r="M144" s="214" t="s">
        <v>19</v>
      </c>
      <c r="N144" s="215" t="s">
        <v>40</v>
      </c>
      <c r="O144" s="87"/>
      <c r="P144" s="216">
        <f>O144*H144</f>
        <v>0</v>
      </c>
      <c r="Q144" s="216">
        <v>0</v>
      </c>
      <c r="R144" s="216">
        <f>Q144*H144</f>
        <v>0</v>
      </c>
      <c r="S144" s="216">
        <v>0</v>
      </c>
      <c r="T144" s="217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18" t="s">
        <v>273</v>
      </c>
      <c r="AT144" s="218" t="s">
        <v>161</v>
      </c>
      <c r="AU144" s="218" t="s">
        <v>79</v>
      </c>
      <c r="AY144" s="20" t="s">
        <v>159</v>
      </c>
      <c r="BE144" s="219">
        <f>IF(N144="základní",J144,0)</f>
        <v>0</v>
      </c>
      <c r="BF144" s="219">
        <f>IF(N144="snížená",J144,0)</f>
        <v>0</v>
      </c>
      <c r="BG144" s="219">
        <f>IF(N144="zákl. přenesená",J144,0)</f>
        <v>0</v>
      </c>
      <c r="BH144" s="219">
        <f>IF(N144="sníž. přenesená",J144,0)</f>
        <v>0</v>
      </c>
      <c r="BI144" s="219">
        <f>IF(N144="nulová",J144,0)</f>
        <v>0</v>
      </c>
      <c r="BJ144" s="20" t="s">
        <v>77</v>
      </c>
      <c r="BK144" s="219">
        <f>ROUND(I144*H144,2)</f>
        <v>0</v>
      </c>
      <c r="BL144" s="20" t="s">
        <v>273</v>
      </c>
      <c r="BM144" s="218" t="s">
        <v>541</v>
      </c>
    </row>
    <row r="145" s="2" customFormat="1" ht="16.5" customHeight="1">
      <c r="A145" s="41"/>
      <c r="B145" s="42"/>
      <c r="C145" s="207" t="s">
        <v>469</v>
      </c>
      <c r="D145" s="207" t="s">
        <v>161</v>
      </c>
      <c r="E145" s="208" t="s">
        <v>2804</v>
      </c>
      <c r="F145" s="209" t="s">
        <v>2805</v>
      </c>
      <c r="G145" s="210" t="s">
        <v>197</v>
      </c>
      <c r="H145" s="211">
        <v>220.40000000000001</v>
      </c>
      <c r="I145" s="212"/>
      <c r="J145" s="213">
        <f>ROUND(I145*H145,2)</f>
        <v>0</v>
      </c>
      <c r="K145" s="209" t="s">
        <v>2650</v>
      </c>
      <c r="L145" s="47"/>
      <c r="M145" s="214" t="s">
        <v>19</v>
      </c>
      <c r="N145" s="215" t="s">
        <v>40</v>
      </c>
      <c r="O145" s="87"/>
      <c r="P145" s="216">
        <f>O145*H145</f>
        <v>0</v>
      </c>
      <c r="Q145" s="216">
        <v>0</v>
      </c>
      <c r="R145" s="216">
        <f>Q145*H145</f>
        <v>0</v>
      </c>
      <c r="S145" s="216">
        <v>0</v>
      </c>
      <c r="T145" s="217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18" t="s">
        <v>273</v>
      </c>
      <c r="AT145" s="218" t="s">
        <v>161</v>
      </c>
      <c r="AU145" s="218" t="s">
        <v>79</v>
      </c>
      <c r="AY145" s="20" t="s">
        <v>159</v>
      </c>
      <c r="BE145" s="219">
        <f>IF(N145="základní",J145,0)</f>
        <v>0</v>
      </c>
      <c r="BF145" s="219">
        <f>IF(N145="snížená",J145,0)</f>
        <v>0</v>
      </c>
      <c r="BG145" s="219">
        <f>IF(N145="zákl. přenesená",J145,0)</f>
        <v>0</v>
      </c>
      <c r="BH145" s="219">
        <f>IF(N145="sníž. přenesená",J145,0)</f>
        <v>0</v>
      </c>
      <c r="BI145" s="219">
        <f>IF(N145="nulová",J145,0)</f>
        <v>0</v>
      </c>
      <c r="BJ145" s="20" t="s">
        <v>77</v>
      </c>
      <c r="BK145" s="219">
        <f>ROUND(I145*H145,2)</f>
        <v>0</v>
      </c>
      <c r="BL145" s="20" t="s">
        <v>273</v>
      </c>
      <c r="BM145" s="218" t="s">
        <v>868</v>
      </c>
    </row>
    <row r="146" s="2" customFormat="1" ht="16.5" customHeight="1">
      <c r="A146" s="41"/>
      <c r="B146" s="42"/>
      <c r="C146" s="207" t="s">
        <v>474</v>
      </c>
      <c r="D146" s="207" t="s">
        <v>161</v>
      </c>
      <c r="E146" s="208" t="s">
        <v>2806</v>
      </c>
      <c r="F146" s="209" t="s">
        <v>2807</v>
      </c>
      <c r="G146" s="210" t="s">
        <v>197</v>
      </c>
      <c r="H146" s="211">
        <v>220.40000000000001</v>
      </c>
      <c r="I146" s="212"/>
      <c r="J146" s="213">
        <f>ROUND(I146*H146,2)</f>
        <v>0</v>
      </c>
      <c r="K146" s="209" t="s">
        <v>2650</v>
      </c>
      <c r="L146" s="47"/>
      <c r="M146" s="214" t="s">
        <v>19</v>
      </c>
      <c r="N146" s="215" t="s">
        <v>40</v>
      </c>
      <c r="O146" s="87"/>
      <c r="P146" s="216">
        <f>O146*H146</f>
        <v>0</v>
      </c>
      <c r="Q146" s="216">
        <v>0</v>
      </c>
      <c r="R146" s="216">
        <f>Q146*H146</f>
        <v>0</v>
      </c>
      <c r="S146" s="216">
        <v>0</v>
      </c>
      <c r="T146" s="217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18" t="s">
        <v>273</v>
      </c>
      <c r="AT146" s="218" t="s">
        <v>161</v>
      </c>
      <c r="AU146" s="218" t="s">
        <v>79</v>
      </c>
      <c r="AY146" s="20" t="s">
        <v>159</v>
      </c>
      <c r="BE146" s="219">
        <f>IF(N146="základní",J146,0)</f>
        <v>0</v>
      </c>
      <c r="BF146" s="219">
        <f>IF(N146="snížená",J146,0)</f>
        <v>0</v>
      </c>
      <c r="BG146" s="219">
        <f>IF(N146="zákl. přenesená",J146,0)</f>
        <v>0</v>
      </c>
      <c r="BH146" s="219">
        <f>IF(N146="sníž. přenesená",J146,0)</f>
        <v>0</v>
      </c>
      <c r="BI146" s="219">
        <f>IF(N146="nulová",J146,0)</f>
        <v>0</v>
      </c>
      <c r="BJ146" s="20" t="s">
        <v>77</v>
      </c>
      <c r="BK146" s="219">
        <f>ROUND(I146*H146,2)</f>
        <v>0</v>
      </c>
      <c r="BL146" s="20" t="s">
        <v>273</v>
      </c>
      <c r="BM146" s="218" t="s">
        <v>878</v>
      </c>
    </row>
    <row r="147" s="2" customFormat="1" ht="16.5" customHeight="1">
      <c r="A147" s="41"/>
      <c r="B147" s="42"/>
      <c r="C147" s="207" t="s">
        <v>481</v>
      </c>
      <c r="D147" s="207" t="s">
        <v>161</v>
      </c>
      <c r="E147" s="208" t="s">
        <v>2808</v>
      </c>
      <c r="F147" s="209" t="s">
        <v>2809</v>
      </c>
      <c r="G147" s="210" t="s">
        <v>235</v>
      </c>
      <c r="H147" s="211">
        <v>202</v>
      </c>
      <c r="I147" s="212"/>
      <c r="J147" s="213">
        <f>ROUND(I147*H147,2)</f>
        <v>0</v>
      </c>
      <c r="K147" s="209" t="s">
        <v>2650</v>
      </c>
      <c r="L147" s="47"/>
      <c r="M147" s="214" t="s">
        <v>19</v>
      </c>
      <c r="N147" s="215" t="s">
        <v>40</v>
      </c>
      <c r="O147" s="87"/>
      <c r="P147" s="216">
        <f>O147*H147</f>
        <v>0</v>
      </c>
      <c r="Q147" s="216">
        <v>0</v>
      </c>
      <c r="R147" s="216">
        <f>Q147*H147</f>
        <v>0</v>
      </c>
      <c r="S147" s="216">
        <v>0</v>
      </c>
      <c r="T147" s="217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18" t="s">
        <v>273</v>
      </c>
      <c r="AT147" s="218" t="s">
        <v>161</v>
      </c>
      <c r="AU147" s="218" t="s">
        <v>79</v>
      </c>
      <c r="AY147" s="20" t="s">
        <v>159</v>
      </c>
      <c r="BE147" s="219">
        <f>IF(N147="základní",J147,0)</f>
        <v>0</v>
      </c>
      <c r="BF147" s="219">
        <f>IF(N147="snížená",J147,0)</f>
        <v>0</v>
      </c>
      <c r="BG147" s="219">
        <f>IF(N147="zákl. přenesená",J147,0)</f>
        <v>0</v>
      </c>
      <c r="BH147" s="219">
        <f>IF(N147="sníž. přenesená",J147,0)</f>
        <v>0</v>
      </c>
      <c r="BI147" s="219">
        <f>IF(N147="nulová",J147,0)</f>
        <v>0</v>
      </c>
      <c r="BJ147" s="20" t="s">
        <v>77</v>
      </c>
      <c r="BK147" s="219">
        <f>ROUND(I147*H147,2)</f>
        <v>0</v>
      </c>
      <c r="BL147" s="20" t="s">
        <v>273</v>
      </c>
      <c r="BM147" s="218" t="s">
        <v>892</v>
      </c>
    </row>
    <row r="148" s="2" customFormat="1" ht="16.5" customHeight="1">
      <c r="A148" s="41"/>
      <c r="B148" s="42"/>
      <c r="C148" s="207" t="s">
        <v>488</v>
      </c>
      <c r="D148" s="207" t="s">
        <v>161</v>
      </c>
      <c r="E148" s="208" t="s">
        <v>2810</v>
      </c>
      <c r="F148" s="209" t="s">
        <v>2811</v>
      </c>
      <c r="G148" s="210" t="s">
        <v>235</v>
      </c>
      <c r="H148" s="211">
        <v>202</v>
      </c>
      <c r="I148" s="212"/>
      <c r="J148" s="213">
        <f>ROUND(I148*H148,2)</f>
        <v>0</v>
      </c>
      <c r="K148" s="209" t="s">
        <v>2650</v>
      </c>
      <c r="L148" s="47"/>
      <c r="M148" s="214" t="s">
        <v>19</v>
      </c>
      <c r="N148" s="215" t="s">
        <v>40</v>
      </c>
      <c r="O148" s="87"/>
      <c r="P148" s="216">
        <f>O148*H148</f>
        <v>0</v>
      </c>
      <c r="Q148" s="216">
        <v>0</v>
      </c>
      <c r="R148" s="216">
        <f>Q148*H148</f>
        <v>0</v>
      </c>
      <c r="S148" s="216">
        <v>0</v>
      </c>
      <c r="T148" s="217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18" t="s">
        <v>273</v>
      </c>
      <c r="AT148" s="218" t="s">
        <v>161</v>
      </c>
      <c r="AU148" s="218" t="s">
        <v>79</v>
      </c>
      <c r="AY148" s="20" t="s">
        <v>159</v>
      </c>
      <c r="BE148" s="219">
        <f>IF(N148="základní",J148,0)</f>
        <v>0</v>
      </c>
      <c r="BF148" s="219">
        <f>IF(N148="snížená",J148,0)</f>
        <v>0</v>
      </c>
      <c r="BG148" s="219">
        <f>IF(N148="zákl. přenesená",J148,0)</f>
        <v>0</v>
      </c>
      <c r="BH148" s="219">
        <f>IF(N148="sníž. přenesená",J148,0)</f>
        <v>0</v>
      </c>
      <c r="BI148" s="219">
        <f>IF(N148="nulová",J148,0)</f>
        <v>0</v>
      </c>
      <c r="BJ148" s="20" t="s">
        <v>77</v>
      </c>
      <c r="BK148" s="219">
        <f>ROUND(I148*H148,2)</f>
        <v>0</v>
      </c>
      <c r="BL148" s="20" t="s">
        <v>273</v>
      </c>
      <c r="BM148" s="218" t="s">
        <v>904</v>
      </c>
    </row>
    <row r="149" s="2" customFormat="1" ht="16.5" customHeight="1">
      <c r="A149" s="41"/>
      <c r="B149" s="42"/>
      <c r="C149" s="207" t="s">
        <v>495</v>
      </c>
      <c r="D149" s="207" t="s">
        <v>161</v>
      </c>
      <c r="E149" s="208" t="s">
        <v>2812</v>
      </c>
      <c r="F149" s="209" t="s">
        <v>2813</v>
      </c>
      <c r="G149" s="210" t="s">
        <v>197</v>
      </c>
      <c r="H149" s="211">
        <v>11.800000000000001</v>
      </c>
      <c r="I149" s="212"/>
      <c r="J149" s="213">
        <f>ROUND(I149*H149,2)</f>
        <v>0</v>
      </c>
      <c r="K149" s="209" t="s">
        <v>2650</v>
      </c>
      <c r="L149" s="47"/>
      <c r="M149" s="214" t="s">
        <v>19</v>
      </c>
      <c r="N149" s="215" t="s">
        <v>40</v>
      </c>
      <c r="O149" s="87"/>
      <c r="P149" s="216">
        <f>O149*H149</f>
        <v>0</v>
      </c>
      <c r="Q149" s="216">
        <v>0</v>
      </c>
      <c r="R149" s="216">
        <f>Q149*H149</f>
        <v>0</v>
      </c>
      <c r="S149" s="216">
        <v>0</v>
      </c>
      <c r="T149" s="217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18" t="s">
        <v>273</v>
      </c>
      <c r="AT149" s="218" t="s">
        <v>161</v>
      </c>
      <c r="AU149" s="218" t="s">
        <v>79</v>
      </c>
      <c r="AY149" s="20" t="s">
        <v>159</v>
      </c>
      <c r="BE149" s="219">
        <f>IF(N149="základní",J149,0)</f>
        <v>0</v>
      </c>
      <c r="BF149" s="219">
        <f>IF(N149="snížená",J149,0)</f>
        <v>0</v>
      </c>
      <c r="BG149" s="219">
        <f>IF(N149="zákl. přenesená",J149,0)</f>
        <v>0</v>
      </c>
      <c r="BH149" s="219">
        <f>IF(N149="sníž. přenesená",J149,0)</f>
        <v>0</v>
      </c>
      <c r="BI149" s="219">
        <f>IF(N149="nulová",J149,0)</f>
        <v>0</v>
      </c>
      <c r="BJ149" s="20" t="s">
        <v>77</v>
      </c>
      <c r="BK149" s="219">
        <f>ROUND(I149*H149,2)</f>
        <v>0</v>
      </c>
      <c r="BL149" s="20" t="s">
        <v>273</v>
      </c>
      <c r="BM149" s="218" t="s">
        <v>911</v>
      </c>
    </row>
    <row r="150" s="2" customFormat="1" ht="16.5" customHeight="1">
      <c r="A150" s="41"/>
      <c r="B150" s="42"/>
      <c r="C150" s="207" t="s">
        <v>500</v>
      </c>
      <c r="D150" s="207" t="s">
        <v>161</v>
      </c>
      <c r="E150" s="208" t="s">
        <v>2814</v>
      </c>
      <c r="F150" s="209" t="s">
        <v>2815</v>
      </c>
      <c r="G150" s="210" t="s">
        <v>228</v>
      </c>
      <c r="H150" s="211">
        <v>0.35599999999999998</v>
      </c>
      <c r="I150" s="212"/>
      <c r="J150" s="213">
        <f>ROUND(I150*H150,2)</f>
        <v>0</v>
      </c>
      <c r="K150" s="209" t="s">
        <v>2650</v>
      </c>
      <c r="L150" s="47"/>
      <c r="M150" s="214" t="s">
        <v>19</v>
      </c>
      <c r="N150" s="215" t="s">
        <v>40</v>
      </c>
      <c r="O150" s="87"/>
      <c r="P150" s="216">
        <f>O150*H150</f>
        <v>0</v>
      </c>
      <c r="Q150" s="216">
        <v>0</v>
      </c>
      <c r="R150" s="216">
        <f>Q150*H150</f>
        <v>0</v>
      </c>
      <c r="S150" s="216">
        <v>0</v>
      </c>
      <c r="T150" s="217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18" t="s">
        <v>273</v>
      </c>
      <c r="AT150" s="218" t="s">
        <v>161</v>
      </c>
      <c r="AU150" s="218" t="s">
        <v>79</v>
      </c>
      <c r="AY150" s="20" t="s">
        <v>159</v>
      </c>
      <c r="BE150" s="219">
        <f>IF(N150="základní",J150,0)</f>
        <v>0</v>
      </c>
      <c r="BF150" s="219">
        <f>IF(N150="snížená",J150,0)</f>
        <v>0</v>
      </c>
      <c r="BG150" s="219">
        <f>IF(N150="zákl. přenesená",J150,0)</f>
        <v>0</v>
      </c>
      <c r="BH150" s="219">
        <f>IF(N150="sníž. přenesená",J150,0)</f>
        <v>0</v>
      </c>
      <c r="BI150" s="219">
        <f>IF(N150="nulová",J150,0)</f>
        <v>0</v>
      </c>
      <c r="BJ150" s="20" t="s">
        <v>77</v>
      </c>
      <c r="BK150" s="219">
        <f>ROUND(I150*H150,2)</f>
        <v>0</v>
      </c>
      <c r="BL150" s="20" t="s">
        <v>273</v>
      </c>
      <c r="BM150" s="218" t="s">
        <v>247</v>
      </c>
    </row>
    <row r="151" s="12" customFormat="1" ht="22.8" customHeight="1">
      <c r="A151" s="12"/>
      <c r="B151" s="191"/>
      <c r="C151" s="192"/>
      <c r="D151" s="193" t="s">
        <v>68</v>
      </c>
      <c r="E151" s="205" t="s">
        <v>101</v>
      </c>
      <c r="F151" s="205" t="s">
        <v>2816</v>
      </c>
      <c r="G151" s="192"/>
      <c r="H151" s="192"/>
      <c r="I151" s="195"/>
      <c r="J151" s="206">
        <f>BK151</f>
        <v>0</v>
      </c>
      <c r="K151" s="192"/>
      <c r="L151" s="197"/>
      <c r="M151" s="198"/>
      <c r="N151" s="199"/>
      <c r="O151" s="199"/>
      <c r="P151" s="200">
        <f>SUM(P152:P154)</f>
        <v>0</v>
      </c>
      <c r="Q151" s="199"/>
      <c r="R151" s="200">
        <f>SUM(R152:R154)</f>
        <v>0</v>
      </c>
      <c r="S151" s="199"/>
      <c r="T151" s="201">
        <f>SUM(T152:T154)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02" t="s">
        <v>77</v>
      </c>
      <c r="AT151" s="203" t="s">
        <v>68</v>
      </c>
      <c r="AU151" s="203" t="s">
        <v>77</v>
      </c>
      <c r="AY151" s="202" t="s">
        <v>159</v>
      </c>
      <c r="BK151" s="204">
        <f>SUM(BK152:BK154)</f>
        <v>0</v>
      </c>
    </row>
    <row r="152" s="2" customFormat="1" ht="16.5" customHeight="1">
      <c r="A152" s="41"/>
      <c r="B152" s="42"/>
      <c r="C152" s="207" t="s">
        <v>505</v>
      </c>
      <c r="D152" s="207" t="s">
        <v>161</v>
      </c>
      <c r="E152" s="208" t="s">
        <v>2817</v>
      </c>
      <c r="F152" s="209" t="s">
        <v>2818</v>
      </c>
      <c r="G152" s="210" t="s">
        <v>2819</v>
      </c>
      <c r="H152" s="211">
        <v>24</v>
      </c>
      <c r="I152" s="212"/>
      <c r="J152" s="213">
        <f>ROUND(I152*H152,2)</f>
        <v>0</v>
      </c>
      <c r="K152" s="209" t="s">
        <v>2650</v>
      </c>
      <c r="L152" s="47"/>
      <c r="M152" s="214" t="s">
        <v>19</v>
      </c>
      <c r="N152" s="215" t="s">
        <v>40</v>
      </c>
      <c r="O152" s="87"/>
      <c r="P152" s="216">
        <f>O152*H152</f>
        <v>0</v>
      </c>
      <c r="Q152" s="216">
        <v>0</v>
      </c>
      <c r="R152" s="216">
        <f>Q152*H152</f>
        <v>0</v>
      </c>
      <c r="S152" s="216">
        <v>0</v>
      </c>
      <c r="T152" s="217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18" t="s">
        <v>166</v>
      </c>
      <c r="AT152" s="218" t="s">
        <v>161</v>
      </c>
      <c r="AU152" s="218" t="s">
        <v>79</v>
      </c>
      <c r="AY152" s="20" t="s">
        <v>159</v>
      </c>
      <c r="BE152" s="219">
        <f>IF(N152="základní",J152,0)</f>
        <v>0</v>
      </c>
      <c r="BF152" s="219">
        <f>IF(N152="snížená",J152,0)</f>
        <v>0</v>
      </c>
      <c r="BG152" s="219">
        <f>IF(N152="zákl. přenesená",J152,0)</f>
        <v>0</v>
      </c>
      <c r="BH152" s="219">
        <f>IF(N152="sníž. přenesená",J152,0)</f>
        <v>0</v>
      </c>
      <c r="BI152" s="219">
        <f>IF(N152="nulová",J152,0)</f>
        <v>0</v>
      </c>
      <c r="BJ152" s="20" t="s">
        <v>77</v>
      </c>
      <c r="BK152" s="219">
        <f>ROUND(I152*H152,2)</f>
        <v>0</v>
      </c>
      <c r="BL152" s="20" t="s">
        <v>166</v>
      </c>
      <c r="BM152" s="218" t="s">
        <v>934</v>
      </c>
    </row>
    <row r="153" s="2" customFormat="1" ht="16.5" customHeight="1">
      <c r="A153" s="41"/>
      <c r="B153" s="42"/>
      <c r="C153" s="207" t="s">
        <v>511</v>
      </c>
      <c r="D153" s="207" t="s">
        <v>161</v>
      </c>
      <c r="E153" s="208" t="s">
        <v>2820</v>
      </c>
      <c r="F153" s="209" t="s">
        <v>2821</v>
      </c>
      <c r="G153" s="210" t="s">
        <v>2819</v>
      </c>
      <c r="H153" s="211">
        <v>4</v>
      </c>
      <c r="I153" s="212"/>
      <c r="J153" s="213">
        <f>ROUND(I153*H153,2)</f>
        <v>0</v>
      </c>
      <c r="K153" s="209" t="s">
        <v>2650</v>
      </c>
      <c r="L153" s="47"/>
      <c r="M153" s="214" t="s">
        <v>19</v>
      </c>
      <c r="N153" s="215" t="s">
        <v>40</v>
      </c>
      <c r="O153" s="87"/>
      <c r="P153" s="216">
        <f>O153*H153</f>
        <v>0</v>
      </c>
      <c r="Q153" s="216">
        <v>0</v>
      </c>
      <c r="R153" s="216">
        <f>Q153*H153</f>
        <v>0</v>
      </c>
      <c r="S153" s="216">
        <v>0</v>
      </c>
      <c r="T153" s="217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18" t="s">
        <v>166</v>
      </c>
      <c r="AT153" s="218" t="s">
        <v>161</v>
      </c>
      <c r="AU153" s="218" t="s">
        <v>79</v>
      </c>
      <c r="AY153" s="20" t="s">
        <v>159</v>
      </c>
      <c r="BE153" s="219">
        <f>IF(N153="základní",J153,0)</f>
        <v>0</v>
      </c>
      <c r="BF153" s="219">
        <f>IF(N153="snížená",J153,0)</f>
        <v>0</v>
      </c>
      <c r="BG153" s="219">
        <f>IF(N153="zákl. přenesená",J153,0)</f>
        <v>0</v>
      </c>
      <c r="BH153" s="219">
        <f>IF(N153="sníž. přenesená",J153,0)</f>
        <v>0</v>
      </c>
      <c r="BI153" s="219">
        <f>IF(N153="nulová",J153,0)</f>
        <v>0</v>
      </c>
      <c r="BJ153" s="20" t="s">
        <v>77</v>
      </c>
      <c r="BK153" s="219">
        <f>ROUND(I153*H153,2)</f>
        <v>0</v>
      </c>
      <c r="BL153" s="20" t="s">
        <v>166</v>
      </c>
      <c r="BM153" s="218" t="s">
        <v>944</v>
      </c>
    </row>
    <row r="154" s="2" customFormat="1" ht="16.5" customHeight="1">
      <c r="A154" s="41"/>
      <c r="B154" s="42"/>
      <c r="C154" s="207" t="s">
        <v>516</v>
      </c>
      <c r="D154" s="207" t="s">
        <v>161</v>
      </c>
      <c r="E154" s="208" t="s">
        <v>2822</v>
      </c>
      <c r="F154" s="209" t="s">
        <v>2823</v>
      </c>
      <c r="G154" s="210" t="s">
        <v>2819</v>
      </c>
      <c r="H154" s="211">
        <v>6</v>
      </c>
      <c r="I154" s="212"/>
      <c r="J154" s="213">
        <f>ROUND(I154*H154,2)</f>
        <v>0</v>
      </c>
      <c r="K154" s="209" t="s">
        <v>2650</v>
      </c>
      <c r="L154" s="47"/>
      <c r="M154" s="284" t="s">
        <v>19</v>
      </c>
      <c r="N154" s="285" t="s">
        <v>40</v>
      </c>
      <c r="O154" s="282"/>
      <c r="P154" s="286">
        <f>O154*H154</f>
        <v>0</v>
      </c>
      <c r="Q154" s="286">
        <v>0</v>
      </c>
      <c r="R154" s="286">
        <f>Q154*H154</f>
        <v>0</v>
      </c>
      <c r="S154" s="286">
        <v>0</v>
      </c>
      <c r="T154" s="287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18" t="s">
        <v>166</v>
      </c>
      <c r="AT154" s="218" t="s">
        <v>161</v>
      </c>
      <c r="AU154" s="218" t="s">
        <v>79</v>
      </c>
      <c r="AY154" s="20" t="s">
        <v>159</v>
      </c>
      <c r="BE154" s="219">
        <f>IF(N154="základní",J154,0)</f>
        <v>0</v>
      </c>
      <c r="BF154" s="219">
        <f>IF(N154="snížená",J154,0)</f>
        <v>0</v>
      </c>
      <c r="BG154" s="219">
        <f>IF(N154="zákl. přenesená",J154,0)</f>
        <v>0</v>
      </c>
      <c r="BH154" s="219">
        <f>IF(N154="sníž. přenesená",J154,0)</f>
        <v>0</v>
      </c>
      <c r="BI154" s="219">
        <f>IF(N154="nulová",J154,0)</f>
        <v>0</v>
      </c>
      <c r="BJ154" s="20" t="s">
        <v>77</v>
      </c>
      <c r="BK154" s="219">
        <f>ROUND(I154*H154,2)</f>
        <v>0</v>
      </c>
      <c r="BL154" s="20" t="s">
        <v>166</v>
      </c>
      <c r="BM154" s="218" t="s">
        <v>959</v>
      </c>
    </row>
    <row r="155" s="2" customFormat="1" ht="6.96" customHeight="1">
      <c r="A155" s="41"/>
      <c r="B155" s="62"/>
      <c r="C155" s="63"/>
      <c r="D155" s="63"/>
      <c r="E155" s="63"/>
      <c r="F155" s="63"/>
      <c r="G155" s="63"/>
      <c r="H155" s="63"/>
      <c r="I155" s="63"/>
      <c r="J155" s="63"/>
      <c r="K155" s="63"/>
      <c r="L155" s="47"/>
      <c r="M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</row>
  </sheetData>
  <sheetProtection sheet="1" autoFilter="0" formatColumns="0" formatRows="0" objects="1" scenarios="1" spinCount="100000" saltValue="0llIe/xx5rjek18zzbzrGLAUuEVXzlxBfy1coRLvUoC6Oy/LjetSoOTApMia8ZG5jWc8dvogou7/DvWVzMCKAQ==" hashValue="kuqyGDnVZIaLIhjJMJaqJtO6AkJhtErR6JloidRBqYt8ZG1U2fGz1c7UDCl+B7TqIJnAZ1hU2dGBJ4l4xmpqkg==" algorithmName="SHA-512" password="CC35"/>
  <autoFilter ref="C84:K154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91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79</v>
      </c>
    </row>
    <row r="4" s="1" customFormat="1" ht="24.96" customHeight="1">
      <c r="B4" s="23"/>
      <c r="D4" s="133" t="s">
        <v>104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Domov pro seniory Náměšť nad Oslavou - úspory energií-revize 1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105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2824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29. 4. 2024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tr">
        <f>IF('Rekapitulace stavby'!AN10="","",'Rekapitulace stavby'!AN10)</f>
        <v/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tr">
        <f>IF('Rekapitulace stavby'!E11="","",'Rekapitulace stavby'!E11)</f>
        <v xml:space="preserve"> </v>
      </c>
      <c r="F15" s="41"/>
      <c r="G15" s="41"/>
      <c r="H15" s="41"/>
      <c r="I15" s="135" t="s">
        <v>27</v>
      </c>
      <c r="J15" s="139" t="str">
        <f>IF('Rekapitulace stavby'!AN11="","",'Rekapitulace stavby'!AN11)</f>
        <v/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28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27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30</v>
      </c>
      <c r="E20" s="41"/>
      <c r="F20" s="41"/>
      <c r="G20" s="41"/>
      <c r="H20" s="41"/>
      <c r="I20" s="135" t="s">
        <v>26</v>
      </c>
      <c r="J20" s="139" t="str">
        <f>IF('Rekapitulace stavby'!AN16="","",'Rekapitulace stavby'!AN16)</f>
        <v/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tr">
        <f>IF('Rekapitulace stavby'!E17="","",'Rekapitulace stavby'!E17)</f>
        <v xml:space="preserve"> </v>
      </c>
      <c r="F21" s="41"/>
      <c r="G21" s="41"/>
      <c r="H21" s="41"/>
      <c r="I21" s="135" t="s">
        <v>27</v>
      </c>
      <c r="J21" s="139" t="str">
        <f>IF('Rekapitulace stavby'!AN17="","",'Rekapitulace stavby'!AN17)</f>
        <v/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32</v>
      </c>
      <c r="E23" s="41"/>
      <c r="F23" s="41"/>
      <c r="G23" s="41"/>
      <c r="H23" s="41"/>
      <c r="I23" s="135" t="s">
        <v>26</v>
      </c>
      <c r="J23" s="139" t="str">
        <f>IF('Rekapitulace stavby'!AN19="","",'Rekapitulace stavby'!AN19)</f>
        <v/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tr">
        <f>IF('Rekapitulace stavby'!E20="","",'Rekapitulace stavby'!E20)</f>
        <v xml:space="preserve"> </v>
      </c>
      <c r="F24" s="41"/>
      <c r="G24" s="41"/>
      <c r="H24" s="41"/>
      <c r="I24" s="135" t="s">
        <v>27</v>
      </c>
      <c r="J24" s="139" t="str">
        <f>IF('Rekapitulace stavby'!AN20="","",'Rekapitulace stavby'!AN20)</f>
        <v/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33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35</v>
      </c>
      <c r="E30" s="41"/>
      <c r="F30" s="41"/>
      <c r="G30" s="41"/>
      <c r="H30" s="41"/>
      <c r="I30" s="41"/>
      <c r="J30" s="147">
        <f>ROUND(J86,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37</v>
      </c>
      <c r="G32" s="41"/>
      <c r="H32" s="41"/>
      <c r="I32" s="148" t="s">
        <v>36</v>
      </c>
      <c r="J32" s="148" t="s">
        <v>38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39</v>
      </c>
      <c r="E33" s="135" t="s">
        <v>40</v>
      </c>
      <c r="F33" s="150">
        <f>ROUND((SUM(BE86:BE160)),  2)</f>
        <v>0</v>
      </c>
      <c r="G33" s="41"/>
      <c r="H33" s="41"/>
      <c r="I33" s="151">
        <v>0.20999999999999999</v>
      </c>
      <c r="J33" s="150">
        <f>ROUND(((SUM(BE86:BE160))*I33),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41</v>
      </c>
      <c r="F34" s="150">
        <f>ROUND((SUM(BF86:BF160)),  2)</f>
        <v>0</v>
      </c>
      <c r="G34" s="41"/>
      <c r="H34" s="41"/>
      <c r="I34" s="151">
        <v>0.12</v>
      </c>
      <c r="J34" s="150">
        <f>ROUND(((SUM(BF86:BF160))*I34),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42</v>
      </c>
      <c r="F35" s="150">
        <f>ROUND((SUM(BG86:BG160)),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43</v>
      </c>
      <c r="F36" s="150">
        <f>ROUND((SUM(BH86:BH160)),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44</v>
      </c>
      <c r="F37" s="150">
        <f>ROUND((SUM(BI86:BI160)),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45</v>
      </c>
      <c r="E39" s="154"/>
      <c r="F39" s="154"/>
      <c r="G39" s="155" t="s">
        <v>46</v>
      </c>
      <c r="H39" s="156" t="s">
        <v>47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107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Domov pro seniory Náměšť nad Oslavou - úspory energií-revize 1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105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05 - MaR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29. 4. 2024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 xml:space="preserve"> </v>
      </c>
      <c r="G54" s="43"/>
      <c r="H54" s="43"/>
      <c r="I54" s="35" t="s">
        <v>30</v>
      </c>
      <c r="J54" s="39" t="str">
        <f>E21</f>
        <v xml:space="preserve"> 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28</v>
      </c>
      <c r="D55" s="43"/>
      <c r="E55" s="43"/>
      <c r="F55" s="30" t="str">
        <f>IF(E18="","",E18)</f>
        <v>Vyplň údaj</v>
      </c>
      <c r="G55" s="43"/>
      <c r="H55" s="43"/>
      <c r="I55" s="35" t="s">
        <v>32</v>
      </c>
      <c r="J55" s="39" t="str">
        <f>E24</f>
        <v xml:space="preserve"> 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108</v>
      </c>
      <c r="D57" s="165"/>
      <c r="E57" s="165"/>
      <c r="F57" s="165"/>
      <c r="G57" s="165"/>
      <c r="H57" s="165"/>
      <c r="I57" s="165"/>
      <c r="J57" s="166" t="s">
        <v>109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67</v>
      </c>
      <c r="D59" s="43"/>
      <c r="E59" s="43"/>
      <c r="F59" s="43"/>
      <c r="G59" s="43"/>
      <c r="H59" s="43"/>
      <c r="I59" s="43"/>
      <c r="J59" s="105">
        <f>J86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110</v>
      </c>
    </row>
    <row r="60" s="9" customFormat="1" ht="24.96" customHeight="1">
      <c r="A60" s="9"/>
      <c r="B60" s="168"/>
      <c r="C60" s="169"/>
      <c r="D60" s="170" t="s">
        <v>2825</v>
      </c>
      <c r="E60" s="171"/>
      <c r="F60" s="171"/>
      <c r="G60" s="171"/>
      <c r="H60" s="171"/>
      <c r="I60" s="171"/>
      <c r="J60" s="172">
        <f>J87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2685</v>
      </c>
      <c r="E61" s="177"/>
      <c r="F61" s="177"/>
      <c r="G61" s="177"/>
      <c r="H61" s="177"/>
      <c r="I61" s="177"/>
      <c r="J61" s="178">
        <f>J88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2826</v>
      </c>
      <c r="E62" s="177"/>
      <c r="F62" s="177"/>
      <c r="G62" s="177"/>
      <c r="H62" s="177"/>
      <c r="I62" s="177"/>
      <c r="J62" s="178">
        <f>J97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2827</v>
      </c>
      <c r="E63" s="177"/>
      <c r="F63" s="177"/>
      <c r="G63" s="177"/>
      <c r="H63" s="177"/>
      <c r="I63" s="177"/>
      <c r="J63" s="178">
        <f>J102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2828</v>
      </c>
      <c r="E64" s="177"/>
      <c r="F64" s="177"/>
      <c r="G64" s="177"/>
      <c r="H64" s="177"/>
      <c r="I64" s="177"/>
      <c r="J64" s="178">
        <f>J112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4"/>
      <c r="C65" s="175"/>
      <c r="D65" s="176" t="s">
        <v>2829</v>
      </c>
      <c r="E65" s="177"/>
      <c r="F65" s="177"/>
      <c r="G65" s="177"/>
      <c r="H65" s="177"/>
      <c r="I65" s="177"/>
      <c r="J65" s="178">
        <f>J147</f>
        <v>0</v>
      </c>
      <c r="K65" s="175"/>
      <c r="L65" s="17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4"/>
      <c r="C66" s="175"/>
      <c r="D66" s="176" t="s">
        <v>2830</v>
      </c>
      <c r="E66" s="177"/>
      <c r="F66" s="177"/>
      <c r="G66" s="177"/>
      <c r="H66" s="177"/>
      <c r="I66" s="177"/>
      <c r="J66" s="178">
        <f>J155</f>
        <v>0</v>
      </c>
      <c r="K66" s="175"/>
      <c r="L66" s="17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41"/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137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68" s="2" customFormat="1" ht="6.96" customHeight="1">
      <c r="A68" s="41"/>
      <c r="B68" s="62"/>
      <c r="C68" s="63"/>
      <c r="D68" s="63"/>
      <c r="E68" s="63"/>
      <c r="F68" s="63"/>
      <c r="G68" s="63"/>
      <c r="H68" s="63"/>
      <c r="I68" s="63"/>
      <c r="J68" s="63"/>
      <c r="K68" s="63"/>
      <c r="L68" s="137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72" s="2" customFormat="1" ht="6.96" customHeight="1">
      <c r="A72" s="41"/>
      <c r="B72" s="64"/>
      <c r="C72" s="65"/>
      <c r="D72" s="65"/>
      <c r="E72" s="65"/>
      <c r="F72" s="65"/>
      <c r="G72" s="65"/>
      <c r="H72" s="65"/>
      <c r="I72" s="65"/>
      <c r="J72" s="65"/>
      <c r="K72" s="65"/>
      <c r="L72" s="13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24.96" customHeight="1">
      <c r="A73" s="41"/>
      <c r="B73" s="42"/>
      <c r="C73" s="26" t="s">
        <v>144</v>
      </c>
      <c r="D73" s="43"/>
      <c r="E73" s="43"/>
      <c r="F73" s="43"/>
      <c r="G73" s="43"/>
      <c r="H73" s="43"/>
      <c r="I73" s="43"/>
      <c r="J73" s="43"/>
      <c r="K73" s="43"/>
      <c r="L73" s="13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16</v>
      </c>
      <c r="D75" s="43"/>
      <c r="E75" s="43"/>
      <c r="F75" s="43"/>
      <c r="G75" s="43"/>
      <c r="H75" s="43"/>
      <c r="I75" s="43"/>
      <c r="J75" s="43"/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6.5" customHeight="1">
      <c r="A76" s="41"/>
      <c r="B76" s="42"/>
      <c r="C76" s="43"/>
      <c r="D76" s="43"/>
      <c r="E76" s="163" t="str">
        <f>E7</f>
        <v>Domov pro seniory Náměšť nad Oslavou - úspory energií-revize 1</v>
      </c>
      <c r="F76" s="35"/>
      <c r="G76" s="35"/>
      <c r="H76" s="35"/>
      <c r="I76" s="43"/>
      <c r="J76" s="43"/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105</v>
      </c>
      <c r="D77" s="43"/>
      <c r="E77" s="43"/>
      <c r="F77" s="43"/>
      <c r="G77" s="43"/>
      <c r="H77" s="43"/>
      <c r="I77" s="43"/>
      <c r="J77" s="43"/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6.5" customHeight="1">
      <c r="A78" s="41"/>
      <c r="B78" s="42"/>
      <c r="C78" s="43"/>
      <c r="D78" s="43"/>
      <c r="E78" s="72" t="str">
        <f>E9</f>
        <v>05 - MaR</v>
      </c>
      <c r="F78" s="43"/>
      <c r="G78" s="43"/>
      <c r="H78" s="43"/>
      <c r="I78" s="43"/>
      <c r="J78" s="43"/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21</v>
      </c>
      <c r="D80" s="43"/>
      <c r="E80" s="43"/>
      <c r="F80" s="30" t="str">
        <f>F12</f>
        <v xml:space="preserve"> </v>
      </c>
      <c r="G80" s="43"/>
      <c r="H80" s="43"/>
      <c r="I80" s="35" t="s">
        <v>23</v>
      </c>
      <c r="J80" s="75" t="str">
        <f>IF(J12="","",J12)</f>
        <v>29. 4. 2024</v>
      </c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5.15" customHeight="1">
      <c r="A82" s="41"/>
      <c r="B82" s="42"/>
      <c r="C82" s="35" t="s">
        <v>25</v>
      </c>
      <c r="D82" s="43"/>
      <c r="E82" s="43"/>
      <c r="F82" s="30" t="str">
        <f>E15</f>
        <v xml:space="preserve"> </v>
      </c>
      <c r="G82" s="43"/>
      <c r="H82" s="43"/>
      <c r="I82" s="35" t="s">
        <v>30</v>
      </c>
      <c r="J82" s="39" t="str">
        <f>E21</f>
        <v xml:space="preserve"> </v>
      </c>
      <c r="K82" s="4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5.15" customHeight="1">
      <c r="A83" s="41"/>
      <c r="B83" s="42"/>
      <c r="C83" s="35" t="s">
        <v>28</v>
      </c>
      <c r="D83" s="43"/>
      <c r="E83" s="43"/>
      <c r="F83" s="30" t="str">
        <f>IF(E18="","",E18)</f>
        <v>Vyplň údaj</v>
      </c>
      <c r="G83" s="43"/>
      <c r="H83" s="43"/>
      <c r="I83" s="35" t="s">
        <v>32</v>
      </c>
      <c r="J83" s="39" t="str">
        <f>E24</f>
        <v xml:space="preserve"> </v>
      </c>
      <c r="K83" s="43"/>
      <c r="L83" s="13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0.32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3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11" customFormat="1" ht="29.28" customHeight="1">
      <c r="A85" s="180"/>
      <c r="B85" s="181"/>
      <c r="C85" s="182" t="s">
        <v>145</v>
      </c>
      <c r="D85" s="183" t="s">
        <v>54</v>
      </c>
      <c r="E85" s="183" t="s">
        <v>50</v>
      </c>
      <c r="F85" s="183" t="s">
        <v>51</v>
      </c>
      <c r="G85" s="183" t="s">
        <v>146</v>
      </c>
      <c r="H85" s="183" t="s">
        <v>147</v>
      </c>
      <c r="I85" s="183" t="s">
        <v>148</v>
      </c>
      <c r="J85" s="183" t="s">
        <v>109</v>
      </c>
      <c r="K85" s="184" t="s">
        <v>149</v>
      </c>
      <c r="L85" s="185"/>
      <c r="M85" s="95" t="s">
        <v>19</v>
      </c>
      <c r="N85" s="96" t="s">
        <v>39</v>
      </c>
      <c r="O85" s="96" t="s">
        <v>150</v>
      </c>
      <c r="P85" s="96" t="s">
        <v>151</v>
      </c>
      <c r="Q85" s="96" t="s">
        <v>152</v>
      </c>
      <c r="R85" s="96" t="s">
        <v>153</v>
      </c>
      <c r="S85" s="96" t="s">
        <v>154</v>
      </c>
      <c r="T85" s="97" t="s">
        <v>155</v>
      </c>
      <c r="U85" s="180"/>
      <c r="V85" s="180"/>
      <c r="W85" s="180"/>
      <c r="X85" s="180"/>
      <c r="Y85" s="180"/>
      <c r="Z85" s="180"/>
      <c r="AA85" s="180"/>
      <c r="AB85" s="180"/>
      <c r="AC85" s="180"/>
      <c r="AD85" s="180"/>
      <c r="AE85" s="180"/>
    </row>
    <row r="86" s="2" customFormat="1" ht="22.8" customHeight="1">
      <c r="A86" s="41"/>
      <c r="B86" s="42"/>
      <c r="C86" s="102" t="s">
        <v>156</v>
      </c>
      <c r="D86" s="43"/>
      <c r="E86" s="43"/>
      <c r="F86" s="43"/>
      <c r="G86" s="43"/>
      <c r="H86" s="43"/>
      <c r="I86" s="43"/>
      <c r="J86" s="186">
        <f>BK86</f>
        <v>0</v>
      </c>
      <c r="K86" s="43"/>
      <c r="L86" s="47"/>
      <c r="M86" s="98"/>
      <c r="N86" s="187"/>
      <c r="O86" s="99"/>
      <c r="P86" s="188">
        <f>P87</f>
        <v>0</v>
      </c>
      <c r="Q86" s="99"/>
      <c r="R86" s="188">
        <f>R87</f>
        <v>0</v>
      </c>
      <c r="S86" s="99"/>
      <c r="T86" s="189">
        <f>T87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T86" s="20" t="s">
        <v>68</v>
      </c>
      <c r="AU86" s="20" t="s">
        <v>110</v>
      </c>
      <c r="BK86" s="190">
        <f>BK87</f>
        <v>0</v>
      </c>
    </row>
    <row r="87" s="12" customFormat="1" ht="25.92" customHeight="1">
      <c r="A87" s="12"/>
      <c r="B87" s="191"/>
      <c r="C87" s="192"/>
      <c r="D87" s="193" t="s">
        <v>68</v>
      </c>
      <c r="E87" s="194" t="s">
        <v>178</v>
      </c>
      <c r="F87" s="194" t="s">
        <v>90</v>
      </c>
      <c r="G87" s="192"/>
      <c r="H87" s="192"/>
      <c r="I87" s="195"/>
      <c r="J87" s="196">
        <f>BK87</f>
        <v>0</v>
      </c>
      <c r="K87" s="192"/>
      <c r="L87" s="197"/>
      <c r="M87" s="198"/>
      <c r="N87" s="199"/>
      <c r="O87" s="199"/>
      <c r="P87" s="200">
        <f>P88+P97+P102+P112+P147+P155</f>
        <v>0</v>
      </c>
      <c r="Q87" s="199"/>
      <c r="R87" s="200">
        <f>R88+R97+R102+R112+R147+R155</f>
        <v>0</v>
      </c>
      <c r="S87" s="199"/>
      <c r="T87" s="201">
        <f>T88+T97+T102+T112+T147+T155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2" t="s">
        <v>77</v>
      </c>
      <c r="AT87" s="203" t="s">
        <v>68</v>
      </c>
      <c r="AU87" s="203" t="s">
        <v>69</v>
      </c>
      <c r="AY87" s="202" t="s">
        <v>159</v>
      </c>
      <c r="BK87" s="204">
        <f>BK88+BK97+BK102+BK112+BK147+BK155</f>
        <v>0</v>
      </c>
    </row>
    <row r="88" s="12" customFormat="1" ht="22.8" customHeight="1">
      <c r="A88" s="12"/>
      <c r="B88" s="191"/>
      <c r="C88" s="192"/>
      <c r="D88" s="193" t="s">
        <v>68</v>
      </c>
      <c r="E88" s="205" t="s">
        <v>101</v>
      </c>
      <c r="F88" s="205" t="s">
        <v>2816</v>
      </c>
      <c r="G88" s="192"/>
      <c r="H88" s="192"/>
      <c r="I88" s="195"/>
      <c r="J88" s="206">
        <f>BK88</f>
        <v>0</v>
      </c>
      <c r="K88" s="192"/>
      <c r="L88" s="197"/>
      <c r="M88" s="198"/>
      <c r="N88" s="199"/>
      <c r="O88" s="199"/>
      <c r="P88" s="200">
        <f>SUM(P89:P96)</f>
        <v>0</v>
      </c>
      <c r="Q88" s="199"/>
      <c r="R88" s="200">
        <f>SUM(R89:R96)</f>
        <v>0</v>
      </c>
      <c r="S88" s="199"/>
      <c r="T88" s="201">
        <f>SUM(T89:T96)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2" t="s">
        <v>77</v>
      </c>
      <c r="AT88" s="203" t="s">
        <v>68</v>
      </c>
      <c r="AU88" s="203" t="s">
        <v>77</v>
      </c>
      <c r="AY88" s="202" t="s">
        <v>159</v>
      </c>
      <c r="BK88" s="204">
        <f>SUM(BK89:BK96)</f>
        <v>0</v>
      </c>
    </row>
    <row r="89" s="2" customFormat="1" ht="16.5" customHeight="1">
      <c r="A89" s="41"/>
      <c r="B89" s="42"/>
      <c r="C89" s="207" t="s">
        <v>77</v>
      </c>
      <c r="D89" s="207" t="s">
        <v>161</v>
      </c>
      <c r="E89" s="208" t="s">
        <v>2831</v>
      </c>
      <c r="F89" s="209" t="s">
        <v>2832</v>
      </c>
      <c r="G89" s="210" t="s">
        <v>2819</v>
      </c>
      <c r="H89" s="211">
        <v>12</v>
      </c>
      <c r="I89" s="212"/>
      <c r="J89" s="213">
        <f>ROUND(I89*H89,2)</f>
        <v>0</v>
      </c>
      <c r="K89" s="209" t="s">
        <v>2650</v>
      </c>
      <c r="L89" s="47"/>
      <c r="M89" s="214" t="s">
        <v>19</v>
      </c>
      <c r="N89" s="215" t="s">
        <v>40</v>
      </c>
      <c r="O89" s="87"/>
      <c r="P89" s="216">
        <f>O89*H89</f>
        <v>0</v>
      </c>
      <c r="Q89" s="216">
        <v>0</v>
      </c>
      <c r="R89" s="216">
        <f>Q89*H89</f>
        <v>0</v>
      </c>
      <c r="S89" s="216">
        <v>0</v>
      </c>
      <c r="T89" s="217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18" t="s">
        <v>166</v>
      </c>
      <c r="AT89" s="218" t="s">
        <v>161</v>
      </c>
      <c r="AU89" s="218" t="s">
        <v>79</v>
      </c>
      <c r="AY89" s="20" t="s">
        <v>159</v>
      </c>
      <c r="BE89" s="219">
        <f>IF(N89="základní",J89,0)</f>
        <v>0</v>
      </c>
      <c r="BF89" s="219">
        <f>IF(N89="snížená",J89,0)</f>
        <v>0</v>
      </c>
      <c r="BG89" s="219">
        <f>IF(N89="zákl. přenesená",J89,0)</f>
        <v>0</v>
      </c>
      <c r="BH89" s="219">
        <f>IF(N89="sníž. přenesená",J89,0)</f>
        <v>0</v>
      </c>
      <c r="BI89" s="219">
        <f>IF(N89="nulová",J89,0)</f>
        <v>0</v>
      </c>
      <c r="BJ89" s="20" t="s">
        <v>77</v>
      </c>
      <c r="BK89" s="219">
        <f>ROUND(I89*H89,2)</f>
        <v>0</v>
      </c>
      <c r="BL89" s="20" t="s">
        <v>166</v>
      </c>
      <c r="BM89" s="218" t="s">
        <v>79</v>
      </c>
    </row>
    <row r="90" s="2" customFormat="1" ht="16.5" customHeight="1">
      <c r="A90" s="41"/>
      <c r="B90" s="42"/>
      <c r="C90" s="207" t="s">
        <v>79</v>
      </c>
      <c r="D90" s="207" t="s">
        <v>161</v>
      </c>
      <c r="E90" s="208" t="s">
        <v>2833</v>
      </c>
      <c r="F90" s="209" t="s">
        <v>2834</v>
      </c>
      <c r="G90" s="210" t="s">
        <v>2819</v>
      </c>
      <c r="H90" s="211">
        <v>8</v>
      </c>
      <c r="I90" s="212"/>
      <c r="J90" s="213">
        <f>ROUND(I90*H90,2)</f>
        <v>0</v>
      </c>
      <c r="K90" s="209" t="s">
        <v>2650</v>
      </c>
      <c r="L90" s="47"/>
      <c r="M90" s="214" t="s">
        <v>19</v>
      </c>
      <c r="N90" s="215" t="s">
        <v>40</v>
      </c>
      <c r="O90" s="87"/>
      <c r="P90" s="216">
        <f>O90*H90</f>
        <v>0</v>
      </c>
      <c r="Q90" s="216">
        <v>0</v>
      </c>
      <c r="R90" s="216">
        <f>Q90*H90</f>
        <v>0</v>
      </c>
      <c r="S90" s="216">
        <v>0</v>
      </c>
      <c r="T90" s="217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18" t="s">
        <v>166</v>
      </c>
      <c r="AT90" s="218" t="s">
        <v>161</v>
      </c>
      <c r="AU90" s="218" t="s">
        <v>79</v>
      </c>
      <c r="AY90" s="20" t="s">
        <v>159</v>
      </c>
      <c r="BE90" s="219">
        <f>IF(N90="základní",J90,0)</f>
        <v>0</v>
      </c>
      <c r="BF90" s="219">
        <f>IF(N90="snížená",J90,0)</f>
        <v>0</v>
      </c>
      <c r="BG90" s="219">
        <f>IF(N90="zákl. přenesená",J90,0)</f>
        <v>0</v>
      </c>
      <c r="BH90" s="219">
        <f>IF(N90="sníž. přenesená",J90,0)</f>
        <v>0</v>
      </c>
      <c r="BI90" s="219">
        <f>IF(N90="nulová",J90,0)</f>
        <v>0</v>
      </c>
      <c r="BJ90" s="20" t="s">
        <v>77</v>
      </c>
      <c r="BK90" s="219">
        <f>ROUND(I90*H90,2)</f>
        <v>0</v>
      </c>
      <c r="BL90" s="20" t="s">
        <v>166</v>
      </c>
      <c r="BM90" s="218" t="s">
        <v>166</v>
      </c>
    </row>
    <row r="91" s="2" customFormat="1" ht="16.5" customHeight="1">
      <c r="A91" s="41"/>
      <c r="B91" s="42"/>
      <c r="C91" s="207" t="s">
        <v>194</v>
      </c>
      <c r="D91" s="207" t="s">
        <v>161</v>
      </c>
      <c r="E91" s="208" t="s">
        <v>2835</v>
      </c>
      <c r="F91" s="209" t="s">
        <v>2836</v>
      </c>
      <c r="G91" s="210" t="s">
        <v>2819</v>
      </c>
      <c r="H91" s="211">
        <v>5</v>
      </c>
      <c r="I91" s="212"/>
      <c r="J91" s="213">
        <f>ROUND(I91*H91,2)</f>
        <v>0</v>
      </c>
      <c r="K91" s="209" t="s">
        <v>2650</v>
      </c>
      <c r="L91" s="47"/>
      <c r="M91" s="214" t="s">
        <v>19</v>
      </c>
      <c r="N91" s="215" t="s">
        <v>40</v>
      </c>
      <c r="O91" s="87"/>
      <c r="P91" s="216">
        <f>O91*H91</f>
        <v>0</v>
      </c>
      <c r="Q91" s="216">
        <v>0</v>
      </c>
      <c r="R91" s="216">
        <f>Q91*H91</f>
        <v>0</v>
      </c>
      <c r="S91" s="216">
        <v>0</v>
      </c>
      <c r="T91" s="217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18" t="s">
        <v>166</v>
      </c>
      <c r="AT91" s="218" t="s">
        <v>161</v>
      </c>
      <c r="AU91" s="218" t="s">
        <v>79</v>
      </c>
      <c r="AY91" s="20" t="s">
        <v>159</v>
      </c>
      <c r="BE91" s="219">
        <f>IF(N91="základní",J91,0)</f>
        <v>0</v>
      </c>
      <c r="BF91" s="219">
        <f>IF(N91="snížená",J91,0)</f>
        <v>0</v>
      </c>
      <c r="BG91" s="219">
        <f>IF(N91="zákl. přenesená",J91,0)</f>
        <v>0</v>
      </c>
      <c r="BH91" s="219">
        <f>IF(N91="sníž. přenesená",J91,0)</f>
        <v>0</v>
      </c>
      <c r="BI91" s="219">
        <f>IF(N91="nulová",J91,0)</f>
        <v>0</v>
      </c>
      <c r="BJ91" s="20" t="s">
        <v>77</v>
      </c>
      <c r="BK91" s="219">
        <f>ROUND(I91*H91,2)</f>
        <v>0</v>
      </c>
      <c r="BL91" s="20" t="s">
        <v>166</v>
      </c>
      <c r="BM91" s="218" t="s">
        <v>215</v>
      </c>
    </row>
    <row r="92" s="2" customFormat="1" ht="16.5" customHeight="1">
      <c r="A92" s="41"/>
      <c r="B92" s="42"/>
      <c r="C92" s="207" t="s">
        <v>166</v>
      </c>
      <c r="D92" s="207" t="s">
        <v>161</v>
      </c>
      <c r="E92" s="208" t="s">
        <v>2837</v>
      </c>
      <c r="F92" s="209" t="s">
        <v>2838</v>
      </c>
      <c r="G92" s="210" t="s">
        <v>2819</v>
      </c>
      <c r="H92" s="211">
        <v>2</v>
      </c>
      <c r="I92" s="212"/>
      <c r="J92" s="213">
        <f>ROUND(I92*H92,2)</f>
        <v>0</v>
      </c>
      <c r="K92" s="209" t="s">
        <v>2650</v>
      </c>
      <c r="L92" s="47"/>
      <c r="M92" s="214" t="s">
        <v>19</v>
      </c>
      <c r="N92" s="215" t="s">
        <v>40</v>
      </c>
      <c r="O92" s="87"/>
      <c r="P92" s="216">
        <f>O92*H92</f>
        <v>0</v>
      </c>
      <c r="Q92" s="216">
        <v>0</v>
      </c>
      <c r="R92" s="216">
        <f>Q92*H92</f>
        <v>0</v>
      </c>
      <c r="S92" s="216">
        <v>0</v>
      </c>
      <c r="T92" s="217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18" t="s">
        <v>166</v>
      </c>
      <c r="AT92" s="218" t="s">
        <v>161</v>
      </c>
      <c r="AU92" s="218" t="s">
        <v>79</v>
      </c>
      <c r="AY92" s="20" t="s">
        <v>159</v>
      </c>
      <c r="BE92" s="219">
        <f>IF(N92="základní",J92,0)</f>
        <v>0</v>
      </c>
      <c r="BF92" s="219">
        <f>IF(N92="snížená",J92,0)</f>
        <v>0</v>
      </c>
      <c r="BG92" s="219">
        <f>IF(N92="zákl. přenesená",J92,0)</f>
        <v>0</v>
      </c>
      <c r="BH92" s="219">
        <f>IF(N92="sníž. přenesená",J92,0)</f>
        <v>0</v>
      </c>
      <c r="BI92" s="219">
        <f>IF(N92="nulová",J92,0)</f>
        <v>0</v>
      </c>
      <c r="BJ92" s="20" t="s">
        <v>77</v>
      </c>
      <c r="BK92" s="219">
        <f>ROUND(I92*H92,2)</f>
        <v>0</v>
      </c>
      <c r="BL92" s="20" t="s">
        <v>166</v>
      </c>
      <c r="BM92" s="218" t="s">
        <v>225</v>
      </c>
    </row>
    <row r="93" s="2" customFormat="1" ht="16.5" customHeight="1">
      <c r="A93" s="41"/>
      <c r="B93" s="42"/>
      <c r="C93" s="207" t="s">
        <v>206</v>
      </c>
      <c r="D93" s="207" t="s">
        <v>161</v>
      </c>
      <c r="E93" s="208" t="s">
        <v>2839</v>
      </c>
      <c r="F93" s="209" t="s">
        <v>2840</v>
      </c>
      <c r="G93" s="210" t="s">
        <v>2819</v>
      </c>
      <c r="H93" s="211">
        <v>5</v>
      </c>
      <c r="I93" s="212"/>
      <c r="J93" s="213">
        <f>ROUND(I93*H93,2)</f>
        <v>0</v>
      </c>
      <c r="K93" s="209" t="s">
        <v>2650</v>
      </c>
      <c r="L93" s="47"/>
      <c r="M93" s="214" t="s">
        <v>19</v>
      </c>
      <c r="N93" s="215" t="s">
        <v>40</v>
      </c>
      <c r="O93" s="87"/>
      <c r="P93" s="216">
        <f>O93*H93</f>
        <v>0</v>
      </c>
      <c r="Q93" s="216">
        <v>0</v>
      </c>
      <c r="R93" s="216">
        <f>Q93*H93</f>
        <v>0</v>
      </c>
      <c r="S93" s="216">
        <v>0</v>
      </c>
      <c r="T93" s="217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18" t="s">
        <v>166</v>
      </c>
      <c r="AT93" s="218" t="s">
        <v>161</v>
      </c>
      <c r="AU93" s="218" t="s">
        <v>79</v>
      </c>
      <c r="AY93" s="20" t="s">
        <v>159</v>
      </c>
      <c r="BE93" s="219">
        <f>IF(N93="základní",J93,0)</f>
        <v>0</v>
      </c>
      <c r="BF93" s="219">
        <f>IF(N93="snížená",J93,0)</f>
        <v>0</v>
      </c>
      <c r="BG93" s="219">
        <f>IF(N93="zákl. přenesená",J93,0)</f>
        <v>0</v>
      </c>
      <c r="BH93" s="219">
        <f>IF(N93="sníž. přenesená",J93,0)</f>
        <v>0</v>
      </c>
      <c r="BI93" s="219">
        <f>IF(N93="nulová",J93,0)</f>
        <v>0</v>
      </c>
      <c r="BJ93" s="20" t="s">
        <v>77</v>
      </c>
      <c r="BK93" s="219">
        <f>ROUND(I93*H93,2)</f>
        <v>0</v>
      </c>
      <c r="BL93" s="20" t="s">
        <v>166</v>
      </c>
      <c r="BM93" s="218" t="s">
        <v>237</v>
      </c>
    </row>
    <row r="94" s="2" customFormat="1" ht="16.5" customHeight="1">
      <c r="A94" s="41"/>
      <c r="B94" s="42"/>
      <c r="C94" s="207" t="s">
        <v>215</v>
      </c>
      <c r="D94" s="207" t="s">
        <v>161</v>
      </c>
      <c r="E94" s="208" t="s">
        <v>2841</v>
      </c>
      <c r="F94" s="209" t="s">
        <v>2842</v>
      </c>
      <c r="G94" s="210" t="s">
        <v>2819</v>
      </c>
      <c r="H94" s="211">
        <v>4</v>
      </c>
      <c r="I94" s="212"/>
      <c r="J94" s="213">
        <f>ROUND(I94*H94,2)</f>
        <v>0</v>
      </c>
      <c r="K94" s="209" t="s">
        <v>2650</v>
      </c>
      <c r="L94" s="47"/>
      <c r="M94" s="214" t="s">
        <v>19</v>
      </c>
      <c r="N94" s="215" t="s">
        <v>40</v>
      </c>
      <c r="O94" s="87"/>
      <c r="P94" s="216">
        <f>O94*H94</f>
        <v>0</v>
      </c>
      <c r="Q94" s="216">
        <v>0</v>
      </c>
      <c r="R94" s="216">
        <f>Q94*H94</f>
        <v>0</v>
      </c>
      <c r="S94" s="216">
        <v>0</v>
      </c>
      <c r="T94" s="217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18" t="s">
        <v>166</v>
      </c>
      <c r="AT94" s="218" t="s">
        <v>161</v>
      </c>
      <c r="AU94" s="218" t="s">
        <v>79</v>
      </c>
      <c r="AY94" s="20" t="s">
        <v>159</v>
      </c>
      <c r="BE94" s="219">
        <f>IF(N94="základní",J94,0)</f>
        <v>0</v>
      </c>
      <c r="BF94" s="219">
        <f>IF(N94="snížená",J94,0)</f>
        <v>0</v>
      </c>
      <c r="BG94" s="219">
        <f>IF(N94="zákl. přenesená",J94,0)</f>
        <v>0</v>
      </c>
      <c r="BH94" s="219">
        <f>IF(N94="sníž. přenesená",J94,0)</f>
        <v>0</v>
      </c>
      <c r="BI94" s="219">
        <f>IF(N94="nulová",J94,0)</f>
        <v>0</v>
      </c>
      <c r="BJ94" s="20" t="s">
        <v>77</v>
      </c>
      <c r="BK94" s="219">
        <f>ROUND(I94*H94,2)</f>
        <v>0</v>
      </c>
      <c r="BL94" s="20" t="s">
        <v>166</v>
      </c>
      <c r="BM94" s="218" t="s">
        <v>8</v>
      </c>
    </row>
    <row r="95" s="2" customFormat="1" ht="16.5" customHeight="1">
      <c r="A95" s="41"/>
      <c r="B95" s="42"/>
      <c r="C95" s="207" t="s">
        <v>220</v>
      </c>
      <c r="D95" s="207" t="s">
        <v>161</v>
      </c>
      <c r="E95" s="208" t="s">
        <v>2843</v>
      </c>
      <c r="F95" s="209" t="s">
        <v>2844</v>
      </c>
      <c r="G95" s="210" t="s">
        <v>2819</v>
      </c>
      <c r="H95" s="211">
        <v>4</v>
      </c>
      <c r="I95" s="212"/>
      <c r="J95" s="213">
        <f>ROUND(I95*H95,2)</f>
        <v>0</v>
      </c>
      <c r="K95" s="209" t="s">
        <v>2650</v>
      </c>
      <c r="L95" s="47"/>
      <c r="M95" s="214" t="s">
        <v>19</v>
      </c>
      <c r="N95" s="215" t="s">
        <v>40</v>
      </c>
      <c r="O95" s="87"/>
      <c r="P95" s="216">
        <f>O95*H95</f>
        <v>0</v>
      </c>
      <c r="Q95" s="216">
        <v>0</v>
      </c>
      <c r="R95" s="216">
        <f>Q95*H95</f>
        <v>0</v>
      </c>
      <c r="S95" s="216">
        <v>0</v>
      </c>
      <c r="T95" s="217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18" t="s">
        <v>166</v>
      </c>
      <c r="AT95" s="218" t="s">
        <v>161</v>
      </c>
      <c r="AU95" s="218" t="s">
        <v>79</v>
      </c>
      <c r="AY95" s="20" t="s">
        <v>159</v>
      </c>
      <c r="BE95" s="219">
        <f>IF(N95="základní",J95,0)</f>
        <v>0</v>
      </c>
      <c r="BF95" s="219">
        <f>IF(N95="snížená",J95,0)</f>
        <v>0</v>
      </c>
      <c r="BG95" s="219">
        <f>IF(N95="zákl. přenesená",J95,0)</f>
        <v>0</v>
      </c>
      <c r="BH95" s="219">
        <f>IF(N95="sníž. přenesená",J95,0)</f>
        <v>0</v>
      </c>
      <c r="BI95" s="219">
        <f>IF(N95="nulová",J95,0)</f>
        <v>0</v>
      </c>
      <c r="BJ95" s="20" t="s">
        <v>77</v>
      </c>
      <c r="BK95" s="219">
        <f>ROUND(I95*H95,2)</f>
        <v>0</v>
      </c>
      <c r="BL95" s="20" t="s">
        <v>166</v>
      </c>
      <c r="BM95" s="218" t="s">
        <v>260</v>
      </c>
    </row>
    <row r="96" s="2" customFormat="1" ht="16.5" customHeight="1">
      <c r="A96" s="41"/>
      <c r="B96" s="42"/>
      <c r="C96" s="207" t="s">
        <v>225</v>
      </c>
      <c r="D96" s="207" t="s">
        <v>161</v>
      </c>
      <c r="E96" s="208" t="s">
        <v>2845</v>
      </c>
      <c r="F96" s="209" t="s">
        <v>2846</v>
      </c>
      <c r="G96" s="210" t="s">
        <v>2819</v>
      </c>
      <c r="H96" s="211">
        <v>2</v>
      </c>
      <c r="I96" s="212"/>
      <c r="J96" s="213">
        <f>ROUND(I96*H96,2)</f>
        <v>0</v>
      </c>
      <c r="K96" s="209" t="s">
        <v>2650</v>
      </c>
      <c r="L96" s="47"/>
      <c r="M96" s="214" t="s">
        <v>19</v>
      </c>
      <c r="N96" s="215" t="s">
        <v>40</v>
      </c>
      <c r="O96" s="87"/>
      <c r="P96" s="216">
        <f>O96*H96</f>
        <v>0</v>
      </c>
      <c r="Q96" s="216">
        <v>0</v>
      </c>
      <c r="R96" s="216">
        <f>Q96*H96</f>
        <v>0</v>
      </c>
      <c r="S96" s="216">
        <v>0</v>
      </c>
      <c r="T96" s="217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18" t="s">
        <v>166</v>
      </c>
      <c r="AT96" s="218" t="s">
        <v>161</v>
      </c>
      <c r="AU96" s="218" t="s">
        <v>79</v>
      </c>
      <c r="AY96" s="20" t="s">
        <v>159</v>
      </c>
      <c r="BE96" s="219">
        <f>IF(N96="základní",J96,0)</f>
        <v>0</v>
      </c>
      <c r="BF96" s="219">
        <f>IF(N96="snížená",J96,0)</f>
        <v>0</v>
      </c>
      <c r="BG96" s="219">
        <f>IF(N96="zákl. přenesená",J96,0)</f>
        <v>0</v>
      </c>
      <c r="BH96" s="219">
        <f>IF(N96="sníž. přenesená",J96,0)</f>
        <v>0</v>
      </c>
      <c r="BI96" s="219">
        <f>IF(N96="nulová",J96,0)</f>
        <v>0</v>
      </c>
      <c r="BJ96" s="20" t="s">
        <v>77</v>
      </c>
      <c r="BK96" s="219">
        <f>ROUND(I96*H96,2)</f>
        <v>0</v>
      </c>
      <c r="BL96" s="20" t="s">
        <v>166</v>
      </c>
      <c r="BM96" s="218" t="s">
        <v>273</v>
      </c>
    </row>
    <row r="97" s="12" customFormat="1" ht="22.8" customHeight="1">
      <c r="A97" s="12"/>
      <c r="B97" s="191"/>
      <c r="C97" s="192"/>
      <c r="D97" s="193" t="s">
        <v>68</v>
      </c>
      <c r="E97" s="205" t="s">
        <v>759</v>
      </c>
      <c r="F97" s="205" t="s">
        <v>2847</v>
      </c>
      <c r="G97" s="192"/>
      <c r="H97" s="192"/>
      <c r="I97" s="195"/>
      <c r="J97" s="206">
        <f>BK97</f>
        <v>0</v>
      </c>
      <c r="K97" s="192"/>
      <c r="L97" s="197"/>
      <c r="M97" s="198"/>
      <c r="N97" s="199"/>
      <c r="O97" s="199"/>
      <c r="P97" s="200">
        <f>SUM(P98:P101)</f>
        <v>0</v>
      </c>
      <c r="Q97" s="199"/>
      <c r="R97" s="200">
        <f>SUM(R98:R101)</f>
        <v>0</v>
      </c>
      <c r="S97" s="199"/>
      <c r="T97" s="201">
        <f>SUM(T98:T101)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2" t="s">
        <v>77</v>
      </c>
      <c r="AT97" s="203" t="s">
        <v>68</v>
      </c>
      <c r="AU97" s="203" t="s">
        <v>77</v>
      </c>
      <c r="AY97" s="202" t="s">
        <v>159</v>
      </c>
      <c r="BK97" s="204">
        <f>SUM(BK98:BK101)</f>
        <v>0</v>
      </c>
    </row>
    <row r="98" s="2" customFormat="1" ht="16.5" customHeight="1">
      <c r="A98" s="41"/>
      <c r="B98" s="42"/>
      <c r="C98" s="207" t="s">
        <v>232</v>
      </c>
      <c r="D98" s="207" t="s">
        <v>161</v>
      </c>
      <c r="E98" s="208" t="s">
        <v>2848</v>
      </c>
      <c r="F98" s="209" t="s">
        <v>2849</v>
      </c>
      <c r="G98" s="210" t="s">
        <v>235</v>
      </c>
      <c r="H98" s="211">
        <v>10</v>
      </c>
      <c r="I98" s="212"/>
      <c r="J98" s="213">
        <f>ROUND(I98*H98,2)</f>
        <v>0</v>
      </c>
      <c r="K98" s="209" t="s">
        <v>2650</v>
      </c>
      <c r="L98" s="47"/>
      <c r="M98" s="214" t="s">
        <v>19</v>
      </c>
      <c r="N98" s="215" t="s">
        <v>40</v>
      </c>
      <c r="O98" s="87"/>
      <c r="P98" s="216">
        <f>O98*H98</f>
        <v>0</v>
      </c>
      <c r="Q98" s="216">
        <v>0</v>
      </c>
      <c r="R98" s="216">
        <f>Q98*H98</f>
        <v>0</v>
      </c>
      <c r="S98" s="216">
        <v>0</v>
      </c>
      <c r="T98" s="217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18" t="s">
        <v>166</v>
      </c>
      <c r="AT98" s="218" t="s">
        <v>161</v>
      </c>
      <c r="AU98" s="218" t="s">
        <v>79</v>
      </c>
      <c r="AY98" s="20" t="s">
        <v>159</v>
      </c>
      <c r="BE98" s="219">
        <f>IF(N98="základní",J98,0)</f>
        <v>0</v>
      </c>
      <c r="BF98" s="219">
        <f>IF(N98="snížená",J98,0)</f>
        <v>0</v>
      </c>
      <c r="BG98" s="219">
        <f>IF(N98="zákl. přenesená",J98,0)</f>
        <v>0</v>
      </c>
      <c r="BH98" s="219">
        <f>IF(N98="sníž. přenesená",J98,0)</f>
        <v>0</v>
      </c>
      <c r="BI98" s="219">
        <f>IF(N98="nulová",J98,0)</f>
        <v>0</v>
      </c>
      <c r="BJ98" s="20" t="s">
        <v>77</v>
      </c>
      <c r="BK98" s="219">
        <f>ROUND(I98*H98,2)</f>
        <v>0</v>
      </c>
      <c r="BL98" s="20" t="s">
        <v>166</v>
      </c>
      <c r="BM98" s="218" t="s">
        <v>288</v>
      </c>
    </row>
    <row r="99" s="2" customFormat="1" ht="16.5" customHeight="1">
      <c r="A99" s="41"/>
      <c r="B99" s="42"/>
      <c r="C99" s="207" t="s">
        <v>237</v>
      </c>
      <c r="D99" s="207" t="s">
        <v>161</v>
      </c>
      <c r="E99" s="208" t="s">
        <v>2850</v>
      </c>
      <c r="F99" s="209" t="s">
        <v>2851</v>
      </c>
      <c r="G99" s="210" t="s">
        <v>235</v>
      </c>
      <c r="H99" s="211">
        <v>10</v>
      </c>
      <c r="I99" s="212"/>
      <c r="J99" s="213">
        <f>ROUND(I99*H99,2)</f>
        <v>0</v>
      </c>
      <c r="K99" s="209" t="s">
        <v>2650</v>
      </c>
      <c r="L99" s="47"/>
      <c r="M99" s="214" t="s">
        <v>19</v>
      </c>
      <c r="N99" s="215" t="s">
        <v>40</v>
      </c>
      <c r="O99" s="87"/>
      <c r="P99" s="216">
        <f>O99*H99</f>
        <v>0</v>
      </c>
      <c r="Q99" s="216">
        <v>0</v>
      </c>
      <c r="R99" s="216">
        <f>Q99*H99</f>
        <v>0</v>
      </c>
      <c r="S99" s="216">
        <v>0</v>
      </c>
      <c r="T99" s="217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18" t="s">
        <v>166</v>
      </c>
      <c r="AT99" s="218" t="s">
        <v>161</v>
      </c>
      <c r="AU99" s="218" t="s">
        <v>79</v>
      </c>
      <c r="AY99" s="20" t="s">
        <v>159</v>
      </c>
      <c r="BE99" s="219">
        <f>IF(N99="základní",J99,0)</f>
        <v>0</v>
      </c>
      <c r="BF99" s="219">
        <f>IF(N99="snížená",J99,0)</f>
        <v>0</v>
      </c>
      <c r="BG99" s="219">
        <f>IF(N99="zákl. přenesená",J99,0)</f>
        <v>0</v>
      </c>
      <c r="BH99" s="219">
        <f>IF(N99="sníž. přenesená",J99,0)</f>
        <v>0</v>
      </c>
      <c r="BI99" s="219">
        <f>IF(N99="nulová",J99,0)</f>
        <v>0</v>
      </c>
      <c r="BJ99" s="20" t="s">
        <v>77</v>
      </c>
      <c r="BK99" s="219">
        <f>ROUND(I99*H99,2)</f>
        <v>0</v>
      </c>
      <c r="BL99" s="20" t="s">
        <v>166</v>
      </c>
      <c r="BM99" s="218" t="s">
        <v>295</v>
      </c>
    </row>
    <row r="100" s="2" customFormat="1" ht="16.5" customHeight="1">
      <c r="A100" s="41"/>
      <c r="B100" s="42"/>
      <c r="C100" s="207" t="s">
        <v>242</v>
      </c>
      <c r="D100" s="207" t="s">
        <v>161</v>
      </c>
      <c r="E100" s="208" t="s">
        <v>2852</v>
      </c>
      <c r="F100" s="209" t="s">
        <v>2853</v>
      </c>
      <c r="G100" s="210" t="s">
        <v>235</v>
      </c>
      <c r="H100" s="211">
        <v>10</v>
      </c>
      <c r="I100" s="212"/>
      <c r="J100" s="213">
        <f>ROUND(I100*H100,2)</f>
        <v>0</v>
      </c>
      <c r="K100" s="209" t="s">
        <v>2650</v>
      </c>
      <c r="L100" s="47"/>
      <c r="M100" s="214" t="s">
        <v>19</v>
      </c>
      <c r="N100" s="215" t="s">
        <v>40</v>
      </c>
      <c r="O100" s="87"/>
      <c r="P100" s="216">
        <f>O100*H100</f>
        <v>0</v>
      </c>
      <c r="Q100" s="216">
        <v>0</v>
      </c>
      <c r="R100" s="216">
        <f>Q100*H100</f>
        <v>0</v>
      </c>
      <c r="S100" s="216">
        <v>0</v>
      </c>
      <c r="T100" s="217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18" t="s">
        <v>166</v>
      </c>
      <c r="AT100" s="218" t="s">
        <v>161</v>
      </c>
      <c r="AU100" s="218" t="s">
        <v>79</v>
      </c>
      <c r="AY100" s="20" t="s">
        <v>159</v>
      </c>
      <c r="BE100" s="219">
        <f>IF(N100="základní",J100,0)</f>
        <v>0</v>
      </c>
      <c r="BF100" s="219">
        <f>IF(N100="snížená",J100,0)</f>
        <v>0</v>
      </c>
      <c r="BG100" s="219">
        <f>IF(N100="zákl. přenesená",J100,0)</f>
        <v>0</v>
      </c>
      <c r="BH100" s="219">
        <f>IF(N100="sníž. přenesená",J100,0)</f>
        <v>0</v>
      </c>
      <c r="BI100" s="219">
        <f>IF(N100="nulová",J100,0)</f>
        <v>0</v>
      </c>
      <c r="BJ100" s="20" t="s">
        <v>77</v>
      </c>
      <c r="BK100" s="219">
        <f>ROUND(I100*H100,2)</f>
        <v>0</v>
      </c>
      <c r="BL100" s="20" t="s">
        <v>166</v>
      </c>
      <c r="BM100" s="218" t="s">
        <v>303</v>
      </c>
    </row>
    <row r="101" s="2" customFormat="1" ht="16.5" customHeight="1">
      <c r="A101" s="41"/>
      <c r="B101" s="42"/>
      <c r="C101" s="207" t="s">
        <v>8</v>
      </c>
      <c r="D101" s="207" t="s">
        <v>161</v>
      </c>
      <c r="E101" s="208" t="s">
        <v>2854</v>
      </c>
      <c r="F101" s="209" t="s">
        <v>2855</v>
      </c>
      <c r="G101" s="210" t="s">
        <v>164</v>
      </c>
      <c r="H101" s="211">
        <v>0.028000000000000001</v>
      </c>
      <c r="I101" s="212"/>
      <c r="J101" s="213">
        <f>ROUND(I101*H101,2)</f>
        <v>0</v>
      </c>
      <c r="K101" s="209" t="s">
        <v>2650</v>
      </c>
      <c r="L101" s="47"/>
      <c r="M101" s="214" t="s">
        <v>19</v>
      </c>
      <c r="N101" s="215" t="s">
        <v>40</v>
      </c>
      <c r="O101" s="87"/>
      <c r="P101" s="216">
        <f>O101*H101</f>
        <v>0</v>
      </c>
      <c r="Q101" s="216">
        <v>0</v>
      </c>
      <c r="R101" s="216">
        <f>Q101*H101</f>
        <v>0</v>
      </c>
      <c r="S101" s="216">
        <v>0</v>
      </c>
      <c r="T101" s="217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18" t="s">
        <v>166</v>
      </c>
      <c r="AT101" s="218" t="s">
        <v>161</v>
      </c>
      <c r="AU101" s="218" t="s">
        <v>79</v>
      </c>
      <c r="AY101" s="20" t="s">
        <v>159</v>
      </c>
      <c r="BE101" s="219">
        <f>IF(N101="základní",J101,0)</f>
        <v>0</v>
      </c>
      <c r="BF101" s="219">
        <f>IF(N101="snížená",J101,0)</f>
        <v>0</v>
      </c>
      <c r="BG101" s="219">
        <f>IF(N101="zákl. přenesená",J101,0)</f>
        <v>0</v>
      </c>
      <c r="BH101" s="219">
        <f>IF(N101="sníž. přenesená",J101,0)</f>
        <v>0</v>
      </c>
      <c r="BI101" s="219">
        <f>IF(N101="nulová",J101,0)</f>
        <v>0</v>
      </c>
      <c r="BJ101" s="20" t="s">
        <v>77</v>
      </c>
      <c r="BK101" s="219">
        <f>ROUND(I101*H101,2)</f>
        <v>0</v>
      </c>
      <c r="BL101" s="20" t="s">
        <v>166</v>
      </c>
      <c r="BM101" s="218" t="s">
        <v>315</v>
      </c>
    </row>
    <row r="102" s="12" customFormat="1" ht="22.8" customHeight="1">
      <c r="A102" s="12"/>
      <c r="B102" s="191"/>
      <c r="C102" s="192"/>
      <c r="D102" s="193" t="s">
        <v>68</v>
      </c>
      <c r="E102" s="205" t="s">
        <v>2856</v>
      </c>
      <c r="F102" s="205" t="s">
        <v>2857</v>
      </c>
      <c r="G102" s="192"/>
      <c r="H102" s="192"/>
      <c r="I102" s="195"/>
      <c r="J102" s="206">
        <f>BK102</f>
        <v>0</v>
      </c>
      <c r="K102" s="192"/>
      <c r="L102" s="197"/>
      <c r="M102" s="198"/>
      <c r="N102" s="199"/>
      <c r="O102" s="199"/>
      <c r="P102" s="200">
        <f>SUM(P103:P111)</f>
        <v>0</v>
      </c>
      <c r="Q102" s="199"/>
      <c r="R102" s="200">
        <f>SUM(R103:R111)</f>
        <v>0</v>
      </c>
      <c r="S102" s="199"/>
      <c r="T102" s="201">
        <f>SUM(T103:T111)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02" t="s">
        <v>77</v>
      </c>
      <c r="AT102" s="203" t="s">
        <v>68</v>
      </c>
      <c r="AU102" s="203" t="s">
        <v>77</v>
      </c>
      <c r="AY102" s="202" t="s">
        <v>159</v>
      </c>
      <c r="BK102" s="204">
        <f>SUM(BK103:BK111)</f>
        <v>0</v>
      </c>
    </row>
    <row r="103" s="2" customFormat="1" ht="16.5" customHeight="1">
      <c r="A103" s="41"/>
      <c r="B103" s="42"/>
      <c r="C103" s="207" t="s">
        <v>254</v>
      </c>
      <c r="D103" s="207" t="s">
        <v>161</v>
      </c>
      <c r="E103" s="208" t="s">
        <v>2858</v>
      </c>
      <c r="F103" s="209" t="s">
        <v>2859</v>
      </c>
      <c r="G103" s="210" t="s">
        <v>235</v>
      </c>
      <c r="H103" s="211">
        <v>1</v>
      </c>
      <c r="I103" s="212"/>
      <c r="J103" s="213">
        <f>ROUND(I103*H103,2)</f>
        <v>0</v>
      </c>
      <c r="K103" s="209" t="s">
        <v>2650</v>
      </c>
      <c r="L103" s="47"/>
      <c r="M103" s="214" t="s">
        <v>19</v>
      </c>
      <c r="N103" s="215" t="s">
        <v>40</v>
      </c>
      <c r="O103" s="87"/>
      <c r="P103" s="216">
        <f>O103*H103</f>
        <v>0</v>
      </c>
      <c r="Q103" s="216">
        <v>0</v>
      </c>
      <c r="R103" s="216">
        <f>Q103*H103</f>
        <v>0</v>
      </c>
      <c r="S103" s="216">
        <v>0</v>
      </c>
      <c r="T103" s="217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18" t="s">
        <v>166</v>
      </c>
      <c r="AT103" s="218" t="s">
        <v>161</v>
      </c>
      <c r="AU103" s="218" t="s">
        <v>79</v>
      </c>
      <c r="AY103" s="20" t="s">
        <v>159</v>
      </c>
      <c r="BE103" s="219">
        <f>IF(N103="základní",J103,0)</f>
        <v>0</v>
      </c>
      <c r="BF103" s="219">
        <f>IF(N103="snížená",J103,0)</f>
        <v>0</v>
      </c>
      <c r="BG103" s="219">
        <f>IF(N103="zákl. přenesená",J103,0)</f>
        <v>0</v>
      </c>
      <c r="BH103" s="219">
        <f>IF(N103="sníž. přenesená",J103,0)</f>
        <v>0</v>
      </c>
      <c r="BI103" s="219">
        <f>IF(N103="nulová",J103,0)</f>
        <v>0</v>
      </c>
      <c r="BJ103" s="20" t="s">
        <v>77</v>
      </c>
      <c r="BK103" s="219">
        <f>ROUND(I103*H103,2)</f>
        <v>0</v>
      </c>
      <c r="BL103" s="20" t="s">
        <v>166</v>
      </c>
      <c r="BM103" s="218" t="s">
        <v>328</v>
      </c>
    </row>
    <row r="104" s="2" customFormat="1" ht="16.5" customHeight="1">
      <c r="A104" s="41"/>
      <c r="B104" s="42"/>
      <c r="C104" s="207" t="s">
        <v>260</v>
      </c>
      <c r="D104" s="207" t="s">
        <v>161</v>
      </c>
      <c r="E104" s="208" t="s">
        <v>2860</v>
      </c>
      <c r="F104" s="209" t="s">
        <v>2861</v>
      </c>
      <c r="G104" s="210" t="s">
        <v>251</v>
      </c>
      <c r="H104" s="211">
        <v>15</v>
      </c>
      <c r="I104" s="212"/>
      <c r="J104" s="213">
        <f>ROUND(I104*H104,2)</f>
        <v>0</v>
      </c>
      <c r="K104" s="209" t="s">
        <v>2650</v>
      </c>
      <c r="L104" s="47"/>
      <c r="M104" s="214" t="s">
        <v>19</v>
      </c>
      <c r="N104" s="215" t="s">
        <v>40</v>
      </c>
      <c r="O104" s="87"/>
      <c r="P104" s="216">
        <f>O104*H104</f>
        <v>0</v>
      </c>
      <c r="Q104" s="216">
        <v>0</v>
      </c>
      <c r="R104" s="216">
        <f>Q104*H104</f>
        <v>0</v>
      </c>
      <c r="S104" s="216">
        <v>0</v>
      </c>
      <c r="T104" s="217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18" t="s">
        <v>166</v>
      </c>
      <c r="AT104" s="218" t="s">
        <v>161</v>
      </c>
      <c r="AU104" s="218" t="s">
        <v>79</v>
      </c>
      <c r="AY104" s="20" t="s">
        <v>159</v>
      </c>
      <c r="BE104" s="219">
        <f>IF(N104="základní",J104,0)</f>
        <v>0</v>
      </c>
      <c r="BF104" s="219">
        <f>IF(N104="snížená",J104,0)</f>
        <v>0</v>
      </c>
      <c r="BG104" s="219">
        <f>IF(N104="zákl. přenesená",J104,0)</f>
        <v>0</v>
      </c>
      <c r="BH104" s="219">
        <f>IF(N104="sníž. přenesená",J104,0)</f>
        <v>0</v>
      </c>
      <c r="BI104" s="219">
        <f>IF(N104="nulová",J104,0)</f>
        <v>0</v>
      </c>
      <c r="BJ104" s="20" t="s">
        <v>77</v>
      </c>
      <c r="BK104" s="219">
        <f>ROUND(I104*H104,2)</f>
        <v>0</v>
      </c>
      <c r="BL104" s="20" t="s">
        <v>166</v>
      </c>
      <c r="BM104" s="218" t="s">
        <v>333</v>
      </c>
    </row>
    <row r="105" s="2" customFormat="1" ht="16.5" customHeight="1">
      <c r="A105" s="41"/>
      <c r="B105" s="42"/>
      <c r="C105" s="258" t="s">
        <v>268</v>
      </c>
      <c r="D105" s="258" t="s">
        <v>316</v>
      </c>
      <c r="E105" s="259" t="s">
        <v>2862</v>
      </c>
      <c r="F105" s="260" t="s">
        <v>2863</v>
      </c>
      <c r="G105" s="261" t="s">
        <v>251</v>
      </c>
      <c r="H105" s="262">
        <v>15</v>
      </c>
      <c r="I105" s="263"/>
      <c r="J105" s="264">
        <f>ROUND(I105*H105,2)</f>
        <v>0</v>
      </c>
      <c r="K105" s="260" t="s">
        <v>2650</v>
      </c>
      <c r="L105" s="265"/>
      <c r="M105" s="266" t="s">
        <v>19</v>
      </c>
      <c r="N105" s="267" t="s">
        <v>40</v>
      </c>
      <c r="O105" s="87"/>
      <c r="P105" s="216">
        <f>O105*H105</f>
        <v>0</v>
      </c>
      <c r="Q105" s="216">
        <v>0</v>
      </c>
      <c r="R105" s="216">
        <f>Q105*H105</f>
        <v>0</v>
      </c>
      <c r="S105" s="216">
        <v>0</v>
      </c>
      <c r="T105" s="217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18" t="s">
        <v>225</v>
      </c>
      <c r="AT105" s="218" t="s">
        <v>316</v>
      </c>
      <c r="AU105" s="218" t="s">
        <v>79</v>
      </c>
      <c r="AY105" s="20" t="s">
        <v>159</v>
      </c>
      <c r="BE105" s="219">
        <f>IF(N105="základní",J105,0)</f>
        <v>0</v>
      </c>
      <c r="BF105" s="219">
        <f>IF(N105="snížená",J105,0)</f>
        <v>0</v>
      </c>
      <c r="BG105" s="219">
        <f>IF(N105="zákl. přenesená",J105,0)</f>
        <v>0</v>
      </c>
      <c r="BH105" s="219">
        <f>IF(N105="sníž. přenesená",J105,0)</f>
        <v>0</v>
      </c>
      <c r="BI105" s="219">
        <f>IF(N105="nulová",J105,0)</f>
        <v>0</v>
      </c>
      <c r="BJ105" s="20" t="s">
        <v>77</v>
      </c>
      <c r="BK105" s="219">
        <f>ROUND(I105*H105,2)</f>
        <v>0</v>
      </c>
      <c r="BL105" s="20" t="s">
        <v>166</v>
      </c>
      <c r="BM105" s="218" t="s">
        <v>338</v>
      </c>
    </row>
    <row r="106" s="2" customFormat="1" ht="16.5" customHeight="1">
      <c r="A106" s="41"/>
      <c r="B106" s="42"/>
      <c r="C106" s="207" t="s">
        <v>273</v>
      </c>
      <c r="D106" s="207" t="s">
        <v>161</v>
      </c>
      <c r="E106" s="208" t="s">
        <v>2864</v>
      </c>
      <c r="F106" s="209" t="s">
        <v>2865</v>
      </c>
      <c r="G106" s="210" t="s">
        <v>251</v>
      </c>
      <c r="H106" s="211">
        <v>250</v>
      </c>
      <c r="I106" s="212"/>
      <c r="J106" s="213">
        <f>ROUND(I106*H106,2)</f>
        <v>0</v>
      </c>
      <c r="K106" s="209" t="s">
        <v>2650</v>
      </c>
      <c r="L106" s="47"/>
      <c r="M106" s="214" t="s">
        <v>19</v>
      </c>
      <c r="N106" s="215" t="s">
        <v>40</v>
      </c>
      <c r="O106" s="87"/>
      <c r="P106" s="216">
        <f>O106*H106</f>
        <v>0</v>
      </c>
      <c r="Q106" s="216">
        <v>0</v>
      </c>
      <c r="R106" s="216">
        <f>Q106*H106</f>
        <v>0</v>
      </c>
      <c r="S106" s="216">
        <v>0</v>
      </c>
      <c r="T106" s="217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18" t="s">
        <v>166</v>
      </c>
      <c r="AT106" s="218" t="s">
        <v>161</v>
      </c>
      <c r="AU106" s="218" t="s">
        <v>79</v>
      </c>
      <c r="AY106" s="20" t="s">
        <v>159</v>
      </c>
      <c r="BE106" s="219">
        <f>IF(N106="základní",J106,0)</f>
        <v>0</v>
      </c>
      <c r="BF106" s="219">
        <f>IF(N106="snížená",J106,0)</f>
        <v>0</v>
      </c>
      <c r="BG106" s="219">
        <f>IF(N106="zákl. přenesená",J106,0)</f>
        <v>0</v>
      </c>
      <c r="BH106" s="219">
        <f>IF(N106="sníž. přenesená",J106,0)</f>
        <v>0</v>
      </c>
      <c r="BI106" s="219">
        <f>IF(N106="nulová",J106,0)</f>
        <v>0</v>
      </c>
      <c r="BJ106" s="20" t="s">
        <v>77</v>
      </c>
      <c r="BK106" s="219">
        <f>ROUND(I106*H106,2)</f>
        <v>0</v>
      </c>
      <c r="BL106" s="20" t="s">
        <v>166</v>
      </c>
      <c r="BM106" s="218" t="s">
        <v>342</v>
      </c>
    </row>
    <row r="107" s="2" customFormat="1" ht="16.5" customHeight="1">
      <c r="A107" s="41"/>
      <c r="B107" s="42"/>
      <c r="C107" s="258" t="s">
        <v>281</v>
      </c>
      <c r="D107" s="258" t="s">
        <v>316</v>
      </c>
      <c r="E107" s="259" t="s">
        <v>2866</v>
      </c>
      <c r="F107" s="260" t="s">
        <v>2867</v>
      </c>
      <c r="G107" s="261" t="s">
        <v>251</v>
      </c>
      <c r="H107" s="262">
        <v>250</v>
      </c>
      <c r="I107" s="263"/>
      <c r="J107" s="264">
        <f>ROUND(I107*H107,2)</f>
        <v>0</v>
      </c>
      <c r="K107" s="260" t="s">
        <v>2650</v>
      </c>
      <c r="L107" s="265"/>
      <c r="M107" s="266" t="s">
        <v>19</v>
      </c>
      <c r="N107" s="267" t="s">
        <v>40</v>
      </c>
      <c r="O107" s="87"/>
      <c r="P107" s="216">
        <f>O107*H107</f>
        <v>0</v>
      </c>
      <c r="Q107" s="216">
        <v>0</v>
      </c>
      <c r="R107" s="216">
        <f>Q107*H107</f>
        <v>0</v>
      </c>
      <c r="S107" s="216">
        <v>0</v>
      </c>
      <c r="T107" s="217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18" t="s">
        <v>225</v>
      </c>
      <c r="AT107" s="218" t="s">
        <v>316</v>
      </c>
      <c r="AU107" s="218" t="s">
        <v>79</v>
      </c>
      <c r="AY107" s="20" t="s">
        <v>159</v>
      </c>
      <c r="BE107" s="219">
        <f>IF(N107="základní",J107,0)</f>
        <v>0</v>
      </c>
      <c r="BF107" s="219">
        <f>IF(N107="snížená",J107,0)</f>
        <v>0</v>
      </c>
      <c r="BG107" s="219">
        <f>IF(N107="zákl. přenesená",J107,0)</f>
        <v>0</v>
      </c>
      <c r="BH107" s="219">
        <f>IF(N107="sníž. přenesená",J107,0)</f>
        <v>0</v>
      </c>
      <c r="BI107" s="219">
        <f>IF(N107="nulová",J107,0)</f>
        <v>0</v>
      </c>
      <c r="BJ107" s="20" t="s">
        <v>77</v>
      </c>
      <c r="BK107" s="219">
        <f>ROUND(I107*H107,2)</f>
        <v>0</v>
      </c>
      <c r="BL107" s="20" t="s">
        <v>166</v>
      </c>
      <c r="BM107" s="218" t="s">
        <v>352</v>
      </c>
    </row>
    <row r="108" s="2" customFormat="1" ht="16.5" customHeight="1">
      <c r="A108" s="41"/>
      <c r="B108" s="42"/>
      <c r="C108" s="207" t="s">
        <v>288</v>
      </c>
      <c r="D108" s="207" t="s">
        <v>161</v>
      </c>
      <c r="E108" s="208" t="s">
        <v>2868</v>
      </c>
      <c r="F108" s="209" t="s">
        <v>2869</v>
      </c>
      <c r="G108" s="210" t="s">
        <v>235</v>
      </c>
      <c r="H108" s="211">
        <v>25</v>
      </c>
      <c r="I108" s="212"/>
      <c r="J108" s="213">
        <f>ROUND(I108*H108,2)</f>
        <v>0</v>
      </c>
      <c r="K108" s="209" t="s">
        <v>2650</v>
      </c>
      <c r="L108" s="47"/>
      <c r="M108" s="214" t="s">
        <v>19</v>
      </c>
      <c r="N108" s="215" t="s">
        <v>40</v>
      </c>
      <c r="O108" s="87"/>
      <c r="P108" s="216">
        <f>O108*H108</f>
        <v>0</v>
      </c>
      <c r="Q108" s="216">
        <v>0</v>
      </c>
      <c r="R108" s="216">
        <f>Q108*H108</f>
        <v>0</v>
      </c>
      <c r="S108" s="216">
        <v>0</v>
      </c>
      <c r="T108" s="217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18" t="s">
        <v>166</v>
      </c>
      <c r="AT108" s="218" t="s">
        <v>161</v>
      </c>
      <c r="AU108" s="218" t="s">
        <v>79</v>
      </c>
      <c r="AY108" s="20" t="s">
        <v>159</v>
      </c>
      <c r="BE108" s="219">
        <f>IF(N108="základní",J108,0)</f>
        <v>0</v>
      </c>
      <c r="BF108" s="219">
        <f>IF(N108="snížená",J108,0)</f>
        <v>0</v>
      </c>
      <c r="BG108" s="219">
        <f>IF(N108="zákl. přenesená",J108,0)</f>
        <v>0</v>
      </c>
      <c r="BH108" s="219">
        <f>IF(N108="sníž. přenesená",J108,0)</f>
        <v>0</v>
      </c>
      <c r="BI108" s="219">
        <f>IF(N108="nulová",J108,0)</f>
        <v>0</v>
      </c>
      <c r="BJ108" s="20" t="s">
        <v>77</v>
      </c>
      <c r="BK108" s="219">
        <f>ROUND(I108*H108,2)</f>
        <v>0</v>
      </c>
      <c r="BL108" s="20" t="s">
        <v>166</v>
      </c>
      <c r="BM108" s="218" t="s">
        <v>363</v>
      </c>
    </row>
    <row r="109" s="2" customFormat="1" ht="16.5" customHeight="1">
      <c r="A109" s="41"/>
      <c r="B109" s="42"/>
      <c r="C109" s="258" t="s">
        <v>293</v>
      </c>
      <c r="D109" s="258" t="s">
        <v>316</v>
      </c>
      <c r="E109" s="259" t="s">
        <v>2870</v>
      </c>
      <c r="F109" s="260" t="s">
        <v>2871</v>
      </c>
      <c r="G109" s="261" t="s">
        <v>235</v>
      </c>
      <c r="H109" s="262">
        <v>25</v>
      </c>
      <c r="I109" s="263"/>
      <c r="J109" s="264">
        <f>ROUND(I109*H109,2)</f>
        <v>0</v>
      </c>
      <c r="K109" s="260" t="s">
        <v>2650</v>
      </c>
      <c r="L109" s="265"/>
      <c r="M109" s="266" t="s">
        <v>19</v>
      </c>
      <c r="N109" s="267" t="s">
        <v>40</v>
      </c>
      <c r="O109" s="87"/>
      <c r="P109" s="216">
        <f>O109*H109</f>
        <v>0</v>
      </c>
      <c r="Q109" s="216">
        <v>0</v>
      </c>
      <c r="R109" s="216">
        <f>Q109*H109</f>
        <v>0</v>
      </c>
      <c r="S109" s="216">
        <v>0</v>
      </c>
      <c r="T109" s="217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18" t="s">
        <v>225</v>
      </c>
      <c r="AT109" s="218" t="s">
        <v>316</v>
      </c>
      <c r="AU109" s="218" t="s">
        <v>79</v>
      </c>
      <c r="AY109" s="20" t="s">
        <v>159</v>
      </c>
      <c r="BE109" s="219">
        <f>IF(N109="základní",J109,0)</f>
        <v>0</v>
      </c>
      <c r="BF109" s="219">
        <f>IF(N109="snížená",J109,0)</f>
        <v>0</v>
      </c>
      <c r="BG109" s="219">
        <f>IF(N109="zákl. přenesená",J109,0)</f>
        <v>0</v>
      </c>
      <c r="BH109" s="219">
        <f>IF(N109="sníž. přenesená",J109,0)</f>
        <v>0</v>
      </c>
      <c r="BI109" s="219">
        <f>IF(N109="nulová",J109,0)</f>
        <v>0</v>
      </c>
      <c r="BJ109" s="20" t="s">
        <v>77</v>
      </c>
      <c r="BK109" s="219">
        <f>ROUND(I109*H109,2)</f>
        <v>0</v>
      </c>
      <c r="BL109" s="20" t="s">
        <v>166</v>
      </c>
      <c r="BM109" s="218" t="s">
        <v>375</v>
      </c>
    </row>
    <row r="110" s="2" customFormat="1" ht="16.5" customHeight="1">
      <c r="A110" s="41"/>
      <c r="B110" s="42"/>
      <c r="C110" s="207" t="s">
        <v>295</v>
      </c>
      <c r="D110" s="207" t="s">
        <v>161</v>
      </c>
      <c r="E110" s="208" t="s">
        <v>2872</v>
      </c>
      <c r="F110" s="209" t="s">
        <v>2873</v>
      </c>
      <c r="G110" s="210" t="s">
        <v>235</v>
      </c>
      <c r="H110" s="211">
        <v>180</v>
      </c>
      <c r="I110" s="212"/>
      <c r="J110" s="213">
        <f>ROUND(I110*H110,2)</f>
        <v>0</v>
      </c>
      <c r="K110" s="209" t="s">
        <v>2650</v>
      </c>
      <c r="L110" s="47"/>
      <c r="M110" s="214" t="s">
        <v>19</v>
      </c>
      <c r="N110" s="215" t="s">
        <v>40</v>
      </c>
      <c r="O110" s="87"/>
      <c r="P110" s="216">
        <f>O110*H110</f>
        <v>0</v>
      </c>
      <c r="Q110" s="216">
        <v>0</v>
      </c>
      <c r="R110" s="216">
        <f>Q110*H110</f>
        <v>0</v>
      </c>
      <c r="S110" s="216">
        <v>0</v>
      </c>
      <c r="T110" s="217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18" t="s">
        <v>166</v>
      </c>
      <c r="AT110" s="218" t="s">
        <v>161</v>
      </c>
      <c r="AU110" s="218" t="s">
        <v>79</v>
      </c>
      <c r="AY110" s="20" t="s">
        <v>159</v>
      </c>
      <c r="BE110" s="219">
        <f>IF(N110="základní",J110,0)</f>
        <v>0</v>
      </c>
      <c r="BF110" s="219">
        <f>IF(N110="snížená",J110,0)</f>
        <v>0</v>
      </c>
      <c r="BG110" s="219">
        <f>IF(N110="zákl. přenesená",J110,0)</f>
        <v>0</v>
      </c>
      <c r="BH110" s="219">
        <f>IF(N110="sníž. přenesená",J110,0)</f>
        <v>0</v>
      </c>
      <c r="BI110" s="219">
        <f>IF(N110="nulová",J110,0)</f>
        <v>0</v>
      </c>
      <c r="BJ110" s="20" t="s">
        <v>77</v>
      </c>
      <c r="BK110" s="219">
        <f>ROUND(I110*H110,2)</f>
        <v>0</v>
      </c>
      <c r="BL110" s="20" t="s">
        <v>166</v>
      </c>
      <c r="BM110" s="218" t="s">
        <v>386</v>
      </c>
    </row>
    <row r="111" s="2" customFormat="1" ht="16.5" customHeight="1">
      <c r="A111" s="41"/>
      <c r="B111" s="42"/>
      <c r="C111" s="258" t="s">
        <v>7</v>
      </c>
      <c r="D111" s="258" t="s">
        <v>316</v>
      </c>
      <c r="E111" s="259" t="s">
        <v>2874</v>
      </c>
      <c r="F111" s="260" t="s">
        <v>2875</v>
      </c>
      <c r="G111" s="261" t="s">
        <v>235</v>
      </c>
      <c r="H111" s="262">
        <v>60</v>
      </c>
      <c r="I111" s="263"/>
      <c r="J111" s="264">
        <f>ROUND(I111*H111,2)</f>
        <v>0</v>
      </c>
      <c r="K111" s="260" t="s">
        <v>2650</v>
      </c>
      <c r="L111" s="265"/>
      <c r="M111" s="266" t="s">
        <v>19</v>
      </c>
      <c r="N111" s="267" t="s">
        <v>40</v>
      </c>
      <c r="O111" s="87"/>
      <c r="P111" s="216">
        <f>O111*H111</f>
        <v>0</v>
      </c>
      <c r="Q111" s="216">
        <v>0</v>
      </c>
      <c r="R111" s="216">
        <f>Q111*H111</f>
        <v>0</v>
      </c>
      <c r="S111" s="216">
        <v>0</v>
      </c>
      <c r="T111" s="217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18" t="s">
        <v>225</v>
      </c>
      <c r="AT111" s="218" t="s">
        <v>316</v>
      </c>
      <c r="AU111" s="218" t="s">
        <v>79</v>
      </c>
      <c r="AY111" s="20" t="s">
        <v>159</v>
      </c>
      <c r="BE111" s="219">
        <f>IF(N111="základní",J111,0)</f>
        <v>0</v>
      </c>
      <c r="BF111" s="219">
        <f>IF(N111="snížená",J111,0)</f>
        <v>0</v>
      </c>
      <c r="BG111" s="219">
        <f>IF(N111="zákl. přenesená",J111,0)</f>
        <v>0</v>
      </c>
      <c r="BH111" s="219">
        <f>IF(N111="sníž. přenesená",J111,0)</f>
        <v>0</v>
      </c>
      <c r="BI111" s="219">
        <f>IF(N111="nulová",J111,0)</f>
        <v>0</v>
      </c>
      <c r="BJ111" s="20" t="s">
        <v>77</v>
      </c>
      <c r="BK111" s="219">
        <f>ROUND(I111*H111,2)</f>
        <v>0</v>
      </c>
      <c r="BL111" s="20" t="s">
        <v>166</v>
      </c>
      <c r="BM111" s="218" t="s">
        <v>397</v>
      </c>
    </row>
    <row r="112" s="12" customFormat="1" ht="22.8" customHeight="1">
      <c r="A112" s="12"/>
      <c r="B112" s="191"/>
      <c r="C112" s="192"/>
      <c r="D112" s="193" t="s">
        <v>68</v>
      </c>
      <c r="E112" s="205" t="s">
        <v>2876</v>
      </c>
      <c r="F112" s="205" t="s">
        <v>2877</v>
      </c>
      <c r="G112" s="192"/>
      <c r="H112" s="192"/>
      <c r="I112" s="195"/>
      <c r="J112" s="206">
        <f>BK112</f>
        <v>0</v>
      </c>
      <c r="K112" s="192"/>
      <c r="L112" s="197"/>
      <c r="M112" s="198"/>
      <c r="N112" s="199"/>
      <c r="O112" s="199"/>
      <c r="P112" s="200">
        <f>SUM(P113:P146)</f>
        <v>0</v>
      </c>
      <c r="Q112" s="199"/>
      <c r="R112" s="200">
        <f>SUM(R113:R146)</f>
        <v>0</v>
      </c>
      <c r="S112" s="199"/>
      <c r="T112" s="201">
        <f>SUM(T113:T146)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02" t="s">
        <v>77</v>
      </c>
      <c r="AT112" s="203" t="s">
        <v>68</v>
      </c>
      <c r="AU112" s="203" t="s">
        <v>77</v>
      </c>
      <c r="AY112" s="202" t="s">
        <v>159</v>
      </c>
      <c r="BK112" s="204">
        <f>SUM(BK113:BK146)</f>
        <v>0</v>
      </c>
    </row>
    <row r="113" s="2" customFormat="1" ht="16.5" customHeight="1">
      <c r="A113" s="41"/>
      <c r="B113" s="42"/>
      <c r="C113" s="258" t="s">
        <v>303</v>
      </c>
      <c r="D113" s="258" t="s">
        <v>316</v>
      </c>
      <c r="E113" s="259" t="s">
        <v>2878</v>
      </c>
      <c r="F113" s="260" t="s">
        <v>2879</v>
      </c>
      <c r="G113" s="261" t="s">
        <v>235</v>
      </c>
      <c r="H113" s="262">
        <v>1</v>
      </c>
      <c r="I113" s="263"/>
      <c r="J113" s="264">
        <f>ROUND(I113*H113,2)</f>
        <v>0</v>
      </c>
      <c r="K113" s="260" t="s">
        <v>2650</v>
      </c>
      <c r="L113" s="265"/>
      <c r="M113" s="266" t="s">
        <v>19</v>
      </c>
      <c r="N113" s="267" t="s">
        <v>40</v>
      </c>
      <c r="O113" s="87"/>
      <c r="P113" s="216">
        <f>O113*H113</f>
        <v>0</v>
      </c>
      <c r="Q113" s="216">
        <v>0</v>
      </c>
      <c r="R113" s="216">
        <f>Q113*H113</f>
        <v>0</v>
      </c>
      <c r="S113" s="216">
        <v>0</v>
      </c>
      <c r="T113" s="217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18" t="s">
        <v>225</v>
      </c>
      <c r="AT113" s="218" t="s">
        <v>316</v>
      </c>
      <c r="AU113" s="218" t="s">
        <v>79</v>
      </c>
      <c r="AY113" s="20" t="s">
        <v>159</v>
      </c>
      <c r="BE113" s="219">
        <f>IF(N113="základní",J113,0)</f>
        <v>0</v>
      </c>
      <c r="BF113" s="219">
        <f>IF(N113="snížená",J113,0)</f>
        <v>0</v>
      </c>
      <c r="BG113" s="219">
        <f>IF(N113="zákl. přenesená",J113,0)</f>
        <v>0</v>
      </c>
      <c r="BH113" s="219">
        <f>IF(N113="sníž. přenesená",J113,0)</f>
        <v>0</v>
      </c>
      <c r="BI113" s="219">
        <f>IF(N113="nulová",J113,0)</f>
        <v>0</v>
      </c>
      <c r="BJ113" s="20" t="s">
        <v>77</v>
      </c>
      <c r="BK113" s="219">
        <f>ROUND(I113*H113,2)</f>
        <v>0</v>
      </c>
      <c r="BL113" s="20" t="s">
        <v>166</v>
      </c>
      <c r="BM113" s="218" t="s">
        <v>407</v>
      </c>
    </row>
    <row r="114" s="2" customFormat="1" ht="16.5" customHeight="1">
      <c r="A114" s="41"/>
      <c r="B114" s="42"/>
      <c r="C114" s="258" t="s">
        <v>309</v>
      </c>
      <c r="D114" s="258" t="s">
        <v>316</v>
      </c>
      <c r="E114" s="259" t="s">
        <v>2880</v>
      </c>
      <c r="F114" s="260" t="s">
        <v>2881</v>
      </c>
      <c r="G114" s="261" t="s">
        <v>235</v>
      </c>
      <c r="H114" s="262">
        <v>1</v>
      </c>
      <c r="I114" s="263"/>
      <c r="J114" s="264">
        <f>ROUND(I114*H114,2)</f>
        <v>0</v>
      </c>
      <c r="K114" s="260" t="s">
        <v>2650</v>
      </c>
      <c r="L114" s="265"/>
      <c r="M114" s="266" t="s">
        <v>19</v>
      </c>
      <c r="N114" s="267" t="s">
        <v>40</v>
      </c>
      <c r="O114" s="87"/>
      <c r="P114" s="216">
        <f>O114*H114</f>
        <v>0</v>
      </c>
      <c r="Q114" s="216">
        <v>0</v>
      </c>
      <c r="R114" s="216">
        <f>Q114*H114</f>
        <v>0</v>
      </c>
      <c r="S114" s="216">
        <v>0</v>
      </c>
      <c r="T114" s="217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18" t="s">
        <v>225</v>
      </c>
      <c r="AT114" s="218" t="s">
        <v>316</v>
      </c>
      <c r="AU114" s="218" t="s">
        <v>79</v>
      </c>
      <c r="AY114" s="20" t="s">
        <v>159</v>
      </c>
      <c r="BE114" s="219">
        <f>IF(N114="základní",J114,0)</f>
        <v>0</v>
      </c>
      <c r="BF114" s="219">
        <f>IF(N114="snížená",J114,0)</f>
        <v>0</v>
      </c>
      <c r="BG114" s="219">
        <f>IF(N114="zákl. přenesená",J114,0)</f>
        <v>0</v>
      </c>
      <c r="BH114" s="219">
        <f>IF(N114="sníž. přenesená",J114,0)</f>
        <v>0</v>
      </c>
      <c r="BI114" s="219">
        <f>IF(N114="nulová",J114,0)</f>
        <v>0</v>
      </c>
      <c r="BJ114" s="20" t="s">
        <v>77</v>
      </c>
      <c r="BK114" s="219">
        <f>ROUND(I114*H114,2)</f>
        <v>0</v>
      </c>
      <c r="BL114" s="20" t="s">
        <v>166</v>
      </c>
      <c r="BM114" s="218" t="s">
        <v>421</v>
      </c>
    </row>
    <row r="115" s="2" customFormat="1" ht="16.5" customHeight="1">
      <c r="A115" s="41"/>
      <c r="B115" s="42"/>
      <c r="C115" s="258" t="s">
        <v>315</v>
      </c>
      <c r="D115" s="258" t="s">
        <v>316</v>
      </c>
      <c r="E115" s="259" t="s">
        <v>2882</v>
      </c>
      <c r="F115" s="260" t="s">
        <v>2883</v>
      </c>
      <c r="G115" s="261" t="s">
        <v>235</v>
      </c>
      <c r="H115" s="262">
        <v>1</v>
      </c>
      <c r="I115" s="263"/>
      <c r="J115" s="264">
        <f>ROUND(I115*H115,2)</f>
        <v>0</v>
      </c>
      <c r="K115" s="260" t="s">
        <v>2650</v>
      </c>
      <c r="L115" s="265"/>
      <c r="M115" s="266" t="s">
        <v>19</v>
      </c>
      <c r="N115" s="267" t="s">
        <v>40</v>
      </c>
      <c r="O115" s="87"/>
      <c r="P115" s="216">
        <f>O115*H115</f>
        <v>0</v>
      </c>
      <c r="Q115" s="216">
        <v>0</v>
      </c>
      <c r="R115" s="216">
        <f>Q115*H115</f>
        <v>0</v>
      </c>
      <c r="S115" s="216">
        <v>0</v>
      </c>
      <c r="T115" s="217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18" t="s">
        <v>225</v>
      </c>
      <c r="AT115" s="218" t="s">
        <v>316</v>
      </c>
      <c r="AU115" s="218" t="s">
        <v>79</v>
      </c>
      <c r="AY115" s="20" t="s">
        <v>159</v>
      </c>
      <c r="BE115" s="219">
        <f>IF(N115="základní",J115,0)</f>
        <v>0</v>
      </c>
      <c r="BF115" s="219">
        <f>IF(N115="snížená",J115,0)</f>
        <v>0</v>
      </c>
      <c r="BG115" s="219">
        <f>IF(N115="zákl. přenesená",J115,0)</f>
        <v>0</v>
      </c>
      <c r="BH115" s="219">
        <f>IF(N115="sníž. přenesená",J115,0)</f>
        <v>0</v>
      </c>
      <c r="BI115" s="219">
        <f>IF(N115="nulová",J115,0)</f>
        <v>0</v>
      </c>
      <c r="BJ115" s="20" t="s">
        <v>77</v>
      </c>
      <c r="BK115" s="219">
        <f>ROUND(I115*H115,2)</f>
        <v>0</v>
      </c>
      <c r="BL115" s="20" t="s">
        <v>166</v>
      </c>
      <c r="BM115" s="218" t="s">
        <v>432</v>
      </c>
    </row>
    <row r="116" s="2" customFormat="1" ht="16.5" customHeight="1">
      <c r="A116" s="41"/>
      <c r="B116" s="42"/>
      <c r="C116" s="258" t="s">
        <v>320</v>
      </c>
      <c r="D116" s="258" t="s">
        <v>316</v>
      </c>
      <c r="E116" s="259" t="s">
        <v>2884</v>
      </c>
      <c r="F116" s="260" t="s">
        <v>2885</v>
      </c>
      <c r="G116" s="261" t="s">
        <v>235</v>
      </c>
      <c r="H116" s="262">
        <v>1</v>
      </c>
      <c r="I116" s="263"/>
      <c r="J116" s="264">
        <f>ROUND(I116*H116,2)</f>
        <v>0</v>
      </c>
      <c r="K116" s="260" t="s">
        <v>2650</v>
      </c>
      <c r="L116" s="265"/>
      <c r="M116" s="266" t="s">
        <v>19</v>
      </c>
      <c r="N116" s="267" t="s">
        <v>40</v>
      </c>
      <c r="O116" s="87"/>
      <c r="P116" s="216">
        <f>O116*H116</f>
        <v>0</v>
      </c>
      <c r="Q116" s="216">
        <v>0</v>
      </c>
      <c r="R116" s="216">
        <f>Q116*H116</f>
        <v>0</v>
      </c>
      <c r="S116" s="216">
        <v>0</v>
      </c>
      <c r="T116" s="217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18" t="s">
        <v>225</v>
      </c>
      <c r="AT116" s="218" t="s">
        <v>316</v>
      </c>
      <c r="AU116" s="218" t="s">
        <v>79</v>
      </c>
      <c r="AY116" s="20" t="s">
        <v>159</v>
      </c>
      <c r="BE116" s="219">
        <f>IF(N116="základní",J116,0)</f>
        <v>0</v>
      </c>
      <c r="BF116" s="219">
        <f>IF(N116="snížená",J116,0)</f>
        <v>0</v>
      </c>
      <c r="BG116" s="219">
        <f>IF(N116="zákl. přenesená",J116,0)</f>
        <v>0</v>
      </c>
      <c r="BH116" s="219">
        <f>IF(N116="sníž. přenesená",J116,0)</f>
        <v>0</v>
      </c>
      <c r="BI116" s="219">
        <f>IF(N116="nulová",J116,0)</f>
        <v>0</v>
      </c>
      <c r="BJ116" s="20" t="s">
        <v>77</v>
      </c>
      <c r="BK116" s="219">
        <f>ROUND(I116*H116,2)</f>
        <v>0</v>
      </c>
      <c r="BL116" s="20" t="s">
        <v>166</v>
      </c>
      <c r="BM116" s="218" t="s">
        <v>441</v>
      </c>
    </row>
    <row r="117" s="2" customFormat="1" ht="16.5" customHeight="1">
      <c r="A117" s="41"/>
      <c r="B117" s="42"/>
      <c r="C117" s="207" t="s">
        <v>328</v>
      </c>
      <c r="D117" s="207" t="s">
        <v>161</v>
      </c>
      <c r="E117" s="208" t="s">
        <v>2886</v>
      </c>
      <c r="F117" s="209" t="s">
        <v>2887</v>
      </c>
      <c r="G117" s="210" t="s">
        <v>235</v>
      </c>
      <c r="H117" s="211">
        <v>20</v>
      </c>
      <c r="I117" s="212"/>
      <c r="J117" s="213">
        <f>ROUND(I117*H117,2)</f>
        <v>0</v>
      </c>
      <c r="K117" s="209" t="s">
        <v>2650</v>
      </c>
      <c r="L117" s="47"/>
      <c r="M117" s="214" t="s">
        <v>19</v>
      </c>
      <c r="N117" s="215" t="s">
        <v>40</v>
      </c>
      <c r="O117" s="87"/>
      <c r="P117" s="216">
        <f>O117*H117</f>
        <v>0</v>
      </c>
      <c r="Q117" s="216">
        <v>0</v>
      </c>
      <c r="R117" s="216">
        <f>Q117*H117</f>
        <v>0</v>
      </c>
      <c r="S117" s="216">
        <v>0</v>
      </c>
      <c r="T117" s="217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18" t="s">
        <v>166</v>
      </c>
      <c r="AT117" s="218" t="s">
        <v>161</v>
      </c>
      <c r="AU117" s="218" t="s">
        <v>79</v>
      </c>
      <c r="AY117" s="20" t="s">
        <v>159</v>
      </c>
      <c r="BE117" s="219">
        <f>IF(N117="základní",J117,0)</f>
        <v>0</v>
      </c>
      <c r="BF117" s="219">
        <f>IF(N117="snížená",J117,0)</f>
        <v>0</v>
      </c>
      <c r="BG117" s="219">
        <f>IF(N117="zákl. přenesená",J117,0)</f>
        <v>0</v>
      </c>
      <c r="BH117" s="219">
        <f>IF(N117="sníž. přenesená",J117,0)</f>
        <v>0</v>
      </c>
      <c r="BI117" s="219">
        <f>IF(N117="nulová",J117,0)</f>
        <v>0</v>
      </c>
      <c r="BJ117" s="20" t="s">
        <v>77</v>
      </c>
      <c r="BK117" s="219">
        <f>ROUND(I117*H117,2)</f>
        <v>0</v>
      </c>
      <c r="BL117" s="20" t="s">
        <v>166</v>
      </c>
      <c r="BM117" s="218" t="s">
        <v>448</v>
      </c>
    </row>
    <row r="118" s="2" customFormat="1" ht="16.5" customHeight="1">
      <c r="A118" s="41"/>
      <c r="B118" s="42"/>
      <c r="C118" s="258" t="s">
        <v>330</v>
      </c>
      <c r="D118" s="258" t="s">
        <v>316</v>
      </c>
      <c r="E118" s="259" t="s">
        <v>2888</v>
      </c>
      <c r="F118" s="260" t="s">
        <v>2889</v>
      </c>
      <c r="G118" s="261" t="s">
        <v>235</v>
      </c>
      <c r="H118" s="262">
        <v>16</v>
      </c>
      <c r="I118" s="263"/>
      <c r="J118" s="264">
        <f>ROUND(I118*H118,2)</f>
        <v>0</v>
      </c>
      <c r="K118" s="260" t="s">
        <v>2650</v>
      </c>
      <c r="L118" s="265"/>
      <c r="M118" s="266" t="s">
        <v>19</v>
      </c>
      <c r="N118" s="267" t="s">
        <v>40</v>
      </c>
      <c r="O118" s="87"/>
      <c r="P118" s="216">
        <f>O118*H118</f>
        <v>0</v>
      </c>
      <c r="Q118" s="216">
        <v>0</v>
      </c>
      <c r="R118" s="216">
        <f>Q118*H118</f>
        <v>0</v>
      </c>
      <c r="S118" s="216">
        <v>0</v>
      </c>
      <c r="T118" s="217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18" t="s">
        <v>225</v>
      </c>
      <c r="AT118" s="218" t="s">
        <v>316</v>
      </c>
      <c r="AU118" s="218" t="s">
        <v>79</v>
      </c>
      <c r="AY118" s="20" t="s">
        <v>159</v>
      </c>
      <c r="BE118" s="219">
        <f>IF(N118="základní",J118,0)</f>
        <v>0</v>
      </c>
      <c r="BF118" s="219">
        <f>IF(N118="snížená",J118,0)</f>
        <v>0</v>
      </c>
      <c r="BG118" s="219">
        <f>IF(N118="zákl. přenesená",J118,0)</f>
        <v>0</v>
      </c>
      <c r="BH118" s="219">
        <f>IF(N118="sníž. přenesená",J118,0)</f>
        <v>0</v>
      </c>
      <c r="BI118" s="219">
        <f>IF(N118="nulová",J118,0)</f>
        <v>0</v>
      </c>
      <c r="BJ118" s="20" t="s">
        <v>77</v>
      </c>
      <c r="BK118" s="219">
        <f>ROUND(I118*H118,2)</f>
        <v>0</v>
      </c>
      <c r="BL118" s="20" t="s">
        <v>166</v>
      </c>
      <c r="BM118" s="218" t="s">
        <v>462</v>
      </c>
    </row>
    <row r="119" s="2" customFormat="1" ht="16.5" customHeight="1">
      <c r="A119" s="41"/>
      <c r="B119" s="42"/>
      <c r="C119" s="258" t="s">
        <v>333</v>
      </c>
      <c r="D119" s="258" t="s">
        <v>316</v>
      </c>
      <c r="E119" s="259" t="s">
        <v>2890</v>
      </c>
      <c r="F119" s="260" t="s">
        <v>2891</v>
      </c>
      <c r="G119" s="261" t="s">
        <v>235</v>
      </c>
      <c r="H119" s="262">
        <v>4</v>
      </c>
      <c r="I119" s="263"/>
      <c r="J119" s="264">
        <f>ROUND(I119*H119,2)</f>
        <v>0</v>
      </c>
      <c r="K119" s="260" t="s">
        <v>2650</v>
      </c>
      <c r="L119" s="265"/>
      <c r="M119" s="266" t="s">
        <v>19</v>
      </c>
      <c r="N119" s="267" t="s">
        <v>40</v>
      </c>
      <c r="O119" s="87"/>
      <c r="P119" s="216">
        <f>O119*H119</f>
        <v>0</v>
      </c>
      <c r="Q119" s="216">
        <v>0</v>
      </c>
      <c r="R119" s="216">
        <f>Q119*H119</f>
        <v>0</v>
      </c>
      <c r="S119" s="216">
        <v>0</v>
      </c>
      <c r="T119" s="217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18" t="s">
        <v>225</v>
      </c>
      <c r="AT119" s="218" t="s">
        <v>316</v>
      </c>
      <c r="AU119" s="218" t="s">
        <v>79</v>
      </c>
      <c r="AY119" s="20" t="s">
        <v>159</v>
      </c>
      <c r="BE119" s="219">
        <f>IF(N119="základní",J119,0)</f>
        <v>0</v>
      </c>
      <c r="BF119" s="219">
        <f>IF(N119="snížená",J119,0)</f>
        <v>0</v>
      </c>
      <c r="BG119" s="219">
        <f>IF(N119="zákl. přenesená",J119,0)</f>
        <v>0</v>
      </c>
      <c r="BH119" s="219">
        <f>IF(N119="sníž. přenesená",J119,0)</f>
        <v>0</v>
      </c>
      <c r="BI119" s="219">
        <f>IF(N119="nulová",J119,0)</f>
        <v>0</v>
      </c>
      <c r="BJ119" s="20" t="s">
        <v>77</v>
      </c>
      <c r="BK119" s="219">
        <f>ROUND(I119*H119,2)</f>
        <v>0</v>
      </c>
      <c r="BL119" s="20" t="s">
        <v>166</v>
      </c>
      <c r="BM119" s="218" t="s">
        <v>474</v>
      </c>
    </row>
    <row r="120" s="2" customFormat="1" ht="16.5" customHeight="1">
      <c r="A120" s="41"/>
      <c r="B120" s="42"/>
      <c r="C120" s="258" t="s">
        <v>336</v>
      </c>
      <c r="D120" s="258" t="s">
        <v>316</v>
      </c>
      <c r="E120" s="259" t="s">
        <v>2892</v>
      </c>
      <c r="F120" s="260" t="s">
        <v>2893</v>
      </c>
      <c r="G120" s="261" t="s">
        <v>251</v>
      </c>
      <c r="H120" s="262">
        <v>100</v>
      </c>
      <c r="I120" s="263"/>
      <c r="J120" s="264">
        <f>ROUND(I120*H120,2)</f>
        <v>0</v>
      </c>
      <c r="K120" s="260" t="s">
        <v>2650</v>
      </c>
      <c r="L120" s="265"/>
      <c r="M120" s="266" t="s">
        <v>19</v>
      </c>
      <c r="N120" s="267" t="s">
        <v>40</v>
      </c>
      <c r="O120" s="87"/>
      <c r="P120" s="216">
        <f>O120*H120</f>
        <v>0</v>
      </c>
      <c r="Q120" s="216">
        <v>0</v>
      </c>
      <c r="R120" s="216">
        <f>Q120*H120</f>
        <v>0</v>
      </c>
      <c r="S120" s="216">
        <v>0</v>
      </c>
      <c r="T120" s="217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18" t="s">
        <v>225</v>
      </c>
      <c r="AT120" s="218" t="s">
        <v>316</v>
      </c>
      <c r="AU120" s="218" t="s">
        <v>79</v>
      </c>
      <c r="AY120" s="20" t="s">
        <v>159</v>
      </c>
      <c r="BE120" s="219">
        <f>IF(N120="základní",J120,0)</f>
        <v>0</v>
      </c>
      <c r="BF120" s="219">
        <f>IF(N120="snížená",J120,0)</f>
        <v>0</v>
      </c>
      <c r="BG120" s="219">
        <f>IF(N120="zákl. přenesená",J120,0)</f>
        <v>0</v>
      </c>
      <c r="BH120" s="219">
        <f>IF(N120="sníž. přenesená",J120,0)</f>
        <v>0</v>
      </c>
      <c r="BI120" s="219">
        <f>IF(N120="nulová",J120,0)</f>
        <v>0</v>
      </c>
      <c r="BJ120" s="20" t="s">
        <v>77</v>
      </c>
      <c r="BK120" s="219">
        <f>ROUND(I120*H120,2)</f>
        <v>0</v>
      </c>
      <c r="BL120" s="20" t="s">
        <v>166</v>
      </c>
      <c r="BM120" s="218" t="s">
        <v>488</v>
      </c>
    </row>
    <row r="121" s="2" customFormat="1" ht="16.5" customHeight="1">
      <c r="A121" s="41"/>
      <c r="B121" s="42"/>
      <c r="C121" s="207" t="s">
        <v>338</v>
      </c>
      <c r="D121" s="207" t="s">
        <v>161</v>
      </c>
      <c r="E121" s="208" t="s">
        <v>2894</v>
      </c>
      <c r="F121" s="209" t="s">
        <v>2895</v>
      </c>
      <c r="G121" s="210" t="s">
        <v>251</v>
      </c>
      <c r="H121" s="211">
        <v>100</v>
      </c>
      <c r="I121" s="212"/>
      <c r="J121" s="213">
        <f>ROUND(I121*H121,2)</f>
        <v>0</v>
      </c>
      <c r="K121" s="209" t="s">
        <v>2650</v>
      </c>
      <c r="L121" s="47"/>
      <c r="M121" s="214" t="s">
        <v>19</v>
      </c>
      <c r="N121" s="215" t="s">
        <v>40</v>
      </c>
      <c r="O121" s="87"/>
      <c r="P121" s="216">
        <f>O121*H121</f>
        <v>0</v>
      </c>
      <c r="Q121" s="216">
        <v>0</v>
      </c>
      <c r="R121" s="216">
        <f>Q121*H121</f>
        <v>0</v>
      </c>
      <c r="S121" s="216">
        <v>0</v>
      </c>
      <c r="T121" s="217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18" t="s">
        <v>166</v>
      </c>
      <c r="AT121" s="218" t="s">
        <v>161</v>
      </c>
      <c r="AU121" s="218" t="s">
        <v>79</v>
      </c>
      <c r="AY121" s="20" t="s">
        <v>159</v>
      </c>
      <c r="BE121" s="219">
        <f>IF(N121="základní",J121,0)</f>
        <v>0</v>
      </c>
      <c r="BF121" s="219">
        <f>IF(N121="snížená",J121,0)</f>
        <v>0</v>
      </c>
      <c r="BG121" s="219">
        <f>IF(N121="zákl. přenesená",J121,0)</f>
        <v>0</v>
      </c>
      <c r="BH121" s="219">
        <f>IF(N121="sníž. přenesená",J121,0)</f>
        <v>0</v>
      </c>
      <c r="BI121" s="219">
        <f>IF(N121="nulová",J121,0)</f>
        <v>0</v>
      </c>
      <c r="BJ121" s="20" t="s">
        <v>77</v>
      </c>
      <c r="BK121" s="219">
        <f>ROUND(I121*H121,2)</f>
        <v>0</v>
      </c>
      <c r="BL121" s="20" t="s">
        <v>166</v>
      </c>
      <c r="BM121" s="218" t="s">
        <v>500</v>
      </c>
    </row>
    <row r="122" s="2" customFormat="1" ht="16.5" customHeight="1">
      <c r="A122" s="41"/>
      <c r="B122" s="42"/>
      <c r="C122" s="207" t="s">
        <v>340</v>
      </c>
      <c r="D122" s="207" t="s">
        <v>161</v>
      </c>
      <c r="E122" s="208" t="s">
        <v>2896</v>
      </c>
      <c r="F122" s="209" t="s">
        <v>2897</v>
      </c>
      <c r="G122" s="210" t="s">
        <v>251</v>
      </c>
      <c r="H122" s="211">
        <v>325</v>
      </c>
      <c r="I122" s="212"/>
      <c r="J122" s="213">
        <f>ROUND(I122*H122,2)</f>
        <v>0</v>
      </c>
      <c r="K122" s="209" t="s">
        <v>2650</v>
      </c>
      <c r="L122" s="47"/>
      <c r="M122" s="214" t="s">
        <v>19</v>
      </c>
      <c r="N122" s="215" t="s">
        <v>40</v>
      </c>
      <c r="O122" s="87"/>
      <c r="P122" s="216">
        <f>O122*H122</f>
        <v>0</v>
      </c>
      <c r="Q122" s="216">
        <v>0</v>
      </c>
      <c r="R122" s="216">
        <f>Q122*H122</f>
        <v>0</v>
      </c>
      <c r="S122" s="216">
        <v>0</v>
      </c>
      <c r="T122" s="217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18" t="s">
        <v>166</v>
      </c>
      <c r="AT122" s="218" t="s">
        <v>161</v>
      </c>
      <c r="AU122" s="218" t="s">
        <v>79</v>
      </c>
      <c r="AY122" s="20" t="s">
        <v>159</v>
      </c>
      <c r="BE122" s="219">
        <f>IF(N122="základní",J122,0)</f>
        <v>0</v>
      </c>
      <c r="BF122" s="219">
        <f>IF(N122="snížená",J122,0)</f>
        <v>0</v>
      </c>
      <c r="BG122" s="219">
        <f>IF(N122="zákl. přenesená",J122,0)</f>
        <v>0</v>
      </c>
      <c r="BH122" s="219">
        <f>IF(N122="sníž. přenesená",J122,0)</f>
        <v>0</v>
      </c>
      <c r="BI122" s="219">
        <f>IF(N122="nulová",J122,0)</f>
        <v>0</v>
      </c>
      <c r="BJ122" s="20" t="s">
        <v>77</v>
      </c>
      <c r="BK122" s="219">
        <f>ROUND(I122*H122,2)</f>
        <v>0</v>
      </c>
      <c r="BL122" s="20" t="s">
        <v>166</v>
      </c>
      <c r="BM122" s="218" t="s">
        <v>511</v>
      </c>
    </row>
    <row r="123" s="2" customFormat="1" ht="16.5" customHeight="1">
      <c r="A123" s="41"/>
      <c r="B123" s="42"/>
      <c r="C123" s="258" t="s">
        <v>342</v>
      </c>
      <c r="D123" s="258" t="s">
        <v>316</v>
      </c>
      <c r="E123" s="259" t="s">
        <v>2898</v>
      </c>
      <c r="F123" s="260" t="s">
        <v>2899</v>
      </c>
      <c r="G123" s="261" t="s">
        <v>251</v>
      </c>
      <c r="H123" s="262">
        <v>325</v>
      </c>
      <c r="I123" s="263"/>
      <c r="J123" s="264">
        <f>ROUND(I123*H123,2)</f>
        <v>0</v>
      </c>
      <c r="K123" s="260" t="s">
        <v>2650</v>
      </c>
      <c r="L123" s="265"/>
      <c r="M123" s="266" t="s">
        <v>19</v>
      </c>
      <c r="N123" s="267" t="s">
        <v>40</v>
      </c>
      <c r="O123" s="87"/>
      <c r="P123" s="216">
        <f>O123*H123</f>
        <v>0</v>
      </c>
      <c r="Q123" s="216">
        <v>0</v>
      </c>
      <c r="R123" s="216">
        <f>Q123*H123</f>
        <v>0</v>
      </c>
      <c r="S123" s="216">
        <v>0</v>
      </c>
      <c r="T123" s="217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18" t="s">
        <v>225</v>
      </c>
      <c r="AT123" s="218" t="s">
        <v>316</v>
      </c>
      <c r="AU123" s="218" t="s">
        <v>79</v>
      </c>
      <c r="AY123" s="20" t="s">
        <v>159</v>
      </c>
      <c r="BE123" s="219">
        <f>IF(N123="základní",J123,0)</f>
        <v>0</v>
      </c>
      <c r="BF123" s="219">
        <f>IF(N123="snížená",J123,0)</f>
        <v>0</v>
      </c>
      <c r="BG123" s="219">
        <f>IF(N123="zákl. přenesená",J123,0)</f>
        <v>0</v>
      </c>
      <c r="BH123" s="219">
        <f>IF(N123="sníž. přenesená",J123,0)</f>
        <v>0</v>
      </c>
      <c r="BI123" s="219">
        <f>IF(N123="nulová",J123,0)</f>
        <v>0</v>
      </c>
      <c r="BJ123" s="20" t="s">
        <v>77</v>
      </c>
      <c r="BK123" s="219">
        <f>ROUND(I123*H123,2)</f>
        <v>0</v>
      </c>
      <c r="BL123" s="20" t="s">
        <v>166</v>
      </c>
      <c r="BM123" s="218" t="s">
        <v>520</v>
      </c>
    </row>
    <row r="124" s="2" customFormat="1" ht="16.5" customHeight="1">
      <c r="A124" s="41"/>
      <c r="B124" s="42"/>
      <c r="C124" s="207" t="s">
        <v>346</v>
      </c>
      <c r="D124" s="207" t="s">
        <v>161</v>
      </c>
      <c r="E124" s="208" t="s">
        <v>2900</v>
      </c>
      <c r="F124" s="209" t="s">
        <v>2901</v>
      </c>
      <c r="G124" s="210" t="s">
        <v>251</v>
      </c>
      <c r="H124" s="211">
        <v>15</v>
      </c>
      <c r="I124" s="212"/>
      <c r="J124" s="213">
        <f>ROUND(I124*H124,2)</f>
        <v>0</v>
      </c>
      <c r="K124" s="209" t="s">
        <v>2650</v>
      </c>
      <c r="L124" s="47"/>
      <c r="M124" s="214" t="s">
        <v>19</v>
      </c>
      <c r="N124" s="215" t="s">
        <v>40</v>
      </c>
      <c r="O124" s="87"/>
      <c r="P124" s="216">
        <f>O124*H124</f>
        <v>0</v>
      </c>
      <c r="Q124" s="216">
        <v>0</v>
      </c>
      <c r="R124" s="216">
        <f>Q124*H124</f>
        <v>0</v>
      </c>
      <c r="S124" s="216">
        <v>0</v>
      </c>
      <c r="T124" s="217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18" t="s">
        <v>166</v>
      </c>
      <c r="AT124" s="218" t="s">
        <v>161</v>
      </c>
      <c r="AU124" s="218" t="s">
        <v>79</v>
      </c>
      <c r="AY124" s="20" t="s">
        <v>159</v>
      </c>
      <c r="BE124" s="219">
        <f>IF(N124="základní",J124,0)</f>
        <v>0</v>
      </c>
      <c r="BF124" s="219">
        <f>IF(N124="snížená",J124,0)</f>
        <v>0</v>
      </c>
      <c r="BG124" s="219">
        <f>IF(N124="zákl. přenesená",J124,0)</f>
        <v>0</v>
      </c>
      <c r="BH124" s="219">
        <f>IF(N124="sníž. přenesená",J124,0)</f>
        <v>0</v>
      </c>
      <c r="BI124" s="219">
        <f>IF(N124="nulová",J124,0)</f>
        <v>0</v>
      </c>
      <c r="BJ124" s="20" t="s">
        <v>77</v>
      </c>
      <c r="BK124" s="219">
        <f>ROUND(I124*H124,2)</f>
        <v>0</v>
      </c>
      <c r="BL124" s="20" t="s">
        <v>166</v>
      </c>
      <c r="BM124" s="218" t="s">
        <v>529</v>
      </c>
    </row>
    <row r="125" s="2" customFormat="1" ht="16.5" customHeight="1">
      <c r="A125" s="41"/>
      <c r="B125" s="42"/>
      <c r="C125" s="258" t="s">
        <v>352</v>
      </c>
      <c r="D125" s="258" t="s">
        <v>316</v>
      </c>
      <c r="E125" s="259" t="s">
        <v>2902</v>
      </c>
      <c r="F125" s="260" t="s">
        <v>2903</v>
      </c>
      <c r="G125" s="261" t="s">
        <v>251</v>
      </c>
      <c r="H125" s="262">
        <v>5</v>
      </c>
      <c r="I125" s="263"/>
      <c r="J125" s="264">
        <f>ROUND(I125*H125,2)</f>
        <v>0</v>
      </c>
      <c r="K125" s="260" t="s">
        <v>2650</v>
      </c>
      <c r="L125" s="265"/>
      <c r="M125" s="266" t="s">
        <v>19</v>
      </c>
      <c r="N125" s="267" t="s">
        <v>40</v>
      </c>
      <c r="O125" s="87"/>
      <c r="P125" s="216">
        <f>O125*H125</f>
        <v>0</v>
      </c>
      <c r="Q125" s="216">
        <v>0</v>
      </c>
      <c r="R125" s="216">
        <f>Q125*H125</f>
        <v>0</v>
      </c>
      <c r="S125" s="216">
        <v>0</v>
      </c>
      <c r="T125" s="217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18" t="s">
        <v>225</v>
      </c>
      <c r="AT125" s="218" t="s">
        <v>316</v>
      </c>
      <c r="AU125" s="218" t="s">
        <v>79</v>
      </c>
      <c r="AY125" s="20" t="s">
        <v>159</v>
      </c>
      <c r="BE125" s="219">
        <f>IF(N125="základní",J125,0)</f>
        <v>0</v>
      </c>
      <c r="BF125" s="219">
        <f>IF(N125="snížená",J125,0)</f>
        <v>0</v>
      </c>
      <c r="BG125" s="219">
        <f>IF(N125="zákl. přenesená",J125,0)</f>
        <v>0</v>
      </c>
      <c r="BH125" s="219">
        <f>IF(N125="sníž. přenesená",J125,0)</f>
        <v>0</v>
      </c>
      <c r="BI125" s="219">
        <f>IF(N125="nulová",J125,0)</f>
        <v>0</v>
      </c>
      <c r="BJ125" s="20" t="s">
        <v>77</v>
      </c>
      <c r="BK125" s="219">
        <f>ROUND(I125*H125,2)</f>
        <v>0</v>
      </c>
      <c r="BL125" s="20" t="s">
        <v>166</v>
      </c>
      <c r="BM125" s="218" t="s">
        <v>542</v>
      </c>
    </row>
    <row r="126" s="2" customFormat="1" ht="16.5" customHeight="1">
      <c r="A126" s="41"/>
      <c r="B126" s="42"/>
      <c r="C126" s="258" t="s">
        <v>358</v>
      </c>
      <c r="D126" s="258" t="s">
        <v>316</v>
      </c>
      <c r="E126" s="259" t="s">
        <v>2904</v>
      </c>
      <c r="F126" s="260" t="s">
        <v>2905</v>
      </c>
      <c r="G126" s="261" t="s">
        <v>251</v>
      </c>
      <c r="H126" s="262">
        <v>10</v>
      </c>
      <c r="I126" s="263"/>
      <c r="J126" s="264">
        <f>ROUND(I126*H126,2)</f>
        <v>0</v>
      </c>
      <c r="K126" s="260" t="s">
        <v>2650</v>
      </c>
      <c r="L126" s="265"/>
      <c r="M126" s="266" t="s">
        <v>19</v>
      </c>
      <c r="N126" s="267" t="s">
        <v>40</v>
      </c>
      <c r="O126" s="87"/>
      <c r="P126" s="216">
        <f>O126*H126</f>
        <v>0</v>
      </c>
      <c r="Q126" s="216">
        <v>0</v>
      </c>
      <c r="R126" s="216">
        <f>Q126*H126</f>
        <v>0</v>
      </c>
      <c r="S126" s="216">
        <v>0</v>
      </c>
      <c r="T126" s="217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18" t="s">
        <v>225</v>
      </c>
      <c r="AT126" s="218" t="s">
        <v>316</v>
      </c>
      <c r="AU126" s="218" t="s">
        <v>79</v>
      </c>
      <c r="AY126" s="20" t="s">
        <v>159</v>
      </c>
      <c r="BE126" s="219">
        <f>IF(N126="základní",J126,0)</f>
        <v>0</v>
      </c>
      <c r="BF126" s="219">
        <f>IF(N126="snížená",J126,0)</f>
        <v>0</v>
      </c>
      <c r="BG126" s="219">
        <f>IF(N126="zákl. přenesená",J126,0)</f>
        <v>0</v>
      </c>
      <c r="BH126" s="219">
        <f>IF(N126="sníž. přenesená",J126,0)</f>
        <v>0</v>
      </c>
      <c r="BI126" s="219">
        <f>IF(N126="nulová",J126,0)</f>
        <v>0</v>
      </c>
      <c r="BJ126" s="20" t="s">
        <v>77</v>
      </c>
      <c r="BK126" s="219">
        <f>ROUND(I126*H126,2)</f>
        <v>0</v>
      </c>
      <c r="BL126" s="20" t="s">
        <v>166</v>
      </c>
      <c r="BM126" s="218" t="s">
        <v>553</v>
      </c>
    </row>
    <row r="127" s="2" customFormat="1" ht="16.5" customHeight="1">
      <c r="A127" s="41"/>
      <c r="B127" s="42"/>
      <c r="C127" s="207" t="s">
        <v>363</v>
      </c>
      <c r="D127" s="207" t="s">
        <v>161</v>
      </c>
      <c r="E127" s="208" t="s">
        <v>2906</v>
      </c>
      <c r="F127" s="209" t="s">
        <v>2907</v>
      </c>
      <c r="G127" s="210" t="s">
        <v>251</v>
      </c>
      <c r="H127" s="211">
        <v>50</v>
      </c>
      <c r="I127" s="212"/>
      <c r="J127" s="213">
        <f>ROUND(I127*H127,2)</f>
        <v>0</v>
      </c>
      <c r="K127" s="209" t="s">
        <v>2650</v>
      </c>
      <c r="L127" s="47"/>
      <c r="M127" s="214" t="s">
        <v>19</v>
      </c>
      <c r="N127" s="215" t="s">
        <v>40</v>
      </c>
      <c r="O127" s="87"/>
      <c r="P127" s="216">
        <f>O127*H127</f>
        <v>0</v>
      </c>
      <c r="Q127" s="216">
        <v>0</v>
      </c>
      <c r="R127" s="216">
        <f>Q127*H127</f>
        <v>0</v>
      </c>
      <c r="S127" s="216">
        <v>0</v>
      </c>
      <c r="T127" s="217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18" t="s">
        <v>166</v>
      </c>
      <c r="AT127" s="218" t="s">
        <v>161</v>
      </c>
      <c r="AU127" s="218" t="s">
        <v>79</v>
      </c>
      <c r="AY127" s="20" t="s">
        <v>159</v>
      </c>
      <c r="BE127" s="219">
        <f>IF(N127="základní",J127,0)</f>
        <v>0</v>
      </c>
      <c r="BF127" s="219">
        <f>IF(N127="snížená",J127,0)</f>
        <v>0</v>
      </c>
      <c r="BG127" s="219">
        <f>IF(N127="zákl. přenesená",J127,0)</f>
        <v>0</v>
      </c>
      <c r="BH127" s="219">
        <f>IF(N127="sníž. přenesená",J127,0)</f>
        <v>0</v>
      </c>
      <c r="BI127" s="219">
        <f>IF(N127="nulová",J127,0)</f>
        <v>0</v>
      </c>
      <c r="BJ127" s="20" t="s">
        <v>77</v>
      </c>
      <c r="BK127" s="219">
        <f>ROUND(I127*H127,2)</f>
        <v>0</v>
      </c>
      <c r="BL127" s="20" t="s">
        <v>166</v>
      </c>
      <c r="BM127" s="218" t="s">
        <v>569</v>
      </c>
    </row>
    <row r="128" s="2" customFormat="1" ht="16.5" customHeight="1">
      <c r="A128" s="41"/>
      <c r="B128" s="42"/>
      <c r="C128" s="258" t="s">
        <v>369</v>
      </c>
      <c r="D128" s="258" t="s">
        <v>316</v>
      </c>
      <c r="E128" s="259" t="s">
        <v>2908</v>
      </c>
      <c r="F128" s="260" t="s">
        <v>2909</v>
      </c>
      <c r="G128" s="261" t="s">
        <v>251</v>
      </c>
      <c r="H128" s="262">
        <v>50</v>
      </c>
      <c r="I128" s="263"/>
      <c r="J128" s="264">
        <f>ROUND(I128*H128,2)</f>
        <v>0</v>
      </c>
      <c r="K128" s="260" t="s">
        <v>2650</v>
      </c>
      <c r="L128" s="265"/>
      <c r="M128" s="266" t="s">
        <v>19</v>
      </c>
      <c r="N128" s="267" t="s">
        <v>40</v>
      </c>
      <c r="O128" s="87"/>
      <c r="P128" s="216">
        <f>O128*H128</f>
        <v>0</v>
      </c>
      <c r="Q128" s="216">
        <v>0</v>
      </c>
      <c r="R128" s="216">
        <f>Q128*H128</f>
        <v>0</v>
      </c>
      <c r="S128" s="216">
        <v>0</v>
      </c>
      <c r="T128" s="217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18" t="s">
        <v>225</v>
      </c>
      <c r="AT128" s="218" t="s">
        <v>316</v>
      </c>
      <c r="AU128" s="218" t="s">
        <v>79</v>
      </c>
      <c r="AY128" s="20" t="s">
        <v>159</v>
      </c>
      <c r="BE128" s="219">
        <f>IF(N128="základní",J128,0)</f>
        <v>0</v>
      </c>
      <c r="BF128" s="219">
        <f>IF(N128="snížená",J128,0)</f>
        <v>0</v>
      </c>
      <c r="BG128" s="219">
        <f>IF(N128="zákl. přenesená",J128,0)</f>
        <v>0</v>
      </c>
      <c r="BH128" s="219">
        <f>IF(N128="sníž. přenesená",J128,0)</f>
        <v>0</v>
      </c>
      <c r="BI128" s="219">
        <f>IF(N128="nulová",J128,0)</f>
        <v>0</v>
      </c>
      <c r="BJ128" s="20" t="s">
        <v>77</v>
      </c>
      <c r="BK128" s="219">
        <f>ROUND(I128*H128,2)</f>
        <v>0</v>
      </c>
      <c r="BL128" s="20" t="s">
        <v>166</v>
      </c>
      <c r="BM128" s="218" t="s">
        <v>596</v>
      </c>
    </row>
    <row r="129" s="2" customFormat="1" ht="16.5" customHeight="1">
      <c r="A129" s="41"/>
      <c r="B129" s="42"/>
      <c r="C129" s="207" t="s">
        <v>375</v>
      </c>
      <c r="D129" s="207" t="s">
        <v>161</v>
      </c>
      <c r="E129" s="208" t="s">
        <v>2910</v>
      </c>
      <c r="F129" s="209" t="s">
        <v>2911</v>
      </c>
      <c r="G129" s="210" t="s">
        <v>251</v>
      </c>
      <c r="H129" s="211">
        <v>16</v>
      </c>
      <c r="I129" s="212"/>
      <c r="J129" s="213">
        <f>ROUND(I129*H129,2)</f>
        <v>0</v>
      </c>
      <c r="K129" s="209" t="s">
        <v>2650</v>
      </c>
      <c r="L129" s="47"/>
      <c r="M129" s="214" t="s">
        <v>19</v>
      </c>
      <c r="N129" s="215" t="s">
        <v>40</v>
      </c>
      <c r="O129" s="87"/>
      <c r="P129" s="216">
        <f>O129*H129</f>
        <v>0</v>
      </c>
      <c r="Q129" s="216">
        <v>0</v>
      </c>
      <c r="R129" s="216">
        <f>Q129*H129</f>
        <v>0</v>
      </c>
      <c r="S129" s="216">
        <v>0</v>
      </c>
      <c r="T129" s="217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18" t="s">
        <v>166</v>
      </c>
      <c r="AT129" s="218" t="s">
        <v>161</v>
      </c>
      <c r="AU129" s="218" t="s">
        <v>79</v>
      </c>
      <c r="AY129" s="20" t="s">
        <v>159</v>
      </c>
      <c r="BE129" s="219">
        <f>IF(N129="základní",J129,0)</f>
        <v>0</v>
      </c>
      <c r="BF129" s="219">
        <f>IF(N129="snížená",J129,0)</f>
        <v>0</v>
      </c>
      <c r="BG129" s="219">
        <f>IF(N129="zákl. přenesená",J129,0)</f>
        <v>0</v>
      </c>
      <c r="BH129" s="219">
        <f>IF(N129="sníž. přenesená",J129,0)</f>
        <v>0</v>
      </c>
      <c r="BI129" s="219">
        <f>IF(N129="nulová",J129,0)</f>
        <v>0</v>
      </c>
      <c r="BJ129" s="20" t="s">
        <v>77</v>
      </c>
      <c r="BK129" s="219">
        <f>ROUND(I129*H129,2)</f>
        <v>0</v>
      </c>
      <c r="BL129" s="20" t="s">
        <v>166</v>
      </c>
      <c r="BM129" s="218" t="s">
        <v>607</v>
      </c>
    </row>
    <row r="130" s="2" customFormat="1" ht="16.5" customHeight="1">
      <c r="A130" s="41"/>
      <c r="B130" s="42"/>
      <c r="C130" s="258" t="s">
        <v>380</v>
      </c>
      <c r="D130" s="258" t="s">
        <v>316</v>
      </c>
      <c r="E130" s="259" t="s">
        <v>2912</v>
      </c>
      <c r="F130" s="260" t="s">
        <v>2913</v>
      </c>
      <c r="G130" s="261" t="s">
        <v>235</v>
      </c>
      <c r="H130" s="262">
        <v>6</v>
      </c>
      <c r="I130" s="263"/>
      <c r="J130" s="264">
        <f>ROUND(I130*H130,2)</f>
        <v>0</v>
      </c>
      <c r="K130" s="260" t="s">
        <v>2650</v>
      </c>
      <c r="L130" s="265"/>
      <c r="M130" s="266" t="s">
        <v>19</v>
      </c>
      <c r="N130" s="267" t="s">
        <v>40</v>
      </c>
      <c r="O130" s="87"/>
      <c r="P130" s="216">
        <f>O130*H130</f>
        <v>0</v>
      </c>
      <c r="Q130" s="216">
        <v>0</v>
      </c>
      <c r="R130" s="216">
        <f>Q130*H130</f>
        <v>0</v>
      </c>
      <c r="S130" s="216">
        <v>0</v>
      </c>
      <c r="T130" s="217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18" t="s">
        <v>225</v>
      </c>
      <c r="AT130" s="218" t="s">
        <v>316</v>
      </c>
      <c r="AU130" s="218" t="s">
        <v>79</v>
      </c>
      <c r="AY130" s="20" t="s">
        <v>159</v>
      </c>
      <c r="BE130" s="219">
        <f>IF(N130="základní",J130,0)</f>
        <v>0</v>
      </c>
      <c r="BF130" s="219">
        <f>IF(N130="snížená",J130,0)</f>
        <v>0</v>
      </c>
      <c r="BG130" s="219">
        <f>IF(N130="zákl. přenesená",J130,0)</f>
        <v>0</v>
      </c>
      <c r="BH130" s="219">
        <f>IF(N130="sníž. přenesená",J130,0)</f>
        <v>0</v>
      </c>
      <c r="BI130" s="219">
        <f>IF(N130="nulová",J130,0)</f>
        <v>0</v>
      </c>
      <c r="BJ130" s="20" t="s">
        <v>77</v>
      </c>
      <c r="BK130" s="219">
        <f>ROUND(I130*H130,2)</f>
        <v>0</v>
      </c>
      <c r="BL130" s="20" t="s">
        <v>166</v>
      </c>
      <c r="BM130" s="218" t="s">
        <v>619</v>
      </c>
    </row>
    <row r="131" s="2" customFormat="1" ht="16.5" customHeight="1">
      <c r="A131" s="41"/>
      <c r="B131" s="42"/>
      <c r="C131" s="207" t="s">
        <v>386</v>
      </c>
      <c r="D131" s="207" t="s">
        <v>161</v>
      </c>
      <c r="E131" s="208" t="s">
        <v>2914</v>
      </c>
      <c r="F131" s="209" t="s">
        <v>2915</v>
      </c>
      <c r="G131" s="210" t="s">
        <v>235</v>
      </c>
      <c r="H131" s="211">
        <v>4</v>
      </c>
      <c r="I131" s="212"/>
      <c r="J131" s="213">
        <f>ROUND(I131*H131,2)</f>
        <v>0</v>
      </c>
      <c r="K131" s="209" t="s">
        <v>2650</v>
      </c>
      <c r="L131" s="47"/>
      <c r="M131" s="214" t="s">
        <v>19</v>
      </c>
      <c r="N131" s="215" t="s">
        <v>40</v>
      </c>
      <c r="O131" s="87"/>
      <c r="P131" s="216">
        <f>O131*H131</f>
        <v>0</v>
      </c>
      <c r="Q131" s="216">
        <v>0</v>
      </c>
      <c r="R131" s="216">
        <f>Q131*H131</f>
        <v>0</v>
      </c>
      <c r="S131" s="216">
        <v>0</v>
      </c>
      <c r="T131" s="217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18" t="s">
        <v>166</v>
      </c>
      <c r="AT131" s="218" t="s">
        <v>161</v>
      </c>
      <c r="AU131" s="218" t="s">
        <v>79</v>
      </c>
      <c r="AY131" s="20" t="s">
        <v>159</v>
      </c>
      <c r="BE131" s="219">
        <f>IF(N131="základní",J131,0)</f>
        <v>0</v>
      </c>
      <c r="BF131" s="219">
        <f>IF(N131="snížená",J131,0)</f>
        <v>0</v>
      </c>
      <c r="BG131" s="219">
        <f>IF(N131="zákl. přenesená",J131,0)</f>
        <v>0</v>
      </c>
      <c r="BH131" s="219">
        <f>IF(N131="sníž. přenesená",J131,0)</f>
        <v>0</v>
      </c>
      <c r="BI131" s="219">
        <f>IF(N131="nulová",J131,0)</f>
        <v>0</v>
      </c>
      <c r="BJ131" s="20" t="s">
        <v>77</v>
      </c>
      <c r="BK131" s="219">
        <f>ROUND(I131*H131,2)</f>
        <v>0</v>
      </c>
      <c r="BL131" s="20" t="s">
        <v>166</v>
      </c>
      <c r="BM131" s="218" t="s">
        <v>658</v>
      </c>
    </row>
    <row r="132" s="2" customFormat="1" ht="16.5" customHeight="1">
      <c r="A132" s="41"/>
      <c r="B132" s="42"/>
      <c r="C132" s="207" t="s">
        <v>392</v>
      </c>
      <c r="D132" s="207" t="s">
        <v>161</v>
      </c>
      <c r="E132" s="208" t="s">
        <v>2916</v>
      </c>
      <c r="F132" s="209" t="s">
        <v>2917</v>
      </c>
      <c r="G132" s="210" t="s">
        <v>235</v>
      </c>
      <c r="H132" s="211">
        <v>4</v>
      </c>
      <c r="I132" s="212"/>
      <c r="J132" s="213">
        <f>ROUND(I132*H132,2)</f>
        <v>0</v>
      </c>
      <c r="K132" s="209" t="s">
        <v>2650</v>
      </c>
      <c r="L132" s="47"/>
      <c r="M132" s="214" t="s">
        <v>19</v>
      </c>
      <c r="N132" s="215" t="s">
        <v>40</v>
      </c>
      <c r="O132" s="87"/>
      <c r="P132" s="216">
        <f>O132*H132</f>
        <v>0</v>
      </c>
      <c r="Q132" s="216">
        <v>0</v>
      </c>
      <c r="R132" s="216">
        <f>Q132*H132</f>
        <v>0</v>
      </c>
      <c r="S132" s="216">
        <v>0</v>
      </c>
      <c r="T132" s="217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18" t="s">
        <v>166</v>
      </c>
      <c r="AT132" s="218" t="s">
        <v>161</v>
      </c>
      <c r="AU132" s="218" t="s">
        <v>79</v>
      </c>
      <c r="AY132" s="20" t="s">
        <v>159</v>
      </c>
      <c r="BE132" s="219">
        <f>IF(N132="základní",J132,0)</f>
        <v>0</v>
      </c>
      <c r="BF132" s="219">
        <f>IF(N132="snížená",J132,0)</f>
        <v>0</v>
      </c>
      <c r="BG132" s="219">
        <f>IF(N132="zákl. přenesená",J132,0)</f>
        <v>0</v>
      </c>
      <c r="BH132" s="219">
        <f>IF(N132="sníž. přenesená",J132,0)</f>
        <v>0</v>
      </c>
      <c r="BI132" s="219">
        <f>IF(N132="nulová",J132,0)</f>
        <v>0</v>
      </c>
      <c r="BJ132" s="20" t="s">
        <v>77</v>
      </c>
      <c r="BK132" s="219">
        <f>ROUND(I132*H132,2)</f>
        <v>0</v>
      </c>
      <c r="BL132" s="20" t="s">
        <v>166</v>
      </c>
      <c r="BM132" s="218" t="s">
        <v>668</v>
      </c>
    </row>
    <row r="133" s="2" customFormat="1" ht="16.5" customHeight="1">
      <c r="A133" s="41"/>
      <c r="B133" s="42"/>
      <c r="C133" s="207" t="s">
        <v>397</v>
      </c>
      <c r="D133" s="207" t="s">
        <v>161</v>
      </c>
      <c r="E133" s="208" t="s">
        <v>2918</v>
      </c>
      <c r="F133" s="209" t="s">
        <v>2919</v>
      </c>
      <c r="G133" s="210" t="s">
        <v>235</v>
      </c>
      <c r="H133" s="211">
        <v>5</v>
      </c>
      <c r="I133" s="212"/>
      <c r="J133" s="213">
        <f>ROUND(I133*H133,2)</f>
        <v>0</v>
      </c>
      <c r="K133" s="209" t="s">
        <v>2650</v>
      </c>
      <c r="L133" s="47"/>
      <c r="M133" s="214" t="s">
        <v>19</v>
      </c>
      <c r="N133" s="215" t="s">
        <v>40</v>
      </c>
      <c r="O133" s="87"/>
      <c r="P133" s="216">
        <f>O133*H133</f>
        <v>0</v>
      </c>
      <c r="Q133" s="216">
        <v>0</v>
      </c>
      <c r="R133" s="216">
        <f>Q133*H133</f>
        <v>0</v>
      </c>
      <c r="S133" s="216">
        <v>0</v>
      </c>
      <c r="T133" s="217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18" t="s">
        <v>166</v>
      </c>
      <c r="AT133" s="218" t="s">
        <v>161</v>
      </c>
      <c r="AU133" s="218" t="s">
        <v>79</v>
      </c>
      <c r="AY133" s="20" t="s">
        <v>159</v>
      </c>
      <c r="BE133" s="219">
        <f>IF(N133="základní",J133,0)</f>
        <v>0</v>
      </c>
      <c r="BF133" s="219">
        <f>IF(N133="snížená",J133,0)</f>
        <v>0</v>
      </c>
      <c r="BG133" s="219">
        <f>IF(N133="zákl. přenesená",J133,0)</f>
        <v>0</v>
      </c>
      <c r="BH133" s="219">
        <f>IF(N133="sníž. přenesená",J133,0)</f>
        <v>0</v>
      </c>
      <c r="BI133" s="219">
        <f>IF(N133="nulová",J133,0)</f>
        <v>0</v>
      </c>
      <c r="BJ133" s="20" t="s">
        <v>77</v>
      </c>
      <c r="BK133" s="219">
        <f>ROUND(I133*H133,2)</f>
        <v>0</v>
      </c>
      <c r="BL133" s="20" t="s">
        <v>166</v>
      </c>
      <c r="BM133" s="218" t="s">
        <v>680</v>
      </c>
    </row>
    <row r="134" s="2" customFormat="1" ht="16.5" customHeight="1">
      <c r="A134" s="41"/>
      <c r="B134" s="42"/>
      <c r="C134" s="207" t="s">
        <v>402</v>
      </c>
      <c r="D134" s="207" t="s">
        <v>161</v>
      </c>
      <c r="E134" s="208" t="s">
        <v>2920</v>
      </c>
      <c r="F134" s="209" t="s">
        <v>2921</v>
      </c>
      <c r="G134" s="210" t="s">
        <v>235</v>
      </c>
      <c r="H134" s="211">
        <v>2</v>
      </c>
      <c r="I134" s="212"/>
      <c r="J134" s="213">
        <f>ROUND(I134*H134,2)</f>
        <v>0</v>
      </c>
      <c r="K134" s="209" t="s">
        <v>2650</v>
      </c>
      <c r="L134" s="47"/>
      <c r="M134" s="214" t="s">
        <v>19</v>
      </c>
      <c r="N134" s="215" t="s">
        <v>40</v>
      </c>
      <c r="O134" s="87"/>
      <c r="P134" s="216">
        <f>O134*H134</f>
        <v>0</v>
      </c>
      <c r="Q134" s="216">
        <v>0</v>
      </c>
      <c r="R134" s="216">
        <f>Q134*H134</f>
        <v>0</v>
      </c>
      <c r="S134" s="216">
        <v>0</v>
      </c>
      <c r="T134" s="217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18" t="s">
        <v>166</v>
      </c>
      <c r="AT134" s="218" t="s">
        <v>161</v>
      </c>
      <c r="AU134" s="218" t="s">
        <v>79</v>
      </c>
      <c r="AY134" s="20" t="s">
        <v>159</v>
      </c>
      <c r="BE134" s="219">
        <f>IF(N134="základní",J134,0)</f>
        <v>0</v>
      </c>
      <c r="BF134" s="219">
        <f>IF(N134="snížená",J134,0)</f>
        <v>0</v>
      </c>
      <c r="BG134" s="219">
        <f>IF(N134="zákl. přenesená",J134,0)</f>
        <v>0</v>
      </c>
      <c r="BH134" s="219">
        <f>IF(N134="sníž. přenesená",J134,0)</f>
        <v>0</v>
      </c>
      <c r="BI134" s="219">
        <f>IF(N134="nulová",J134,0)</f>
        <v>0</v>
      </c>
      <c r="BJ134" s="20" t="s">
        <v>77</v>
      </c>
      <c r="BK134" s="219">
        <f>ROUND(I134*H134,2)</f>
        <v>0</v>
      </c>
      <c r="BL134" s="20" t="s">
        <v>166</v>
      </c>
      <c r="BM134" s="218" t="s">
        <v>693</v>
      </c>
    </row>
    <row r="135" s="2" customFormat="1" ht="16.5" customHeight="1">
      <c r="A135" s="41"/>
      <c r="B135" s="42"/>
      <c r="C135" s="207" t="s">
        <v>407</v>
      </c>
      <c r="D135" s="207" t="s">
        <v>161</v>
      </c>
      <c r="E135" s="208" t="s">
        <v>2922</v>
      </c>
      <c r="F135" s="209" t="s">
        <v>2923</v>
      </c>
      <c r="G135" s="210" t="s">
        <v>235</v>
      </c>
      <c r="H135" s="211">
        <v>4</v>
      </c>
      <c r="I135" s="212"/>
      <c r="J135" s="213">
        <f>ROUND(I135*H135,2)</f>
        <v>0</v>
      </c>
      <c r="K135" s="209" t="s">
        <v>2650</v>
      </c>
      <c r="L135" s="47"/>
      <c r="M135" s="214" t="s">
        <v>19</v>
      </c>
      <c r="N135" s="215" t="s">
        <v>40</v>
      </c>
      <c r="O135" s="87"/>
      <c r="P135" s="216">
        <f>O135*H135</f>
        <v>0</v>
      </c>
      <c r="Q135" s="216">
        <v>0</v>
      </c>
      <c r="R135" s="216">
        <f>Q135*H135</f>
        <v>0</v>
      </c>
      <c r="S135" s="216">
        <v>0</v>
      </c>
      <c r="T135" s="217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18" t="s">
        <v>166</v>
      </c>
      <c r="AT135" s="218" t="s">
        <v>161</v>
      </c>
      <c r="AU135" s="218" t="s">
        <v>79</v>
      </c>
      <c r="AY135" s="20" t="s">
        <v>159</v>
      </c>
      <c r="BE135" s="219">
        <f>IF(N135="základní",J135,0)</f>
        <v>0</v>
      </c>
      <c r="BF135" s="219">
        <f>IF(N135="snížená",J135,0)</f>
        <v>0</v>
      </c>
      <c r="BG135" s="219">
        <f>IF(N135="zákl. přenesená",J135,0)</f>
        <v>0</v>
      </c>
      <c r="BH135" s="219">
        <f>IF(N135="sníž. přenesená",J135,0)</f>
        <v>0</v>
      </c>
      <c r="BI135" s="219">
        <f>IF(N135="nulová",J135,0)</f>
        <v>0</v>
      </c>
      <c r="BJ135" s="20" t="s">
        <v>77</v>
      </c>
      <c r="BK135" s="219">
        <f>ROUND(I135*H135,2)</f>
        <v>0</v>
      </c>
      <c r="BL135" s="20" t="s">
        <v>166</v>
      </c>
      <c r="BM135" s="218" t="s">
        <v>704</v>
      </c>
    </row>
    <row r="136" s="2" customFormat="1" ht="16.5" customHeight="1">
      <c r="A136" s="41"/>
      <c r="B136" s="42"/>
      <c r="C136" s="207" t="s">
        <v>413</v>
      </c>
      <c r="D136" s="207" t="s">
        <v>161</v>
      </c>
      <c r="E136" s="208" t="s">
        <v>2924</v>
      </c>
      <c r="F136" s="209" t="s">
        <v>2925</v>
      </c>
      <c r="G136" s="210" t="s">
        <v>2926</v>
      </c>
      <c r="H136" s="211">
        <v>6</v>
      </c>
      <c r="I136" s="212"/>
      <c r="J136" s="213">
        <f>ROUND(I136*H136,2)</f>
        <v>0</v>
      </c>
      <c r="K136" s="209" t="s">
        <v>2650</v>
      </c>
      <c r="L136" s="47"/>
      <c r="M136" s="214" t="s">
        <v>19</v>
      </c>
      <c r="N136" s="215" t="s">
        <v>40</v>
      </c>
      <c r="O136" s="87"/>
      <c r="P136" s="216">
        <f>O136*H136</f>
        <v>0</v>
      </c>
      <c r="Q136" s="216">
        <v>0</v>
      </c>
      <c r="R136" s="216">
        <f>Q136*H136</f>
        <v>0</v>
      </c>
      <c r="S136" s="216">
        <v>0</v>
      </c>
      <c r="T136" s="217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18" t="s">
        <v>166</v>
      </c>
      <c r="AT136" s="218" t="s">
        <v>161</v>
      </c>
      <c r="AU136" s="218" t="s">
        <v>79</v>
      </c>
      <c r="AY136" s="20" t="s">
        <v>159</v>
      </c>
      <c r="BE136" s="219">
        <f>IF(N136="základní",J136,0)</f>
        <v>0</v>
      </c>
      <c r="BF136" s="219">
        <f>IF(N136="snížená",J136,0)</f>
        <v>0</v>
      </c>
      <c r="BG136" s="219">
        <f>IF(N136="zákl. přenesená",J136,0)</f>
        <v>0</v>
      </c>
      <c r="BH136" s="219">
        <f>IF(N136="sníž. přenesená",J136,0)</f>
        <v>0</v>
      </c>
      <c r="BI136" s="219">
        <f>IF(N136="nulová",J136,0)</f>
        <v>0</v>
      </c>
      <c r="BJ136" s="20" t="s">
        <v>77</v>
      </c>
      <c r="BK136" s="219">
        <f>ROUND(I136*H136,2)</f>
        <v>0</v>
      </c>
      <c r="BL136" s="20" t="s">
        <v>166</v>
      </c>
      <c r="BM136" s="218" t="s">
        <v>101</v>
      </c>
    </row>
    <row r="137" s="2" customFormat="1" ht="16.5" customHeight="1">
      <c r="A137" s="41"/>
      <c r="B137" s="42"/>
      <c r="C137" s="207" t="s">
        <v>421</v>
      </c>
      <c r="D137" s="207" t="s">
        <v>161</v>
      </c>
      <c r="E137" s="208" t="s">
        <v>2927</v>
      </c>
      <c r="F137" s="209" t="s">
        <v>2928</v>
      </c>
      <c r="G137" s="210" t="s">
        <v>235</v>
      </c>
      <c r="H137" s="211">
        <v>1</v>
      </c>
      <c r="I137" s="212"/>
      <c r="J137" s="213">
        <f>ROUND(I137*H137,2)</f>
        <v>0</v>
      </c>
      <c r="K137" s="209" t="s">
        <v>2650</v>
      </c>
      <c r="L137" s="47"/>
      <c r="M137" s="214" t="s">
        <v>19</v>
      </c>
      <c r="N137" s="215" t="s">
        <v>40</v>
      </c>
      <c r="O137" s="87"/>
      <c r="P137" s="216">
        <f>O137*H137</f>
        <v>0</v>
      </c>
      <c r="Q137" s="216">
        <v>0</v>
      </c>
      <c r="R137" s="216">
        <f>Q137*H137</f>
        <v>0</v>
      </c>
      <c r="S137" s="216">
        <v>0</v>
      </c>
      <c r="T137" s="217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18" t="s">
        <v>166</v>
      </c>
      <c r="AT137" s="218" t="s">
        <v>161</v>
      </c>
      <c r="AU137" s="218" t="s">
        <v>79</v>
      </c>
      <c r="AY137" s="20" t="s">
        <v>159</v>
      </c>
      <c r="BE137" s="219">
        <f>IF(N137="základní",J137,0)</f>
        <v>0</v>
      </c>
      <c r="BF137" s="219">
        <f>IF(N137="snížená",J137,0)</f>
        <v>0</v>
      </c>
      <c r="BG137" s="219">
        <f>IF(N137="zákl. přenesená",J137,0)</f>
        <v>0</v>
      </c>
      <c r="BH137" s="219">
        <f>IF(N137="sníž. přenesená",J137,0)</f>
        <v>0</v>
      </c>
      <c r="BI137" s="219">
        <f>IF(N137="nulová",J137,0)</f>
        <v>0</v>
      </c>
      <c r="BJ137" s="20" t="s">
        <v>77</v>
      </c>
      <c r="BK137" s="219">
        <f>ROUND(I137*H137,2)</f>
        <v>0</v>
      </c>
      <c r="BL137" s="20" t="s">
        <v>166</v>
      </c>
      <c r="BM137" s="218" t="s">
        <v>725</v>
      </c>
    </row>
    <row r="138" s="2" customFormat="1" ht="16.5" customHeight="1">
      <c r="A138" s="41"/>
      <c r="B138" s="42"/>
      <c r="C138" s="207" t="s">
        <v>428</v>
      </c>
      <c r="D138" s="207" t="s">
        <v>161</v>
      </c>
      <c r="E138" s="208" t="s">
        <v>2929</v>
      </c>
      <c r="F138" s="209" t="s">
        <v>2930</v>
      </c>
      <c r="G138" s="210" t="s">
        <v>235</v>
      </c>
      <c r="H138" s="211">
        <v>1</v>
      </c>
      <c r="I138" s="212"/>
      <c r="J138" s="213">
        <f>ROUND(I138*H138,2)</f>
        <v>0</v>
      </c>
      <c r="K138" s="209" t="s">
        <v>2650</v>
      </c>
      <c r="L138" s="47"/>
      <c r="M138" s="214" t="s">
        <v>19</v>
      </c>
      <c r="N138" s="215" t="s">
        <v>40</v>
      </c>
      <c r="O138" s="87"/>
      <c r="P138" s="216">
        <f>O138*H138</f>
        <v>0</v>
      </c>
      <c r="Q138" s="216">
        <v>0</v>
      </c>
      <c r="R138" s="216">
        <f>Q138*H138</f>
        <v>0</v>
      </c>
      <c r="S138" s="216">
        <v>0</v>
      </c>
      <c r="T138" s="217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18" t="s">
        <v>166</v>
      </c>
      <c r="AT138" s="218" t="s">
        <v>161</v>
      </c>
      <c r="AU138" s="218" t="s">
        <v>79</v>
      </c>
      <c r="AY138" s="20" t="s">
        <v>159</v>
      </c>
      <c r="BE138" s="219">
        <f>IF(N138="základní",J138,0)</f>
        <v>0</v>
      </c>
      <c r="BF138" s="219">
        <f>IF(N138="snížená",J138,0)</f>
        <v>0</v>
      </c>
      <c r="BG138" s="219">
        <f>IF(N138="zákl. přenesená",J138,0)</f>
        <v>0</v>
      </c>
      <c r="BH138" s="219">
        <f>IF(N138="sníž. přenesená",J138,0)</f>
        <v>0</v>
      </c>
      <c r="BI138" s="219">
        <f>IF(N138="nulová",J138,0)</f>
        <v>0</v>
      </c>
      <c r="BJ138" s="20" t="s">
        <v>77</v>
      </c>
      <c r="BK138" s="219">
        <f>ROUND(I138*H138,2)</f>
        <v>0</v>
      </c>
      <c r="BL138" s="20" t="s">
        <v>166</v>
      </c>
      <c r="BM138" s="218" t="s">
        <v>744</v>
      </c>
    </row>
    <row r="139" s="2" customFormat="1" ht="16.5" customHeight="1">
      <c r="A139" s="41"/>
      <c r="B139" s="42"/>
      <c r="C139" s="207" t="s">
        <v>432</v>
      </c>
      <c r="D139" s="207" t="s">
        <v>161</v>
      </c>
      <c r="E139" s="208" t="s">
        <v>2931</v>
      </c>
      <c r="F139" s="209" t="s">
        <v>2932</v>
      </c>
      <c r="G139" s="210" t="s">
        <v>2933</v>
      </c>
      <c r="H139" s="211">
        <v>50</v>
      </c>
      <c r="I139" s="212"/>
      <c r="J139" s="213">
        <f>ROUND(I139*H139,2)</f>
        <v>0</v>
      </c>
      <c r="K139" s="209" t="s">
        <v>2650</v>
      </c>
      <c r="L139" s="47"/>
      <c r="M139" s="214" t="s">
        <v>19</v>
      </c>
      <c r="N139" s="215" t="s">
        <v>40</v>
      </c>
      <c r="O139" s="87"/>
      <c r="P139" s="216">
        <f>O139*H139</f>
        <v>0</v>
      </c>
      <c r="Q139" s="216">
        <v>0</v>
      </c>
      <c r="R139" s="216">
        <f>Q139*H139</f>
        <v>0</v>
      </c>
      <c r="S139" s="216">
        <v>0</v>
      </c>
      <c r="T139" s="217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18" t="s">
        <v>166</v>
      </c>
      <c r="AT139" s="218" t="s">
        <v>161</v>
      </c>
      <c r="AU139" s="218" t="s">
        <v>79</v>
      </c>
      <c r="AY139" s="20" t="s">
        <v>159</v>
      </c>
      <c r="BE139" s="219">
        <f>IF(N139="základní",J139,0)</f>
        <v>0</v>
      </c>
      <c r="BF139" s="219">
        <f>IF(N139="snížená",J139,0)</f>
        <v>0</v>
      </c>
      <c r="BG139" s="219">
        <f>IF(N139="zákl. přenesená",J139,0)</f>
        <v>0</v>
      </c>
      <c r="BH139" s="219">
        <f>IF(N139="sníž. přenesená",J139,0)</f>
        <v>0</v>
      </c>
      <c r="BI139" s="219">
        <f>IF(N139="nulová",J139,0)</f>
        <v>0</v>
      </c>
      <c r="BJ139" s="20" t="s">
        <v>77</v>
      </c>
      <c r="BK139" s="219">
        <f>ROUND(I139*H139,2)</f>
        <v>0</v>
      </c>
      <c r="BL139" s="20" t="s">
        <v>166</v>
      </c>
      <c r="BM139" s="218" t="s">
        <v>754</v>
      </c>
    </row>
    <row r="140" s="2" customFormat="1" ht="16.5" customHeight="1">
      <c r="A140" s="41"/>
      <c r="B140" s="42"/>
      <c r="C140" s="207" t="s">
        <v>437</v>
      </c>
      <c r="D140" s="207" t="s">
        <v>161</v>
      </c>
      <c r="E140" s="208" t="s">
        <v>2934</v>
      </c>
      <c r="F140" s="209" t="s">
        <v>2935</v>
      </c>
      <c r="G140" s="210" t="s">
        <v>2933</v>
      </c>
      <c r="H140" s="211">
        <v>50</v>
      </c>
      <c r="I140" s="212"/>
      <c r="J140" s="213">
        <f>ROUND(I140*H140,2)</f>
        <v>0</v>
      </c>
      <c r="K140" s="209" t="s">
        <v>2650</v>
      </c>
      <c r="L140" s="47"/>
      <c r="M140" s="214" t="s">
        <v>19</v>
      </c>
      <c r="N140" s="215" t="s">
        <v>40</v>
      </c>
      <c r="O140" s="87"/>
      <c r="P140" s="216">
        <f>O140*H140</f>
        <v>0</v>
      </c>
      <c r="Q140" s="216">
        <v>0</v>
      </c>
      <c r="R140" s="216">
        <f>Q140*H140</f>
        <v>0</v>
      </c>
      <c r="S140" s="216">
        <v>0</v>
      </c>
      <c r="T140" s="217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18" t="s">
        <v>166</v>
      </c>
      <c r="AT140" s="218" t="s">
        <v>161</v>
      </c>
      <c r="AU140" s="218" t="s">
        <v>79</v>
      </c>
      <c r="AY140" s="20" t="s">
        <v>159</v>
      </c>
      <c r="BE140" s="219">
        <f>IF(N140="základní",J140,0)</f>
        <v>0</v>
      </c>
      <c r="BF140" s="219">
        <f>IF(N140="snížená",J140,0)</f>
        <v>0</v>
      </c>
      <c r="BG140" s="219">
        <f>IF(N140="zákl. přenesená",J140,0)</f>
        <v>0</v>
      </c>
      <c r="BH140" s="219">
        <f>IF(N140="sníž. přenesená",J140,0)</f>
        <v>0</v>
      </c>
      <c r="BI140" s="219">
        <f>IF(N140="nulová",J140,0)</f>
        <v>0</v>
      </c>
      <c r="BJ140" s="20" t="s">
        <v>77</v>
      </c>
      <c r="BK140" s="219">
        <f>ROUND(I140*H140,2)</f>
        <v>0</v>
      </c>
      <c r="BL140" s="20" t="s">
        <v>166</v>
      </c>
      <c r="BM140" s="218" t="s">
        <v>764</v>
      </c>
    </row>
    <row r="141" s="2" customFormat="1" ht="16.5" customHeight="1">
      <c r="A141" s="41"/>
      <c r="B141" s="42"/>
      <c r="C141" s="207" t="s">
        <v>441</v>
      </c>
      <c r="D141" s="207" t="s">
        <v>161</v>
      </c>
      <c r="E141" s="208" t="s">
        <v>2936</v>
      </c>
      <c r="F141" s="209" t="s">
        <v>2937</v>
      </c>
      <c r="G141" s="210" t="s">
        <v>2933</v>
      </c>
      <c r="H141" s="211">
        <v>34</v>
      </c>
      <c r="I141" s="212"/>
      <c r="J141" s="213">
        <f>ROUND(I141*H141,2)</f>
        <v>0</v>
      </c>
      <c r="K141" s="209" t="s">
        <v>2650</v>
      </c>
      <c r="L141" s="47"/>
      <c r="M141" s="214" t="s">
        <v>19</v>
      </c>
      <c r="N141" s="215" t="s">
        <v>40</v>
      </c>
      <c r="O141" s="87"/>
      <c r="P141" s="216">
        <f>O141*H141</f>
        <v>0</v>
      </c>
      <c r="Q141" s="216">
        <v>0</v>
      </c>
      <c r="R141" s="216">
        <f>Q141*H141</f>
        <v>0</v>
      </c>
      <c r="S141" s="216">
        <v>0</v>
      </c>
      <c r="T141" s="217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18" t="s">
        <v>166</v>
      </c>
      <c r="AT141" s="218" t="s">
        <v>161</v>
      </c>
      <c r="AU141" s="218" t="s">
        <v>79</v>
      </c>
      <c r="AY141" s="20" t="s">
        <v>159</v>
      </c>
      <c r="BE141" s="219">
        <f>IF(N141="základní",J141,0)</f>
        <v>0</v>
      </c>
      <c r="BF141" s="219">
        <f>IF(N141="snížená",J141,0)</f>
        <v>0</v>
      </c>
      <c r="BG141" s="219">
        <f>IF(N141="zákl. přenesená",J141,0)</f>
        <v>0</v>
      </c>
      <c r="BH141" s="219">
        <f>IF(N141="sníž. přenesená",J141,0)</f>
        <v>0</v>
      </c>
      <c r="BI141" s="219">
        <f>IF(N141="nulová",J141,0)</f>
        <v>0</v>
      </c>
      <c r="BJ141" s="20" t="s">
        <v>77</v>
      </c>
      <c r="BK141" s="219">
        <f>ROUND(I141*H141,2)</f>
        <v>0</v>
      </c>
      <c r="BL141" s="20" t="s">
        <v>166</v>
      </c>
      <c r="BM141" s="218" t="s">
        <v>775</v>
      </c>
    </row>
    <row r="142" s="2" customFormat="1" ht="16.5" customHeight="1">
      <c r="A142" s="41"/>
      <c r="B142" s="42"/>
      <c r="C142" s="207" t="s">
        <v>444</v>
      </c>
      <c r="D142" s="207" t="s">
        <v>161</v>
      </c>
      <c r="E142" s="208" t="s">
        <v>2938</v>
      </c>
      <c r="F142" s="209" t="s">
        <v>2939</v>
      </c>
      <c r="G142" s="210" t="s">
        <v>2933</v>
      </c>
      <c r="H142" s="211">
        <v>34</v>
      </c>
      <c r="I142" s="212"/>
      <c r="J142" s="213">
        <f>ROUND(I142*H142,2)</f>
        <v>0</v>
      </c>
      <c r="K142" s="209" t="s">
        <v>2650</v>
      </c>
      <c r="L142" s="47"/>
      <c r="M142" s="214" t="s">
        <v>19</v>
      </c>
      <c r="N142" s="215" t="s">
        <v>40</v>
      </c>
      <c r="O142" s="87"/>
      <c r="P142" s="216">
        <f>O142*H142</f>
        <v>0</v>
      </c>
      <c r="Q142" s="216">
        <v>0</v>
      </c>
      <c r="R142" s="216">
        <f>Q142*H142</f>
        <v>0</v>
      </c>
      <c r="S142" s="216">
        <v>0</v>
      </c>
      <c r="T142" s="217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18" t="s">
        <v>166</v>
      </c>
      <c r="AT142" s="218" t="s">
        <v>161</v>
      </c>
      <c r="AU142" s="218" t="s">
        <v>79</v>
      </c>
      <c r="AY142" s="20" t="s">
        <v>159</v>
      </c>
      <c r="BE142" s="219">
        <f>IF(N142="základní",J142,0)</f>
        <v>0</v>
      </c>
      <c r="BF142" s="219">
        <f>IF(N142="snížená",J142,0)</f>
        <v>0</v>
      </c>
      <c r="BG142" s="219">
        <f>IF(N142="zákl. přenesená",J142,0)</f>
        <v>0</v>
      </c>
      <c r="BH142" s="219">
        <f>IF(N142="sníž. přenesená",J142,0)</f>
        <v>0</v>
      </c>
      <c r="BI142" s="219">
        <f>IF(N142="nulová",J142,0)</f>
        <v>0</v>
      </c>
      <c r="BJ142" s="20" t="s">
        <v>77</v>
      </c>
      <c r="BK142" s="219">
        <f>ROUND(I142*H142,2)</f>
        <v>0</v>
      </c>
      <c r="BL142" s="20" t="s">
        <v>166</v>
      </c>
      <c r="BM142" s="218" t="s">
        <v>789</v>
      </c>
    </row>
    <row r="143" s="2" customFormat="1" ht="16.5" customHeight="1">
      <c r="A143" s="41"/>
      <c r="B143" s="42"/>
      <c r="C143" s="207" t="s">
        <v>448</v>
      </c>
      <c r="D143" s="207" t="s">
        <v>161</v>
      </c>
      <c r="E143" s="208" t="s">
        <v>2940</v>
      </c>
      <c r="F143" s="209" t="s">
        <v>2941</v>
      </c>
      <c r="G143" s="210" t="s">
        <v>2926</v>
      </c>
      <c r="H143" s="211">
        <v>10</v>
      </c>
      <c r="I143" s="212"/>
      <c r="J143" s="213">
        <f>ROUND(I143*H143,2)</f>
        <v>0</v>
      </c>
      <c r="K143" s="209" t="s">
        <v>2650</v>
      </c>
      <c r="L143" s="47"/>
      <c r="M143" s="214" t="s">
        <v>19</v>
      </c>
      <c r="N143" s="215" t="s">
        <v>40</v>
      </c>
      <c r="O143" s="87"/>
      <c r="P143" s="216">
        <f>O143*H143</f>
        <v>0</v>
      </c>
      <c r="Q143" s="216">
        <v>0</v>
      </c>
      <c r="R143" s="216">
        <f>Q143*H143</f>
        <v>0</v>
      </c>
      <c r="S143" s="216">
        <v>0</v>
      </c>
      <c r="T143" s="217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18" t="s">
        <v>166</v>
      </c>
      <c r="AT143" s="218" t="s">
        <v>161</v>
      </c>
      <c r="AU143" s="218" t="s">
        <v>79</v>
      </c>
      <c r="AY143" s="20" t="s">
        <v>159</v>
      </c>
      <c r="BE143" s="219">
        <f>IF(N143="základní",J143,0)</f>
        <v>0</v>
      </c>
      <c r="BF143" s="219">
        <f>IF(N143="snížená",J143,0)</f>
        <v>0</v>
      </c>
      <c r="BG143" s="219">
        <f>IF(N143="zákl. přenesená",J143,0)</f>
        <v>0</v>
      </c>
      <c r="BH143" s="219">
        <f>IF(N143="sníž. přenesená",J143,0)</f>
        <v>0</v>
      </c>
      <c r="BI143" s="219">
        <f>IF(N143="nulová",J143,0)</f>
        <v>0</v>
      </c>
      <c r="BJ143" s="20" t="s">
        <v>77</v>
      </c>
      <c r="BK143" s="219">
        <f>ROUND(I143*H143,2)</f>
        <v>0</v>
      </c>
      <c r="BL143" s="20" t="s">
        <v>166</v>
      </c>
      <c r="BM143" s="218" t="s">
        <v>804</v>
      </c>
    </row>
    <row r="144" s="2" customFormat="1" ht="16.5" customHeight="1">
      <c r="A144" s="41"/>
      <c r="B144" s="42"/>
      <c r="C144" s="207" t="s">
        <v>453</v>
      </c>
      <c r="D144" s="207" t="s">
        <v>161</v>
      </c>
      <c r="E144" s="208" t="s">
        <v>2942</v>
      </c>
      <c r="F144" s="209" t="s">
        <v>2943</v>
      </c>
      <c r="G144" s="210" t="s">
        <v>251</v>
      </c>
      <c r="H144" s="211">
        <v>25</v>
      </c>
      <c r="I144" s="212"/>
      <c r="J144" s="213">
        <f>ROUND(I144*H144,2)</f>
        <v>0</v>
      </c>
      <c r="K144" s="209" t="s">
        <v>2650</v>
      </c>
      <c r="L144" s="47"/>
      <c r="M144" s="214" t="s">
        <v>19</v>
      </c>
      <c r="N144" s="215" t="s">
        <v>40</v>
      </c>
      <c r="O144" s="87"/>
      <c r="P144" s="216">
        <f>O144*H144</f>
        <v>0</v>
      </c>
      <c r="Q144" s="216">
        <v>0</v>
      </c>
      <c r="R144" s="216">
        <f>Q144*H144</f>
        <v>0</v>
      </c>
      <c r="S144" s="216">
        <v>0</v>
      </c>
      <c r="T144" s="217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18" t="s">
        <v>166</v>
      </c>
      <c r="AT144" s="218" t="s">
        <v>161</v>
      </c>
      <c r="AU144" s="218" t="s">
        <v>79</v>
      </c>
      <c r="AY144" s="20" t="s">
        <v>159</v>
      </c>
      <c r="BE144" s="219">
        <f>IF(N144="základní",J144,0)</f>
        <v>0</v>
      </c>
      <c r="BF144" s="219">
        <f>IF(N144="snížená",J144,0)</f>
        <v>0</v>
      </c>
      <c r="BG144" s="219">
        <f>IF(N144="zákl. přenesená",J144,0)</f>
        <v>0</v>
      </c>
      <c r="BH144" s="219">
        <f>IF(N144="sníž. přenesená",J144,0)</f>
        <v>0</v>
      </c>
      <c r="BI144" s="219">
        <f>IF(N144="nulová",J144,0)</f>
        <v>0</v>
      </c>
      <c r="BJ144" s="20" t="s">
        <v>77</v>
      </c>
      <c r="BK144" s="219">
        <f>ROUND(I144*H144,2)</f>
        <v>0</v>
      </c>
      <c r="BL144" s="20" t="s">
        <v>166</v>
      </c>
      <c r="BM144" s="218" t="s">
        <v>814</v>
      </c>
    </row>
    <row r="145" s="2" customFormat="1" ht="16.5" customHeight="1">
      <c r="A145" s="41"/>
      <c r="B145" s="42"/>
      <c r="C145" s="207" t="s">
        <v>462</v>
      </c>
      <c r="D145" s="207" t="s">
        <v>161</v>
      </c>
      <c r="E145" s="208" t="s">
        <v>2944</v>
      </c>
      <c r="F145" s="209" t="s">
        <v>2945</v>
      </c>
      <c r="G145" s="210" t="s">
        <v>251</v>
      </c>
      <c r="H145" s="211">
        <v>25</v>
      </c>
      <c r="I145" s="212"/>
      <c r="J145" s="213">
        <f>ROUND(I145*H145,2)</f>
        <v>0</v>
      </c>
      <c r="K145" s="209" t="s">
        <v>2650</v>
      </c>
      <c r="L145" s="47"/>
      <c r="M145" s="214" t="s">
        <v>19</v>
      </c>
      <c r="N145" s="215" t="s">
        <v>40</v>
      </c>
      <c r="O145" s="87"/>
      <c r="P145" s="216">
        <f>O145*H145</f>
        <v>0</v>
      </c>
      <c r="Q145" s="216">
        <v>0</v>
      </c>
      <c r="R145" s="216">
        <f>Q145*H145</f>
        <v>0</v>
      </c>
      <c r="S145" s="216">
        <v>0</v>
      </c>
      <c r="T145" s="217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18" t="s">
        <v>166</v>
      </c>
      <c r="AT145" s="218" t="s">
        <v>161</v>
      </c>
      <c r="AU145" s="218" t="s">
        <v>79</v>
      </c>
      <c r="AY145" s="20" t="s">
        <v>159</v>
      </c>
      <c r="BE145" s="219">
        <f>IF(N145="základní",J145,0)</f>
        <v>0</v>
      </c>
      <c r="BF145" s="219">
        <f>IF(N145="snížená",J145,0)</f>
        <v>0</v>
      </c>
      <c r="BG145" s="219">
        <f>IF(N145="zákl. přenesená",J145,0)</f>
        <v>0</v>
      </c>
      <c r="BH145" s="219">
        <f>IF(N145="sníž. přenesená",J145,0)</f>
        <v>0</v>
      </c>
      <c r="BI145" s="219">
        <f>IF(N145="nulová",J145,0)</f>
        <v>0</v>
      </c>
      <c r="BJ145" s="20" t="s">
        <v>77</v>
      </c>
      <c r="BK145" s="219">
        <f>ROUND(I145*H145,2)</f>
        <v>0</v>
      </c>
      <c r="BL145" s="20" t="s">
        <v>166</v>
      </c>
      <c r="BM145" s="218" t="s">
        <v>541</v>
      </c>
    </row>
    <row r="146" s="2" customFormat="1" ht="16.5" customHeight="1">
      <c r="A146" s="41"/>
      <c r="B146" s="42"/>
      <c r="C146" s="207" t="s">
        <v>469</v>
      </c>
      <c r="D146" s="207" t="s">
        <v>161</v>
      </c>
      <c r="E146" s="208" t="s">
        <v>2946</v>
      </c>
      <c r="F146" s="209" t="s">
        <v>2947</v>
      </c>
      <c r="G146" s="210" t="s">
        <v>251</v>
      </c>
      <c r="H146" s="211">
        <v>25</v>
      </c>
      <c r="I146" s="212"/>
      <c r="J146" s="213">
        <f>ROUND(I146*H146,2)</f>
        <v>0</v>
      </c>
      <c r="K146" s="209" t="s">
        <v>2650</v>
      </c>
      <c r="L146" s="47"/>
      <c r="M146" s="214" t="s">
        <v>19</v>
      </c>
      <c r="N146" s="215" t="s">
        <v>40</v>
      </c>
      <c r="O146" s="87"/>
      <c r="P146" s="216">
        <f>O146*H146</f>
        <v>0</v>
      </c>
      <c r="Q146" s="216">
        <v>0</v>
      </c>
      <c r="R146" s="216">
        <f>Q146*H146</f>
        <v>0</v>
      </c>
      <c r="S146" s="216">
        <v>0</v>
      </c>
      <c r="T146" s="217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18" t="s">
        <v>166</v>
      </c>
      <c r="AT146" s="218" t="s">
        <v>161</v>
      </c>
      <c r="AU146" s="218" t="s">
        <v>79</v>
      </c>
      <c r="AY146" s="20" t="s">
        <v>159</v>
      </c>
      <c r="BE146" s="219">
        <f>IF(N146="základní",J146,0)</f>
        <v>0</v>
      </c>
      <c r="BF146" s="219">
        <f>IF(N146="snížená",J146,0)</f>
        <v>0</v>
      </c>
      <c r="BG146" s="219">
        <f>IF(N146="zákl. přenesená",J146,0)</f>
        <v>0</v>
      </c>
      <c r="BH146" s="219">
        <f>IF(N146="sníž. přenesená",J146,0)</f>
        <v>0</v>
      </c>
      <c r="BI146" s="219">
        <f>IF(N146="nulová",J146,0)</f>
        <v>0</v>
      </c>
      <c r="BJ146" s="20" t="s">
        <v>77</v>
      </c>
      <c r="BK146" s="219">
        <f>ROUND(I146*H146,2)</f>
        <v>0</v>
      </c>
      <c r="BL146" s="20" t="s">
        <v>166</v>
      </c>
      <c r="BM146" s="218" t="s">
        <v>868</v>
      </c>
    </row>
    <row r="147" s="12" customFormat="1" ht="22.8" customHeight="1">
      <c r="A147" s="12"/>
      <c r="B147" s="191"/>
      <c r="C147" s="192"/>
      <c r="D147" s="193" t="s">
        <v>68</v>
      </c>
      <c r="E147" s="205" t="s">
        <v>2948</v>
      </c>
      <c r="F147" s="205" t="s">
        <v>2949</v>
      </c>
      <c r="G147" s="192"/>
      <c r="H147" s="192"/>
      <c r="I147" s="195"/>
      <c r="J147" s="206">
        <f>BK147</f>
        <v>0</v>
      </c>
      <c r="K147" s="192"/>
      <c r="L147" s="197"/>
      <c r="M147" s="198"/>
      <c r="N147" s="199"/>
      <c r="O147" s="199"/>
      <c r="P147" s="200">
        <f>SUM(P148:P154)</f>
        <v>0</v>
      </c>
      <c r="Q147" s="199"/>
      <c r="R147" s="200">
        <f>SUM(R148:R154)</f>
        <v>0</v>
      </c>
      <c r="S147" s="199"/>
      <c r="T147" s="201">
        <f>SUM(T148:T154)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02" t="s">
        <v>77</v>
      </c>
      <c r="AT147" s="203" t="s">
        <v>68</v>
      </c>
      <c r="AU147" s="203" t="s">
        <v>77</v>
      </c>
      <c r="AY147" s="202" t="s">
        <v>159</v>
      </c>
      <c r="BK147" s="204">
        <f>SUM(BK148:BK154)</f>
        <v>0</v>
      </c>
    </row>
    <row r="148" s="2" customFormat="1" ht="16.5" customHeight="1">
      <c r="A148" s="41"/>
      <c r="B148" s="42"/>
      <c r="C148" s="207" t="s">
        <v>474</v>
      </c>
      <c r="D148" s="207" t="s">
        <v>161</v>
      </c>
      <c r="E148" s="208" t="s">
        <v>2950</v>
      </c>
      <c r="F148" s="209" t="s">
        <v>2951</v>
      </c>
      <c r="G148" s="210" t="s">
        <v>235</v>
      </c>
      <c r="H148" s="211">
        <v>4</v>
      </c>
      <c r="I148" s="212"/>
      <c r="J148" s="213">
        <f>ROUND(I148*H148,2)</f>
        <v>0</v>
      </c>
      <c r="K148" s="209" t="s">
        <v>2650</v>
      </c>
      <c r="L148" s="47"/>
      <c r="M148" s="214" t="s">
        <v>19</v>
      </c>
      <c r="N148" s="215" t="s">
        <v>40</v>
      </c>
      <c r="O148" s="87"/>
      <c r="P148" s="216">
        <f>O148*H148</f>
        <v>0</v>
      </c>
      <c r="Q148" s="216">
        <v>0</v>
      </c>
      <c r="R148" s="216">
        <f>Q148*H148</f>
        <v>0</v>
      </c>
      <c r="S148" s="216">
        <v>0</v>
      </c>
      <c r="T148" s="217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18" t="s">
        <v>166</v>
      </c>
      <c r="AT148" s="218" t="s">
        <v>161</v>
      </c>
      <c r="AU148" s="218" t="s">
        <v>79</v>
      </c>
      <c r="AY148" s="20" t="s">
        <v>159</v>
      </c>
      <c r="BE148" s="219">
        <f>IF(N148="základní",J148,0)</f>
        <v>0</v>
      </c>
      <c r="BF148" s="219">
        <f>IF(N148="snížená",J148,0)</f>
        <v>0</v>
      </c>
      <c r="BG148" s="219">
        <f>IF(N148="zákl. přenesená",J148,0)</f>
        <v>0</v>
      </c>
      <c r="BH148" s="219">
        <f>IF(N148="sníž. přenesená",J148,0)</f>
        <v>0</v>
      </c>
      <c r="BI148" s="219">
        <f>IF(N148="nulová",J148,0)</f>
        <v>0</v>
      </c>
      <c r="BJ148" s="20" t="s">
        <v>77</v>
      </c>
      <c r="BK148" s="219">
        <f>ROUND(I148*H148,2)</f>
        <v>0</v>
      </c>
      <c r="BL148" s="20" t="s">
        <v>166</v>
      </c>
      <c r="BM148" s="218" t="s">
        <v>878</v>
      </c>
    </row>
    <row r="149" s="2" customFormat="1" ht="16.5" customHeight="1">
      <c r="A149" s="41"/>
      <c r="B149" s="42"/>
      <c r="C149" s="258" t="s">
        <v>481</v>
      </c>
      <c r="D149" s="258" t="s">
        <v>316</v>
      </c>
      <c r="E149" s="259" t="s">
        <v>2952</v>
      </c>
      <c r="F149" s="260" t="s">
        <v>2953</v>
      </c>
      <c r="G149" s="261" t="s">
        <v>235</v>
      </c>
      <c r="H149" s="262">
        <v>2</v>
      </c>
      <c r="I149" s="263"/>
      <c r="J149" s="264">
        <f>ROUND(I149*H149,2)</f>
        <v>0</v>
      </c>
      <c r="K149" s="260" t="s">
        <v>2650</v>
      </c>
      <c r="L149" s="265"/>
      <c r="M149" s="266" t="s">
        <v>19</v>
      </c>
      <c r="N149" s="267" t="s">
        <v>40</v>
      </c>
      <c r="O149" s="87"/>
      <c r="P149" s="216">
        <f>O149*H149</f>
        <v>0</v>
      </c>
      <c r="Q149" s="216">
        <v>0</v>
      </c>
      <c r="R149" s="216">
        <f>Q149*H149</f>
        <v>0</v>
      </c>
      <c r="S149" s="216">
        <v>0</v>
      </c>
      <c r="T149" s="217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18" t="s">
        <v>225</v>
      </c>
      <c r="AT149" s="218" t="s">
        <v>316</v>
      </c>
      <c r="AU149" s="218" t="s">
        <v>79</v>
      </c>
      <c r="AY149" s="20" t="s">
        <v>159</v>
      </c>
      <c r="BE149" s="219">
        <f>IF(N149="základní",J149,0)</f>
        <v>0</v>
      </c>
      <c r="BF149" s="219">
        <f>IF(N149="snížená",J149,0)</f>
        <v>0</v>
      </c>
      <c r="BG149" s="219">
        <f>IF(N149="zákl. přenesená",J149,0)</f>
        <v>0</v>
      </c>
      <c r="BH149" s="219">
        <f>IF(N149="sníž. přenesená",J149,0)</f>
        <v>0</v>
      </c>
      <c r="BI149" s="219">
        <f>IF(N149="nulová",J149,0)</f>
        <v>0</v>
      </c>
      <c r="BJ149" s="20" t="s">
        <v>77</v>
      </c>
      <c r="BK149" s="219">
        <f>ROUND(I149*H149,2)</f>
        <v>0</v>
      </c>
      <c r="BL149" s="20" t="s">
        <v>166</v>
      </c>
      <c r="BM149" s="218" t="s">
        <v>892</v>
      </c>
    </row>
    <row r="150" s="2" customFormat="1" ht="16.5" customHeight="1">
      <c r="A150" s="41"/>
      <c r="B150" s="42"/>
      <c r="C150" s="258" t="s">
        <v>488</v>
      </c>
      <c r="D150" s="258" t="s">
        <v>316</v>
      </c>
      <c r="E150" s="259" t="s">
        <v>2954</v>
      </c>
      <c r="F150" s="260" t="s">
        <v>2955</v>
      </c>
      <c r="G150" s="261" t="s">
        <v>235</v>
      </c>
      <c r="H150" s="262">
        <v>2</v>
      </c>
      <c r="I150" s="263"/>
      <c r="J150" s="264">
        <f>ROUND(I150*H150,2)</f>
        <v>0</v>
      </c>
      <c r="K150" s="260" t="s">
        <v>2650</v>
      </c>
      <c r="L150" s="265"/>
      <c r="M150" s="266" t="s">
        <v>19</v>
      </c>
      <c r="N150" s="267" t="s">
        <v>40</v>
      </c>
      <c r="O150" s="87"/>
      <c r="P150" s="216">
        <f>O150*H150</f>
        <v>0</v>
      </c>
      <c r="Q150" s="216">
        <v>0</v>
      </c>
      <c r="R150" s="216">
        <f>Q150*H150</f>
        <v>0</v>
      </c>
      <c r="S150" s="216">
        <v>0</v>
      </c>
      <c r="T150" s="217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18" t="s">
        <v>225</v>
      </c>
      <c r="AT150" s="218" t="s">
        <v>316</v>
      </c>
      <c r="AU150" s="218" t="s">
        <v>79</v>
      </c>
      <c r="AY150" s="20" t="s">
        <v>159</v>
      </c>
      <c r="BE150" s="219">
        <f>IF(N150="základní",J150,0)</f>
        <v>0</v>
      </c>
      <c r="BF150" s="219">
        <f>IF(N150="snížená",J150,0)</f>
        <v>0</v>
      </c>
      <c r="BG150" s="219">
        <f>IF(N150="zákl. přenesená",J150,0)</f>
        <v>0</v>
      </c>
      <c r="BH150" s="219">
        <f>IF(N150="sníž. přenesená",J150,0)</f>
        <v>0</v>
      </c>
      <c r="BI150" s="219">
        <f>IF(N150="nulová",J150,0)</f>
        <v>0</v>
      </c>
      <c r="BJ150" s="20" t="s">
        <v>77</v>
      </c>
      <c r="BK150" s="219">
        <f>ROUND(I150*H150,2)</f>
        <v>0</v>
      </c>
      <c r="BL150" s="20" t="s">
        <v>166</v>
      </c>
      <c r="BM150" s="218" t="s">
        <v>904</v>
      </c>
    </row>
    <row r="151" s="2" customFormat="1" ht="16.5" customHeight="1">
      <c r="A151" s="41"/>
      <c r="B151" s="42"/>
      <c r="C151" s="207" t="s">
        <v>495</v>
      </c>
      <c r="D151" s="207" t="s">
        <v>161</v>
      </c>
      <c r="E151" s="208" t="s">
        <v>2956</v>
      </c>
      <c r="F151" s="209" t="s">
        <v>2957</v>
      </c>
      <c r="G151" s="210" t="s">
        <v>235</v>
      </c>
      <c r="H151" s="211">
        <v>1</v>
      </c>
      <c r="I151" s="212"/>
      <c r="J151" s="213">
        <f>ROUND(I151*H151,2)</f>
        <v>0</v>
      </c>
      <c r="K151" s="209" t="s">
        <v>2650</v>
      </c>
      <c r="L151" s="47"/>
      <c r="M151" s="214" t="s">
        <v>19</v>
      </c>
      <c r="N151" s="215" t="s">
        <v>40</v>
      </c>
      <c r="O151" s="87"/>
      <c r="P151" s="216">
        <f>O151*H151</f>
        <v>0</v>
      </c>
      <c r="Q151" s="216">
        <v>0</v>
      </c>
      <c r="R151" s="216">
        <f>Q151*H151</f>
        <v>0</v>
      </c>
      <c r="S151" s="216">
        <v>0</v>
      </c>
      <c r="T151" s="217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18" t="s">
        <v>166</v>
      </c>
      <c r="AT151" s="218" t="s">
        <v>161</v>
      </c>
      <c r="AU151" s="218" t="s">
        <v>79</v>
      </c>
      <c r="AY151" s="20" t="s">
        <v>159</v>
      </c>
      <c r="BE151" s="219">
        <f>IF(N151="základní",J151,0)</f>
        <v>0</v>
      </c>
      <c r="BF151" s="219">
        <f>IF(N151="snížená",J151,0)</f>
        <v>0</v>
      </c>
      <c r="BG151" s="219">
        <f>IF(N151="zákl. přenesená",J151,0)</f>
        <v>0</v>
      </c>
      <c r="BH151" s="219">
        <f>IF(N151="sníž. přenesená",J151,0)</f>
        <v>0</v>
      </c>
      <c r="BI151" s="219">
        <f>IF(N151="nulová",J151,0)</f>
        <v>0</v>
      </c>
      <c r="BJ151" s="20" t="s">
        <v>77</v>
      </c>
      <c r="BK151" s="219">
        <f>ROUND(I151*H151,2)</f>
        <v>0</v>
      </c>
      <c r="BL151" s="20" t="s">
        <v>166</v>
      </c>
      <c r="BM151" s="218" t="s">
        <v>911</v>
      </c>
    </row>
    <row r="152" s="2" customFormat="1" ht="16.5" customHeight="1">
      <c r="A152" s="41"/>
      <c r="B152" s="42"/>
      <c r="C152" s="258" t="s">
        <v>500</v>
      </c>
      <c r="D152" s="258" t="s">
        <v>316</v>
      </c>
      <c r="E152" s="259" t="s">
        <v>2958</v>
      </c>
      <c r="F152" s="260" t="s">
        <v>2959</v>
      </c>
      <c r="G152" s="261" t="s">
        <v>235</v>
      </c>
      <c r="H152" s="262">
        <v>1</v>
      </c>
      <c r="I152" s="263"/>
      <c r="J152" s="264">
        <f>ROUND(I152*H152,2)</f>
        <v>0</v>
      </c>
      <c r="K152" s="260" t="s">
        <v>2650</v>
      </c>
      <c r="L152" s="265"/>
      <c r="M152" s="266" t="s">
        <v>19</v>
      </c>
      <c r="N152" s="267" t="s">
        <v>40</v>
      </c>
      <c r="O152" s="87"/>
      <c r="P152" s="216">
        <f>O152*H152</f>
        <v>0</v>
      </c>
      <c r="Q152" s="216">
        <v>0</v>
      </c>
      <c r="R152" s="216">
        <f>Q152*H152</f>
        <v>0</v>
      </c>
      <c r="S152" s="216">
        <v>0</v>
      </c>
      <c r="T152" s="217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18" t="s">
        <v>225</v>
      </c>
      <c r="AT152" s="218" t="s">
        <v>316</v>
      </c>
      <c r="AU152" s="218" t="s">
        <v>79</v>
      </c>
      <c r="AY152" s="20" t="s">
        <v>159</v>
      </c>
      <c r="BE152" s="219">
        <f>IF(N152="základní",J152,0)</f>
        <v>0</v>
      </c>
      <c r="BF152" s="219">
        <f>IF(N152="snížená",J152,0)</f>
        <v>0</v>
      </c>
      <c r="BG152" s="219">
        <f>IF(N152="zákl. přenesená",J152,0)</f>
        <v>0</v>
      </c>
      <c r="BH152" s="219">
        <f>IF(N152="sníž. přenesená",J152,0)</f>
        <v>0</v>
      </c>
      <c r="BI152" s="219">
        <f>IF(N152="nulová",J152,0)</f>
        <v>0</v>
      </c>
      <c r="BJ152" s="20" t="s">
        <v>77</v>
      </c>
      <c r="BK152" s="219">
        <f>ROUND(I152*H152,2)</f>
        <v>0</v>
      </c>
      <c r="BL152" s="20" t="s">
        <v>166</v>
      </c>
      <c r="BM152" s="218" t="s">
        <v>247</v>
      </c>
    </row>
    <row r="153" s="2" customFormat="1" ht="16.5" customHeight="1">
      <c r="A153" s="41"/>
      <c r="B153" s="42"/>
      <c r="C153" s="207" t="s">
        <v>505</v>
      </c>
      <c r="D153" s="207" t="s">
        <v>161</v>
      </c>
      <c r="E153" s="208" t="s">
        <v>2960</v>
      </c>
      <c r="F153" s="209" t="s">
        <v>2961</v>
      </c>
      <c r="G153" s="210" t="s">
        <v>235</v>
      </c>
      <c r="H153" s="211">
        <v>60</v>
      </c>
      <c r="I153" s="212"/>
      <c r="J153" s="213">
        <f>ROUND(I153*H153,2)</f>
        <v>0</v>
      </c>
      <c r="K153" s="209" t="s">
        <v>2650</v>
      </c>
      <c r="L153" s="47"/>
      <c r="M153" s="214" t="s">
        <v>19</v>
      </c>
      <c r="N153" s="215" t="s">
        <v>40</v>
      </c>
      <c r="O153" s="87"/>
      <c r="P153" s="216">
        <f>O153*H153</f>
        <v>0</v>
      </c>
      <c r="Q153" s="216">
        <v>0</v>
      </c>
      <c r="R153" s="216">
        <f>Q153*H153</f>
        <v>0</v>
      </c>
      <c r="S153" s="216">
        <v>0</v>
      </c>
      <c r="T153" s="217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18" t="s">
        <v>166</v>
      </c>
      <c r="AT153" s="218" t="s">
        <v>161</v>
      </c>
      <c r="AU153" s="218" t="s">
        <v>79</v>
      </c>
      <c r="AY153" s="20" t="s">
        <v>159</v>
      </c>
      <c r="BE153" s="219">
        <f>IF(N153="základní",J153,0)</f>
        <v>0</v>
      </c>
      <c r="BF153" s="219">
        <f>IF(N153="snížená",J153,0)</f>
        <v>0</v>
      </c>
      <c r="BG153" s="219">
        <f>IF(N153="zákl. přenesená",J153,0)</f>
        <v>0</v>
      </c>
      <c r="BH153" s="219">
        <f>IF(N153="sníž. přenesená",J153,0)</f>
        <v>0</v>
      </c>
      <c r="BI153" s="219">
        <f>IF(N153="nulová",J153,0)</f>
        <v>0</v>
      </c>
      <c r="BJ153" s="20" t="s">
        <v>77</v>
      </c>
      <c r="BK153" s="219">
        <f>ROUND(I153*H153,2)</f>
        <v>0</v>
      </c>
      <c r="BL153" s="20" t="s">
        <v>166</v>
      </c>
      <c r="BM153" s="218" t="s">
        <v>934</v>
      </c>
    </row>
    <row r="154" s="2" customFormat="1" ht="16.5" customHeight="1">
      <c r="A154" s="41"/>
      <c r="B154" s="42"/>
      <c r="C154" s="207" t="s">
        <v>511</v>
      </c>
      <c r="D154" s="207" t="s">
        <v>161</v>
      </c>
      <c r="E154" s="208" t="s">
        <v>2962</v>
      </c>
      <c r="F154" s="209" t="s">
        <v>2963</v>
      </c>
      <c r="G154" s="210" t="s">
        <v>235</v>
      </c>
      <c r="H154" s="211">
        <v>60</v>
      </c>
      <c r="I154" s="212"/>
      <c r="J154" s="213">
        <f>ROUND(I154*H154,2)</f>
        <v>0</v>
      </c>
      <c r="K154" s="209" t="s">
        <v>2650</v>
      </c>
      <c r="L154" s="47"/>
      <c r="M154" s="214" t="s">
        <v>19</v>
      </c>
      <c r="N154" s="215" t="s">
        <v>40</v>
      </c>
      <c r="O154" s="87"/>
      <c r="P154" s="216">
        <f>O154*H154</f>
        <v>0</v>
      </c>
      <c r="Q154" s="216">
        <v>0</v>
      </c>
      <c r="R154" s="216">
        <f>Q154*H154</f>
        <v>0</v>
      </c>
      <c r="S154" s="216">
        <v>0</v>
      </c>
      <c r="T154" s="217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18" t="s">
        <v>166</v>
      </c>
      <c r="AT154" s="218" t="s">
        <v>161</v>
      </c>
      <c r="AU154" s="218" t="s">
        <v>79</v>
      </c>
      <c r="AY154" s="20" t="s">
        <v>159</v>
      </c>
      <c r="BE154" s="219">
        <f>IF(N154="základní",J154,0)</f>
        <v>0</v>
      </c>
      <c r="BF154" s="219">
        <f>IF(N154="snížená",J154,0)</f>
        <v>0</v>
      </c>
      <c r="BG154" s="219">
        <f>IF(N154="zákl. přenesená",J154,0)</f>
        <v>0</v>
      </c>
      <c r="BH154" s="219">
        <f>IF(N154="sníž. přenesená",J154,0)</f>
        <v>0</v>
      </c>
      <c r="BI154" s="219">
        <f>IF(N154="nulová",J154,0)</f>
        <v>0</v>
      </c>
      <c r="BJ154" s="20" t="s">
        <v>77</v>
      </c>
      <c r="BK154" s="219">
        <f>ROUND(I154*H154,2)</f>
        <v>0</v>
      </c>
      <c r="BL154" s="20" t="s">
        <v>166</v>
      </c>
      <c r="BM154" s="218" t="s">
        <v>944</v>
      </c>
    </row>
    <row r="155" s="12" customFormat="1" ht="22.8" customHeight="1">
      <c r="A155" s="12"/>
      <c r="B155" s="191"/>
      <c r="C155" s="192"/>
      <c r="D155" s="193" t="s">
        <v>68</v>
      </c>
      <c r="E155" s="205" t="s">
        <v>2964</v>
      </c>
      <c r="F155" s="205" t="s">
        <v>2965</v>
      </c>
      <c r="G155" s="192"/>
      <c r="H155" s="192"/>
      <c r="I155" s="195"/>
      <c r="J155" s="206">
        <f>BK155</f>
        <v>0</v>
      </c>
      <c r="K155" s="192"/>
      <c r="L155" s="197"/>
      <c r="M155" s="198"/>
      <c r="N155" s="199"/>
      <c r="O155" s="199"/>
      <c r="P155" s="200">
        <f>SUM(P156:P160)</f>
        <v>0</v>
      </c>
      <c r="Q155" s="199"/>
      <c r="R155" s="200">
        <f>SUM(R156:R160)</f>
        <v>0</v>
      </c>
      <c r="S155" s="199"/>
      <c r="T155" s="201">
        <f>SUM(T156:T160)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02" t="s">
        <v>77</v>
      </c>
      <c r="AT155" s="203" t="s">
        <v>68</v>
      </c>
      <c r="AU155" s="203" t="s">
        <v>77</v>
      </c>
      <c r="AY155" s="202" t="s">
        <v>159</v>
      </c>
      <c r="BK155" s="204">
        <f>SUM(BK156:BK160)</f>
        <v>0</v>
      </c>
    </row>
    <row r="156" s="2" customFormat="1" ht="16.5" customHeight="1">
      <c r="A156" s="41"/>
      <c r="B156" s="42"/>
      <c r="C156" s="207" t="s">
        <v>516</v>
      </c>
      <c r="D156" s="207" t="s">
        <v>161</v>
      </c>
      <c r="E156" s="208" t="s">
        <v>2966</v>
      </c>
      <c r="F156" s="209" t="s">
        <v>2967</v>
      </c>
      <c r="G156" s="210" t="s">
        <v>228</v>
      </c>
      <c r="H156" s="211">
        <v>0.45000000000000001</v>
      </c>
      <c r="I156" s="212"/>
      <c r="J156" s="213">
        <f>ROUND(I156*H156,2)</f>
        <v>0</v>
      </c>
      <c r="K156" s="209" t="s">
        <v>2650</v>
      </c>
      <c r="L156" s="47"/>
      <c r="M156" s="214" t="s">
        <v>19</v>
      </c>
      <c r="N156" s="215" t="s">
        <v>40</v>
      </c>
      <c r="O156" s="87"/>
      <c r="P156" s="216">
        <f>O156*H156</f>
        <v>0</v>
      </c>
      <c r="Q156" s="216">
        <v>0</v>
      </c>
      <c r="R156" s="216">
        <f>Q156*H156</f>
        <v>0</v>
      </c>
      <c r="S156" s="216">
        <v>0</v>
      </c>
      <c r="T156" s="217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18" t="s">
        <v>166</v>
      </c>
      <c r="AT156" s="218" t="s">
        <v>161</v>
      </c>
      <c r="AU156" s="218" t="s">
        <v>79</v>
      </c>
      <c r="AY156" s="20" t="s">
        <v>159</v>
      </c>
      <c r="BE156" s="219">
        <f>IF(N156="základní",J156,0)</f>
        <v>0</v>
      </c>
      <c r="BF156" s="219">
        <f>IF(N156="snížená",J156,0)</f>
        <v>0</v>
      </c>
      <c r="BG156" s="219">
        <f>IF(N156="zákl. přenesená",J156,0)</f>
        <v>0</v>
      </c>
      <c r="BH156" s="219">
        <f>IF(N156="sníž. přenesená",J156,0)</f>
        <v>0</v>
      </c>
      <c r="BI156" s="219">
        <f>IF(N156="nulová",J156,0)</f>
        <v>0</v>
      </c>
      <c r="BJ156" s="20" t="s">
        <v>77</v>
      </c>
      <c r="BK156" s="219">
        <f>ROUND(I156*H156,2)</f>
        <v>0</v>
      </c>
      <c r="BL156" s="20" t="s">
        <v>166</v>
      </c>
      <c r="BM156" s="218" t="s">
        <v>959</v>
      </c>
    </row>
    <row r="157" s="2" customFormat="1" ht="16.5" customHeight="1">
      <c r="A157" s="41"/>
      <c r="B157" s="42"/>
      <c r="C157" s="207" t="s">
        <v>520</v>
      </c>
      <c r="D157" s="207" t="s">
        <v>161</v>
      </c>
      <c r="E157" s="208" t="s">
        <v>2968</v>
      </c>
      <c r="F157" s="209" t="s">
        <v>2969</v>
      </c>
      <c r="G157" s="210" t="s">
        <v>228</v>
      </c>
      <c r="H157" s="211">
        <v>0.012</v>
      </c>
      <c r="I157" s="212"/>
      <c r="J157" s="213">
        <f>ROUND(I157*H157,2)</f>
        <v>0</v>
      </c>
      <c r="K157" s="209" t="s">
        <v>2650</v>
      </c>
      <c r="L157" s="47"/>
      <c r="M157" s="214" t="s">
        <v>19</v>
      </c>
      <c r="N157" s="215" t="s">
        <v>40</v>
      </c>
      <c r="O157" s="87"/>
      <c r="P157" s="216">
        <f>O157*H157</f>
        <v>0</v>
      </c>
      <c r="Q157" s="216">
        <v>0</v>
      </c>
      <c r="R157" s="216">
        <f>Q157*H157</f>
        <v>0</v>
      </c>
      <c r="S157" s="216">
        <v>0</v>
      </c>
      <c r="T157" s="217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18" t="s">
        <v>166</v>
      </c>
      <c r="AT157" s="218" t="s">
        <v>161</v>
      </c>
      <c r="AU157" s="218" t="s">
        <v>79</v>
      </c>
      <c r="AY157" s="20" t="s">
        <v>159</v>
      </c>
      <c r="BE157" s="219">
        <f>IF(N157="základní",J157,0)</f>
        <v>0</v>
      </c>
      <c r="BF157" s="219">
        <f>IF(N157="snížená",J157,0)</f>
        <v>0</v>
      </c>
      <c r="BG157" s="219">
        <f>IF(N157="zákl. přenesená",J157,0)</f>
        <v>0</v>
      </c>
      <c r="BH157" s="219">
        <f>IF(N157="sníž. přenesená",J157,0)</f>
        <v>0</v>
      </c>
      <c r="BI157" s="219">
        <f>IF(N157="nulová",J157,0)</f>
        <v>0</v>
      </c>
      <c r="BJ157" s="20" t="s">
        <v>77</v>
      </c>
      <c r="BK157" s="219">
        <f>ROUND(I157*H157,2)</f>
        <v>0</v>
      </c>
      <c r="BL157" s="20" t="s">
        <v>166</v>
      </c>
      <c r="BM157" s="218" t="s">
        <v>969</v>
      </c>
    </row>
    <row r="158" s="2" customFormat="1" ht="16.5" customHeight="1">
      <c r="A158" s="41"/>
      <c r="B158" s="42"/>
      <c r="C158" s="207" t="s">
        <v>525</v>
      </c>
      <c r="D158" s="207" t="s">
        <v>161</v>
      </c>
      <c r="E158" s="208" t="s">
        <v>2970</v>
      </c>
      <c r="F158" s="209" t="s">
        <v>2971</v>
      </c>
      <c r="G158" s="210" t="s">
        <v>228</v>
      </c>
      <c r="H158" s="211">
        <v>0.45000000000000001</v>
      </c>
      <c r="I158" s="212"/>
      <c r="J158" s="213">
        <f>ROUND(I158*H158,2)</f>
        <v>0</v>
      </c>
      <c r="K158" s="209" t="s">
        <v>2650</v>
      </c>
      <c r="L158" s="47"/>
      <c r="M158" s="214" t="s">
        <v>19</v>
      </c>
      <c r="N158" s="215" t="s">
        <v>40</v>
      </c>
      <c r="O158" s="87"/>
      <c r="P158" s="216">
        <f>O158*H158</f>
        <v>0</v>
      </c>
      <c r="Q158" s="216">
        <v>0</v>
      </c>
      <c r="R158" s="216">
        <f>Q158*H158</f>
        <v>0</v>
      </c>
      <c r="S158" s="216">
        <v>0</v>
      </c>
      <c r="T158" s="217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18" t="s">
        <v>166</v>
      </c>
      <c r="AT158" s="218" t="s">
        <v>161</v>
      </c>
      <c r="AU158" s="218" t="s">
        <v>79</v>
      </c>
      <c r="AY158" s="20" t="s">
        <v>159</v>
      </c>
      <c r="BE158" s="219">
        <f>IF(N158="základní",J158,0)</f>
        <v>0</v>
      </c>
      <c r="BF158" s="219">
        <f>IF(N158="snížená",J158,0)</f>
        <v>0</v>
      </c>
      <c r="BG158" s="219">
        <f>IF(N158="zákl. přenesená",J158,0)</f>
        <v>0</v>
      </c>
      <c r="BH158" s="219">
        <f>IF(N158="sníž. přenesená",J158,0)</f>
        <v>0</v>
      </c>
      <c r="BI158" s="219">
        <f>IF(N158="nulová",J158,0)</f>
        <v>0</v>
      </c>
      <c r="BJ158" s="20" t="s">
        <v>77</v>
      </c>
      <c r="BK158" s="219">
        <f>ROUND(I158*H158,2)</f>
        <v>0</v>
      </c>
      <c r="BL158" s="20" t="s">
        <v>166</v>
      </c>
      <c r="BM158" s="218" t="s">
        <v>266</v>
      </c>
    </row>
    <row r="159" s="2" customFormat="1" ht="16.5" customHeight="1">
      <c r="A159" s="41"/>
      <c r="B159" s="42"/>
      <c r="C159" s="207" t="s">
        <v>529</v>
      </c>
      <c r="D159" s="207" t="s">
        <v>161</v>
      </c>
      <c r="E159" s="208" t="s">
        <v>2972</v>
      </c>
      <c r="F159" s="209" t="s">
        <v>2973</v>
      </c>
      <c r="G159" s="210" t="s">
        <v>228</v>
      </c>
      <c r="H159" s="211">
        <v>0.012</v>
      </c>
      <c r="I159" s="212"/>
      <c r="J159" s="213">
        <f>ROUND(I159*H159,2)</f>
        <v>0</v>
      </c>
      <c r="K159" s="209" t="s">
        <v>2650</v>
      </c>
      <c r="L159" s="47"/>
      <c r="M159" s="214" t="s">
        <v>19</v>
      </c>
      <c r="N159" s="215" t="s">
        <v>40</v>
      </c>
      <c r="O159" s="87"/>
      <c r="P159" s="216">
        <f>O159*H159</f>
        <v>0</v>
      </c>
      <c r="Q159" s="216">
        <v>0</v>
      </c>
      <c r="R159" s="216">
        <f>Q159*H159</f>
        <v>0</v>
      </c>
      <c r="S159" s="216">
        <v>0</v>
      </c>
      <c r="T159" s="217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18" t="s">
        <v>166</v>
      </c>
      <c r="AT159" s="218" t="s">
        <v>161</v>
      </c>
      <c r="AU159" s="218" t="s">
        <v>79</v>
      </c>
      <c r="AY159" s="20" t="s">
        <v>159</v>
      </c>
      <c r="BE159" s="219">
        <f>IF(N159="základní",J159,0)</f>
        <v>0</v>
      </c>
      <c r="BF159" s="219">
        <f>IF(N159="snížená",J159,0)</f>
        <v>0</v>
      </c>
      <c r="BG159" s="219">
        <f>IF(N159="zákl. přenesená",J159,0)</f>
        <v>0</v>
      </c>
      <c r="BH159" s="219">
        <f>IF(N159="sníž. přenesená",J159,0)</f>
        <v>0</v>
      </c>
      <c r="BI159" s="219">
        <f>IF(N159="nulová",J159,0)</f>
        <v>0</v>
      </c>
      <c r="BJ159" s="20" t="s">
        <v>77</v>
      </c>
      <c r="BK159" s="219">
        <f>ROUND(I159*H159,2)</f>
        <v>0</v>
      </c>
      <c r="BL159" s="20" t="s">
        <v>166</v>
      </c>
      <c r="BM159" s="218" t="s">
        <v>989</v>
      </c>
    </row>
    <row r="160" s="2" customFormat="1" ht="16.5" customHeight="1">
      <c r="A160" s="41"/>
      <c r="B160" s="42"/>
      <c r="C160" s="207" t="s">
        <v>534</v>
      </c>
      <c r="D160" s="207" t="s">
        <v>161</v>
      </c>
      <c r="E160" s="208" t="s">
        <v>2974</v>
      </c>
      <c r="F160" s="209" t="s">
        <v>2975</v>
      </c>
      <c r="G160" s="210" t="s">
        <v>228</v>
      </c>
      <c r="H160" s="211">
        <v>0.12</v>
      </c>
      <c r="I160" s="212"/>
      <c r="J160" s="213">
        <f>ROUND(I160*H160,2)</f>
        <v>0</v>
      </c>
      <c r="K160" s="209" t="s">
        <v>2650</v>
      </c>
      <c r="L160" s="47"/>
      <c r="M160" s="284" t="s">
        <v>19</v>
      </c>
      <c r="N160" s="285" t="s">
        <v>40</v>
      </c>
      <c r="O160" s="282"/>
      <c r="P160" s="286">
        <f>O160*H160</f>
        <v>0</v>
      </c>
      <c r="Q160" s="286">
        <v>0</v>
      </c>
      <c r="R160" s="286">
        <f>Q160*H160</f>
        <v>0</v>
      </c>
      <c r="S160" s="286">
        <v>0</v>
      </c>
      <c r="T160" s="287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18" t="s">
        <v>166</v>
      </c>
      <c r="AT160" s="218" t="s">
        <v>161</v>
      </c>
      <c r="AU160" s="218" t="s">
        <v>79</v>
      </c>
      <c r="AY160" s="20" t="s">
        <v>159</v>
      </c>
      <c r="BE160" s="219">
        <f>IF(N160="základní",J160,0)</f>
        <v>0</v>
      </c>
      <c r="BF160" s="219">
        <f>IF(N160="snížená",J160,0)</f>
        <v>0</v>
      </c>
      <c r="BG160" s="219">
        <f>IF(N160="zákl. přenesená",J160,0)</f>
        <v>0</v>
      </c>
      <c r="BH160" s="219">
        <f>IF(N160="sníž. přenesená",J160,0)</f>
        <v>0</v>
      </c>
      <c r="BI160" s="219">
        <f>IF(N160="nulová",J160,0)</f>
        <v>0</v>
      </c>
      <c r="BJ160" s="20" t="s">
        <v>77</v>
      </c>
      <c r="BK160" s="219">
        <f>ROUND(I160*H160,2)</f>
        <v>0</v>
      </c>
      <c r="BL160" s="20" t="s">
        <v>166</v>
      </c>
      <c r="BM160" s="218" t="s">
        <v>1015</v>
      </c>
    </row>
    <row r="161" s="2" customFormat="1" ht="6.96" customHeight="1">
      <c r="A161" s="41"/>
      <c r="B161" s="62"/>
      <c r="C161" s="63"/>
      <c r="D161" s="63"/>
      <c r="E161" s="63"/>
      <c r="F161" s="63"/>
      <c r="G161" s="63"/>
      <c r="H161" s="63"/>
      <c r="I161" s="63"/>
      <c r="J161" s="63"/>
      <c r="K161" s="63"/>
      <c r="L161" s="47"/>
      <c r="M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</row>
  </sheetData>
  <sheetProtection sheet="1" autoFilter="0" formatColumns="0" formatRows="0" objects="1" scenarios="1" spinCount="100000" saltValue="T5FqTcjy3wbcc+cNOt+lMS5yEuyBe4cfyYdfAXWyl1l5m+6m5RuHZ1ZxE9deVG3P7z9RdxPMUwbewlPN64AqFg==" hashValue="LQtd195jiRi6HEu7ToNvFLEKE5nVEgPPk1uuhy+uQDe3fZiJ441eVplodRb6687hMVrMJtEwtXh4E8Pm8h/s/A==" algorithmName="SHA-512" password="CC35"/>
  <autoFilter ref="C85:K160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94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79</v>
      </c>
    </row>
    <row r="4" s="1" customFormat="1" ht="24.96" customHeight="1">
      <c r="B4" s="23"/>
      <c r="D4" s="133" t="s">
        <v>104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Domov pro seniory Náměšť nad Oslavou - úspory energií-revize 1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105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2976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29. 4. 2024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tr">
        <f>IF('Rekapitulace stavby'!AN10="","",'Rekapitulace stavby'!AN10)</f>
        <v/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tr">
        <f>IF('Rekapitulace stavby'!E11="","",'Rekapitulace stavby'!E11)</f>
        <v xml:space="preserve"> </v>
      </c>
      <c r="F15" s="41"/>
      <c r="G15" s="41"/>
      <c r="H15" s="41"/>
      <c r="I15" s="135" t="s">
        <v>27</v>
      </c>
      <c r="J15" s="139" t="str">
        <f>IF('Rekapitulace stavby'!AN11="","",'Rekapitulace stavby'!AN11)</f>
        <v/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28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27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30</v>
      </c>
      <c r="E20" s="41"/>
      <c r="F20" s="41"/>
      <c r="G20" s="41"/>
      <c r="H20" s="41"/>
      <c r="I20" s="135" t="s">
        <v>26</v>
      </c>
      <c r="J20" s="139" t="str">
        <f>IF('Rekapitulace stavby'!AN16="","",'Rekapitulace stavby'!AN16)</f>
        <v/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tr">
        <f>IF('Rekapitulace stavby'!E17="","",'Rekapitulace stavby'!E17)</f>
        <v xml:space="preserve"> </v>
      </c>
      <c r="F21" s="41"/>
      <c r="G21" s="41"/>
      <c r="H21" s="41"/>
      <c r="I21" s="135" t="s">
        <v>27</v>
      </c>
      <c r="J21" s="139" t="str">
        <f>IF('Rekapitulace stavby'!AN17="","",'Rekapitulace stavby'!AN17)</f>
        <v/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32</v>
      </c>
      <c r="E23" s="41"/>
      <c r="F23" s="41"/>
      <c r="G23" s="41"/>
      <c r="H23" s="41"/>
      <c r="I23" s="135" t="s">
        <v>26</v>
      </c>
      <c r="J23" s="139" t="str">
        <f>IF('Rekapitulace stavby'!AN19="","",'Rekapitulace stavby'!AN19)</f>
        <v/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tr">
        <f>IF('Rekapitulace stavby'!E20="","",'Rekapitulace stavby'!E20)</f>
        <v xml:space="preserve"> </v>
      </c>
      <c r="F24" s="41"/>
      <c r="G24" s="41"/>
      <c r="H24" s="41"/>
      <c r="I24" s="135" t="s">
        <v>27</v>
      </c>
      <c r="J24" s="139" t="str">
        <f>IF('Rekapitulace stavby'!AN20="","",'Rekapitulace stavby'!AN20)</f>
        <v/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33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35</v>
      </c>
      <c r="E30" s="41"/>
      <c r="F30" s="41"/>
      <c r="G30" s="41"/>
      <c r="H30" s="41"/>
      <c r="I30" s="41"/>
      <c r="J30" s="147">
        <f>ROUND(J92,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37</v>
      </c>
      <c r="G32" s="41"/>
      <c r="H32" s="41"/>
      <c r="I32" s="148" t="s">
        <v>36</v>
      </c>
      <c r="J32" s="148" t="s">
        <v>38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39</v>
      </c>
      <c r="E33" s="135" t="s">
        <v>40</v>
      </c>
      <c r="F33" s="150">
        <f>ROUND((SUM(BE92:BE318)),  2)</f>
        <v>0</v>
      </c>
      <c r="G33" s="41"/>
      <c r="H33" s="41"/>
      <c r="I33" s="151">
        <v>0.20999999999999999</v>
      </c>
      <c r="J33" s="150">
        <f>ROUND(((SUM(BE92:BE318))*I33),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41</v>
      </c>
      <c r="F34" s="150">
        <f>ROUND((SUM(BF92:BF318)),  2)</f>
        <v>0</v>
      </c>
      <c r="G34" s="41"/>
      <c r="H34" s="41"/>
      <c r="I34" s="151">
        <v>0.12</v>
      </c>
      <c r="J34" s="150">
        <f>ROUND(((SUM(BF92:BF318))*I34),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42</v>
      </c>
      <c r="F35" s="150">
        <f>ROUND((SUM(BG92:BG318)),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43</v>
      </c>
      <c r="F36" s="150">
        <f>ROUND((SUM(BH92:BH318)),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44</v>
      </c>
      <c r="F37" s="150">
        <f>ROUND((SUM(BI92:BI318)),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45</v>
      </c>
      <c r="E39" s="154"/>
      <c r="F39" s="154"/>
      <c r="G39" s="155" t="s">
        <v>46</v>
      </c>
      <c r="H39" s="156" t="s">
        <v>47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107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Domov pro seniory Náměšť nad Oslavou - úspory energií-revize 1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105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06 - Silnoproud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29. 4. 2024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 xml:space="preserve"> </v>
      </c>
      <c r="G54" s="43"/>
      <c r="H54" s="43"/>
      <c r="I54" s="35" t="s">
        <v>30</v>
      </c>
      <c r="J54" s="39" t="str">
        <f>E21</f>
        <v xml:space="preserve"> 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28</v>
      </c>
      <c r="D55" s="43"/>
      <c r="E55" s="43"/>
      <c r="F55" s="30" t="str">
        <f>IF(E18="","",E18)</f>
        <v>Vyplň údaj</v>
      </c>
      <c r="G55" s="43"/>
      <c r="H55" s="43"/>
      <c r="I55" s="35" t="s">
        <v>32</v>
      </c>
      <c r="J55" s="39" t="str">
        <f>E24</f>
        <v xml:space="preserve"> 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108</v>
      </c>
      <c r="D57" s="165"/>
      <c r="E57" s="165"/>
      <c r="F57" s="165"/>
      <c r="G57" s="165"/>
      <c r="H57" s="165"/>
      <c r="I57" s="165"/>
      <c r="J57" s="166" t="s">
        <v>109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67</v>
      </c>
      <c r="D59" s="43"/>
      <c r="E59" s="43"/>
      <c r="F59" s="43"/>
      <c r="G59" s="43"/>
      <c r="H59" s="43"/>
      <c r="I59" s="43"/>
      <c r="J59" s="105">
        <f>J92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110</v>
      </c>
    </row>
    <row r="60" s="9" customFormat="1" ht="24.96" customHeight="1">
      <c r="A60" s="9"/>
      <c r="B60" s="168"/>
      <c r="C60" s="169"/>
      <c r="D60" s="170" t="s">
        <v>2977</v>
      </c>
      <c r="E60" s="171"/>
      <c r="F60" s="171"/>
      <c r="G60" s="171"/>
      <c r="H60" s="171"/>
      <c r="I60" s="171"/>
      <c r="J60" s="172">
        <f>J93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8"/>
      <c r="C61" s="169"/>
      <c r="D61" s="170" t="s">
        <v>2978</v>
      </c>
      <c r="E61" s="171"/>
      <c r="F61" s="171"/>
      <c r="G61" s="171"/>
      <c r="H61" s="171"/>
      <c r="I61" s="171"/>
      <c r="J61" s="172">
        <f>J103</f>
        <v>0</v>
      </c>
      <c r="K61" s="169"/>
      <c r="L61" s="173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68"/>
      <c r="C62" s="169"/>
      <c r="D62" s="170" t="s">
        <v>2979</v>
      </c>
      <c r="E62" s="171"/>
      <c r="F62" s="171"/>
      <c r="G62" s="171"/>
      <c r="H62" s="171"/>
      <c r="I62" s="171"/>
      <c r="J62" s="172">
        <f>J118</f>
        <v>0</v>
      </c>
      <c r="K62" s="169"/>
      <c r="L62" s="173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68"/>
      <c r="C63" s="169"/>
      <c r="D63" s="170" t="s">
        <v>2980</v>
      </c>
      <c r="E63" s="171"/>
      <c r="F63" s="171"/>
      <c r="G63" s="171"/>
      <c r="H63" s="171"/>
      <c r="I63" s="171"/>
      <c r="J63" s="172">
        <f>J121</f>
        <v>0</v>
      </c>
      <c r="K63" s="169"/>
      <c r="L63" s="173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9" customFormat="1" ht="24.96" customHeight="1">
      <c r="A64" s="9"/>
      <c r="B64" s="168"/>
      <c r="C64" s="169"/>
      <c r="D64" s="170" t="s">
        <v>2981</v>
      </c>
      <c r="E64" s="171"/>
      <c r="F64" s="171"/>
      <c r="G64" s="171"/>
      <c r="H64" s="171"/>
      <c r="I64" s="171"/>
      <c r="J64" s="172">
        <f>J124</f>
        <v>0</v>
      </c>
      <c r="K64" s="169"/>
      <c r="L64" s="17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68"/>
      <c r="C65" s="169"/>
      <c r="D65" s="170" t="s">
        <v>2982</v>
      </c>
      <c r="E65" s="171"/>
      <c r="F65" s="171"/>
      <c r="G65" s="171"/>
      <c r="H65" s="171"/>
      <c r="I65" s="171"/>
      <c r="J65" s="172">
        <f>J159</f>
        <v>0</v>
      </c>
      <c r="K65" s="169"/>
      <c r="L65" s="173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68"/>
      <c r="C66" s="169"/>
      <c r="D66" s="170" t="s">
        <v>2983</v>
      </c>
      <c r="E66" s="171"/>
      <c r="F66" s="171"/>
      <c r="G66" s="171"/>
      <c r="H66" s="171"/>
      <c r="I66" s="171"/>
      <c r="J66" s="172">
        <f>J169</f>
        <v>0</v>
      </c>
      <c r="K66" s="169"/>
      <c r="L66" s="173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68"/>
      <c r="C67" s="169"/>
      <c r="D67" s="170" t="s">
        <v>2984</v>
      </c>
      <c r="E67" s="171"/>
      <c r="F67" s="171"/>
      <c r="G67" s="171"/>
      <c r="H67" s="171"/>
      <c r="I67" s="171"/>
      <c r="J67" s="172">
        <f>J200</f>
        <v>0</v>
      </c>
      <c r="K67" s="169"/>
      <c r="L67" s="173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68"/>
      <c r="C68" s="169"/>
      <c r="D68" s="170" t="s">
        <v>2985</v>
      </c>
      <c r="E68" s="171"/>
      <c r="F68" s="171"/>
      <c r="G68" s="171"/>
      <c r="H68" s="171"/>
      <c r="I68" s="171"/>
      <c r="J68" s="172">
        <f>J227</f>
        <v>0</v>
      </c>
      <c r="K68" s="169"/>
      <c r="L68" s="17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68"/>
      <c r="C69" s="169"/>
      <c r="D69" s="170" t="s">
        <v>2986</v>
      </c>
      <c r="E69" s="171"/>
      <c r="F69" s="171"/>
      <c r="G69" s="171"/>
      <c r="H69" s="171"/>
      <c r="I69" s="171"/>
      <c r="J69" s="172">
        <f>J263</f>
        <v>0</v>
      </c>
      <c r="K69" s="169"/>
      <c r="L69" s="17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68"/>
      <c r="C70" s="169"/>
      <c r="D70" s="170" t="s">
        <v>2987</v>
      </c>
      <c r="E70" s="171"/>
      <c r="F70" s="171"/>
      <c r="G70" s="171"/>
      <c r="H70" s="171"/>
      <c r="I70" s="171"/>
      <c r="J70" s="172">
        <f>J270</f>
        <v>0</v>
      </c>
      <c r="K70" s="169"/>
      <c r="L70" s="17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68"/>
      <c r="C71" s="169"/>
      <c r="D71" s="170" t="s">
        <v>2988</v>
      </c>
      <c r="E71" s="171"/>
      <c r="F71" s="171"/>
      <c r="G71" s="171"/>
      <c r="H71" s="171"/>
      <c r="I71" s="171"/>
      <c r="J71" s="172">
        <f>J290</f>
        <v>0</v>
      </c>
      <c r="K71" s="169"/>
      <c r="L71" s="173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24.96" customHeight="1">
      <c r="A72" s="9"/>
      <c r="B72" s="168"/>
      <c r="C72" s="169"/>
      <c r="D72" s="170" t="s">
        <v>2989</v>
      </c>
      <c r="E72" s="171"/>
      <c r="F72" s="171"/>
      <c r="G72" s="171"/>
      <c r="H72" s="171"/>
      <c r="I72" s="171"/>
      <c r="J72" s="172">
        <f>J294</f>
        <v>0</v>
      </c>
      <c r="K72" s="169"/>
      <c r="L72" s="173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2" customFormat="1" ht="21.84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13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8" s="2" customFormat="1" ht="6.96" customHeight="1">
      <c r="A78" s="41"/>
      <c r="B78" s="64"/>
      <c r="C78" s="65"/>
      <c r="D78" s="65"/>
      <c r="E78" s="65"/>
      <c r="F78" s="65"/>
      <c r="G78" s="65"/>
      <c r="H78" s="65"/>
      <c r="I78" s="65"/>
      <c r="J78" s="65"/>
      <c r="K78" s="65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24.96" customHeight="1">
      <c r="A79" s="41"/>
      <c r="B79" s="42"/>
      <c r="C79" s="26" t="s">
        <v>144</v>
      </c>
      <c r="D79" s="43"/>
      <c r="E79" s="43"/>
      <c r="F79" s="43"/>
      <c r="G79" s="43"/>
      <c r="H79" s="43"/>
      <c r="I79" s="43"/>
      <c r="J79" s="43"/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16</v>
      </c>
      <c r="D81" s="43"/>
      <c r="E81" s="43"/>
      <c r="F81" s="43"/>
      <c r="G81" s="43"/>
      <c r="H81" s="43"/>
      <c r="I81" s="43"/>
      <c r="J81" s="43"/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6.5" customHeight="1">
      <c r="A82" s="41"/>
      <c r="B82" s="42"/>
      <c r="C82" s="43"/>
      <c r="D82" s="43"/>
      <c r="E82" s="163" t="str">
        <f>E7</f>
        <v>Domov pro seniory Náměšť nad Oslavou - úspory energií-revize 1</v>
      </c>
      <c r="F82" s="35"/>
      <c r="G82" s="35"/>
      <c r="H82" s="35"/>
      <c r="I82" s="43"/>
      <c r="J82" s="43"/>
      <c r="K82" s="4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2" customHeight="1">
      <c r="A83" s="41"/>
      <c r="B83" s="42"/>
      <c r="C83" s="35" t="s">
        <v>105</v>
      </c>
      <c r="D83" s="43"/>
      <c r="E83" s="43"/>
      <c r="F83" s="43"/>
      <c r="G83" s="43"/>
      <c r="H83" s="43"/>
      <c r="I83" s="43"/>
      <c r="J83" s="43"/>
      <c r="K83" s="43"/>
      <c r="L83" s="13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6.5" customHeight="1">
      <c r="A84" s="41"/>
      <c r="B84" s="42"/>
      <c r="C84" s="43"/>
      <c r="D84" s="43"/>
      <c r="E84" s="72" t="str">
        <f>E9</f>
        <v>06 - Silnoproud</v>
      </c>
      <c r="F84" s="43"/>
      <c r="G84" s="43"/>
      <c r="H84" s="43"/>
      <c r="I84" s="43"/>
      <c r="J84" s="43"/>
      <c r="K84" s="43"/>
      <c r="L84" s="13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6.96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3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5" t="s">
        <v>21</v>
      </c>
      <c r="D86" s="43"/>
      <c r="E86" s="43"/>
      <c r="F86" s="30" t="str">
        <f>F12</f>
        <v xml:space="preserve"> </v>
      </c>
      <c r="G86" s="43"/>
      <c r="H86" s="43"/>
      <c r="I86" s="35" t="s">
        <v>23</v>
      </c>
      <c r="J86" s="75" t="str">
        <f>IF(J12="","",J12)</f>
        <v>29. 4. 2024</v>
      </c>
      <c r="K86" s="43"/>
      <c r="L86" s="13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6.96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3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5.15" customHeight="1">
      <c r="A88" s="41"/>
      <c r="B88" s="42"/>
      <c r="C88" s="35" t="s">
        <v>25</v>
      </c>
      <c r="D88" s="43"/>
      <c r="E88" s="43"/>
      <c r="F88" s="30" t="str">
        <f>E15</f>
        <v xml:space="preserve"> </v>
      </c>
      <c r="G88" s="43"/>
      <c r="H88" s="43"/>
      <c r="I88" s="35" t="s">
        <v>30</v>
      </c>
      <c r="J88" s="39" t="str">
        <f>E21</f>
        <v xml:space="preserve"> </v>
      </c>
      <c r="K88" s="43"/>
      <c r="L88" s="13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5.15" customHeight="1">
      <c r="A89" s="41"/>
      <c r="B89" s="42"/>
      <c r="C89" s="35" t="s">
        <v>28</v>
      </c>
      <c r="D89" s="43"/>
      <c r="E89" s="43"/>
      <c r="F89" s="30" t="str">
        <f>IF(E18="","",E18)</f>
        <v>Vyplň údaj</v>
      </c>
      <c r="G89" s="43"/>
      <c r="H89" s="43"/>
      <c r="I89" s="35" t="s">
        <v>32</v>
      </c>
      <c r="J89" s="39" t="str">
        <f>E24</f>
        <v xml:space="preserve"> </v>
      </c>
      <c r="K89" s="43"/>
      <c r="L89" s="13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0.32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137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11" customFormat="1" ht="29.28" customHeight="1">
      <c r="A91" s="180"/>
      <c r="B91" s="181"/>
      <c r="C91" s="182" t="s">
        <v>145</v>
      </c>
      <c r="D91" s="183" t="s">
        <v>54</v>
      </c>
      <c r="E91" s="183" t="s">
        <v>50</v>
      </c>
      <c r="F91" s="183" t="s">
        <v>51</v>
      </c>
      <c r="G91" s="183" t="s">
        <v>146</v>
      </c>
      <c r="H91" s="183" t="s">
        <v>147</v>
      </c>
      <c r="I91" s="183" t="s">
        <v>148</v>
      </c>
      <c r="J91" s="183" t="s">
        <v>109</v>
      </c>
      <c r="K91" s="184" t="s">
        <v>149</v>
      </c>
      <c r="L91" s="185"/>
      <c r="M91" s="95" t="s">
        <v>19</v>
      </c>
      <c r="N91" s="96" t="s">
        <v>39</v>
      </c>
      <c r="O91" s="96" t="s">
        <v>150</v>
      </c>
      <c r="P91" s="96" t="s">
        <v>151</v>
      </c>
      <c r="Q91" s="96" t="s">
        <v>152</v>
      </c>
      <c r="R91" s="96" t="s">
        <v>153</v>
      </c>
      <c r="S91" s="96" t="s">
        <v>154</v>
      </c>
      <c r="T91" s="97" t="s">
        <v>155</v>
      </c>
      <c r="U91" s="180"/>
      <c r="V91" s="180"/>
      <c r="W91" s="180"/>
      <c r="X91" s="180"/>
      <c r="Y91" s="180"/>
      <c r="Z91" s="180"/>
      <c r="AA91" s="180"/>
      <c r="AB91" s="180"/>
      <c r="AC91" s="180"/>
      <c r="AD91" s="180"/>
      <c r="AE91" s="180"/>
    </row>
    <row r="92" s="2" customFormat="1" ht="22.8" customHeight="1">
      <c r="A92" s="41"/>
      <c r="B92" s="42"/>
      <c r="C92" s="102" t="s">
        <v>156</v>
      </c>
      <c r="D92" s="43"/>
      <c r="E92" s="43"/>
      <c r="F92" s="43"/>
      <c r="G92" s="43"/>
      <c r="H92" s="43"/>
      <c r="I92" s="43"/>
      <c r="J92" s="186">
        <f>BK92</f>
        <v>0</v>
      </c>
      <c r="K92" s="43"/>
      <c r="L92" s="47"/>
      <c r="M92" s="98"/>
      <c r="N92" s="187"/>
      <c r="O92" s="99"/>
      <c r="P92" s="188">
        <f>P93+P103+P118+P121+P124+P159+P169+P200+P227+P263+P270+P290+P294</f>
        <v>0</v>
      </c>
      <c r="Q92" s="99"/>
      <c r="R92" s="188">
        <f>R93+R103+R118+R121+R124+R159+R169+R200+R227+R263+R270+R290+R294</f>
        <v>0</v>
      </c>
      <c r="S92" s="99"/>
      <c r="T92" s="189">
        <f>T93+T103+T118+T121+T124+T159+T169+T200+T227+T263+T270+T290+T294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20" t="s">
        <v>68</v>
      </c>
      <c r="AU92" s="20" t="s">
        <v>110</v>
      </c>
      <c r="BK92" s="190">
        <f>BK93+BK103+BK118+BK121+BK124+BK159+BK169+BK200+BK227+BK263+BK270+BK290+BK294</f>
        <v>0</v>
      </c>
    </row>
    <row r="93" s="12" customFormat="1" ht="25.92" customHeight="1">
      <c r="A93" s="12"/>
      <c r="B93" s="191"/>
      <c r="C93" s="192"/>
      <c r="D93" s="193" t="s">
        <v>68</v>
      </c>
      <c r="E93" s="194" t="s">
        <v>781</v>
      </c>
      <c r="F93" s="194" t="s">
        <v>2990</v>
      </c>
      <c r="G93" s="192"/>
      <c r="H93" s="192"/>
      <c r="I93" s="195"/>
      <c r="J93" s="196">
        <f>BK93</f>
        <v>0</v>
      </c>
      <c r="K93" s="192"/>
      <c r="L93" s="197"/>
      <c r="M93" s="198"/>
      <c r="N93" s="199"/>
      <c r="O93" s="199"/>
      <c r="P93" s="200">
        <f>SUM(P94:P102)</f>
        <v>0</v>
      </c>
      <c r="Q93" s="199"/>
      <c r="R93" s="200">
        <f>SUM(R94:R102)</f>
        <v>0</v>
      </c>
      <c r="S93" s="199"/>
      <c r="T93" s="201">
        <f>SUM(T94:T102)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2" t="s">
        <v>77</v>
      </c>
      <c r="AT93" s="203" t="s">
        <v>68</v>
      </c>
      <c r="AU93" s="203" t="s">
        <v>69</v>
      </c>
      <c r="AY93" s="202" t="s">
        <v>159</v>
      </c>
      <c r="BK93" s="204">
        <f>SUM(BK94:BK102)</f>
        <v>0</v>
      </c>
    </row>
    <row r="94" s="2" customFormat="1" ht="16.5" customHeight="1">
      <c r="A94" s="41"/>
      <c r="B94" s="42"/>
      <c r="C94" s="207" t="s">
        <v>77</v>
      </c>
      <c r="D94" s="207" t="s">
        <v>161</v>
      </c>
      <c r="E94" s="208" t="s">
        <v>77</v>
      </c>
      <c r="F94" s="209" t="s">
        <v>2991</v>
      </c>
      <c r="G94" s="210" t="s">
        <v>2992</v>
      </c>
      <c r="H94" s="211">
        <v>2</v>
      </c>
      <c r="I94" s="212"/>
      <c r="J94" s="213">
        <f>ROUND(I94*H94,2)</f>
        <v>0</v>
      </c>
      <c r="K94" s="209" t="s">
        <v>2993</v>
      </c>
      <c r="L94" s="47"/>
      <c r="M94" s="214" t="s">
        <v>19</v>
      </c>
      <c r="N94" s="215" t="s">
        <v>40</v>
      </c>
      <c r="O94" s="87"/>
      <c r="P94" s="216">
        <f>O94*H94</f>
        <v>0</v>
      </c>
      <c r="Q94" s="216">
        <v>0</v>
      </c>
      <c r="R94" s="216">
        <f>Q94*H94</f>
        <v>0</v>
      </c>
      <c r="S94" s="216">
        <v>0</v>
      </c>
      <c r="T94" s="217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18" t="s">
        <v>166</v>
      </c>
      <c r="AT94" s="218" t="s">
        <v>161</v>
      </c>
      <c r="AU94" s="218" t="s">
        <v>77</v>
      </c>
      <c r="AY94" s="20" t="s">
        <v>159</v>
      </c>
      <c r="BE94" s="219">
        <f>IF(N94="základní",J94,0)</f>
        <v>0</v>
      </c>
      <c r="BF94" s="219">
        <f>IF(N94="snížená",J94,0)</f>
        <v>0</v>
      </c>
      <c r="BG94" s="219">
        <f>IF(N94="zákl. přenesená",J94,0)</f>
        <v>0</v>
      </c>
      <c r="BH94" s="219">
        <f>IF(N94="sníž. přenesená",J94,0)</f>
        <v>0</v>
      </c>
      <c r="BI94" s="219">
        <f>IF(N94="nulová",J94,0)</f>
        <v>0</v>
      </c>
      <c r="BJ94" s="20" t="s">
        <v>77</v>
      </c>
      <c r="BK94" s="219">
        <f>ROUND(I94*H94,2)</f>
        <v>0</v>
      </c>
      <c r="BL94" s="20" t="s">
        <v>166</v>
      </c>
      <c r="BM94" s="218" t="s">
        <v>79</v>
      </c>
    </row>
    <row r="95" s="2" customFormat="1" ht="16.5" customHeight="1">
      <c r="A95" s="41"/>
      <c r="B95" s="42"/>
      <c r="C95" s="207" t="s">
        <v>79</v>
      </c>
      <c r="D95" s="207" t="s">
        <v>161</v>
      </c>
      <c r="E95" s="208" t="s">
        <v>2994</v>
      </c>
      <c r="F95" s="209" t="s">
        <v>2995</v>
      </c>
      <c r="G95" s="210" t="s">
        <v>2992</v>
      </c>
      <c r="H95" s="211">
        <v>2</v>
      </c>
      <c r="I95" s="212"/>
      <c r="J95" s="213">
        <f>ROUND(I95*H95,2)</f>
        <v>0</v>
      </c>
      <c r="K95" s="209" t="s">
        <v>2996</v>
      </c>
      <c r="L95" s="47"/>
      <c r="M95" s="214" t="s">
        <v>19</v>
      </c>
      <c r="N95" s="215" t="s">
        <v>40</v>
      </c>
      <c r="O95" s="87"/>
      <c r="P95" s="216">
        <f>O95*H95</f>
        <v>0</v>
      </c>
      <c r="Q95" s="216">
        <v>0</v>
      </c>
      <c r="R95" s="216">
        <f>Q95*H95</f>
        <v>0</v>
      </c>
      <c r="S95" s="216">
        <v>0</v>
      </c>
      <c r="T95" s="217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18" t="s">
        <v>166</v>
      </c>
      <c r="AT95" s="218" t="s">
        <v>161</v>
      </c>
      <c r="AU95" s="218" t="s">
        <v>77</v>
      </c>
      <c r="AY95" s="20" t="s">
        <v>159</v>
      </c>
      <c r="BE95" s="219">
        <f>IF(N95="základní",J95,0)</f>
        <v>0</v>
      </c>
      <c r="BF95" s="219">
        <f>IF(N95="snížená",J95,0)</f>
        <v>0</v>
      </c>
      <c r="BG95" s="219">
        <f>IF(N95="zákl. přenesená",J95,0)</f>
        <v>0</v>
      </c>
      <c r="BH95" s="219">
        <f>IF(N95="sníž. přenesená",J95,0)</f>
        <v>0</v>
      </c>
      <c r="BI95" s="219">
        <f>IF(N95="nulová",J95,0)</f>
        <v>0</v>
      </c>
      <c r="BJ95" s="20" t="s">
        <v>77</v>
      </c>
      <c r="BK95" s="219">
        <f>ROUND(I95*H95,2)</f>
        <v>0</v>
      </c>
      <c r="BL95" s="20" t="s">
        <v>166</v>
      </c>
      <c r="BM95" s="218" t="s">
        <v>166</v>
      </c>
    </row>
    <row r="96" s="2" customFormat="1" ht="16.5" customHeight="1">
      <c r="A96" s="41"/>
      <c r="B96" s="42"/>
      <c r="C96" s="207" t="s">
        <v>194</v>
      </c>
      <c r="D96" s="207" t="s">
        <v>161</v>
      </c>
      <c r="E96" s="208" t="s">
        <v>79</v>
      </c>
      <c r="F96" s="209" t="s">
        <v>2997</v>
      </c>
      <c r="G96" s="210" t="s">
        <v>2992</v>
      </c>
      <c r="H96" s="211">
        <v>2</v>
      </c>
      <c r="I96" s="212"/>
      <c r="J96" s="213">
        <f>ROUND(I96*H96,2)</f>
        <v>0</v>
      </c>
      <c r="K96" s="209" t="s">
        <v>2993</v>
      </c>
      <c r="L96" s="47"/>
      <c r="M96" s="214" t="s">
        <v>19</v>
      </c>
      <c r="N96" s="215" t="s">
        <v>40</v>
      </c>
      <c r="O96" s="87"/>
      <c r="P96" s="216">
        <f>O96*H96</f>
        <v>0</v>
      </c>
      <c r="Q96" s="216">
        <v>0</v>
      </c>
      <c r="R96" s="216">
        <f>Q96*H96</f>
        <v>0</v>
      </c>
      <c r="S96" s="216">
        <v>0</v>
      </c>
      <c r="T96" s="217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18" t="s">
        <v>166</v>
      </c>
      <c r="AT96" s="218" t="s">
        <v>161</v>
      </c>
      <c r="AU96" s="218" t="s">
        <v>77</v>
      </c>
      <c r="AY96" s="20" t="s">
        <v>159</v>
      </c>
      <c r="BE96" s="219">
        <f>IF(N96="základní",J96,0)</f>
        <v>0</v>
      </c>
      <c r="BF96" s="219">
        <f>IF(N96="snížená",J96,0)</f>
        <v>0</v>
      </c>
      <c r="BG96" s="219">
        <f>IF(N96="zákl. přenesená",J96,0)</f>
        <v>0</v>
      </c>
      <c r="BH96" s="219">
        <f>IF(N96="sníž. přenesená",J96,0)</f>
        <v>0</v>
      </c>
      <c r="BI96" s="219">
        <f>IF(N96="nulová",J96,0)</f>
        <v>0</v>
      </c>
      <c r="BJ96" s="20" t="s">
        <v>77</v>
      </c>
      <c r="BK96" s="219">
        <f>ROUND(I96*H96,2)</f>
        <v>0</v>
      </c>
      <c r="BL96" s="20" t="s">
        <v>166</v>
      </c>
      <c r="BM96" s="218" t="s">
        <v>215</v>
      </c>
    </row>
    <row r="97" s="2" customFormat="1" ht="16.5" customHeight="1">
      <c r="A97" s="41"/>
      <c r="B97" s="42"/>
      <c r="C97" s="207" t="s">
        <v>166</v>
      </c>
      <c r="D97" s="207" t="s">
        <v>161</v>
      </c>
      <c r="E97" s="208" t="s">
        <v>2994</v>
      </c>
      <c r="F97" s="209" t="s">
        <v>2995</v>
      </c>
      <c r="G97" s="210" t="s">
        <v>2992</v>
      </c>
      <c r="H97" s="211">
        <v>2</v>
      </c>
      <c r="I97" s="212"/>
      <c r="J97" s="213">
        <f>ROUND(I97*H97,2)</f>
        <v>0</v>
      </c>
      <c r="K97" s="209" t="s">
        <v>2996</v>
      </c>
      <c r="L97" s="47"/>
      <c r="M97" s="214" t="s">
        <v>19</v>
      </c>
      <c r="N97" s="215" t="s">
        <v>40</v>
      </c>
      <c r="O97" s="87"/>
      <c r="P97" s="216">
        <f>O97*H97</f>
        <v>0</v>
      </c>
      <c r="Q97" s="216">
        <v>0</v>
      </c>
      <c r="R97" s="216">
        <f>Q97*H97</f>
        <v>0</v>
      </c>
      <c r="S97" s="216">
        <v>0</v>
      </c>
      <c r="T97" s="217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18" t="s">
        <v>166</v>
      </c>
      <c r="AT97" s="218" t="s">
        <v>161</v>
      </c>
      <c r="AU97" s="218" t="s">
        <v>77</v>
      </c>
      <c r="AY97" s="20" t="s">
        <v>159</v>
      </c>
      <c r="BE97" s="219">
        <f>IF(N97="základní",J97,0)</f>
        <v>0</v>
      </c>
      <c r="BF97" s="219">
        <f>IF(N97="snížená",J97,0)</f>
        <v>0</v>
      </c>
      <c r="BG97" s="219">
        <f>IF(N97="zákl. přenesená",J97,0)</f>
        <v>0</v>
      </c>
      <c r="BH97" s="219">
        <f>IF(N97="sníž. přenesená",J97,0)</f>
        <v>0</v>
      </c>
      <c r="BI97" s="219">
        <f>IF(N97="nulová",J97,0)</f>
        <v>0</v>
      </c>
      <c r="BJ97" s="20" t="s">
        <v>77</v>
      </c>
      <c r="BK97" s="219">
        <f>ROUND(I97*H97,2)</f>
        <v>0</v>
      </c>
      <c r="BL97" s="20" t="s">
        <v>166</v>
      </c>
      <c r="BM97" s="218" t="s">
        <v>225</v>
      </c>
    </row>
    <row r="98" s="2" customFormat="1" ht="16.5" customHeight="1">
      <c r="A98" s="41"/>
      <c r="B98" s="42"/>
      <c r="C98" s="207" t="s">
        <v>206</v>
      </c>
      <c r="D98" s="207" t="s">
        <v>161</v>
      </c>
      <c r="E98" s="208" t="s">
        <v>194</v>
      </c>
      <c r="F98" s="209" t="s">
        <v>2998</v>
      </c>
      <c r="G98" s="210" t="s">
        <v>2992</v>
      </c>
      <c r="H98" s="211">
        <v>3</v>
      </c>
      <c r="I98" s="212"/>
      <c r="J98" s="213">
        <f>ROUND(I98*H98,2)</f>
        <v>0</v>
      </c>
      <c r="K98" s="209" t="s">
        <v>2993</v>
      </c>
      <c r="L98" s="47"/>
      <c r="M98" s="214" t="s">
        <v>19</v>
      </c>
      <c r="N98" s="215" t="s">
        <v>40</v>
      </c>
      <c r="O98" s="87"/>
      <c r="P98" s="216">
        <f>O98*H98</f>
        <v>0</v>
      </c>
      <c r="Q98" s="216">
        <v>0</v>
      </c>
      <c r="R98" s="216">
        <f>Q98*H98</f>
        <v>0</v>
      </c>
      <c r="S98" s="216">
        <v>0</v>
      </c>
      <c r="T98" s="217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18" t="s">
        <v>166</v>
      </c>
      <c r="AT98" s="218" t="s">
        <v>161</v>
      </c>
      <c r="AU98" s="218" t="s">
        <v>77</v>
      </c>
      <c r="AY98" s="20" t="s">
        <v>159</v>
      </c>
      <c r="BE98" s="219">
        <f>IF(N98="základní",J98,0)</f>
        <v>0</v>
      </c>
      <c r="BF98" s="219">
        <f>IF(N98="snížená",J98,0)</f>
        <v>0</v>
      </c>
      <c r="BG98" s="219">
        <f>IF(N98="zákl. přenesená",J98,0)</f>
        <v>0</v>
      </c>
      <c r="BH98" s="219">
        <f>IF(N98="sníž. přenesená",J98,0)</f>
        <v>0</v>
      </c>
      <c r="BI98" s="219">
        <f>IF(N98="nulová",J98,0)</f>
        <v>0</v>
      </c>
      <c r="BJ98" s="20" t="s">
        <v>77</v>
      </c>
      <c r="BK98" s="219">
        <f>ROUND(I98*H98,2)</f>
        <v>0</v>
      </c>
      <c r="BL98" s="20" t="s">
        <v>166</v>
      </c>
      <c r="BM98" s="218" t="s">
        <v>237</v>
      </c>
    </row>
    <row r="99" s="2" customFormat="1" ht="16.5" customHeight="1">
      <c r="A99" s="41"/>
      <c r="B99" s="42"/>
      <c r="C99" s="207" t="s">
        <v>215</v>
      </c>
      <c r="D99" s="207" t="s">
        <v>161</v>
      </c>
      <c r="E99" s="208" t="s">
        <v>2999</v>
      </c>
      <c r="F99" s="209" t="s">
        <v>3000</v>
      </c>
      <c r="G99" s="210" t="s">
        <v>2992</v>
      </c>
      <c r="H99" s="211">
        <v>3</v>
      </c>
      <c r="I99" s="212"/>
      <c r="J99" s="213">
        <f>ROUND(I99*H99,2)</f>
        <v>0</v>
      </c>
      <c r="K99" s="209" t="s">
        <v>2996</v>
      </c>
      <c r="L99" s="47"/>
      <c r="M99" s="214" t="s">
        <v>19</v>
      </c>
      <c r="N99" s="215" t="s">
        <v>40</v>
      </c>
      <c r="O99" s="87"/>
      <c r="P99" s="216">
        <f>O99*H99</f>
        <v>0</v>
      </c>
      <c r="Q99" s="216">
        <v>0</v>
      </c>
      <c r="R99" s="216">
        <f>Q99*H99</f>
        <v>0</v>
      </c>
      <c r="S99" s="216">
        <v>0</v>
      </c>
      <c r="T99" s="217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18" t="s">
        <v>166</v>
      </c>
      <c r="AT99" s="218" t="s">
        <v>161</v>
      </c>
      <c r="AU99" s="218" t="s">
        <v>77</v>
      </c>
      <c r="AY99" s="20" t="s">
        <v>159</v>
      </c>
      <c r="BE99" s="219">
        <f>IF(N99="základní",J99,0)</f>
        <v>0</v>
      </c>
      <c r="BF99" s="219">
        <f>IF(N99="snížená",J99,0)</f>
        <v>0</v>
      </c>
      <c r="BG99" s="219">
        <f>IF(N99="zákl. přenesená",J99,0)</f>
        <v>0</v>
      </c>
      <c r="BH99" s="219">
        <f>IF(N99="sníž. přenesená",J99,0)</f>
        <v>0</v>
      </c>
      <c r="BI99" s="219">
        <f>IF(N99="nulová",J99,0)</f>
        <v>0</v>
      </c>
      <c r="BJ99" s="20" t="s">
        <v>77</v>
      </c>
      <c r="BK99" s="219">
        <f>ROUND(I99*H99,2)</f>
        <v>0</v>
      </c>
      <c r="BL99" s="20" t="s">
        <v>166</v>
      </c>
      <c r="BM99" s="218" t="s">
        <v>8</v>
      </c>
    </row>
    <row r="100" s="2" customFormat="1" ht="24.15" customHeight="1">
      <c r="A100" s="41"/>
      <c r="B100" s="42"/>
      <c r="C100" s="207" t="s">
        <v>220</v>
      </c>
      <c r="D100" s="207" t="s">
        <v>161</v>
      </c>
      <c r="E100" s="208" t="s">
        <v>166</v>
      </c>
      <c r="F100" s="209" t="s">
        <v>3001</v>
      </c>
      <c r="G100" s="210" t="s">
        <v>2992</v>
      </c>
      <c r="H100" s="211">
        <v>29</v>
      </c>
      <c r="I100" s="212"/>
      <c r="J100" s="213">
        <f>ROUND(I100*H100,2)</f>
        <v>0</v>
      </c>
      <c r="K100" s="209" t="s">
        <v>2993</v>
      </c>
      <c r="L100" s="47"/>
      <c r="M100" s="214" t="s">
        <v>19</v>
      </c>
      <c r="N100" s="215" t="s">
        <v>40</v>
      </c>
      <c r="O100" s="87"/>
      <c r="P100" s="216">
        <f>O100*H100</f>
        <v>0</v>
      </c>
      <c r="Q100" s="216">
        <v>0</v>
      </c>
      <c r="R100" s="216">
        <f>Q100*H100</f>
        <v>0</v>
      </c>
      <c r="S100" s="216">
        <v>0</v>
      </c>
      <c r="T100" s="217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18" t="s">
        <v>166</v>
      </c>
      <c r="AT100" s="218" t="s">
        <v>161</v>
      </c>
      <c r="AU100" s="218" t="s">
        <v>77</v>
      </c>
      <c r="AY100" s="20" t="s">
        <v>159</v>
      </c>
      <c r="BE100" s="219">
        <f>IF(N100="základní",J100,0)</f>
        <v>0</v>
      </c>
      <c r="BF100" s="219">
        <f>IF(N100="snížená",J100,0)</f>
        <v>0</v>
      </c>
      <c r="BG100" s="219">
        <f>IF(N100="zákl. přenesená",J100,0)</f>
        <v>0</v>
      </c>
      <c r="BH100" s="219">
        <f>IF(N100="sníž. přenesená",J100,0)</f>
        <v>0</v>
      </c>
      <c r="BI100" s="219">
        <f>IF(N100="nulová",J100,0)</f>
        <v>0</v>
      </c>
      <c r="BJ100" s="20" t="s">
        <v>77</v>
      </c>
      <c r="BK100" s="219">
        <f>ROUND(I100*H100,2)</f>
        <v>0</v>
      </c>
      <c r="BL100" s="20" t="s">
        <v>166</v>
      </c>
      <c r="BM100" s="218" t="s">
        <v>260</v>
      </c>
    </row>
    <row r="101" s="2" customFormat="1" ht="16.5" customHeight="1">
      <c r="A101" s="41"/>
      <c r="B101" s="42"/>
      <c r="C101" s="207" t="s">
        <v>225</v>
      </c>
      <c r="D101" s="207" t="s">
        <v>161</v>
      </c>
      <c r="E101" s="208" t="s">
        <v>3002</v>
      </c>
      <c r="F101" s="209" t="s">
        <v>3003</v>
      </c>
      <c r="G101" s="210" t="s">
        <v>2992</v>
      </c>
      <c r="H101" s="211">
        <v>29</v>
      </c>
      <c r="I101" s="212"/>
      <c r="J101" s="213">
        <f>ROUND(I101*H101,2)</f>
        <v>0</v>
      </c>
      <c r="K101" s="209" t="s">
        <v>2996</v>
      </c>
      <c r="L101" s="47"/>
      <c r="M101" s="214" t="s">
        <v>19</v>
      </c>
      <c r="N101" s="215" t="s">
        <v>40</v>
      </c>
      <c r="O101" s="87"/>
      <c r="P101" s="216">
        <f>O101*H101</f>
        <v>0</v>
      </c>
      <c r="Q101" s="216">
        <v>0</v>
      </c>
      <c r="R101" s="216">
        <f>Q101*H101</f>
        <v>0</v>
      </c>
      <c r="S101" s="216">
        <v>0</v>
      </c>
      <c r="T101" s="217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18" t="s">
        <v>166</v>
      </c>
      <c r="AT101" s="218" t="s">
        <v>161</v>
      </c>
      <c r="AU101" s="218" t="s">
        <v>77</v>
      </c>
      <c r="AY101" s="20" t="s">
        <v>159</v>
      </c>
      <c r="BE101" s="219">
        <f>IF(N101="základní",J101,0)</f>
        <v>0</v>
      </c>
      <c r="BF101" s="219">
        <f>IF(N101="snížená",J101,0)</f>
        <v>0</v>
      </c>
      <c r="BG101" s="219">
        <f>IF(N101="zákl. přenesená",J101,0)</f>
        <v>0</v>
      </c>
      <c r="BH101" s="219">
        <f>IF(N101="sníž. přenesená",J101,0)</f>
        <v>0</v>
      </c>
      <c r="BI101" s="219">
        <f>IF(N101="nulová",J101,0)</f>
        <v>0</v>
      </c>
      <c r="BJ101" s="20" t="s">
        <v>77</v>
      </c>
      <c r="BK101" s="219">
        <f>ROUND(I101*H101,2)</f>
        <v>0</v>
      </c>
      <c r="BL101" s="20" t="s">
        <v>166</v>
      </c>
      <c r="BM101" s="218" t="s">
        <v>273</v>
      </c>
    </row>
    <row r="102" s="2" customFormat="1" ht="24.15" customHeight="1">
      <c r="A102" s="41"/>
      <c r="B102" s="42"/>
      <c r="C102" s="207" t="s">
        <v>232</v>
      </c>
      <c r="D102" s="207" t="s">
        <v>161</v>
      </c>
      <c r="E102" s="208" t="s">
        <v>206</v>
      </c>
      <c r="F102" s="209" t="s">
        <v>3004</v>
      </c>
      <c r="G102" s="210" t="s">
        <v>2926</v>
      </c>
      <c r="H102" s="211">
        <v>56</v>
      </c>
      <c r="I102" s="212"/>
      <c r="J102" s="213">
        <f>ROUND(I102*H102,2)</f>
        <v>0</v>
      </c>
      <c r="K102" s="209" t="s">
        <v>2993</v>
      </c>
      <c r="L102" s="47"/>
      <c r="M102" s="214" t="s">
        <v>19</v>
      </c>
      <c r="N102" s="215" t="s">
        <v>40</v>
      </c>
      <c r="O102" s="87"/>
      <c r="P102" s="216">
        <f>O102*H102</f>
        <v>0</v>
      </c>
      <c r="Q102" s="216">
        <v>0</v>
      </c>
      <c r="R102" s="216">
        <f>Q102*H102</f>
        <v>0</v>
      </c>
      <c r="S102" s="216">
        <v>0</v>
      </c>
      <c r="T102" s="217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18" t="s">
        <v>166</v>
      </c>
      <c r="AT102" s="218" t="s">
        <v>161</v>
      </c>
      <c r="AU102" s="218" t="s">
        <v>77</v>
      </c>
      <c r="AY102" s="20" t="s">
        <v>159</v>
      </c>
      <c r="BE102" s="219">
        <f>IF(N102="základní",J102,0)</f>
        <v>0</v>
      </c>
      <c r="BF102" s="219">
        <f>IF(N102="snížená",J102,0)</f>
        <v>0</v>
      </c>
      <c r="BG102" s="219">
        <f>IF(N102="zákl. přenesená",J102,0)</f>
        <v>0</v>
      </c>
      <c r="BH102" s="219">
        <f>IF(N102="sníž. přenesená",J102,0)</f>
        <v>0</v>
      </c>
      <c r="BI102" s="219">
        <f>IF(N102="nulová",J102,0)</f>
        <v>0</v>
      </c>
      <c r="BJ102" s="20" t="s">
        <v>77</v>
      </c>
      <c r="BK102" s="219">
        <f>ROUND(I102*H102,2)</f>
        <v>0</v>
      </c>
      <c r="BL102" s="20" t="s">
        <v>166</v>
      </c>
      <c r="BM102" s="218" t="s">
        <v>288</v>
      </c>
    </row>
    <row r="103" s="12" customFormat="1" ht="25.92" customHeight="1">
      <c r="A103" s="12"/>
      <c r="B103" s="191"/>
      <c r="C103" s="192"/>
      <c r="D103" s="193" t="s">
        <v>68</v>
      </c>
      <c r="E103" s="194" t="s">
        <v>789</v>
      </c>
      <c r="F103" s="194" t="s">
        <v>3005</v>
      </c>
      <c r="G103" s="192"/>
      <c r="H103" s="192"/>
      <c r="I103" s="195"/>
      <c r="J103" s="196">
        <f>BK103</f>
        <v>0</v>
      </c>
      <c r="K103" s="192"/>
      <c r="L103" s="197"/>
      <c r="M103" s="198"/>
      <c r="N103" s="199"/>
      <c r="O103" s="199"/>
      <c r="P103" s="200">
        <f>SUM(P104:P117)</f>
        <v>0</v>
      </c>
      <c r="Q103" s="199"/>
      <c r="R103" s="200">
        <f>SUM(R104:R117)</f>
        <v>0</v>
      </c>
      <c r="S103" s="199"/>
      <c r="T103" s="201">
        <f>SUM(T104:T117)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02" t="s">
        <v>77</v>
      </c>
      <c r="AT103" s="203" t="s">
        <v>68</v>
      </c>
      <c r="AU103" s="203" t="s">
        <v>69</v>
      </c>
      <c r="AY103" s="202" t="s">
        <v>159</v>
      </c>
      <c r="BK103" s="204">
        <f>SUM(BK104:BK117)</f>
        <v>0</v>
      </c>
    </row>
    <row r="104" s="2" customFormat="1" ht="16.5" customHeight="1">
      <c r="A104" s="41"/>
      <c r="B104" s="42"/>
      <c r="C104" s="207" t="s">
        <v>237</v>
      </c>
      <c r="D104" s="207" t="s">
        <v>161</v>
      </c>
      <c r="E104" s="208" t="s">
        <v>215</v>
      </c>
      <c r="F104" s="209" t="s">
        <v>3006</v>
      </c>
      <c r="G104" s="210" t="s">
        <v>2992</v>
      </c>
      <c r="H104" s="211">
        <v>1</v>
      </c>
      <c r="I104" s="212"/>
      <c r="J104" s="213">
        <f>ROUND(I104*H104,2)</f>
        <v>0</v>
      </c>
      <c r="K104" s="209" t="s">
        <v>2993</v>
      </c>
      <c r="L104" s="47"/>
      <c r="M104" s="214" t="s">
        <v>19</v>
      </c>
      <c r="N104" s="215" t="s">
        <v>40</v>
      </c>
      <c r="O104" s="87"/>
      <c r="P104" s="216">
        <f>O104*H104</f>
        <v>0</v>
      </c>
      <c r="Q104" s="216">
        <v>0</v>
      </c>
      <c r="R104" s="216">
        <f>Q104*H104</f>
        <v>0</v>
      </c>
      <c r="S104" s="216">
        <v>0</v>
      </c>
      <c r="T104" s="217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18" t="s">
        <v>166</v>
      </c>
      <c r="AT104" s="218" t="s">
        <v>161</v>
      </c>
      <c r="AU104" s="218" t="s">
        <v>77</v>
      </c>
      <c r="AY104" s="20" t="s">
        <v>159</v>
      </c>
      <c r="BE104" s="219">
        <f>IF(N104="základní",J104,0)</f>
        <v>0</v>
      </c>
      <c r="BF104" s="219">
        <f>IF(N104="snížená",J104,0)</f>
        <v>0</v>
      </c>
      <c r="BG104" s="219">
        <f>IF(N104="zákl. přenesená",J104,0)</f>
        <v>0</v>
      </c>
      <c r="BH104" s="219">
        <f>IF(N104="sníž. přenesená",J104,0)</f>
        <v>0</v>
      </c>
      <c r="BI104" s="219">
        <f>IF(N104="nulová",J104,0)</f>
        <v>0</v>
      </c>
      <c r="BJ104" s="20" t="s">
        <v>77</v>
      </c>
      <c r="BK104" s="219">
        <f>ROUND(I104*H104,2)</f>
        <v>0</v>
      </c>
      <c r="BL104" s="20" t="s">
        <v>166</v>
      </c>
      <c r="BM104" s="218" t="s">
        <v>295</v>
      </c>
    </row>
    <row r="105" s="2" customFormat="1" ht="16.5" customHeight="1">
      <c r="A105" s="41"/>
      <c r="B105" s="42"/>
      <c r="C105" s="207" t="s">
        <v>242</v>
      </c>
      <c r="D105" s="207" t="s">
        <v>161</v>
      </c>
      <c r="E105" s="208" t="s">
        <v>3007</v>
      </c>
      <c r="F105" s="209" t="s">
        <v>3008</v>
      </c>
      <c r="G105" s="210" t="s">
        <v>2992</v>
      </c>
      <c r="H105" s="211">
        <v>1</v>
      </c>
      <c r="I105" s="212"/>
      <c r="J105" s="213">
        <f>ROUND(I105*H105,2)</f>
        <v>0</v>
      </c>
      <c r="K105" s="209" t="s">
        <v>2996</v>
      </c>
      <c r="L105" s="47"/>
      <c r="M105" s="214" t="s">
        <v>19</v>
      </c>
      <c r="N105" s="215" t="s">
        <v>40</v>
      </c>
      <c r="O105" s="87"/>
      <c r="P105" s="216">
        <f>O105*H105</f>
        <v>0</v>
      </c>
      <c r="Q105" s="216">
        <v>0</v>
      </c>
      <c r="R105" s="216">
        <f>Q105*H105</f>
        <v>0</v>
      </c>
      <c r="S105" s="216">
        <v>0</v>
      </c>
      <c r="T105" s="217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18" t="s">
        <v>166</v>
      </c>
      <c r="AT105" s="218" t="s">
        <v>161</v>
      </c>
      <c r="AU105" s="218" t="s">
        <v>77</v>
      </c>
      <c r="AY105" s="20" t="s">
        <v>159</v>
      </c>
      <c r="BE105" s="219">
        <f>IF(N105="základní",J105,0)</f>
        <v>0</v>
      </c>
      <c r="BF105" s="219">
        <f>IF(N105="snížená",J105,0)</f>
        <v>0</v>
      </c>
      <c r="BG105" s="219">
        <f>IF(N105="zákl. přenesená",J105,0)</f>
        <v>0</v>
      </c>
      <c r="BH105" s="219">
        <f>IF(N105="sníž. přenesená",J105,0)</f>
        <v>0</v>
      </c>
      <c r="BI105" s="219">
        <f>IF(N105="nulová",J105,0)</f>
        <v>0</v>
      </c>
      <c r="BJ105" s="20" t="s">
        <v>77</v>
      </c>
      <c r="BK105" s="219">
        <f>ROUND(I105*H105,2)</f>
        <v>0</v>
      </c>
      <c r="BL105" s="20" t="s">
        <v>166</v>
      </c>
      <c r="BM105" s="218" t="s">
        <v>303</v>
      </c>
    </row>
    <row r="106" s="2" customFormat="1" ht="16.5" customHeight="1">
      <c r="A106" s="41"/>
      <c r="B106" s="42"/>
      <c r="C106" s="207" t="s">
        <v>8</v>
      </c>
      <c r="D106" s="207" t="s">
        <v>161</v>
      </c>
      <c r="E106" s="208" t="s">
        <v>220</v>
      </c>
      <c r="F106" s="209" t="s">
        <v>3009</v>
      </c>
      <c r="G106" s="210" t="s">
        <v>2992</v>
      </c>
      <c r="H106" s="211">
        <v>1</v>
      </c>
      <c r="I106" s="212"/>
      <c r="J106" s="213">
        <f>ROUND(I106*H106,2)</f>
        <v>0</v>
      </c>
      <c r="K106" s="209" t="s">
        <v>2993</v>
      </c>
      <c r="L106" s="47"/>
      <c r="M106" s="214" t="s">
        <v>19</v>
      </c>
      <c r="N106" s="215" t="s">
        <v>40</v>
      </c>
      <c r="O106" s="87"/>
      <c r="P106" s="216">
        <f>O106*H106</f>
        <v>0</v>
      </c>
      <c r="Q106" s="216">
        <v>0</v>
      </c>
      <c r="R106" s="216">
        <f>Q106*H106</f>
        <v>0</v>
      </c>
      <c r="S106" s="216">
        <v>0</v>
      </c>
      <c r="T106" s="217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18" t="s">
        <v>166</v>
      </c>
      <c r="AT106" s="218" t="s">
        <v>161</v>
      </c>
      <c r="AU106" s="218" t="s">
        <v>77</v>
      </c>
      <c r="AY106" s="20" t="s">
        <v>159</v>
      </c>
      <c r="BE106" s="219">
        <f>IF(N106="základní",J106,0)</f>
        <v>0</v>
      </c>
      <c r="BF106" s="219">
        <f>IF(N106="snížená",J106,0)</f>
        <v>0</v>
      </c>
      <c r="BG106" s="219">
        <f>IF(N106="zákl. přenesená",J106,0)</f>
        <v>0</v>
      </c>
      <c r="BH106" s="219">
        <f>IF(N106="sníž. přenesená",J106,0)</f>
        <v>0</v>
      </c>
      <c r="BI106" s="219">
        <f>IF(N106="nulová",J106,0)</f>
        <v>0</v>
      </c>
      <c r="BJ106" s="20" t="s">
        <v>77</v>
      </c>
      <c r="BK106" s="219">
        <f>ROUND(I106*H106,2)</f>
        <v>0</v>
      </c>
      <c r="BL106" s="20" t="s">
        <v>166</v>
      </c>
      <c r="BM106" s="218" t="s">
        <v>315</v>
      </c>
    </row>
    <row r="107" s="2" customFormat="1" ht="16.5" customHeight="1">
      <c r="A107" s="41"/>
      <c r="B107" s="42"/>
      <c r="C107" s="207" t="s">
        <v>254</v>
      </c>
      <c r="D107" s="207" t="s">
        <v>161</v>
      </c>
      <c r="E107" s="208" t="s">
        <v>3010</v>
      </c>
      <c r="F107" s="209" t="s">
        <v>3011</v>
      </c>
      <c r="G107" s="210" t="s">
        <v>2992</v>
      </c>
      <c r="H107" s="211">
        <v>1</v>
      </c>
      <c r="I107" s="212"/>
      <c r="J107" s="213">
        <f>ROUND(I107*H107,2)</f>
        <v>0</v>
      </c>
      <c r="K107" s="209" t="s">
        <v>2996</v>
      </c>
      <c r="L107" s="47"/>
      <c r="M107" s="214" t="s">
        <v>19</v>
      </c>
      <c r="N107" s="215" t="s">
        <v>40</v>
      </c>
      <c r="O107" s="87"/>
      <c r="P107" s="216">
        <f>O107*H107</f>
        <v>0</v>
      </c>
      <c r="Q107" s="216">
        <v>0</v>
      </c>
      <c r="R107" s="216">
        <f>Q107*H107</f>
        <v>0</v>
      </c>
      <c r="S107" s="216">
        <v>0</v>
      </c>
      <c r="T107" s="217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18" t="s">
        <v>166</v>
      </c>
      <c r="AT107" s="218" t="s">
        <v>161</v>
      </c>
      <c r="AU107" s="218" t="s">
        <v>77</v>
      </c>
      <c r="AY107" s="20" t="s">
        <v>159</v>
      </c>
      <c r="BE107" s="219">
        <f>IF(N107="základní",J107,0)</f>
        <v>0</v>
      </c>
      <c r="BF107" s="219">
        <f>IF(N107="snížená",J107,0)</f>
        <v>0</v>
      </c>
      <c r="BG107" s="219">
        <f>IF(N107="zákl. přenesená",J107,0)</f>
        <v>0</v>
      </c>
      <c r="BH107" s="219">
        <f>IF(N107="sníž. přenesená",J107,0)</f>
        <v>0</v>
      </c>
      <c r="BI107" s="219">
        <f>IF(N107="nulová",J107,0)</f>
        <v>0</v>
      </c>
      <c r="BJ107" s="20" t="s">
        <v>77</v>
      </c>
      <c r="BK107" s="219">
        <f>ROUND(I107*H107,2)</f>
        <v>0</v>
      </c>
      <c r="BL107" s="20" t="s">
        <v>166</v>
      </c>
      <c r="BM107" s="218" t="s">
        <v>328</v>
      </c>
    </row>
    <row r="108" s="2" customFormat="1" ht="16.5" customHeight="1">
      <c r="A108" s="41"/>
      <c r="B108" s="42"/>
      <c r="C108" s="207" t="s">
        <v>260</v>
      </c>
      <c r="D108" s="207" t="s">
        <v>161</v>
      </c>
      <c r="E108" s="208" t="s">
        <v>225</v>
      </c>
      <c r="F108" s="209" t="s">
        <v>3012</v>
      </c>
      <c r="G108" s="210" t="s">
        <v>2992</v>
      </c>
      <c r="H108" s="211">
        <v>1</v>
      </c>
      <c r="I108" s="212"/>
      <c r="J108" s="213">
        <f>ROUND(I108*H108,2)</f>
        <v>0</v>
      </c>
      <c r="K108" s="209" t="s">
        <v>2993</v>
      </c>
      <c r="L108" s="47"/>
      <c r="M108" s="214" t="s">
        <v>19</v>
      </c>
      <c r="N108" s="215" t="s">
        <v>40</v>
      </c>
      <c r="O108" s="87"/>
      <c r="P108" s="216">
        <f>O108*H108</f>
        <v>0</v>
      </c>
      <c r="Q108" s="216">
        <v>0</v>
      </c>
      <c r="R108" s="216">
        <f>Q108*H108</f>
        <v>0</v>
      </c>
      <c r="S108" s="216">
        <v>0</v>
      </c>
      <c r="T108" s="217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18" t="s">
        <v>166</v>
      </c>
      <c r="AT108" s="218" t="s">
        <v>161</v>
      </c>
      <c r="AU108" s="218" t="s">
        <v>77</v>
      </c>
      <c r="AY108" s="20" t="s">
        <v>159</v>
      </c>
      <c r="BE108" s="219">
        <f>IF(N108="základní",J108,0)</f>
        <v>0</v>
      </c>
      <c r="BF108" s="219">
        <f>IF(N108="snížená",J108,0)</f>
        <v>0</v>
      </c>
      <c r="BG108" s="219">
        <f>IF(N108="zákl. přenesená",J108,0)</f>
        <v>0</v>
      </c>
      <c r="BH108" s="219">
        <f>IF(N108="sníž. přenesená",J108,0)</f>
        <v>0</v>
      </c>
      <c r="BI108" s="219">
        <f>IF(N108="nulová",J108,0)</f>
        <v>0</v>
      </c>
      <c r="BJ108" s="20" t="s">
        <v>77</v>
      </c>
      <c r="BK108" s="219">
        <f>ROUND(I108*H108,2)</f>
        <v>0</v>
      </c>
      <c r="BL108" s="20" t="s">
        <v>166</v>
      </c>
      <c r="BM108" s="218" t="s">
        <v>333</v>
      </c>
    </row>
    <row r="109" s="2" customFormat="1" ht="16.5" customHeight="1">
      <c r="A109" s="41"/>
      <c r="B109" s="42"/>
      <c r="C109" s="207" t="s">
        <v>268</v>
      </c>
      <c r="D109" s="207" t="s">
        <v>161</v>
      </c>
      <c r="E109" s="208" t="s">
        <v>3010</v>
      </c>
      <c r="F109" s="209" t="s">
        <v>3011</v>
      </c>
      <c r="G109" s="210" t="s">
        <v>2992</v>
      </c>
      <c r="H109" s="211">
        <v>1</v>
      </c>
      <c r="I109" s="212"/>
      <c r="J109" s="213">
        <f>ROUND(I109*H109,2)</f>
        <v>0</v>
      </c>
      <c r="K109" s="209" t="s">
        <v>2996</v>
      </c>
      <c r="L109" s="47"/>
      <c r="M109" s="214" t="s">
        <v>19</v>
      </c>
      <c r="N109" s="215" t="s">
        <v>40</v>
      </c>
      <c r="O109" s="87"/>
      <c r="P109" s="216">
        <f>O109*H109</f>
        <v>0</v>
      </c>
      <c r="Q109" s="216">
        <v>0</v>
      </c>
      <c r="R109" s="216">
        <f>Q109*H109</f>
        <v>0</v>
      </c>
      <c r="S109" s="216">
        <v>0</v>
      </c>
      <c r="T109" s="217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18" t="s">
        <v>166</v>
      </c>
      <c r="AT109" s="218" t="s">
        <v>161</v>
      </c>
      <c r="AU109" s="218" t="s">
        <v>77</v>
      </c>
      <c r="AY109" s="20" t="s">
        <v>159</v>
      </c>
      <c r="BE109" s="219">
        <f>IF(N109="základní",J109,0)</f>
        <v>0</v>
      </c>
      <c r="BF109" s="219">
        <f>IF(N109="snížená",J109,0)</f>
        <v>0</v>
      </c>
      <c r="BG109" s="219">
        <f>IF(N109="zákl. přenesená",J109,0)</f>
        <v>0</v>
      </c>
      <c r="BH109" s="219">
        <f>IF(N109="sníž. přenesená",J109,0)</f>
        <v>0</v>
      </c>
      <c r="BI109" s="219">
        <f>IF(N109="nulová",J109,0)</f>
        <v>0</v>
      </c>
      <c r="BJ109" s="20" t="s">
        <v>77</v>
      </c>
      <c r="BK109" s="219">
        <f>ROUND(I109*H109,2)</f>
        <v>0</v>
      </c>
      <c r="BL109" s="20" t="s">
        <v>166</v>
      </c>
      <c r="BM109" s="218" t="s">
        <v>338</v>
      </c>
    </row>
    <row r="110" s="2" customFormat="1" ht="16.5" customHeight="1">
      <c r="A110" s="41"/>
      <c r="B110" s="42"/>
      <c r="C110" s="207" t="s">
        <v>273</v>
      </c>
      <c r="D110" s="207" t="s">
        <v>161</v>
      </c>
      <c r="E110" s="208" t="s">
        <v>232</v>
      </c>
      <c r="F110" s="209" t="s">
        <v>3013</v>
      </c>
      <c r="G110" s="210" t="s">
        <v>2992</v>
      </c>
      <c r="H110" s="211">
        <v>190</v>
      </c>
      <c r="I110" s="212"/>
      <c r="J110" s="213">
        <f>ROUND(I110*H110,2)</f>
        <v>0</v>
      </c>
      <c r="K110" s="209" t="s">
        <v>2993</v>
      </c>
      <c r="L110" s="47"/>
      <c r="M110" s="214" t="s">
        <v>19</v>
      </c>
      <c r="N110" s="215" t="s">
        <v>40</v>
      </c>
      <c r="O110" s="87"/>
      <c r="P110" s="216">
        <f>O110*H110</f>
        <v>0</v>
      </c>
      <c r="Q110" s="216">
        <v>0</v>
      </c>
      <c r="R110" s="216">
        <f>Q110*H110</f>
        <v>0</v>
      </c>
      <c r="S110" s="216">
        <v>0</v>
      </c>
      <c r="T110" s="217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18" t="s">
        <v>166</v>
      </c>
      <c r="AT110" s="218" t="s">
        <v>161</v>
      </c>
      <c r="AU110" s="218" t="s">
        <v>77</v>
      </c>
      <c r="AY110" s="20" t="s">
        <v>159</v>
      </c>
      <c r="BE110" s="219">
        <f>IF(N110="základní",J110,0)</f>
        <v>0</v>
      </c>
      <c r="BF110" s="219">
        <f>IF(N110="snížená",J110,0)</f>
        <v>0</v>
      </c>
      <c r="BG110" s="219">
        <f>IF(N110="zákl. přenesená",J110,0)</f>
        <v>0</v>
      </c>
      <c r="BH110" s="219">
        <f>IF(N110="sníž. přenesená",J110,0)</f>
        <v>0</v>
      </c>
      <c r="BI110" s="219">
        <f>IF(N110="nulová",J110,0)</f>
        <v>0</v>
      </c>
      <c r="BJ110" s="20" t="s">
        <v>77</v>
      </c>
      <c r="BK110" s="219">
        <f>ROUND(I110*H110,2)</f>
        <v>0</v>
      </c>
      <c r="BL110" s="20" t="s">
        <v>166</v>
      </c>
      <c r="BM110" s="218" t="s">
        <v>342</v>
      </c>
    </row>
    <row r="111" s="2" customFormat="1" ht="16.5" customHeight="1">
      <c r="A111" s="41"/>
      <c r="B111" s="42"/>
      <c r="C111" s="207" t="s">
        <v>281</v>
      </c>
      <c r="D111" s="207" t="s">
        <v>161</v>
      </c>
      <c r="E111" s="208" t="s">
        <v>237</v>
      </c>
      <c r="F111" s="209" t="s">
        <v>3014</v>
      </c>
      <c r="G111" s="210" t="s">
        <v>2992</v>
      </c>
      <c r="H111" s="211">
        <v>190</v>
      </c>
      <c r="I111" s="212"/>
      <c r="J111" s="213">
        <f>ROUND(I111*H111,2)</f>
        <v>0</v>
      </c>
      <c r="K111" s="209" t="s">
        <v>2993</v>
      </c>
      <c r="L111" s="47"/>
      <c r="M111" s="214" t="s">
        <v>19</v>
      </c>
      <c r="N111" s="215" t="s">
        <v>40</v>
      </c>
      <c r="O111" s="87"/>
      <c r="P111" s="216">
        <f>O111*H111</f>
        <v>0</v>
      </c>
      <c r="Q111" s="216">
        <v>0</v>
      </c>
      <c r="R111" s="216">
        <f>Q111*H111</f>
        <v>0</v>
      </c>
      <c r="S111" s="216">
        <v>0</v>
      </c>
      <c r="T111" s="217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18" t="s">
        <v>166</v>
      </c>
      <c r="AT111" s="218" t="s">
        <v>161</v>
      </c>
      <c r="AU111" s="218" t="s">
        <v>77</v>
      </c>
      <c r="AY111" s="20" t="s">
        <v>159</v>
      </c>
      <c r="BE111" s="219">
        <f>IF(N111="základní",J111,0)</f>
        <v>0</v>
      </c>
      <c r="BF111" s="219">
        <f>IF(N111="snížená",J111,0)</f>
        <v>0</v>
      </c>
      <c r="BG111" s="219">
        <f>IF(N111="zákl. přenesená",J111,0)</f>
        <v>0</v>
      </c>
      <c r="BH111" s="219">
        <f>IF(N111="sníž. přenesená",J111,0)</f>
        <v>0</v>
      </c>
      <c r="BI111" s="219">
        <f>IF(N111="nulová",J111,0)</f>
        <v>0</v>
      </c>
      <c r="BJ111" s="20" t="s">
        <v>77</v>
      </c>
      <c r="BK111" s="219">
        <f>ROUND(I111*H111,2)</f>
        <v>0</v>
      </c>
      <c r="BL111" s="20" t="s">
        <v>166</v>
      </c>
      <c r="BM111" s="218" t="s">
        <v>352</v>
      </c>
    </row>
    <row r="112" s="2" customFormat="1" ht="16.5" customHeight="1">
      <c r="A112" s="41"/>
      <c r="B112" s="42"/>
      <c r="C112" s="207" t="s">
        <v>288</v>
      </c>
      <c r="D112" s="207" t="s">
        <v>161</v>
      </c>
      <c r="E112" s="208" t="s">
        <v>242</v>
      </c>
      <c r="F112" s="209" t="s">
        <v>3015</v>
      </c>
      <c r="G112" s="210" t="s">
        <v>2992</v>
      </c>
      <c r="H112" s="211">
        <v>167</v>
      </c>
      <c r="I112" s="212"/>
      <c r="J112" s="213">
        <f>ROUND(I112*H112,2)</f>
        <v>0</v>
      </c>
      <c r="K112" s="209" t="s">
        <v>2993</v>
      </c>
      <c r="L112" s="47"/>
      <c r="M112" s="214" t="s">
        <v>19</v>
      </c>
      <c r="N112" s="215" t="s">
        <v>40</v>
      </c>
      <c r="O112" s="87"/>
      <c r="P112" s="216">
        <f>O112*H112</f>
        <v>0</v>
      </c>
      <c r="Q112" s="216">
        <v>0</v>
      </c>
      <c r="R112" s="216">
        <f>Q112*H112</f>
        <v>0</v>
      </c>
      <c r="S112" s="216">
        <v>0</v>
      </c>
      <c r="T112" s="217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18" t="s">
        <v>166</v>
      </c>
      <c r="AT112" s="218" t="s">
        <v>161</v>
      </c>
      <c r="AU112" s="218" t="s">
        <v>77</v>
      </c>
      <c r="AY112" s="20" t="s">
        <v>159</v>
      </c>
      <c r="BE112" s="219">
        <f>IF(N112="základní",J112,0)</f>
        <v>0</v>
      </c>
      <c r="BF112" s="219">
        <f>IF(N112="snížená",J112,0)</f>
        <v>0</v>
      </c>
      <c r="BG112" s="219">
        <f>IF(N112="zákl. přenesená",J112,0)</f>
        <v>0</v>
      </c>
      <c r="BH112" s="219">
        <f>IF(N112="sníž. přenesená",J112,0)</f>
        <v>0</v>
      </c>
      <c r="BI112" s="219">
        <f>IF(N112="nulová",J112,0)</f>
        <v>0</v>
      </c>
      <c r="BJ112" s="20" t="s">
        <v>77</v>
      </c>
      <c r="BK112" s="219">
        <f>ROUND(I112*H112,2)</f>
        <v>0</v>
      </c>
      <c r="BL112" s="20" t="s">
        <v>166</v>
      </c>
      <c r="BM112" s="218" t="s">
        <v>363</v>
      </c>
    </row>
    <row r="113" s="2" customFormat="1" ht="16.5" customHeight="1">
      <c r="A113" s="41"/>
      <c r="B113" s="42"/>
      <c r="C113" s="207" t="s">
        <v>293</v>
      </c>
      <c r="D113" s="207" t="s">
        <v>161</v>
      </c>
      <c r="E113" s="208" t="s">
        <v>3016</v>
      </c>
      <c r="F113" s="209" t="s">
        <v>3017</v>
      </c>
      <c r="G113" s="210" t="s">
        <v>2992</v>
      </c>
      <c r="H113" s="211">
        <v>167</v>
      </c>
      <c r="I113" s="212"/>
      <c r="J113" s="213">
        <f>ROUND(I113*H113,2)</f>
        <v>0</v>
      </c>
      <c r="K113" s="209" t="s">
        <v>2996</v>
      </c>
      <c r="L113" s="47"/>
      <c r="M113" s="214" t="s">
        <v>19</v>
      </c>
      <c r="N113" s="215" t="s">
        <v>40</v>
      </c>
      <c r="O113" s="87"/>
      <c r="P113" s="216">
        <f>O113*H113</f>
        <v>0</v>
      </c>
      <c r="Q113" s="216">
        <v>0</v>
      </c>
      <c r="R113" s="216">
        <f>Q113*H113</f>
        <v>0</v>
      </c>
      <c r="S113" s="216">
        <v>0</v>
      </c>
      <c r="T113" s="217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18" t="s">
        <v>166</v>
      </c>
      <c r="AT113" s="218" t="s">
        <v>161</v>
      </c>
      <c r="AU113" s="218" t="s">
        <v>77</v>
      </c>
      <c r="AY113" s="20" t="s">
        <v>159</v>
      </c>
      <c r="BE113" s="219">
        <f>IF(N113="základní",J113,0)</f>
        <v>0</v>
      </c>
      <c r="BF113" s="219">
        <f>IF(N113="snížená",J113,0)</f>
        <v>0</v>
      </c>
      <c r="BG113" s="219">
        <f>IF(N113="zákl. přenesená",J113,0)</f>
        <v>0</v>
      </c>
      <c r="BH113" s="219">
        <f>IF(N113="sníž. přenesená",J113,0)</f>
        <v>0</v>
      </c>
      <c r="BI113" s="219">
        <f>IF(N113="nulová",J113,0)</f>
        <v>0</v>
      </c>
      <c r="BJ113" s="20" t="s">
        <v>77</v>
      </c>
      <c r="BK113" s="219">
        <f>ROUND(I113*H113,2)</f>
        <v>0</v>
      </c>
      <c r="BL113" s="20" t="s">
        <v>166</v>
      </c>
      <c r="BM113" s="218" t="s">
        <v>375</v>
      </c>
    </row>
    <row r="114" s="2" customFormat="1" ht="16.5" customHeight="1">
      <c r="A114" s="41"/>
      <c r="B114" s="42"/>
      <c r="C114" s="207" t="s">
        <v>295</v>
      </c>
      <c r="D114" s="207" t="s">
        <v>161</v>
      </c>
      <c r="E114" s="208" t="s">
        <v>8</v>
      </c>
      <c r="F114" s="209" t="s">
        <v>3018</v>
      </c>
      <c r="G114" s="210" t="s">
        <v>2992</v>
      </c>
      <c r="H114" s="211">
        <v>6</v>
      </c>
      <c r="I114" s="212"/>
      <c r="J114" s="213">
        <f>ROUND(I114*H114,2)</f>
        <v>0</v>
      </c>
      <c r="K114" s="209" t="s">
        <v>2993</v>
      </c>
      <c r="L114" s="47"/>
      <c r="M114" s="214" t="s">
        <v>19</v>
      </c>
      <c r="N114" s="215" t="s">
        <v>40</v>
      </c>
      <c r="O114" s="87"/>
      <c r="P114" s="216">
        <f>O114*H114</f>
        <v>0</v>
      </c>
      <c r="Q114" s="216">
        <v>0</v>
      </c>
      <c r="R114" s="216">
        <f>Q114*H114</f>
        <v>0</v>
      </c>
      <c r="S114" s="216">
        <v>0</v>
      </c>
      <c r="T114" s="217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18" t="s">
        <v>166</v>
      </c>
      <c r="AT114" s="218" t="s">
        <v>161</v>
      </c>
      <c r="AU114" s="218" t="s">
        <v>77</v>
      </c>
      <c r="AY114" s="20" t="s">
        <v>159</v>
      </c>
      <c r="BE114" s="219">
        <f>IF(N114="základní",J114,0)</f>
        <v>0</v>
      </c>
      <c r="BF114" s="219">
        <f>IF(N114="snížená",J114,0)</f>
        <v>0</v>
      </c>
      <c r="BG114" s="219">
        <f>IF(N114="zákl. přenesená",J114,0)</f>
        <v>0</v>
      </c>
      <c r="BH114" s="219">
        <f>IF(N114="sníž. přenesená",J114,0)</f>
        <v>0</v>
      </c>
      <c r="BI114" s="219">
        <f>IF(N114="nulová",J114,0)</f>
        <v>0</v>
      </c>
      <c r="BJ114" s="20" t="s">
        <v>77</v>
      </c>
      <c r="BK114" s="219">
        <f>ROUND(I114*H114,2)</f>
        <v>0</v>
      </c>
      <c r="BL114" s="20" t="s">
        <v>166</v>
      </c>
      <c r="BM114" s="218" t="s">
        <v>386</v>
      </c>
    </row>
    <row r="115" s="2" customFormat="1" ht="24.15" customHeight="1">
      <c r="A115" s="41"/>
      <c r="B115" s="42"/>
      <c r="C115" s="207" t="s">
        <v>7</v>
      </c>
      <c r="D115" s="207" t="s">
        <v>161</v>
      </c>
      <c r="E115" s="208" t="s">
        <v>3019</v>
      </c>
      <c r="F115" s="209" t="s">
        <v>3020</v>
      </c>
      <c r="G115" s="210" t="s">
        <v>2992</v>
      </c>
      <c r="H115" s="211">
        <v>6</v>
      </c>
      <c r="I115" s="212"/>
      <c r="J115" s="213">
        <f>ROUND(I115*H115,2)</f>
        <v>0</v>
      </c>
      <c r="K115" s="209" t="s">
        <v>2996</v>
      </c>
      <c r="L115" s="47"/>
      <c r="M115" s="214" t="s">
        <v>19</v>
      </c>
      <c r="N115" s="215" t="s">
        <v>40</v>
      </c>
      <c r="O115" s="87"/>
      <c r="P115" s="216">
        <f>O115*H115</f>
        <v>0</v>
      </c>
      <c r="Q115" s="216">
        <v>0</v>
      </c>
      <c r="R115" s="216">
        <f>Q115*H115</f>
        <v>0</v>
      </c>
      <c r="S115" s="216">
        <v>0</v>
      </c>
      <c r="T115" s="217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18" t="s">
        <v>166</v>
      </c>
      <c r="AT115" s="218" t="s">
        <v>161</v>
      </c>
      <c r="AU115" s="218" t="s">
        <v>77</v>
      </c>
      <c r="AY115" s="20" t="s">
        <v>159</v>
      </c>
      <c r="BE115" s="219">
        <f>IF(N115="základní",J115,0)</f>
        <v>0</v>
      </c>
      <c r="BF115" s="219">
        <f>IF(N115="snížená",J115,0)</f>
        <v>0</v>
      </c>
      <c r="BG115" s="219">
        <f>IF(N115="zákl. přenesená",J115,0)</f>
        <v>0</v>
      </c>
      <c r="BH115" s="219">
        <f>IF(N115="sníž. přenesená",J115,0)</f>
        <v>0</v>
      </c>
      <c r="BI115" s="219">
        <f>IF(N115="nulová",J115,0)</f>
        <v>0</v>
      </c>
      <c r="BJ115" s="20" t="s">
        <v>77</v>
      </c>
      <c r="BK115" s="219">
        <f>ROUND(I115*H115,2)</f>
        <v>0</v>
      </c>
      <c r="BL115" s="20" t="s">
        <v>166</v>
      </c>
      <c r="BM115" s="218" t="s">
        <v>397</v>
      </c>
    </row>
    <row r="116" s="2" customFormat="1" ht="16.5" customHeight="1">
      <c r="A116" s="41"/>
      <c r="B116" s="42"/>
      <c r="C116" s="207" t="s">
        <v>303</v>
      </c>
      <c r="D116" s="207" t="s">
        <v>161</v>
      </c>
      <c r="E116" s="208" t="s">
        <v>254</v>
      </c>
      <c r="F116" s="209" t="s">
        <v>3021</v>
      </c>
      <c r="G116" s="210" t="s">
        <v>2992</v>
      </c>
      <c r="H116" s="211">
        <v>1</v>
      </c>
      <c r="I116" s="212"/>
      <c r="J116" s="213">
        <f>ROUND(I116*H116,2)</f>
        <v>0</v>
      </c>
      <c r="K116" s="209" t="s">
        <v>2993</v>
      </c>
      <c r="L116" s="47"/>
      <c r="M116" s="214" t="s">
        <v>19</v>
      </c>
      <c r="N116" s="215" t="s">
        <v>40</v>
      </c>
      <c r="O116" s="87"/>
      <c r="P116" s="216">
        <f>O116*H116</f>
        <v>0</v>
      </c>
      <c r="Q116" s="216">
        <v>0</v>
      </c>
      <c r="R116" s="216">
        <f>Q116*H116</f>
        <v>0</v>
      </c>
      <c r="S116" s="216">
        <v>0</v>
      </c>
      <c r="T116" s="217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18" t="s">
        <v>166</v>
      </c>
      <c r="AT116" s="218" t="s">
        <v>161</v>
      </c>
      <c r="AU116" s="218" t="s">
        <v>77</v>
      </c>
      <c r="AY116" s="20" t="s">
        <v>159</v>
      </c>
      <c r="BE116" s="219">
        <f>IF(N116="základní",J116,0)</f>
        <v>0</v>
      </c>
      <c r="BF116" s="219">
        <f>IF(N116="snížená",J116,0)</f>
        <v>0</v>
      </c>
      <c r="BG116" s="219">
        <f>IF(N116="zákl. přenesená",J116,0)</f>
        <v>0</v>
      </c>
      <c r="BH116" s="219">
        <f>IF(N116="sníž. přenesená",J116,0)</f>
        <v>0</v>
      </c>
      <c r="BI116" s="219">
        <f>IF(N116="nulová",J116,0)</f>
        <v>0</v>
      </c>
      <c r="BJ116" s="20" t="s">
        <v>77</v>
      </c>
      <c r="BK116" s="219">
        <f>ROUND(I116*H116,2)</f>
        <v>0</v>
      </c>
      <c r="BL116" s="20" t="s">
        <v>166</v>
      </c>
      <c r="BM116" s="218" t="s">
        <v>407</v>
      </c>
    </row>
    <row r="117" s="2" customFormat="1" ht="16.5" customHeight="1">
      <c r="A117" s="41"/>
      <c r="B117" s="42"/>
      <c r="C117" s="207" t="s">
        <v>309</v>
      </c>
      <c r="D117" s="207" t="s">
        <v>161</v>
      </c>
      <c r="E117" s="208" t="s">
        <v>3022</v>
      </c>
      <c r="F117" s="209" t="s">
        <v>3023</v>
      </c>
      <c r="G117" s="210" t="s">
        <v>2992</v>
      </c>
      <c r="H117" s="211">
        <v>1</v>
      </c>
      <c r="I117" s="212"/>
      <c r="J117" s="213">
        <f>ROUND(I117*H117,2)</f>
        <v>0</v>
      </c>
      <c r="K117" s="209" t="s">
        <v>2996</v>
      </c>
      <c r="L117" s="47"/>
      <c r="M117" s="214" t="s">
        <v>19</v>
      </c>
      <c r="N117" s="215" t="s">
        <v>40</v>
      </c>
      <c r="O117" s="87"/>
      <c r="P117" s="216">
        <f>O117*H117</f>
        <v>0</v>
      </c>
      <c r="Q117" s="216">
        <v>0</v>
      </c>
      <c r="R117" s="216">
        <f>Q117*H117</f>
        <v>0</v>
      </c>
      <c r="S117" s="216">
        <v>0</v>
      </c>
      <c r="T117" s="217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18" t="s">
        <v>166</v>
      </c>
      <c r="AT117" s="218" t="s">
        <v>161</v>
      </c>
      <c r="AU117" s="218" t="s">
        <v>77</v>
      </c>
      <c r="AY117" s="20" t="s">
        <v>159</v>
      </c>
      <c r="BE117" s="219">
        <f>IF(N117="základní",J117,0)</f>
        <v>0</v>
      </c>
      <c r="BF117" s="219">
        <f>IF(N117="snížená",J117,0)</f>
        <v>0</v>
      </c>
      <c r="BG117" s="219">
        <f>IF(N117="zákl. přenesená",J117,0)</f>
        <v>0</v>
      </c>
      <c r="BH117" s="219">
        <f>IF(N117="sníž. přenesená",J117,0)</f>
        <v>0</v>
      </c>
      <c r="BI117" s="219">
        <f>IF(N117="nulová",J117,0)</f>
        <v>0</v>
      </c>
      <c r="BJ117" s="20" t="s">
        <v>77</v>
      </c>
      <c r="BK117" s="219">
        <f>ROUND(I117*H117,2)</f>
        <v>0</v>
      </c>
      <c r="BL117" s="20" t="s">
        <v>166</v>
      </c>
      <c r="BM117" s="218" t="s">
        <v>421</v>
      </c>
    </row>
    <row r="118" s="12" customFormat="1" ht="25.92" customHeight="1">
      <c r="A118" s="12"/>
      <c r="B118" s="191"/>
      <c r="C118" s="192"/>
      <c r="D118" s="193" t="s">
        <v>68</v>
      </c>
      <c r="E118" s="194" t="s">
        <v>794</v>
      </c>
      <c r="F118" s="194" t="s">
        <v>3024</v>
      </c>
      <c r="G118" s="192"/>
      <c r="H118" s="192"/>
      <c r="I118" s="195"/>
      <c r="J118" s="196">
        <f>BK118</f>
        <v>0</v>
      </c>
      <c r="K118" s="192"/>
      <c r="L118" s="197"/>
      <c r="M118" s="198"/>
      <c r="N118" s="199"/>
      <c r="O118" s="199"/>
      <c r="P118" s="200">
        <f>SUM(P119:P120)</f>
        <v>0</v>
      </c>
      <c r="Q118" s="199"/>
      <c r="R118" s="200">
        <f>SUM(R119:R120)</f>
        <v>0</v>
      </c>
      <c r="S118" s="199"/>
      <c r="T118" s="201">
        <f>SUM(T119:T120)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02" t="s">
        <v>77</v>
      </c>
      <c r="AT118" s="203" t="s">
        <v>68</v>
      </c>
      <c r="AU118" s="203" t="s">
        <v>69</v>
      </c>
      <c r="AY118" s="202" t="s">
        <v>159</v>
      </c>
      <c r="BK118" s="204">
        <f>SUM(BK119:BK120)</f>
        <v>0</v>
      </c>
    </row>
    <row r="119" s="2" customFormat="1" ht="16.5" customHeight="1">
      <c r="A119" s="41"/>
      <c r="B119" s="42"/>
      <c r="C119" s="207" t="s">
        <v>315</v>
      </c>
      <c r="D119" s="207" t="s">
        <v>161</v>
      </c>
      <c r="E119" s="208" t="s">
        <v>260</v>
      </c>
      <c r="F119" s="209" t="s">
        <v>3025</v>
      </c>
      <c r="G119" s="210" t="s">
        <v>2992</v>
      </c>
      <c r="H119" s="211">
        <v>1</v>
      </c>
      <c r="I119" s="212"/>
      <c r="J119" s="213">
        <f>ROUND(I119*H119,2)</f>
        <v>0</v>
      </c>
      <c r="K119" s="209" t="s">
        <v>2993</v>
      </c>
      <c r="L119" s="47"/>
      <c r="M119" s="214" t="s">
        <v>19</v>
      </c>
      <c r="N119" s="215" t="s">
        <v>40</v>
      </c>
      <c r="O119" s="87"/>
      <c r="P119" s="216">
        <f>O119*H119</f>
        <v>0</v>
      </c>
      <c r="Q119" s="216">
        <v>0</v>
      </c>
      <c r="R119" s="216">
        <f>Q119*H119</f>
        <v>0</v>
      </c>
      <c r="S119" s="216">
        <v>0</v>
      </c>
      <c r="T119" s="217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18" t="s">
        <v>166</v>
      </c>
      <c r="AT119" s="218" t="s">
        <v>161</v>
      </c>
      <c r="AU119" s="218" t="s">
        <v>77</v>
      </c>
      <c r="AY119" s="20" t="s">
        <v>159</v>
      </c>
      <c r="BE119" s="219">
        <f>IF(N119="základní",J119,0)</f>
        <v>0</v>
      </c>
      <c r="BF119" s="219">
        <f>IF(N119="snížená",J119,0)</f>
        <v>0</v>
      </c>
      <c r="BG119" s="219">
        <f>IF(N119="zákl. přenesená",J119,0)</f>
        <v>0</v>
      </c>
      <c r="BH119" s="219">
        <f>IF(N119="sníž. přenesená",J119,0)</f>
        <v>0</v>
      </c>
      <c r="BI119" s="219">
        <f>IF(N119="nulová",J119,0)</f>
        <v>0</v>
      </c>
      <c r="BJ119" s="20" t="s">
        <v>77</v>
      </c>
      <c r="BK119" s="219">
        <f>ROUND(I119*H119,2)</f>
        <v>0</v>
      </c>
      <c r="BL119" s="20" t="s">
        <v>166</v>
      </c>
      <c r="BM119" s="218" t="s">
        <v>432</v>
      </c>
    </row>
    <row r="120" s="2" customFormat="1" ht="21.75" customHeight="1">
      <c r="A120" s="41"/>
      <c r="B120" s="42"/>
      <c r="C120" s="207" t="s">
        <v>320</v>
      </c>
      <c r="D120" s="207" t="s">
        <v>161</v>
      </c>
      <c r="E120" s="208" t="s">
        <v>3026</v>
      </c>
      <c r="F120" s="209" t="s">
        <v>3027</v>
      </c>
      <c r="G120" s="210" t="s">
        <v>2992</v>
      </c>
      <c r="H120" s="211">
        <v>1</v>
      </c>
      <c r="I120" s="212"/>
      <c r="J120" s="213">
        <f>ROUND(I120*H120,2)</f>
        <v>0</v>
      </c>
      <c r="K120" s="209" t="s">
        <v>2996</v>
      </c>
      <c r="L120" s="47"/>
      <c r="M120" s="214" t="s">
        <v>19</v>
      </c>
      <c r="N120" s="215" t="s">
        <v>40</v>
      </c>
      <c r="O120" s="87"/>
      <c r="P120" s="216">
        <f>O120*H120</f>
        <v>0</v>
      </c>
      <c r="Q120" s="216">
        <v>0</v>
      </c>
      <c r="R120" s="216">
        <f>Q120*H120</f>
        <v>0</v>
      </c>
      <c r="S120" s="216">
        <v>0</v>
      </c>
      <c r="T120" s="217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18" t="s">
        <v>166</v>
      </c>
      <c r="AT120" s="218" t="s">
        <v>161</v>
      </c>
      <c r="AU120" s="218" t="s">
        <v>77</v>
      </c>
      <c r="AY120" s="20" t="s">
        <v>159</v>
      </c>
      <c r="BE120" s="219">
        <f>IF(N120="základní",J120,0)</f>
        <v>0</v>
      </c>
      <c r="BF120" s="219">
        <f>IF(N120="snížená",J120,0)</f>
        <v>0</v>
      </c>
      <c r="BG120" s="219">
        <f>IF(N120="zákl. přenesená",J120,0)</f>
        <v>0</v>
      </c>
      <c r="BH120" s="219">
        <f>IF(N120="sníž. přenesená",J120,0)</f>
        <v>0</v>
      </c>
      <c r="BI120" s="219">
        <f>IF(N120="nulová",J120,0)</f>
        <v>0</v>
      </c>
      <c r="BJ120" s="20" t="s">
        <v>77</v>
      </c>
      <c r="BK120" s="219">
        <f>ROUND(I120*H120,2)</f>
        <v>0</v>
      </c>
      <c r="BL120" s="20" t="s">
        <v>166</v>
      </c>
      <c r="BM120" s="218" t="s">
        <v>441</v>
      </c>
    </row>
    <row r="121" s="12" customFormat="1" ht="25.92" customHeight="1">
      <c r="A121" s="12"/>
      <c r="B121" s="191"/>
      <c r="C121" s="192"/>
      <c r="D121" s="193" t="s">
        <v>68</v>
      </c>
      <c r="E121" s="194" t="s">
        <v>804</v>
      </c>
      <c r="F121" s="194" t="s">
        <v>3028</v>
      </c>
      <c r="G121" s="192"/>
      <c r="H121" s="192"/>
      <c r="I121" s="195"/>
      <c r="J121" s="196">
        <f>BK121</f>
        <v>0</v>
      </c>
      <c r="K121" s="192"/>
      <c r="L121" s="197"/>
      <c r="M121" s="198"/>
      <c r="N121" s="199"/>
      <c r="O121" s="199"/>
      <c r="P121" s="200">
        <f>SUM(P122:P123)</f>
        <v>0</v>
      </c>
      <c r="Q121" s="199"/>
      <c r="R121" s="200">
        <f>SUM(R122:R123)</f>
        <v>0</v>
      </c>
      <c r="S121" s="199"/>
      <c r="T121" s="201">
        <f>SUM(T122:T123)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02" t="s">
        <v>77</v>
      </c>
      <c r="AT121" s="203" t="s">
        <v>68</v>
      </c>
      <c r="AU121" s="203" t="s">
        <v>69</v>
      </c>
      <c r="AY121" s="202" t="s">
        <v>159</v>
      </c>
      <c r="BK121" s="204">
        <f>SUM(BK122:BK123)</f>
        <v>0</v>
      </c>
    </row>
    <row r="122" s="2" customFormat="1" ht="16.5" customHeight="1">
      <c r="A122" s="41"/>
      <c r="B122" s="42"/>
      <c r="C122" s="207" t="s">
        <v>328</v>
      </c>
      <c r="D122" s="207" t="s">
        <v>161</v>
      </c>
      <c r="E122" s="208" t="s">
        <v>268</v>
      </c>
      <c r="F122" s="209" t="s">
        <v>3029</v>
      </c>
      <c r="G122" s="210" t="s">
        <v>2992</v>
      </c>
      <c r="H122" s="211">
        <v>118</v>
      </c>
      <c r="I122" s="212"/>
      <c r="J122" s="213">
        <f>ROUND(I122*H122,2)</f>
        <v>0</v>
      </c>
      <c r="K122" s="209" t="s">
        <v>2993</v>
      </c>
      <c r="L122" s="47"/>
      <c r="M122" s="214" t="s">
        <v>19</v>
      </c>
      <c r="N122" s="215" t="s">
        <v>40</v>
      </c>
      <c r="O122" s="87"/>
      <c r="P122" s="216">
        <f>O122*H122</f>
        <v>0</v>
      </c>
      <c r="Q122" s="216">
        <v>0</v>
      </c>
      <c r="R122" s="216">
        <f>Q122*H122</f>
        <v>0</v>
      </c>
      <c r="S122" s="216">
        <v>0</v>
      </c>
      <c r="T122" s="217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18" t="s">
        <v>166</v>
      </c>
      <c r="AT122" s="218" t="s">
        <v>161</v>
      </c>
      <c r="AU122" s="218" t="s">
        <v>77</v>
      </c>
      <c r="AY122" s="20" t="s">
        <v>159</v>
      </c>
      <c r="BE122" s="219">
        <f>IF(N122="základní",J122,0)</f>
        <v>0</v>
      </c>
      <c r="BF122" s="219">
        <f>IF(N122="snížená",J122,0)</f>
        <v>0</v>
      </c>
      <c r="BG122" s="219">
        <f>IF(N122="zákl. přenesená",J122,0)</f>
        <v>0</v>
      </c>
      <c r="BH122" s="219">
        <f>IF(N122="sníž. přenesená",J122,0)</f>
        <v>0</v>
      </c>
      <c r="BI122" s="219">
        <f>IF(N122="nulová",J122,0)</f>
        <v>0</v>
      </c>
      <c r="BJ122" s="20" t="s">
        <v>77</v>
      </c>
      <c r="BK122" s="219">
        <f>ROUND(I122*H122,2)</f>
        <v>0</v>
      </c>
      <c r="BL122" s="20" t="s">
        <v>166</v>
      </c>
      <c r="BM122" s="218" t="s">
        <v>448</v>
      </c>
    </row>
    <row r="123" s="2" customFormat="1" ht="16.5" customHeight="1">
      <c r="A123" s="41"/>
      <c r="B123" s="42"/>
      <c r="C123" s="207" t="s">
        <v>330</v>
      </c>
      <c r="D123" s="207" t="s">
        <v>161</v>
      </c>
      <c r="E123" s="208" t="s">
        <v>273</v>
      </c>
      <c r="F123" s="209" t="s">
        <v>3030</v>
      </c>
      <c r="G123" s="210" t="s">
        <v>2992</v>
      </c>
      <c r="H123" s="211">
        <v>29</v>
      </c>
      <c r="I123" s="212"/>
      <c r="J123" s="213">
        <f>ROUND(I123*H123,2)</f>
        <v>0</v>
      </c>
      <c r="K123" s="209" t="s">
        <v>2993</v>
      </c>
      <c r="L123" s="47"/>
      <c r="M123" s="214" t="s">
        <v>19</v>
      </c>
      <c r="N123" s="215" t="s">
        <v>40</v>
      </c>
      <c r="O123" s="87"/>
      <c r="P123" s="216">
        <f>O123*H123</f>
        <v>0</v>
      </c>
      <c r="Q123" s="216">
        <v>0</v>
      </c>
      <c r="R123" s="216">
        <f>Q123*H123</f>
        <v>0</v>
      </c>
      <c r="S123" s="216">
        <v>0</v>
      </c>
      <c r="T123" s="217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18" t="s">
        <v>166</v>
      </c>
      <c r="AT123" s="218" t="s">
        <v>161</v>
      </c>
      <c r="AU123" s="218" t="s">
        <v>77</v>
      </c>
      <c r="AY123" s="20" t="s">
        <v>159</v>
      </c>
      <c r="BE123" s="219">
        <f>IF(N123="základní",J123,0)</f>
        <v>0</v>
      </c>
      <c r="BF123" s="219">
        <f>IF(N123="snížená",J123,0)</f>
        <v>0</v>
      </c>
      <c r="BG123" s="219">
        <f>IF(N123="zákl. přenesená",J123,0)</f>
        <v>0</v>
      </c>
      <c r="BH123" s="219">
        <f>IF(N123="sníž. přenesená",J123,0)</f>
        <v>0</v>
      </c>
      <c r="BI123" s="219">
        <f>IF(N123="nulová",J123,0)</f>
        <v>0</v>
      </c>
      <c r="BJ123" s="20" t="s">
        <v>77</v>
      </c>
      <c r="BK123" s="219">
        <f>ROUND(I123*H123,2)</f>
        <v>0</v>
      </c>
      <c r="BL123" s="20" t="s">
        <v>166</v>
      </c>
      <c r="BM123" s="218" t="s">
        <v>462</v>
      </c>
    </row>
    <row r="124" s="12" customFormat="1" ht="25.92" customHeight="1">
      <c r="A124" s="12"/>
      <c r="B124" s="191"/>
      <c r="C124" s="192"/>
      <c r="D124" s="193" t="s">
        <v>68</v>
      </c>
      <c r="E124" s="194" t="s">
        <v>809</v>
      </c>
      <c r="F124" s="194" t="s">
        <v>3031</v>
      </c>
      <c r="G124" s="192"/>
      <c r="H124" s="192"/>
      <c r="I124" s="195"/>
      <c r="J124" s="196">
        <f>BK124</f>
        <v>0</v>
      </c>
      <c r="K124" s="192"/>
      <c r="L124" s="197"/>
      <c r="M124" s="198"/>
      <c r="N124" s="199"/>
      <c r="O124" s="199"/>
      <c r="P124" s="200">
        <f>SUM(P125:P158)</f>
        <v>0</v>
      </c>
      <c r="Q124" s="199"/>
      <c r="R124" s="200">
        <f>SUM(R125:R158)</f>
        <v>0</v>
      </c>
      <c r="S124" s="199"/>
      <c r="T124" s="201">
        <f>SUM(T125:T158)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02" t="s">
        <v>77</v>
      </c>
      <c r="AT124" s="203" t="s">
        <v>68</v>
      </c>
      <c r="AU124" s="203" t="s">
        <v>69</v>
      </c>
      <c r="AY124" s="202" t="s">
        <v>159</v>
      </c>
      <c r="BK124" s="204">
        <f>SUM(BK125:BK158)</f>
        <v>0</v>
      </c>
    </row>
    <row r="125" s="2" customFormat="1" ht="16.5" customHeight="1">
      <c r="A125" s="41"/>
      <c r="B125" s="42"/>
      <c r="C125" s="207" t="s">
        <v>333</v>
      </c>
      <c r="D125" s="207" t="s">
        <v>161</v>
      </c>
      <c r="E125" s="208" t="s">
        <v>281</v>
      </c>
      <c r="F125" s="209" t="s">
        <v>3032</v>
      </c>
      <c r="G125" s="210" t="s">
        <v>2992</v>
      </c>
      <c r="H125" s="211">
        <v>24</v>
      </c>
      <c r="I125" s="212"/>
      <c r="J125" s="213">
        <f>ROUND(I125*H125,2)</f>
        <v>0</v>
      </c>
      <c r="K125" s="209" t="s">
        <v>2993</v>
      </c>
      <c r="L125" s="47"/>
      <c r="M125" s="214" t="s">
        <v>19</v>
      </c>
      <c r="N125" s="215" t="s">
        <v>40</v>
      </c>
      <c r="O125" s="87"/>
      <c r="P125" s="216">
        <f>O125*H125</f>
        <v>0</v>
      </c>
      <c r="Q125" s="216">
        <v>0</v>
      </c>
      <c r="R125" s="216">
        <f>Q125*H125</f>
        <v>0</v>
      </c>
      <c r="S125" s="216">
        <v>0</v>
      </c>
      <c r="T125" s="217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18" t="s">
        <v>166</v>
      </c>
      <c r="AT125" s="218" t="s">
        <v>161</v>
      </c>
      <c r="AU125" s="218" t="s">
        <v>77</v>
      </c>
      <c r="AY125" s="20" t="s">
        <v>159</v>
      </c>
      <c r="BE125" s="219">
        <f>IF(N125="základní",J125,0)</f>
        <v>0</v>
      </c>
      <c r="BF125" s="219">
        <f>IF(N125="snížená",J125,0)</f>
        <v>0</v>
      </c>
      <c r="BG125" s="219">
        <f>IF(N125="zákl. přenesená",J125,0)</f>
        <v>0</v>
      </c>
      <c r="BH125" s="219">
        <f>IF(N125="sníž. přenesená",J125,0)</f>
        <v>0</v>
      </c>
      <c r="BI125" s="219">
        <f>IF(N125="nulová",J125,0)</f>
        <v>0</v>
      </c>
      <c r="BJ125" s="20" t="s">
        <v>77</v>
      </c>
      <c r="BK125" s="219">
        <f>ROUND(I125*H125,2)</f>
        <v>0</v>
      </c>
      <c r="BL125" s="20" t="s">
        <v>166</v>
      </c>
      <c r="BM125" s="218" t="s">
        <v>474</v>
      </c>
    </row>
    <row r="126" s="2" customFormat="1" ht="16.5" customHeight="1">
      <c r="A126" s="41"/>
      <c r="B126" s="42"/>
      <c r="C126" s="207" t="s">
        <v>336</v>
      </c>
      <c r="D126" s="207" t="s">
        <v>161</v>
      </c>
      <c r="E126" s="208" t="s">
        <v>288</v>
      </c>
      <c r="F126" s="209" t="s">
        <v>3033</v>
      </c>
      <c r="G126" s="210" t="s">
        <v>2992</v>
      </c>
      <c r="H126" s="211">
        <v>26</v>
      </c>
      <c r="I126" s="212"/>
      <c r="J126" s="213">
        <f>ROUND(I126*H126,2)</f>
        <v>0</v>
      </c>
      <c r="K126" s="209" t="s">
        <v>2993</v>
      </c>
      <c r="L126" s="47"/>
      <c r="M126" s="214" t="s">
        <v>19</v>
      </c>
      <c r="N126" s="215" t="s">
        <v>40</v>
      </c>
      <c r="O126" s="87"/>
      <c r="P126" s="216">
        <f>O126*H126</f>
        <v>0</v>
      </c>
      <c r="Q126" s="216">
        <v>0</v>
      </c>
      <c r="R126" s="216">
        <f>Q126*H126</f>
        <v>0</v>
      </c>
      <c r="S126" s="216">
        <v>0</v>
      </c>
      <c r="T126" s="217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18" t="s">
        <v>166</v>
      </c>
      <c r="AT126" s="218" t="s">
        <v>161</v>
      </c>
      <c r="AU126" s="218" t="s">
        <v>77</v>
      </c>
      <c r="AY126" s="20" t="s">
        <v>159</v>
      </c>
      <c r="BE126" s="219">
        <f>IF(N126="základní",J126,0)</f>
        <v>0</v>
      </c>
      <c r="BF126" s="219">
        <f>IF(N126="snížená",J126,0)</f>
        <v>0</v>
      </c>
      <c r="BG126" s="219">
        <f>IF(N126="zákl. přenesená",J126,0)</f>
        <v>0</v>
      </c>
      <c r="BH126" s="219">
        <f>IF(N126="sníž. přenesená",J126,0)</f>
        <v>0</v>
      </c>
      <c r="BI126" s="219">
        <f>IF(N126="nulová",J126,0)</f>
        <v>0</v>
      </c>
      <c r="BJ126" s="20" t="s">
        <v>77</v>
      </c>
      <c r="BK126" s="219">
        <f>ROUND(I126*H126,2)</f>
        <v>0</v>
      </c>
      <c r="BL126" s="20" t="s">
        <v>166</v>
      </c>
      <c r="BM126" s="218" t="s">
        <v>488</v>
      </c>
    </row>
    <row r="127" s="2" customFormat="1" ht="16.5" customHeight="1">
      <c r="A127" s="41"/>
      <c r="B127" s="42"/>
      <c r="C127" s="207" t="s">
        <v>338</v>
      </c>
      <c r="D127" s="207" t="s">
        <v>161</v>
      </c>
      <c r="E127" s="208" t="s">
        <v>293</v>
      </c>
      <c r="F127" s="209" t="s">
        <v>3034</v>
      </c>
      <c r="G127" s="210" t="s">
        <v>2992</v>
      </c>
      <c r="H127" s="211">
        <v>3</v>
      </c>
      <c r="I127" s="212"/>
      <c r="J127" s="213">
        <f>ROUND(I127*H127,2)</f>
        <v>0</v>
      </c>
      <c r="K127" s="209" t="s">
        <v>2993</v>
      </c>
      <c r="L127" s="47"/>
      <c r="M127" s="214" t="s">
        <v>19</v>
      </c>
      <c r="N127" s="215" t="s">
        <v>40</v>
      </c>
      <c r="O127" s="87"/>
      <c r="P127" s="216">
        <f>O127*H127</f>
        <v>0</v>
      </c>
      <c r="Q127" s="216">
        <v>0</v>
      </c>
      <c r="R127" s="216">
        <f>Q127*H127</f>
        <v>0</v>
      </c>
      <c r="S127" s="216">
        <v>0</v>
      </c>
      <c r="T127" s="217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18" t="s">
        <v>166</v>
      </c>
      <c r="AT127" s="218" t="s">
        <v>161</v>
      </c>
      <c r="AU127" s="218" t="s">
        <v>77</v>
      </c>
      <c r="AY127" s="20" t="s">
        <v>159</v>
      </c>
      <c r="BE127" s="219">
        <f>IF(N127="základní",J127,0)</f>
        <v>0</v>
      </c>
      <c r="BF127" s="219">
        <f>IF(N127="snížená",J127,0)</f>
        <v>0</v>
      </c>
      <c r="BG127" s="219">
        <f>IF(N127="zákl. přenesená",J127,0)</f>
        <v>0</v>
      </c>
      <c r="BH127" s="219">
        <f>IF(N127="sníž. přenesená",J127,0)</f>
        <v>0</v>
      </c>
      <c r="BI127" s="219">
        <f>IF(N127="nulová",J127,0)</f>
        <v>0</v>
      </c>
      <c r="BJ127" s="20" t="s">
        <v>77</v>
      </c>
      <c r="BK127" s="219">
        <f>ROUND(I127*H127,2)</f>
        <v>0</v>
      </c>
      <c r="BL127" s="20" t="s">
        <v>166</v>
      </c>
      <c r="BM127" s="218" t="s">
        <v>500</v>
      </c>
    </row>
    <row r="128" s="2" customFormat="1" ht="16.5" customHeight="1">
      <c r="A128" s="41"/>
      <c r="B128" s="42"/>
      <c r="C128" s="207" t="s">
        <v>340</v>
      </c>
      <c r="D128" s="207" t="s">
        <v>161</v>
      </c>
      <c r="E128" s="208" t="s">
        <v>295</v>
      </c>
      <c r="F128" s="209" t="s">
        <v>3035</v>
      </c>
      <c r="G128" s="210" t="s">
        <v>2992</v>
      </c>
      <c r="H128" s="211">
        <v>7</v>
      </c>
      <c r="I128" s="212"/>
      <c r="J128" s="213">
        <f>ROUND(I128*H128,2)</f>
        <v>0</v>
      </c>
      <c r="K128" s="209" t="s">
        <v>2993</v>
      </c>
      <c r="L128" s="47"/>
      <c r="M128" s="214" t="s">
        <v>19</v>
      </c>
      <c r="N128" s="215" t="s">
        <v>40</v>
      </c>
      <c r="O128" s="87"/>
      <c r="P128" s="216">
        <f>O128*H128</f>
        <v>0</v>
      </c>
      <c r="Q128" s="216">
        <v>0</v>
      </c>
      <c r="R128" s="216">
        <f>Q128*H128</f>
        <v>0</v>
      </c>
      <c r="S128" s="216">
        <v>0</v>
      </c>
      <c r="T128" s="217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18" t="s">
        <v>166</v>
      </c>
      <c r="AT128" s="218" t="s">
        <v>161</v>
      </c>
      <c r="AU128" s="218" t="s">
        <v>77</v>
      </c>
      <c r="AY128" s="20" t="s">
        <v>159</v>
      </c>
      <c r="BE128" s="219">
        <f>IF(N128="základní",J128,0)</f>
        <v>0</v>
      </c>
      <c r="BF128" s="219">
        <f>IF(N128="snížená",J128,0)</f>
        <v>0</v>
      </c>
      <c r="BG128" s="219">
        <f>IF(N128="zákl. přenesená",J128,0)</f>
        <v>0</v>
      </c>
      <c r="BH128" s="219">
        <f>IF(N128="sníž. přenesená",J128,0)</f>
        <v>0</v>
      </c>
      <c r="BI128" s="219">
        <f>IF(N128="nulová",J128,0)</f>
        <v>0</v>
      </c>
      <c r="BJ128" s="20" t="s">
        <v>77</v>
      </c>
      <c r="BK128" s="219">
        <f>ROUND(I128*H128,2)</f>
        <v>0</v>
      </c>
      <c r="BL128" s="20" t="s">
        <v>166</v>
      </c>
      <c r="BM128" s="218" t="s">
        <v>511</v>
      </c>
    </row>
    <row r="129" s="2" customFormat="1" ht="16.5" customHeight="1">
      <c r="A129" s="41"/>
      <c r="B129" s="42"/>
      <c r="C129" s="207" t="s">
        <v>342</v>
      </c>
      <c r="D129" s="207" t="s">
        <v>161</v>
      </c>
      <c r="E129" s="208" t="s">
        <v>7</v>
      </c>
      <c r="F129" s="209" t="s">
        <v>3036</v>
      </c>
      <c r="G129" s="210" t="s">
        <v>2992</v>
      </c>
      <c r="H129" s="211">
        <v>18</v>
      </c>
      <c r="I129" s="212"/>
      <c r="J129" s="213">
        <f>ROUND(I129*H129,2)</f>
        <v>0</v>
      </c>
      <c r="K129" s="209" t="s">
        <v>2993</v>
      </c>
      <c r="L129" s="47"/>
      <c r="M129" s="214" t="s">
        <v>19</v>
      </c>
      <c r="N129" s="215" t="s">
        <v>40</v>
      </c>
      <c r="O129" s="87"/>
      <c r="P129" s="216">
        <f>O129*H129</f>
        <v>0</v>
      </c>
      <c r="Q129" s="216">
        <v>0</v>
      </c>
      <c r="R129" s="216">
        <f>Q129*H129</f>
        <v>0</v>
      </c>
      <c r="S129" s="216">
        <v>0</v>
      </c>
      <c r="T129" s="217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18" t="s">
        <v>166</v>
      </c>
      <c r="AT129" s="218" t="s">
        <v>161</v>
      </c>
      <c r="AU129" s="218" t="s">
        <v>77</v>
      </c>
      <c r="AY129" s="20" t="s">
        <v>159</v>
      </c>
      <c r="BE129" s="219">
        <f>IF(N129="základní",J129,0)</f>
        <v>0</v>
      </c>
      <c r="BF129" s="219">
        <f>IF(N129="snížená",J129,0)</f>
        <v>0</v>
      </c>
      <c r="BG129" s="219">
        <f>IF(N129="zákl. přenesená",J129,0)</f>
        <v>0</v>
      </c>
      <c r="BH129" s="219">
        <f>IF(N129="sníž. přenesená",J129,0)</f>
        <v>0</v>
      </c>
      <c r="BI129" s="219">
        <f>IF(N129="nulová",J129,0)</f>
        <v>0</v>
      </c>
      <c r="BJ129" s="20" t="s">
        <v>77</v>
      </c>
      <c r="BK129" s="219">
        <f>ROUND(I129*H129,2)</f>
        <v>0</v>
      </c>
      <c r="BL129" s="20" t="s">
        <v>166</v>
      </c>
      <c r="BM129" s="218" t="s">
        <v>520</v>
      </c>
    </row>
    <row r="130" s="2" customFormat="1" ht="16.5" customHeight="1">
      <c r="A130" s="41"/>
      <c r="B130" s="42"/>
      <c r="C130" s="207" t="s">
        <v>346</v>
      </c>
      <c r="D130" s="207" t="s">
        <v>161</v>
      </c>
      <c r="E130" s="208" t="s">
        <v>303</v>
      </c>
      <c r="F130" s="209" t="s">
        <v>3037</v>
      </c>
      <c r="G130" s="210" t="s">
        <v>2992</v>
      </c>
      <c r="H130" s="211">
        <v>5</v>
      </c>
      <c r="I130" s="212"/>
      <c r="J130" s="213">
        <f>ROUND(I130*H130,2)</f>
        <v>0</v>
      </c>
      <c r="K130" s="209" t="s">
        <v>2993</v>
      </c>
      <c r="L130" s="47"/>
      <c r="M130" s="214" t="s">
        <v>19</v>
      </c>
      <c r="N130" s="215" t="s">
        <v>40</v>
      </c>
      <c r="O130" s="87"/>
      <c r="P130" s="216">
        <f>O130*H130</f>
        <v>0</v>
      </c>
      <c r="Q130" s="216">
        <v>0</v>
      </c>
      <c r="R130" s="216">
        <f>Q130*H130</f>
        <v>0</v>
      </c>
      <c r="S130" s="216">
        <v>0</v>
      </c>
      <c r="T130" s="217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18" t="s">
        <v>166</v>
      </c>
      <c r="AT130" s="218" t="s">
        <v>161</v>
      </c>
      <c r="AU130" s="218" t="s">
        <v>77</v>
      </c>
      <c r="AY130" s="20" t="s">
        <v>159</v>
      </c>
      <c r="BE130" s="219">
        <f>IF(N130="základní",J130,0)</f>
        <v>0</v>
      </c>
      <c r="BF130" s="219">
        <f>IF(N130="snížená",J130,0)</f>
        <v>0</v>
      </c>
      <c r="BG130" s="219">
        <f>IF(N130="zákl. přenesená",J130,0)</f>
        <v>0</v>
      </c>
      <c r="BH130" s="219">
        <f>IF(N130="sníž. přenesená",J130,0)</f>
        <v>0</v>
      </c>
      <c r="BI130" s="219">
        <f>IF(N130="nulová",J130,0)</f>
        <v>0</v>
      </c>
      <c r="BJ130" s="20" t="s">
        <v>77</v>
      </c>
      <c r="BK130" s="219">
        <f>ROUND(I130*H130,2)</f>
        <v>0</v>
      </c>
      <c r="BL130" s="20" t="s">
        <v>166</v>
      </c>
      <c r="BM130" s="218" t="s">
        <v>529</v>
      </c>
    </row>
    <row r="131" s="2" customFormat="1" ht="16.5" customHeight="1">
      <c r="A131" s="41"/>
      <c r="B131" s="42"/>
      <c r="C131" s="207" t="s">
        <v>352</v>
      </c>
      <c r="D131" s="207" t="s">
        <v>161</v>
      </c>
      <c r="E131" s="208" t="s">
        <v>309</v>
      </c>
      <c r="F131" s="209" t="s">
        <v>3038</v>
      </c>
      <c r="G131" s="210" t="s">
        <v>2992</v>
      </c>
      <c r="H131" s="211">
        <v>15</v>
      </c>
      <c r="I131" s="212"/>
      <c r="J131" s="213">
        <f>ROUND(I131*H131,2)</f>
        <v>0</v>
      </c>
      <c r="K131" s="209" t="s">
        <v>2993</v>
      </c>
      <c r="L131" s="47"/>
      <c r="M131" s="214" t="s">
        <v>19</v>
      </c>
      <c r="N131" s="215" t="s">
        <v>40</v>
      </c>
      <c r="O131" s="87"/>
      <c r="P131" s="216">
        <f>O131*H131</f>
        <v>0</v>
      </c>
      <c r="Q131" s="216">
        <v>0</v>
      </c>
      <c r="R131" s="216">
        <f>Q131*H131</f>
        <v>0</v>
      </c>
      <c r="S131" s="216">
        <v>0</v>
      </c>
      <c r="T131" s="217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18" t="s">
        <v>166</v>
      </c>
      <c r="AT131" s="218" t="s">
        <v>161</v>
      </c>
      <c r="AU131" s="218" t="s">
        <v>77</v>
      </c>
      <c r="AY131" s="20" t="s">
        <v>159</v>
      </c>
      <c r="BE131" s="219">
        <f>IF(N131="základní",J131,0)</f>
        <v>0</v>
      </c>
      <c r="BF131" s="219">
        <f>IF(N131="snížená",J131,0)</f>
        <v>0</v>
      </c>
      <c r="BG131" s="219">
        <f>IF(N131="zákl. přenesená",J131,0)</f>
        <v>0</v>
      </c>
      <c r="BH131" s="219">
        <f>IF(N131="sníž. přenesená",J131,0)</f>
        <v>0</v>
      </c>
      <c r="BI131" s="219">
        <f>IF(N131="nulová",J131,0)</f>
        <v>0</v>
      </c>
      <c r="BJ131" s="20" t="s">
        <v>77</v>
      </c>
      <c r="BK131" s="219">
        <f>ROUND(I131*H131,2)</f>
        <v>0</v>
      </c>
      <c r="BL131" s="20" t="s">
        <v>166</v>
      </c>
      <c r="BM131" s="218" t="s">
        <v>542</v>
      </c>
    </row>
    <row r="132" s="2" customFormat="1" ht="16.5" customHeight="1">
      <c r="A132" s="41"/>
      <c r="B132" s="42"/>
      <c r="C132" s="207" t="s">
        <v>358</v>
      </c>
      <c r="D132" s="207" t="s">
        <v>161</v>
      </c>
      <c r="E132" s="208" t="s">
        <v>315</v>
      </c>
      <c r="F132" s="209" t="s">
        <v>3039</v>
      </c>
      <c r="G132" s="210" t="s">
        <v>2992</v>
      </c>
      <c r="H132" s="211">
        <v>19</v>
      </c>
      <c r="I132" s="212"/>
      <c r="J132" s="213">
        <f>ROUND(I132*H132,2)</f>
        <v>0</v>
      </c>
      <c r="K132" s="209" t="s">
        <v>19</v>
      </c>
      <c r="L132" s="47"/>
      <c r="M132" s="214" t="s">
        <v>19</v>
      </c>
      <c r="N132" s="215" t="s">
        <v>40</v>
      </c>
      <c r="O132" s="87"/>
      <c r="P132" s="216">
        <f>O132*H132</f>
        <v>0</v>
      </c>
      <c r="Q132" s="216">
        <v>0</v>
      </c>
      <c r="R132" s="216">
        <f>Q132*H132</f>
        <v>0</v>
      </c>
      <c r="S132" s="216">
        <v>0</v>
      </c>
      <c r="T132" s="217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18" t="s">
        <v>166</v>
      </c>
      <c r="AT132" s="218" t="s">
        <v>161</v>
      </c>
      <c r="AU132" s="218" t="s">
        <v>77</v>
      </c>
      <c r="AY132" s="20" t="s">
        <v>159</v>
      </c>
      <c r="BE132" s="219">
        <f>IF(N132="základní",J132,0)</f>
        <v>0</v>
      </c>
      <c r="BF132" s="219">
        <f>IF(N132="snížená",J132,0)</f>
        <v>0</v>
      </c>
      <c r="BG132" s="219">
        <f>IF(N132="zákl. přenesená",J132,0)</f>
        <v>0</v>
      </c>
      <c r="BH132" s="219">
        <f>IF(N132="sníž. přenesená",J132,0)</f>
        <v>0</v>
      </c>
      <c r="BI132" s="219">
        <f>IF(N132="nulová",J132,0)</f>
        <v>0</v>
      </c>
      <c r="BJ132" s="20" t="s">
        <v>77</v>
      </c>
      <c r="BK132" s="219">
        <f>ROUND(I132*H132,2)</f>
        <v>0</v>
      </c>
      <c r="BL132" s="20" t="s">
        <v>166</v>
      </c>
      <c r="BM132" s="218" t="s">
        <v>553</v>
      </c>
    </row>
    <row r="133" s="2" customFormat="1" ht="16.5" customHeight="1">
      <c r="A133" s="41"/>
      <c r="B133" s="42"/>
      <c r="C133" s="207" t="s">
        <v>363</v>
      </c>
      <c r="D133" s="207" t="s">
        <v>161</v>
      </c>
      <c r="E133" s="208" t="s">
        <v>320</v>
      </c>
      <c r="F133" s="209" t="s">
        <v>3040</v>
      </c>
      <c r="G133" s="210" t="s">
        <v>2992</v>
      </c>
      <c r="H133" s="211">
        <v>5</v>
      </c>
      <c r="I133" s="212"/>
      <c r="J133" s="213">
        <f>ROUND(I133*H133,2)</f>
        <v>0</v>
      </c>
      <c r="K133" s="209" t="s">
        <v>19</v>
      </c>
      <c r="L133" s="47"/>
      <c r="M133" s="214" t="s">
        <v>19</v>
      </c>
      <c r="N133" s="215" t="s">
        <v>40</v>
      </c>
      <c r="O133" s="87"/>
      <c r="P133" s="216">
        <f>O133*H133</f>
        <v>0</v>
      </c>
      <c r="Q133" s="216">
        <v>0</v>
      </c>
      <c r="R133" s="216">
        <f>Q133*H133</f>
        <v>0</v>
      </c>
      <c r="S133" s="216">
        <v>0</v>
      </c>
      <c r="T133" s="217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18" t="s">
        <v>166</v>
      </c>
      <c r="AT133" s="218" t="s">
        <v>161</v>
      </c>
      <c r="AU133" s="218" t="s">
        <v>77</v>
      </c>
      <c r="AY133" s="20" t="s">
        <v>159</v>
      </c>
      <c r="BE133" s="219">
        <f>IF(N133="základní",J133,0)</f>
        <v>0</v>
      </c>
      <c r="BF133" s="219">
        <f>IF(N133="snížená",J133,0)</f>
        <v>0</v>
      </c>
      <c r="BG133" s="219">
        <f>IF(N133="zákl. přenesená",J133,0)</f>
        <v>0</v>
      </c>
      <c r="BH133" s="219">
        <f>IF(N133="sníž. přenesená",J133,0)</f>
        <v>0</v>
      </c>
      <c r="BI133" s="219">
        <f>IF(N133="nulová",J133,0)</f>
        <v>0</v>
      </c>
      <c r="BJ133" s="20" t="s">
        <v>77</v>
      </c>
      <c r="BK133" s="219">
        <f>ROUND(I133*H133,2)</f>
        <v>0</v>
      </c>
      <c r="BL133" s="20" t="s">
        <v>166</v>
      </c>
      <c r="BM133" s="218" t="s">
        <v>569</v>
      </c>
    </row>
    <row r="134" s="2" customFormat="1" ht="16.5" customHeight="1">
      <c r="A134" s="41"/>
      <c r="B134" s="42"/>
      <c r="C134" s="207" t="s">
        <v>369</v>
      </c>
      <c r="D134" s="207" t="s">
        <v>161</v>
      </c>
      <c r="E134" s="208" t="s">
        <v>328</v>
      </c>
      <c r="F134" s="209" t="s">
        <v>3041</v>
      </c>
      <c r="G134" s="210" t="s">
        <v>2992</v>
      </c>
      <c r="H134" s="211">
        <v>8</v>
      </c>
      <c r="I134" s="212"/>
      <c r="J134" s="213">
        <f>ROUND(I134*H134,2)</f>
        <v>0</v>
      </c>
      <c r="K134" s="209" t="s">
        <v>19</v>
      </c>
      <c r="L134" s="47"/>
      <c r="M134" s="214" t="s">
        <v>19</v>
      </c>
      <c r="N134" s="215" t="s">
        <v>40</v>
      </c>
      <c r="O134" s="87"/>
      <c r="P134" s="216">
        <f>O134*H134</f>
        <v>0</v>
      </c>
      <c r="Q134" s="216">
        <v>0</v>
      </c>
      <c r="R134" s="216">
        <f>Q134*H134</f>
        <v>0</v>
      </c>
      <c r="S134" s="216">
        <v>0</v>
      </c>
      <c r="T134" s="217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18" t="s">
        <v>166</v>
      </c>
      <c r="AT134" s="218" t="s">
        <v>161</v>
      </c>
      <c r="AU134" s="218" t="s">
        <v>77</v>
      </c>
      <c r="AY134" s="20" t="s">
        <v>159</v>
      </c>
      <c r="BE134" s="219">
        <f>IF(N134="základní",J134,0)</f>
        <v>0</v>
      </c>
      <c r="BF134" s="219">
        <f>IF(N134="snížená",J134,0)</f>
        <v>0</v>
      </c>
      <c r="BG134" s="219">
        <f>IF(N134="zákl. přenesená",J134,0)</f>
        <v>0</v>
      </c>
      <c r="BH134" s="219">
        <f>IF(N134="sníž. přenesená",J134,0)</f>
        <v>0</v>
      </c>
      <c r="BI134" s="219">
        <f>IF(N134="nulová",J134,0)</f>
        <v>0</v>
      </c>
      <c r="BJ134" s="20" t="s">
        <v>77</v>
      </c>
      <c r="BK134" s="219">
        <f>ROUND(I134*H134,2)</f>
        <v>0</v>
      </c>
      <c r="BL134" s="20" t="s">
        <v>166</v>
      </c>
      <c r="BM134" s="218" t="s">
        <v>596</v>
      </c>
    </row>
    <row r="135" s="2" customFormat="1" ht="16.5" customHeight="1">
      <c r="A135" s="41"/>
      <c r="B135" s="42"/>
      <c r="C135" s="207" t="s">
        <v>375</v>
      </c>
      <c r="D135" s="207" t="s">
        <v>161</v>
      </c>
      <c r="E135" s="208" t="s">
        <v>330</v>
      </c>
      <c r="F135" s="209" t="s">
        <v>3042</v>
      </c>
      <c r="G135" s="210" t="s">
        <v>2992</v>
      </c>
      <c r="H135" s="211">
        <v>63</v>
      </c>
      <c r="I135" s="212"/>
      <c r="J135" s="213">
        <f>ROUND(I135*H135,2)</f>
        <v>0</v>
      </c>
      <c r="K135" s="209" t="s">
        <v>2993</v>
      </c>
      <c r="L135" s="47"/>
      <c r="M135" s="214" t="s">
        <v>19</v>
      </c>
      <c r="N135" s="215" t="s">
        <v>40</v>
      </c>
      <c r="O135" s="87"/>
      <c r="P135" s="216">
        <f>O135*H135</f>
        <v>0</v>
      </c>
      <c r="Q135" s="216">
        <v>0</v>
      </c>
      <c r="R135" s="216">
        <f>Q135*H135</f>
        <v>0</v>
      </c>
      <c r="S135" s="216">
        <v>0</v>
      </c>
      <c r="T135" s="217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18" t="s">
        <v>166</v>
      </c>
      <c r="AT135" s="218" t="s">
        <v>161</v>
      </c>
      <c r="AU135" s="218" t="s">
        <v>77</v>
      </c>
      <c r="AY135" s="20" t="s">
        <v>159</v>
      </c>
      <c r="BE135" s="219">
        <f>IF(N135="základní",J135,0)</f>
        <v>0</v>
      </c>
      <c r="BF135" s="219">
        <f>IF(N135="snížená",J135,0)</f>
        <v>0</v>
      </c>
      <c r="BG135" s="219">
        <f>IF(N135="zákl. přenesená",J135,0)</f>
        <v>0</v>
      </c>
      <c r="BH135" s="219">
        <f>IF(N135="sníž. přenesená",J135,0)</f>
        <v>0</v>
      </c>
      <c r="BI135" s="219">
        <f>IF(N135="nulová",J135,0)</f>
        <v>0</v>
      </c>
      <c r="BJ135" s="20" t="s">
        <v>77</v>
      </c>
      <c r="BK135" s="219">
        <f>ROUND(I135*H135,2)</f>
        <v>0</v>
      </c>
      <c r="BL135" s="20" t="s">
        <v>166</v>
      </c>
      <c r="BM135" s="218" t="s">
        <v>607</v>
      </c>
    </row>
    <row r="136" s="2" customFormat="1" ht="16.5" customHeight="1">
      <c r="A136" s="41"/>
      <c r="B136" s="42"/>
      <c r="C136" s="207" t="s">
        <v>380</v>
      </c>
      <c r="D136" s="207" t="s">
        <v>161</v>
      </c>
      <c r="E136" s="208" t="s">
        <v>333</v>
      </c>
      <c r="F136" s="209" t="s">
        <v>3043</v>
      </c>
      <c r="G136" s="210" t="s">
        <v>2992</v>
      </c>
      <c r="H136" s="211">
        <v>57</v>
      </c>
      <c r="I136" s="212"/>
      <c r="J136" s="213">
        <f>ROUND(I136*H136,2)</f>
        <v>0</v>
      </c>
      <c r="K136" s="209" t="s">
        <v>2993</v>
      </c>
      <c r="L136" s="47"/>
      <c r="M136" s="214" t="s">
        <v>19</v>
      </c>
      <c r="N136" s="215" t="s">
        <v>40</v>
      </c>
      <c r="O136" s="87"/>
      <c r="P136" s="216">
        <f>O136*H136</f>
        <v>0</v>
      </c>
      <c r="Q136" s="216">
        <v>0</v>
      </c>
      <c r="R136" s="216">
        <f>Q136*H136</f>
        <v>0</v>
      </c>
      <c r="S136" s="216">
        <v>0</v>
      </c>
      <c r="T136" s="217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18" t="s">
        <v>166</v>
      </c>
      <c r="AT136" s="218" t="s">
        <v>161</v>
      </c>
      <c r="AU136" s="218" t="s">
        <v>77</v>
      </c>
      <c r="AY136" s="20" t="s">
        <v>159</v>
      </c>
      <c r="BE136" s="219">
        <f>IF(N136="základní",J136,0)</f>
        <v>0</v>
      </c>
      <c r="BF136" s="219">
        <f>IF(N136="snížená",J136,0)</f>
        <v>0</v>
      </c>
      <c r="BG136" s="219">
        <f>IF(N136="zákl. přenesená",J136,0)</f>
        <v>0</v>
      </c>
      <c r="BH136" s="219">
        <f>IF(N136="sníž. přenesená",J136,0)</f>
        <v>0</v>
      </c>
      <c r="BI136" s="219">
        <f>IF(N136="nulová",J136,0)</f>
        <v>0</v>
      </c>
      <c r="BJ136" s="20" t="s">
        <v>77</v>
      </c>
      <c r="BK136" s="219">
        <f>ROUND(I136*H136,2)</f>
        <v>0</v>
      </c>
      <c r="BL136" s="20" t="s">
        <v>166</v>
      </c>
      <c r="BM136" s="218" t="s">
        <v>619</v>
      </c>
    </row>
    <row r="137" s="2" customFormat="1" ht="24.15" customHeight="1">
      <c r="A137" s="41"/>
      <c r="B137" s="42"/>
      <c r="C137" s="207" t="s">
        <v>386</v>
      </c>
      <c r="D137" s="207" t="s">
        <v>161</v>
      </c>
      <c r="E137" s="208" t="s">
        <v>336</v>
      </c>
      <c r="F137" s="209" t="s">
        <v>3044</v>
      </c>
      <c r="G137" s="210" t="s">
        <v>2992</v>
      </c>
      <c r="H137" s="211">
        <v>109</v>
      </c>
      <c r="I137" s="212"/>
      <c r="J137" s="213">
        <f>ROUND(I137*H137,2)</f>
        <v>0</v>
      </c>
      <c r="K137" s="209" t="s">
        <v>2993</v>
      </c>
      <c r="L137" s="47"/>
      <c r="M137" s="214" t="s">
        <v>19</v>
      </c>
      <c r="N137" s="215" t="s">
        <v>40</v>
      </c>
      <c r="O137" s="87"/>
      <c r="P137" s="216">
        <f>O137*H137</f>
        <v>0</v>
      </c>
      <c r="Q137" s="216">
        <v>0</v>
      </c>
      <c r="R137" s="216">
        <f>Q137*H137</f>
        <v>0</v>
      </c>
      <c r="S137" s="216">
        <v>0</v>
      </c>
      <c r="T137" s="217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18" t="s">
        <v>166</v>
      </c>
      <c r="AT137" s="218" t="s">
        <v>161</v>
      </c>
      <c r="AU137" s="218" t="s">
        <v>77</v>
      </c>
      <c r="AY137" s="20" t="s">
        <v>159</v>
      </c>
      <c r="BE137" s="219">
        <f>IF(N137="základní",J137,0)</f>
        <v>0</v>
      </c>
      <c r="BF137" s="219">
        <f>IF(N137="snížená",J137,0)</f>
        <v>0</v>
      </c>
      <c r="BG137" s="219">
        <f>IF(N137="zákl. přenesená",J137,0)</f>
        <v>0</v>
      </c>
      <c r="BH137" s="219">
        <f>IF(N137="sníž. přenesená",J137,0)</f>
        <v>0</v>
      </c>
      <c r="BI137" s="219">
        <f>IF(N137="nulová",J137,0)</f>
        <v>0</v>
      </c>
      <c r="BJ137" s="20" t="s">
        <v>77</v>
      </c>
      <c r="BK137" s="219">
        <f>ROUND(I137*H137,2)</f>
        <v>0</v>
      </c>
      <c r="BL137" s="20" t="s">
        <v>166</v>
      </c>
      <c r="BM137" s="218" t="s">
        <v>658</v>
      </c>
    </row>
    <row r="138" s="2" customFormat="1" ht="16.5" customHeight="1">
      <c r="A138" s="41"/>
      <c r="B138" s="42"/>
      <c r="C138" s="207" t="s">
        <v>392</v>
      </c>
      <c r="D138" s="207" t="s">
        <v>161</v>
      </c>
      <c r="E138" s="208" t="s">
        <v>338</v>
      </c>
      <c r="F138" s="209" t="s">
        <v>3045</v>
      </c>
      <c r="G138" s="210" t="s">
        <v>2992</v>
      </c>
      <c r="H138" s="211">
        <v>16</v>
      </c>
      <c r="I138" s="212"/>
      <c r="J138" s="213">
        <f>ROUND(I138*H138,2)</f>
        <v>0</v>
      </c>
      <c r="K138" s="209" t="s">
        <v>2993</v>
      </c>
      <c r="L138" s="47"/>
      <c r="M138" s="214" t="s">
        <v>19</v>
      </c>
      <c r="N138" s="215" t="s">
        <v>40</v>
      </c>
      <c r="O138" s="87"/>
      <c r="P138" s="216">
        <f>O138*H138</f>
        <v>0</v>
      </c>
      <c r="Q138" s="216">
        <v>0</v>
      </c>
      <c r="R138" s="216">
        <f>Q138*H138</f>
        <v>0</v>
      </c>
      <c r="S138" s="216">
        <v>0</v>
      </c>
      <c r="T138" s="217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18" t="s">
        <v>166</v>
      </c>
      <c r="AT138" s="218" t="s">
        <v>161</v>
      </c>
      <c r="AU138" s="218" t="s">
        <v>77</v>
      </c>
      <c r="AY138" s="20" t="s">
        <v>159</v>
      </c>
      <c r="BE138" s="219">
        <f>IF(N138="základní",J138,0)</f>
        <v>0</v>
      </c>
      <c r="BF138" s="219">
        <f>IF(N138="snížená",J138,0)</f>
        <v>0</v>
      </c>
      <c r="BG138" s="219">
        <f>IF(N138="zákl. přenesená",J138,0)</f>
        <v>0</v>
      </c>
      <c r="BH138" s="219">
        <f>IF(N138="sníž. přenesená",J138,0)</f>
        <v>0</v>
      </c>
      <c r="BI138" s="219">
        <f>IF(N138="nulová",J138,0)</f>
        <v>0</v>
      </c>
      <c r="BJ138" s="20" t="s">
        <v>77</v>
      </c>
      <c r="BK138" s="219">
        <f>ROUND(I138*H138,2)</f>
        <v>0</v>
      </c>
      <c r="BL138" s="20" t="s">
        <v>166</v>
      </c>
      <c r="BM138" s="218" t="s">
        <v>668</v>
      </c>
    </row>
    <row r="139" s="2" customFormat="1" ht="16.5" customHeight="1">
      <c r="A139" s="41"/>
      <c r="B139" s="42"/>
      <c r="C139" s="207" t="s">
        <v>397</v>
      </c>
      <c r="D139" s="207" t="s">
        <v>161</v>
      </c>
      <c r="E139" s="208" t="s">
        <v>340</v>
      </c>
      <c r="F139" s="209" t="s">
        <v>3046</v>
      </c>
      <c r="G139" s="210" t="s">
        <v>2992</v>
      </c>
      <c r="H139" s="211">
        <v>22</v>
      </c>
      <c r="I139" s="212"/>
      <c r="J139" s="213">
        <f>ROUND(I139*H139,2)</f>
        <v>0</v>
      </c>
      <c r="K139" s="209" t="s">
        <v>2993</v>
      </c>
      <c r="L139" s="47"/>
      <c r="M139" s="214" t="s">
        <v>19</v>
      </c>
      <c r="N139" s="215" t="s">
        <v>40</v>
      </c>
      <c r="O139" s="87"/>
      <c r="P139" s="216">
        <f>O139*H139</f>
        <v>0</v>
      </c>
      <c r="Q139" s="216">
        <v>0</v>
      </c>
      <c r="R139" s="216">
        <f>Q139*H139</f>
        <v>0</v>
      </c>
      <c r="S139" s="216">
        <v>0</v>
      </c>
      <c r="T139" s="217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18" t="s">
        <v>166</v>
      </c>
      <c r="AT139" s="218" t="s">
        <v>161</v>
      </c>
      <c r="AU139" s="218" t="s">
        <v>77</v>
      </c>
      <c r="AY139" s="20" t="s">
        <v>159</v>
      </c>
      <c r="BE139" s="219">
        <f>IF(N139="základní",J139,0)</f>
        <v>0</v>
      </c>
      <c r="BF139" s="219">
        <f>IF(N139="snížená",J139,0)</f>
        <v>0</v>
      </c>
      <c r="BG139" s="219">
        <f>IF(N139="zákl. přenesená",J139,0)</f>
        <v>0</v>
      </c>
      <c r="BH139" s="219">
        <f>IF(N139="sníž. přenesená",J139,0)</f>
        <v>0</v>
      </c>
      <c r="BI139" s="219">
        <f>IF(N139="nulová",J139,0)</f>
        <v>0</v>
      </c>
      <c r="BJ139" s="20" t="s">
        <v>77</v>
      </c>
      <c r="BK139" s="219">
        <f>ROUND(I139*H139,2)</f>
        <v>0</v>
      </c>
      <c r="BL139" s="20" t="s">
        <v>166</v>
      </c>
      <c r="BM139" s="218" t="s">
        <v>680</v>
      </c>
    </row>
    <row r="140" s="2" customFormat="1" ht="16.5" customHeight="1">
      <c r="A140" s="41"/>
      <c r="B140" s="42"/>
      <c r="C140" s="207" t="s">
        <v>402</v>
      </c>
      <c r="D140" s="207" t="s">
        <v>161</v>
      </c>
      <c r="E140" s="208" t="s">
        <v>342</v>
      </c>
      <c r="F140" s="209" t="s">
        <v>3047</v>
      </c>
      <c r="G140" s="210" t="s">
        <v>2992</v>
      </c>
      <c r="H140" s="211">
        <v>94</v>
      </c>
      <c r="I140" s="212"/>
      <c r="J140" s="213">
        <f>ROUND(I140*H140,2)</f>
        <v>0</v>
      </c>
      <c r="K140" s="209" t="s">
        <v>2993</v>
      </c>
      <c r="L140" s="47"/>
      <c r="M140" s="214" t="s">
        <v>19</v>
      </c>
      <c r="N140" s="215" t="s">
        <v>40</v>
      </c>
      <c r="O140" s="87"/>
      <c r="P140" s="216">
        <f>O140*H140</f>
        <v>0</v>
      </c>
      <c r="Q140" s="216">
        <v>0</v>
      </c>
      <c r="R140" s="216">
        <f>Q140*H140</f>
        <v>0</v>
      </c>
      <c r="S140" s="216">
        <v>0</v>
      </c>
      <c r="T140" s="217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18" t="s">
        <v>166</v>
      </c>
      <c r="AT140" s="218" t="s">
        <v>161</v>
      </c>
      <c r="AU140" s="218" t="s">
        <v>77</v>
      </c>
      <c r="AY140" s="20" t="s">
        <v>159</v>
      </c>
      <c r="BE140" s="219">
        <f>IF(N140="základní",J140,0)</f>
        <v>0</v>
      </c>
      <c r="BF140" s="219">
        <f>IF(N140="snížená",J140,0)</f>
        <v>0</v>
      </c>
      <c r="BG140" s="219">
        <f>IF(N140="zákl. přenesená",J140,0)</f>
        <v>0</v>
      </c>
      <c r="BH140" s="219">
        <f>IF(N140="sníž. přenesená",J140,0)</f>
        <v>0</v>
      </c>
      <c r="BI140" s="219">
        <f>IF(N140="nulová",J140,0)</f>
        <v>0</v>
      </c>
      <c r="BJ140" s="20" t="s">
        <v>77</v>
      </c>
      <c r="BK140" s="219">
        <f>ROUND(I140*H140,2)</f>
        <v>0</v>
      </c>
      <c r="BL140" s="20" t="s">
        <v>166</v>
      </c>
      <c r="BM140" s="218" t="s">
        <v>693</v>
      </c>
    </row>
    <row r="141" s="2" customFormat="1" ht="16.5" customHeight="1">
      <c r="A141" s="41"/>
      <c r="B141" s="42"/>
      <c r="C141" s="207" t="s">
        <v>407</v>
      </c>
      <c r="D141" s="207" t="s">
        <v>161</v>
      </c>
      <c r="E141" s="208" t="s">
        <v>346</v>
      </c>
      <c r="F141" s="209" t="s">
        <v>3048</v>
      </c>
      <c r="G141" s="210" t="s">
        <v>2992</v>
      </c>
      <c r="H141" s="211">
        <v>39</v>
      </c>
      <c r="I141" s="212"/>
      <c r="J141" s="213">
        <f>ROUND(I141*H141,2)</f>
        <v>0</v>
      </c>
      <c r="K141" s="209" t="s">
        <v>2993</v>
      </c>
      <c r="L141" s="47"/>
      <c r="M141" s="214" t="s">
        <v>19</v>
      </c>
      <c r="N141" s="215" t="s">
        <v>40</v>
      </c>
      <c r="O141" s="87"/>
      <c r="P141" s="216">
        <f>O141*H141</f>
        <v>0</v>
      </c>
      <c r="Q141" s="216">
        <v>0</v>
      </c>
      <c r="R141" s="216">
        <f>Q141*H141</f>
        <v>0</v>
      </c>
      <c r="S141" s="216">
        <v>0</v>
      </c>
      <c r="T141" s="217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18" t="s">
        <v>166</v>
      </c>
      <c r="AT141" s="218" t="s">
        <v>161</v>
      </c>
      <c r="AU141" s="218" t="s">
        <v>77</v>
      </c>
      <c r="AY141" s="20" t="s">
        <v>159</v>
      </c>
      <c r="BE141" s="219">
        <f>IF(N141="základní",J141,0)</f>
        <v>0</v>
      </c>
      <c r="BF141" s="219">
        <f>IF(N141="snížená",J141,0)</f>
        <v>0</v>
      </c>
      <c r="BG141" s="219">
        <f>IF(N141="zákl. přenesená",J141,0)</f>
        <v>0</v>
      </c>
      <c r="BH141" s="219">
        <f>IF(N141="sníž. přenesená",J141,0)</f>
        <v>0</v>
      </c>
      <c r="BI141" s="219">
        <f>IF(N141="nulová",J141,0)</f>
        <v>0</v>
      </c>
      <c r="BJ141" s="20" t="s">
        <v>77</v>
      </c>
      <c r="BK141" s="219">
        <f>ROUND(I141*H141,2)</f>
        <v>0</v>
      </c>
      <c r="BL141" s="20" t="s">
        <v>166</v>
      </c>
      <c r="BM141" s="218" t="s">
        <v>704</v>
      </c>
    </row>
    <row r="142" s="2" customFormat="1" ht="16.5" customHeight="1">
      <c r="A142" s="41"/>
      <c r="B142" s="42"/>
      <c r="C142" s="207" t="s">
        <v>413</v>
      </c>
      <c r="D142" s="207" t="s">
        <v>161</v>
      </c>
      <c r="E142" s="208" t="s">
        <v>352</v>
      </c>
      <c r="F142" s="209" t="s">
        <v>3049</v>
      </c>
      <c r="G142" s="210" t="s">
        <v>2992</v>
      </c>
      <c r="H142" s="211">
        <v>3</v>
      </c>
      <c r="I142" s="212"/>
      <c r="J142" s="213">
        <f>ROUND(I142*H142,2)</f>
        <v>0</v>
      </c>
      <c r="K142" s="209" t="s">
        <v>2993</v>
      </c>
      <c r="L142" s="47"/>
      <c r="M142" s="214" t="s">
        <v>19</v>
      </c>
      <c r="N142" s="215" t="s">
        <v>40</v>
      </c>
      <c r="O142" s="87"/>
      <c r="P142" s="216">
        <f>O142*H142</f>
        <v>0</v>
      </c>
      <c r="Q142" s="216">
        <v>0</v>
      </c>
      <c r="R142" s="216">
        <f>Q142*H142</f>
        <v>0</v>
      </c>
      <c r="S142" s="216">
        <v>0</v>
      </c>
      <c r="T142" s="217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18" t="s">
        <v>166</v>
      </c>
      <c r="AT142" s="218" t="s">
        <v>161</v>
      </c>
      <c r="AU142" s="218" t="s">
        <v>77</v>
      </c>
      <c r="AY142" s="20" t="s">
        <v>159</v>
      </c>
      <c r="BE142" s="219">
        <f>IF(N142="základní",J142,0)</f>
        <v>0</v>
      </c>
      <c r="BF142" s="219">
        <f>IF(N142="snížená",J142,0)</f>
        <v>0</v>
      </c>
      <c r="BG142" s="219">
        <f>IF(N142="zákl. přenesená",J142,0)</f>
        <v>0</v>
      </c>
      <c r="BH142" s="219">
        <f>IF(N142="sníž. přenesená",J142,0)</f>
        <v>0</v>
      </c>
      <c r="BI142" s="219">
        <f>IF(N142="nulová",J142,0)</f>
        <v>0</v>
      </c>
      <c r="BJ142" s="20" t="s">
        <v>77</v>
      </c>
      <c r="BK142" s="219">
        <f>ROUND(I142*H142,2)</f>
        <v>0</v>
      </c>
      <c r="BL142" s="20" t="s">
        <v>166</v>
      </c>
      <c r="BM142" s="218" t="s">
        <v>101</v>
      </c>
    </row>
    <row r="143" s="2" customFormat="1" ht="16.5" customHeight="1">
      <c r="A143" s="41"/>
      <c r="B143" s="42"/>
      <c r="C143" s="207" t="s">
        <v>421</v>
      </c>
      <c r="D143" s="207" t="s">
        <v>161</v>
      </c>
      <c r="E143" s="208" t="s">
        <v>358</v>
      </c>
      <c r="F143" s="209" t="s">
        <v>3050</v>
      </c>
      <c r="G143" s="210" t="s">
        <v>2992</v>
      </c>
      <c r="H143" s="211">
        <v>3</v>
      </c>
      <c r="I143" s="212"/>
      <c r="J143" s="213">
        <f>ROUND(I143*H143,2)</f>
        <v>0</v>
      </c>
      <c r="K143" s="209" t="s">
        <v>2993</v>
      </c>
      <c r="L143" s="47"/>
      <c r="M143" s="214" t="s">
        <v>19</v>
      </c>
      <c r="N143" s="215" t="s">
        <v>40</v>
      </c>
      <c r="O143" s="87"/>
      <c r="P143" s="216">
        <f>O143*H143</f>
        <v>0</v>
      </c>
      <c r="Q143" s="216">
        <v>0</v>
      </c>
      <c r="R143" s="216">
        <f>Q143*H143</f>
        <v>0</v>
      </c>
      <c r="S143" s="216">
        <v>0</v>
      </c>
      <c r="T143" s="217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18" t="s">
        <v>166</v>
      </c>
      <c r="AT143" s="218" t="s">
        <v>161</v>
      </c>
      <c r="AU143" s="218" t="s">
        <v>77</v>
      </c>
      <c r="AY143" s="20" t="s">
        <v>159</v>
      </c>
      <c r="BE143" s="219">
        <f>IF(N143="základní",J143,0)</f>
        <v>0</v>
      </c>
      <c r="BF143" s="219">
        <f>IF(N143="snížená",J143,0)</f>
        <v>0</v>
      </c>
      <c r="BG143" s="219">
        <f>IF(N143="zákl. přenesená",J143,0)</f>
        <v>0</v>
      </c>
      <c r="BH143" s="219">
        <f>IF(N143="sníž. přenesená",J143,0)</f>
        <v>0</v>
      </c>
      <c r="BI143" s="219">
        <f>IF(N143="nulová",J143,0)</f>
        <v>0</v>
      </c>
      <c r="BJ143" s="20" t="s">
        <v>77</v>
      </c>
      <c r="BK143" s="219">
        <f>ROUND(I143*H143,2)</f>
        <v>0</v>
      </c>
      <c r="BL143" s="20" t="s">
        <v>166</v>
      </c>
      <c r="BM143" s="218" t="s">
        <v>725</v>
      </c>
    </row>
    <row r="144" s="2" customFormat="1" ht="16.5" customHeight="1">
      <c r="A144" s="41"/>
      <c r="B144" s="42"/>
      <c r="C144" s="207" t="s">
        <v>428</v>
      </c>
      <c r="D144" s="207" t="s">
        <v>161</v>
      </c>
      <c r="E144" s="208" t="s">
        <v>363</v>
      </c>
      <c r="F144" s="209" t="s">
        <v>3051</v>
      </c>
      <c r="G144" s="210" t="s">
        <v>2992</v>
      </c>
      <c r="H144" s="211">
        <v>1</v>
      </c>
      <c r="I144" s="212"/>
      <c r="J144" s="213">
        <f>ROUND(I144*H144,2)</f>
        <v>0</v>
      </c>
      <c r="K144" s="209" t="s">
        <v>2993</v>
      </c>
      <c r="L144" s="47"/>
      <c r="M144" s="214" t="s">
        <v>19</v>
      </c>
      <c r="N144" s="215" t="s">
        <v>40</v>
      </c>
      <c r="O144" s="87"/>
      <c r="P144" s="216">
        <f>O144*H144</f>
        <v>0</v>
      </c>
      <c r="Q144" s="216">
        <v>0</v>
      </c>
      <c r="R144" s="216">
        <f>Q144*H144</f>
        <v>0</v>
      </c>
      <c r="S144" s="216">
        <v>0</v>
      </c>
      <c r="T144" s="217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18" t="s">
        <v>166</v>
      </c>
      <c r="AT144" s="218" t="s">
        <v>161</v>
      </c>
      <c r="AU144" s="218" t="s">
        <v>77</v>
      </c>
      <c r="AY144" s="20" t="s">
        <v>159</v>
      </c>
      <c r="BE144" s="219">
        <f>IF(N144="základní",J144,0)</f>
        <v>0</v>
      </c>
      <c r="BF144" s="219">
        <f>IF(N144="snížená",J144,0)</f>
        <v>0</v>
      </c>
      <c r="BG144" s="219">
        <f>IF(N144="zákl. přenesená",J144,0)</f>
        <v>0</v>
      </c>
      <c r="BH144" s="219">
        <f>IF(N144="sníž. přenesená",J144,0)</f>
        <v>0</v>
      </c>
      <c r="BI144" s="219">
        <f>IF(N144="nulová",J144,0)</f>
        <v>0</v>
      </c>
      <c r="BJ144" s="20" t="s">
        <v>77</v>
      </c>
      <c r="BK144" s="219">
        <f>ROUND(I144*H144,2)</f>
        <v>0</v>
      </c>
      <c r="BL144" s="20" t="s">
        <v>166</v>
      </c>
      <c r="BM144" s="218" t="s">
        <v>744</v>
      </c>
    </row>
    <row r="145" s="2" customFormat="1" ht="16.5" customHeight="1">
      <c r="A145" s="41"/>
      <c r="B145" s="42"/>
      <c r="C145" s="207" t="s">
        <v>432</v>
      </c>
      <c r="D145" s="207" t="s">
        <v>161</v>
      </c>
      <c r="E145" s="208" t="s">
        <v>369</v>
      </c>
      <c r="F145" s="209" t="s">
        <v>3052</v>
      </c>
      <c r="G145" s="210" t="s">
        <v>2992</v>
      </c>
      <c r="H145" s="211">
        <v>4</v>
      </c>
      <c r="I145" s="212"/>
      <c r="J145" s="213">
        <f>ROUND(I145*H145,2)</f>
        <v>0</v>
      </c>
      <c r="K145" s="209" t="s">
        <v>2993</v>
      </c>
      <c r="L145" s="47"/>
      <c r="M145" s="214" t="s">
        <v>19</v>
      </c>
      <c r="N145" s="215" t="s">
        <v>40</v>
      </c>
      <c r="O145" s="87"/>
      <c r="P145" s="216">
        <f>O145*H145</f>
        <v>0</v>
      </c>
      <c r="Q145" s="216">
        <v>0</v>
      </c>
      <c r="R145" s="216">
        <f>Q145*H145</f>
        <v>0</v>
      </c>
      <c r="S145" s="216">
        <v>0</v>
      </c>
      <c r="T145" s="217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18" t="s">
        <v>166</v>
      </c>
      <c r="AT145" s="218" t="s">
        <v>161</v>
      </c>
      <c r="AU145" s="218" t="s">
        <v>77</v>
      </c>
      <c r="AY145" s="20" t="s">
        <v>159</v>
      </c>
      <c r="BE145" s="219">
        <f>IF(N145="základní",J145,0)</f>
        <v>0</v>
      </c>
      <c r="BF145" s="219">
        <f>IF(N145="snížená",J145,0)</f>
        <v>0</v>
      </c>
      <c r="BG145" s="219">
        <f>IF(N145="zákl. přenesená",J145,0)</f>
        <v>0</v>
      </c>
      <c r="BH145" s="219">
        <f>IF(N145="sníž. přenesená",J145,0)</f>
        <v>0</v>
      </c>
      <c r="BI145" s="219">
        <f>IF(N145="nulová",J145,0)</f>
        <v>0</v>
      </c>
      <c r="BJ145" s="20" t="s">
        <v>77</v>
      </c>
      <c r="BK145" s="219">
        <f>ROUND(I145*H145,2)</f>
        <v>0</v>
      </c>
      <c r="BL145" s="20" t="s">
        <v>166</v>
      </c>
      <c r="BM145" s="218" t="s">
        <v>754</v>
      </c>
    </row>
    <row r="146" s="2" customFormat="1" ht="16.5" customHeight="1">
      <c r="A146" s="41"/>
      <c r="B146" s="42"/>
      <c r="C146" s="207" t="s">
        <v>437</v>
      </c>
      <c r="D146" s="207" t="s">
        <v>161</v>
      </c>
      <c r="E146" s="208" t="s">
        <v>375</v>
      </c>
      <c r="F146" s="209" t="s">
        <v>3053</v>
      </c>
      <c r="G146" s="210" t="s">
        <v>2992</v>
      </c>
      <c r="H146" s="211">
        <v>78</v>
      </c>
      <c r="I146" s="212"/>
      <c r="J146" s="213">
        <f>ROUND(I146*H146,2)</f>
        <v>0</v>
      </c>
      <c r="K146" s="209" t="s">
        <v>2993</v>
      </c>
      <c r="L146" s="47"/>
      <c r="M146" s="214" t="s">
        <v>19</v>
      </c>
      <c r="N146" s="215" t="s">
        <v>40</v>
      </c>
      <c r="O146" s="87"/>
      <c r="P146" s="216">
        <f>O146*H146</f>
        <v>0</v>
      </c>
      <c r="Q146" s="216">
        <v>0</v>
      </c>
      <c r="R146" s="216">
        <f>Q146*H146</f>
        <v>0</v>
      </c>
      <c r="S146" s="216">
        <v>0</v>
      </c>
      <c r="T146" s="217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18" t="s">
        <v>166</v>
      </c>
      <c r="AT146" s="218" t="s">
        <v>161</v>
      </c>
      <c r="AU146" s="218" t="s">
        <v>77</v>
      </c>
      <c r="AY146" s="20" t="s">
        <v>159</v>
      </c>
      <c r="BE146" s="219">
        <f>IF(N146="základní",J146,0)</f>
        <v>0</v>
      </c>
      <c r="BF146" s="219">
        <f>IF(N146="snížená",J146,0)</f>
        <v>0</v>
      </c>
      <c r="BG146" s="219">
        <f>IF(N146="zákl. přenesená",J146,0)</f>
        <v>0</v>
      </c>
      <c r="BH146" s="219">
        <f>IF(N146="sníž. přenesená",J146,0)</f>
        <v>0</v>
      </c>
      <c r="BI146" s="219">
        <f>IF(N146="nulová",J146,0)</f>
        <v>0</v>
      </c>
      <c r="BJ146" s="20" t="s">
        <v>77</v>
      </c>
      <c r="BK146" s="219">
        <f>ROUND(I146*H146,2)</f>
        <v>0</v>
      </c>
      <c r="BL146" s="20" t="s">
        <v>166</v>
      </c>
      <c r="BM146" s="218" t="s">
        <v>764</v>
      </c>
    </row>
    <row r="147" s="2" customFormat="1" ht="16.5" customHeight="1">
      <c r="A147" s="41"/>
      <c r="B147" s="42"/>
      <c r="C147" s="207" t="s">
        <v>441</v>
      </c>
      <c r="D147" s="207" t="s">
        <v>161</v>
      </c>
      <c r="E147" s="208" t="s">
        <v>380</v>
      </c>
      <c r="F147" s="209" t="s">
        <v>3054</v>
      </c>
      <c r="G147" s="210" t="s">
        <v>2992</v>
      </c>
      <c r="H147" s="211">
        <v>44</v>
      </c>
      <c r="I147" s="212"/>
      <c r="J147" s="213">
        <f>ROUND(I147*H147,2)</f>
        <v>0</v>
      </c>
      <c r="K147" s="209" t="s">
        <v>2993</v>
      </c>
      <c r="L147" s="47"/>
      <c r="M147" s="214" t="s">
        <v>19</v>
      </c>
      <c r="N147" s="215" t="s">
        <v>40</v>
      </c>
      <c r="O147" s="87"/>
      <c r="P147" s="216">
        <f>O147*H147</f>
        <v>0</v>
      </c>
      <c r="Q147" s="216">
        <v>0</v>
      </c>
      <c r="R147" s="216">
        <f>Q147*H147</f>
        <v>0</v>
      </c>
      <c r="S147" s="216">
        <v>0</v>
      </c>
      <c r="T147" s="217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18" t="s">
        <v>166</v>
      </c>
      <c r="AT147" s="218" t="s">
        <v>161</v>
      </c>
      <c r="AU147" s="218" t="s">
        <v>77</v>
      </c>
      <c r="AY147" s="20" t="s">
        <v>159</v>
      </c>
      <c r="BE147" s="219">
        <f>IF(N147="základní",J147,0)</f>
        <v>0</v>
      </c>
      <c r="BF147" s="219">
        <f>IF(N147="snížená",J147,0)</f>
        <v>0</v>
      </c>
      <c r="BG147" s="219">
        <f>IF(N147="zákl. přenesená",J147,0)</f>
        <v>0</v>
      </c>
      <c r="BH147" s="219">
        <f>IF(N147="sníž. přenesená",J147,0)</f>
        <v>0</v>
      </c>
      <c r="BI147" s="219">
        <f>IF(N147="nulová",J147,0)</f>
        <v>0</v>
      </c>
      <c r="BJ147" s="20" t="s">
        <v>77</v>
      </c>
      <c r="BK147" s="219">
        <f>ROUND(I147*H147,2)</f>
        <v>0</v>
      </c>
      <c r="BL147" s="20" t="s">
        <v>166</v>
      </c>
      <c r="BM147" s="218" t="s">
        <v>775</v>
      </c>
    </row>
    <row r="148" s="2" customFormat="1" ht="16.5" customHeight="1">
      <c r="A148" s="41"/>
      <c r="B148" s="42"/>
      <c r="C148" s="207" t="s">
        <v>444</v>
      </c>
      <c r="D148" s="207" t="s">
        <v>161</v>
      </c>
      <c r="E148" s="208" t="s">
        <v>386</v>
      </c>
      <c r="F148" s="209" t="s">
        <v>3055</v>
      </c>
      <c r="G148" s="210" t="s">
        <v>2992</v>
      </c>
      <c r="H148" s="211">
        <v>79</v>
      </c>
      <c r="I148" s="212"/>
      <c r="J148" s="213">
        <f>ROUND(I148*H148,2)</f>
        <v>0</v>
      </c>
      <c r="K148" s="209" t="s">
        <v>2993</v>
      </c>
      <c r="L148" s="47"/>
      <c r="M148" s="214" t="s">
        <v>19</v>
      </c>
      <c r="N148" s="215" t="s">
        <v>40</v>
      </c>
      <c r="O148" s="87"/>
      <c r="P148" s="216">
        <f>O148*H148</f>
        <v>0</v>
      </c>
      <c r="Q148" s="216">
        <v>0</v>
      </c>
      <c r="R148" s="216">
        <f>Q148*H148</f>
        <v>0</v>
      </c>
      <c r="S148" s="216">
        <v>0</v>
      </c>
      <c r="T148" s="217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18" t="s">
        <v>166</v>
      </c>
      <c r="AT148" s="218" t="s">
        <v>161</v>
      </c>
      <c r="AU148" s="218" t="s">
        <v>77</v>
      </c>
      <c r="AY148" s="20" t="s">
        <v>159</v>
      </c>
      <c r="BE148" s="219">
        <f>IF(N148="základní",J148,0)</f>
        <v>0</v>
      </c>
      <c r="BF148" s="219">
        <f>IF(N148="snížená",J148,0)</f>
        <v>0</v>
      </c>
      <c r="BG148" s="219">
        <f>IF(N148="zákl. přenesená",J148,0)</f>
        <v>0</v>
      </c>
      <c r="BH148" s="219">
        <f>IF(N148="sníž. přenesená",J148,0)</f>
        <v>0</v>
      </c>
      <c r="BI148" s="219">
        <f>IF(N148="nulová",J148,0)</f>
        <v>0</v>
      </c>
      <c r="BJ148" s="20" t="s">
        <v>77</v>
      </c>
      <c r="BK148" s="219">
        <f>ROUND(I148*H148,2)</f>
        <v>0</v>
      </c>
      <c r="BL148" s="20" t="s">
        <v>166</v>
      </c>
      <c r="BM148" s="218" t="s">
        <v>789</v>
      </c>
    </row>
    <row r="149" s="2" customFormat="1" ht="16.5" customHeight="1">
      <c r="A149" s="41"/>
      <c r="B149" s="42"/>
      <c r="C149" s="207" t="s">
        <v>448</v>
      </c>
      <c r="D149" s="207" t="s">
        <v>161</v>
      </c>
      <c r="E149" s="208" t="s">
        <v>392</v>
      </c>
      <c r="F149" s="209" t="s">
        <v>3056</v>
      </c>
      <c r="G149" s="210" t="s">
        <v>2992</v>
      </c>
      <c r="H149" s="211">
        <v>80</v>
      </c>
      <c r="I149" s="212"/>
      <c r="J149" s="213">
        <f>ROUND(I149*H149,2)</f>
        <v>0</v>
      </c>
      <c r="K149" s="209" t="s">
        <v>2993</v>
      </c>
      <c r="L149" s="47"/>
      <c r="M149" s="214" t="s">
        <v>19</v>
      </c>
      <c r="N149" s="215" t="s">
        <v>40</v>
      </c>
      <c r="O149" s="87"/>
      <c r="P149" s="216">
        <f>O149*H149</f>
        <v>0</v>
      </c>
      <c r="Q149" s="216">
        <v>0</v>
      </c>
      <c r="R149" s="216">
        <f>Q149*H149</f>
        <v>0</v>
      </c>
      <c r="S149" s="216">
        <v>0</v>
      </c>
      <c r="T149" s="217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18" t="s">
        <v>166</v>
      </c>
      <c r="AT149" s="218" t="s">
        <v>161</v>
      </c>
      <c r="AU149" s="218" t="s">
        <v>77</v>
      </c>
      <c r="AY149" s="20" t="s">
        <v>159</v>
      </c>
      <c r="BE149" s="219">
        <f>IF(N149="základní",J149,0)</f>
        <v>0</v>
      </c>
      <c r="BF149" s="219">
        <f>IF(N149="snížená",J149,0)</f>
        <v>0</v>
      </c>
      <c r="BG149" s="219">
        <f>IF(N149="zákl. přenesená",J149,0)</f>
        <v>0</v>
      </c>
      <c r="BH149" s="219">
        <f>IF(N149="sníž. přenesená",J149,0)</f>
        <v>0</v>
      </c>
      <c r="BI149" s="219">
        <f>IF(N149="nulová",J149,0)</f>
        <v>0</v>
      </c>
      <c r="BJ149" s="20" t="s">
        <v>77</v>
      </c>
      <c r="BK149" s="219">
        <f>ROUND(I149*H149,2)</f>
        <v>0</v>
      </c>
      <c r="BL149" s="20" t="s">
        <v>166</v>
      </c>
      <c r="BM149" s="218" t="s">
        <v>804</v>
      </c>
    </row>
    <row r="150" s="2" customFormat="1" ht="16.5" customHeight="1">
      <c r="A150" s="41"/>
      <c r="B150" s="42"/>
      <c r="C150" s="207" t="s">
        <v>453</v>
      </c>
      <c r="D150" s="207" t="s">
        <v>161</v>
      </c>
      <c r="E150" s="208" t="s">
        <v>397</v>
      </c>
      <c r="F150" s="209" t="s">
        <v>3057</v>
      </c>
      <c r="G150" s="210" t="s">
        <v>2992</v>
      </c>
      <c r="H150" s="211">
        <v>157</v>
      </c>
      <c r="I150" s="212"/>
      <c r="J150" s="213">
        <f>ROUND(I150*H150,2)</f>
        <v>0</v>
      </c>
      <c r="K150" s="209" t="s">
        <v>2993</v>
      </c>
      <c r="L150" s="47"/>
      <c r="M150" s="214" t="s">
        <v>19</v>
      </c>
      <c r="N150" s="215" t="s">
        <v>40</v>
      </c>
      <c r="O150" s="87"/>
      <c r="P150" s="216">
        <f>O150*H150</f>
        <v>0</v>
      </c>
      <c r="Q150" s="216">
        <v>0</v>
      </c>
      <c r="R150" s="216">
        <f>Q150*H150</f>
        <v>0</v>
      </c>
      <c r="S150" s="216">
        <v>0</v>
      </c>
      <c r="T150" s="217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18" t="s">
        <v>166</v>
      </c>
      <c r="AT150" s="218" t="s">
        <v>161</v>
      </c>
      <c r="AU150" s="218" t="s">
        <v>77</v>
      </c>
      <c r="AY150" s="20" t="s">
        <v>159</v>
      </c>
      <c r="BE150" s="219">
        <f>IF(N150="základní",J150,0)</f>
        <v>0</v>
      </c>
      <c r="BF150" s="219">
        <f>IF(N150="snížená",J150,0)</f>
        <v>0</v>
      </c>
      <c r="BG150" s="219">
        <f>IF(N150="zákl. přenesená",J150,0)</f>
        <v>0</v>
      </c>
      <c r="BH150" s="219">
        <f>IF(N150="sníž. přenesená",J150,0)</f>
        <v>0</v>
      </c>
      <c r="BI150" s="219">
        <f>IF(N150="nulová",J150,0)</f>
        <v>0</v>
      </c>
      <c r="BJ150" s="20" t="s">
        <v>77</v>
      </c>
      <c r="BK150" s="219">
        <f>ROUND(I150*H150,2)</f>
        <v>0</v>
      </c>
      <c r="BL150" s="20" t="s">
        <v>166</v>
      </c>
      <c r="BM150" s="218" t="s">
        <v>814</v>
      </c>
    </row>
    <row r="151" s="2" customFormat="1" ht="16.5" customHeight="1">
      <c r="A151" s="41"/>
      <c r="B151" s="42"/>
      <c r="C151" s="207" t="s">
        <v>462</v>
      </c>
      <c r="D151" s="207" t="s">
        <v>161</v>
      </c>
      <c r="E151" s="208" t="s">
        <v>402</v>
      </c>
      <c r="F151" s="209" t="s">
        <v>3058</v>
      </c>
      <c r="G151" s="210" t="s">
        <v>2992</v>
      </c>
      <c r="H151" s="211">
        <v>26</v>
      </c>
      <c r="I151" s="212"/>
      <c r="J151" s="213">
        <f>ROUND(I151*H151,2)</f>
        <v>0</v>
      </c>
      <c r="K151" s="209" t="s">
        <v>2993</v>
      </c>
      <c r="L151" s="47"/>
      <c r="M151" s="214" t="s">
        <v>19</v>
      </c>
      <c r="N151" s="215" t="s">
        <v>40</v>
      </c>
      <c r="O151" s="87"/>
      <c r="P151" s="216">
        <f>O151*H151</f>
        <v>0</v>
      </c>
      <c r="Q151" s="216">
        <v>0</v>
      </c>
      <c r="R151" s="216">
        <f>Q151*H151</f>
        <v>0</v>
      </c>
      <c r="S151" s="216">
        <v>0</v>
      </c>
      <c r="T151" s="217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18" t="s">
        <v>166</v>
      </c>
      <c r="AT151" s="218" t="s">
        <v>161</v>
      </c>
      <c r="AU151" s="218" t="s">
        <v>77</v>
      </c>
      <c r="AY151" s="20" t="s">
        <v>159</v>
      </c>
      <c r="BE151" s="219">
        <f>IF(N151="základní",J151,0)</f>
        <v>0</v>
      </c>
      <c r="BF151" s="219">
        <f>IF(N151="snížená",J151,0)</f>
        <v>0</v>
      </c>
      <c r="BG151" s="219">
        <f>IF(N151="zákl. přenesená",J151,0)</f>
        <v>0</v>
      </c>
      <c r="BH151" s="219">
        <f>IF(N151="sníž. přenesená",J151,0)</f>
        <v>0</v>
      </c>
      <c r="BI151" s="219">
        <f>IF(N151="nulová",J151,0)</f>
        <v>0</v>
      </c>
      <c r="BJ151" s="20" t="s">
        <v>77</v>
      </c>
      <c r="BK151" s="219">
        <f>ROUND(I151*H151,2)</f>
        <v>0</v>
      </c>
      <c r="BL151" s="20" t="s">
        <v>166</v>
      </c>
      <c r="BM151" s="218" t="s">
        <v>541</v>
      </c>
    </row>
    <row r="152" s="2" customFormat="1" ht="16.5" customHeight="1">
      <c r="A152" s="41"/>
      <c r="B152" s="42"/>
      <c r="C152" s="207" t="s">
        <v>469</v>
      </c>
      <c r="D152" s="207" t="s">
        <v>161</v>
      </c>
      <c r="E152" s="208" t="s">
        <v>407</v>
      </c>
      <c r="F152" s="209" t="s">
        <v>3059</v>
      </c>
      <c r="G152" s="210" t="s">
        <v>2992</v>
      </c>
      <c r="H152" s="211">
        <v>28</v>
      </c>
      <c r="I152" s="212"/>
      <c r="J152" s="213">
        <f>ROUND(I152*H152,2)</f>
        <v>0</v>
      </c>
      <c r="K152" s="209" t="s">
        <v>2993</v>
      </c>
      <c r="L152" s="47"/>
      <c r="M152" s="214" t="s">
        <v>19</v>
      </c>
      <c r="N152" s="215" t="s">
        <v>40</v>
      </c>
      <c r="O152" s="87"/>
      <c r="P152" s="216">
        <f>O152*H152</f>
        <v>0</v>
      </c>
      <c r="Q152" s="216">
        <v>0</v>
      </c>
      <c r="R152" s="216">
        <f>Q152*H152</f>
        <v>0</v>
      </c>
      <c r="S152" s="216">
        <v>0</v>
      </c>
      <c r="T152" s="217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18" t="s">
        <v>166</v>
      </c>
      <c r="AT152" s="218" t="s">
        <v>161</v>
      </c>
      <c r="AU152" s="218" t="s">
        <v>77</v>
      </c>
      <c r="AY152" s="20" t="s">
        <v>159</v>
      </c>
      <c r="BE152" s="219">
        <f>IF(N152="základní",J152,0)</f>
        <v>0</v>
      </c>
      <c r="BF152" s="219">
        <f>IF(N152="snížená",J152,0)</f>
        <v>0</v>
      </c>
      <c r="BG152" s="219">
        <f>IF(N152="zákl. přenesená",J152,0)</f>
        <v>0</v>
      </c>
      <c r="BH152" s="219">
        <f>IF(N152="sníž. přenesená",J152,0)</f>
        <v>0</v>
      </c>
      <c r="BI152" s="219">
        <f>IF(N152="nulová",J152,0)</f>
        <v>0</v>
      </c>
      <c r="BJ152" s="20" t="s">
        <v>77</v>
      </c>
      <c r="BK152" s="219">
        <f>ROUND(I152*H152,2)</f>
        <v>0</v>
      </c>
      <c r="BL152" s="20" t="s">
        <v>166</v>
      </c>
      <c r="BM152" s="218" t="s">
        <v>868</v>
      </c>
    </row>
    <row r="153" s="2" customFormat="1" ht="16.5" customHeight="1">
      <c r="A153" s="41"/>
      <c r="B153" s="42"/>
      <c r="C153" s="207" t="s">
        <v>474</v>
      </c>
      <c r="D153" s="207" t="s">
        <v>161</v>
      </c>
      <c r="E153" s="208" t="s">
        <v>413</v>
      </c>
      <c r="F153" s="209" t="s">
        <v>3060</v>
      </c>
      <c r="G153" s="210" t="s">
        <v>2992</v>
      </c>
      <c r="H153" s="211">
        <v>8</v>
      </c>
      <c r="I153" s="212"/>
      <c r="J153" s="213">
        <f>ROUND(I153*H153,2)</f>
        <v>0</v>
      </c>
      <c r="K153" s="209" t="s">
        <v>2993</v>
      </c>
      <c r="L153" s="47"/>
      <c r="M153" s="214" t="s">
        <v>19</v>
      </c>
      <c r="N153" s="215" t="s">
        <v>40</v>
      </c>
      <c r="O153" s="87"/>
      <c r="P153" s="216">
        <f>O153*H153</f>
        <v>0</v>
      </c>
      <c r="Q153" s="216">
        <v>0</v>
      </c>
      <c r="R153" s="216">
        <f>Q153*H153</f>
        <v>0</v>
      </c>
      <c r="S153" s="216">
        <v>0</v>
      </c>
      <c r="T153" s="217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18" t="s">
        <v>166</v>
      </c>
      <c r="AT153" s="218" t="s">
        <v>161</v>
      </c>
      <c r="AU153" s="218" t="s">
        <v>77</v>
      </c>
      <c r="AY153" s="20" t="s">
        <v>159</v>
      </c>
      <c r="BE153" s="219">
        <f>IF(N153="základní",J153,0)</f>
        <v>0</v>
      </c>
      <c r="BF153" s="219">
        <f>IF(N153="snížená",J153,0)</f>
        <v>0</v>
      </c>
      <c r="BG153" s="219">
        <f>IF(N153="zákl. přenesená",J153,0)</f>
        <v>0</v>
      </c>
      <c r="BH153" s="219">
        <f>IF(N153="sníž. přenesená",J153,0)</f>
        <v>0</v>
      </c>
      <c r="BI153" s="219">
        <f>IF(N153="nulová",J153,0)</f>
        <v>0</v>
      </c>
      <c r="BJ153" s="20" t="s">
        <v>77</v>
      </c>
      <c r="BK153" s="219">
        <f>ROUND(I153*H153,2)</f>
        <v>0</v>
      </c>
      <c r="BL153" s="20" t="s">
        <v>166</v>
      </c>
      <c r="BM153" s="218" t="s">
        <v>878</v>
      </c>
    </row>
    <row r="154" s="2" customFormat="1" ht="16.5" customHeight="1">
      <c r="A154" s="41"/>
      <c r="B154" s="42"/>
      <c r="C154" s="207" t="s">
        <v>481</v>
      </c>
      <c r="D154" s="207" t="s">
        <v>161</v>
      </c>
      <c r="E154" s="208" t="s">
        <v>421</v>
      </c>
      <c r="F154" s="209" t="s">
        <v>3061</v>
      </c>
      <c r="G154" s="210" t="s">
        <v>2992</v>
      </c>
      <c r="H154" s="211">
        <v>13</v>
      </c>
      <c r="I154" s="212"/>
      <c r="J154" s="213">
        <f>ROUND(I154*H154,2)</f>
        <v>0</v>
      </c>
      <c r="K154" s="209" t="s">
        <v>2993</v>
      </c>
      <c r="L154" s="47"/>
      <c r="M154" s="214" t="s">
        <v>19</v>
      </c>
      <c r="N154" s="215" t="s">
        <v>40</v>
      </c>
      <c r="O154" s="87"/>
      <c r="P154" s="216">
        <f>O154*H154</f>
        <v>0</v>
      </c>
      <c r="Q154" s="216">
        <v>0</v>
      </c>
      <c r="R154" s="216">
        <f>Q154*H154</f>
        <v>0</v>
      </c>
      <c r="S154" s="216">
        <v>0</v>
      </c>
      <c r="T154" s="217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18" t="s">
        <v>166</v>
      </c>
      <c r="AT154" s="218" t="s">
        <v>161</v>
      </c>
      <c r="AU154" s="218" t="s">
        <v>77</v>
      </c>
      <c r="AY154" s="20" t="s">
        <v>159</v>
      </c>
      <c r="BE154" s="219">
        <f>IF(N154="základní",J154,0)</f>
        <v>0</v>
      </c>
      <c r="BF154" s="219">
        <f>IF(N154="snížená",J154,0)</f>
        <v>0</v>
      </c>
      <c r="BG154" s="219">
        <f>IF(N154="zákl. přenesená",J154,0)</f>
        <v>0</v>
      </c>
      <c r="BH154" s="219">
        <f>IF(N154="sníž. přenesená",J154,0)</f>
        <v>0</v>
      </c>
      <c r="BI154" s="219">
        <f>IF(N154="nulová",J154,0)</f>
        <v>0</v>
      </c>
      <c r="BJ154" s="20" t="s">
        <v>77</v>
      </c>
      <c r="BK154" s="219">
        <f>ROUND(I154*H154,2)</f>
        <v>0</v>
      </c>
      <c r="BL154" s="20" t="s">
        <v>166</v>
      </c>
      <c r="BM154" s="218" t="s">
        <v>892</v>
      </c>
    </row>
    <row r="155" s="2" customFormat="1" ht="16.5" customHeight="1">
      <c r="A155" s="41"/>
      <c r="B155" s="42"/>
      <c r="C155" s="207" t="s">
        <v>488</v>
      </c>
      <c r="D155" s="207" t="s">
        <v>161</v>
      </c>
      <c r="E155" s="208" t="s">
        <v>428</v>
      </c>
      <c r="F155" s="209" t="s">
        <v>3062</v>
      </c>
      <c r="G155" s="210" t="s">
        <v>2992</v>
      </c>
      <c r="H155" s="211">
        <v>1054</v>
      </c>
      <c r="I155" s="212"/>
      <c r="J155" s="213">
        <f>ROUND(I155*H155,2)</f>
        <v>0</v>
      </c>
      <c r="K155" s="209" t="s">
        <v>2993</v>
      </c>
      <c r="L155" s="47"/>
      <c r="M155" s="214" t="s">
        <v>19</v>
      </c>
      <c r="N155" s="215" t="s">
        <v>40</v>
      </c>
      <c r="O155" s="87"/>
      <c r="P155" s="216">
        <f>O155*H155</f>
        <v>0</v>
      </c>
      <c r="Q155" s="216">
        <v>0</v>
      </c>
      <c r="R155" s="216">
        <f>Q155*H155</f>
        <v>0</v>
      </c>
      <c r="S155" s="216">
        <v>0</v>
      </c>
      <c r="T155" s="217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18" t="s">
        <v>166</v>
      </c>
      <c r="AT155" s="218" t="s">
        <v>161</v>
      </c>
      <c r="AU155" s="218" t="s">
        <v>77</v>
      </c>
      <c r="AY155" s="20" t="s">
        <v>159</v>
      </c>
      <c r="BE155" s="219">
        <f>IF(N155="základní",J155,0)</f>
        <v>0</v>
      </c>
      <c r="BF155" s="219">
        <f>IF(N155="snížená",J155,0)</f>
        <v>0</v>
      </c>
      <c r="BG155" s="219">
        <f>IF(N155="zákl. přenesená",J155,0)</f>
        <v>0</v>
      </c>
      <c r="BH155" s="219">
        <f>IF(N155="sníž. přenesená",J155,0)</f>
        <v>0</v>
      </c>
      <c r="BI155" s="219">
        <f>IF(N155="nulová",J155,0)</f>
        <v>0</v>
      </c>
      <c r="BJ155" s="20" t="s">
        <v>77</v>
      </c>
      <c r="BK155" s="219">
        <f>ROUND(I155*H155,2)</f>
        <v>0</v>
      </c>
      <c r="BL155" s="20" t="s">
        <v>166</v>
      </c>
      <c r="BM155" s="218" t="s">
        <v>904</v>
      </c>
    </row>
    <row r="156" s="2" customFormat="1" ht="16.5" customHeight="1">
      <c r="A156" s="41"/>
      <c r="B156" s="42"/>
      <c r="C156" s="207" t="s">
        <v>495</v>
      </c>
      <c r="D156" s="207" t="s">
        <v>161</v>
      </c>
      <c r="E156" s="208" t="s">
        <v>432</v>
      </c>
      <c r="F156" s="209" t="s">
        <v>3063</v>
      </c>
      <c r="G156" s="210" t="s">
        <v>2992</v>
      </c>
      <c r="H156" s="211">
        <v>1054</v>
      </c>
      <c r="I156" s="212"/>
      <c r="J156" s="213">
        <f>ROUND(I156*H156,2)</f>
        <v>0</v>
      </c>
      <c r="K156" s="209" t="s">
        <v>2993</v>
      </c>
      <c r="L156" s="47"/>
      <c r="M156" s="214" t="s">
        <v>19</v>
      </c>
      <c r="N156" s="215" t="s">
        <v>40</v>
      </c>
      <c r="O156" s="87"/>
      <c r="P156" s="216">
        <f>O156*H156</f>
        <v>0</v>
      </c>
      <c r="Q156" s="216">
        <v>0</v>
      </c>
      <c r="R156" s="216">
        <f>Q156*H156</f>
        <v>0</v>
      </c>
      <c r="S156" s="216">
        <v>0</v>
      </c>
      <c r="T156" s="217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18" t="s">
        <v>166</v>
      </c>
      <c r="AT156" s="218" t="s">
        <v>161</v>
      </c>
      <c r="AU156" s="218" t="s">
        <v>77</v>
      </c>
      <c r="AY156" s="20" t="s">
        <v>159</v>
      </c>
      <c r="BE156" s="219">
        <f>IF(N156="základní",J156,0)</f>
        <v>0</v>
      </c>
      <c r="BF156" s="219">
        <f>IF(N156="snížená",J156,0)</f>
        <v>0</v>
      </c>
      <c r="BG156" s="219">
        <f>IF(N156="zákl. přenesená",J156,0)</f>
        <v>0</v>
      </c>
      <c r="BH156" s="219">
        <f>IF(N156="sníž. přenesená",J156,0)</f>
        <v>0</v>
      </c>
      <c r="BI156" s="219">
        <f>IF(N156="nulová",J156,0)</f>
        <v>0</v>
      </c>
      <c r="BJ156" s="20" t="s">
        <v>77</v>
      </c>
      <c r="BK156" s="219">
        <f>ROUND(I156*H156,2)</f>
        <v>0</v>
      </c>
      <c r="BL156" s="20" t="s">
        <v>166</v>
      </c>
      <c r="BM156" s="218" t="s">
        <v>911</v>
      </c>
    </row>
    <row r="157" s="2" customFormat="1" ht="16.5" customHeight="1">
      <c r="A157" s="41"/>
      <c r="B157" s="42"/>
      <c r="C157" s="207" t="s">
        <v>500</v>
      </c>
      <c r="D157" s="207" t="s">
        <v>161</v>
      </c>
      <c r="E157" s="208" t="s">
        <v>437</v>
      </c>
      <c r="F157" s="209" t="s">
        <v>3064</v>
      </c>
      <c r="G157" s="210" t="s">
        <v>2992</v>
      </c>
      <c r="H157" s="211">
        <v>1</v>
      </c>
      <c r="I157" s="212"/>
      <c r="J157" s="213">
        <f>ROUND(I157*H157,2)</f>
        <v>0</v>
      </c>
      <c r="K157" s="209" t="s">
        <v>2993</v>
      </c>
      <c r="L157" s="47"/>
      <c r="M157" s="214" t="s">
        <v>19</v>
      </c>
      <c r="N157" s="215" t="s">
        <v>40</v>
      </c>
      <c r="O157" s="87"/>
      <c r="P157" s="216">
        <f>O157*H157</f>
        <v>0</v>
      </c>
      <c r="Q157" s="216">
        <v>0</v>
      </c>
      <c r="R157" s="216">
        <f>Q157*H157</f>
        <v>0</v>
      </c>
      <c r="S157" s="216">
        <v>0</v>
      </c>
      <c r="T157" s="217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18" t="s">
        <v>166</v>
      </c>
      <c r="AT157" s="218" t="s">
        <v>161</v>
      </c>
      <c r="AU157" s="218" t="s">
        <v>77</v>
      </c>
      <c r="AY157" s="20" t="s">
        <v>159</v>
      </c>
      <c r="BE157" s="219">
        <f>IF(N157="základní",J157,0)</f>
        <v>0</v>
      </c>
      <c r="BF157" s="219">
        <f>IF(N157="snížená",J157,0)</f>
        <v>0</v>
      </c>
      <c r="BG157" s="219">
        <f>IF(N157="zákl. přenesená",J157,0)</f>
        <v>0</v>
      </c>
      <c r="BH157" s="219">
        <f>IF(N157="sníž. přenesená",J157,0)</f>
        <v>0</v>
      </c>
      <c r="BI157" s="219">
        <f>IF(N157="nulová",J157,0)</f>
        <v>0</v>
      </c>
      <c r="BJ157" s="20" t="s">
        <v>77</v>
      </c>
      <c r="BK157" s="219">
        <f>ROUND(I157*H157,2)</f>
        <v>0</v>
      </c>
      <c r="BL157" s="20" t="s">
        <v>166</v>
      </c>
      <c r="BM157" s="218" t="s">
        <v>247</v>
      </c>
    </row>
    <row r="158" s="2" customFormat="1" ht="16.5" customHeight="1">
      <c r="A158" s="41"/>
      <c r="B158" s="42"/>
      <c r="C158" s="207" t="s">
        <v>505</v>
      </c>
      <c r="D158" s="207" t="s">
        <v>161</v>
      </c>
      <c r="E158" s="208" t="s">
        <v>441</v>
      </c>
      <c r="F158" s="209" t="s">
        <v>3065</v>
      </c>
      <c r="G158" s="210" t="s">
        <v>2992</v>
      </c>
      <c r="H158" s="211">
        <v>2</v>
      </c>
      <c r="I158" s="212"/>
      <c r="J158" s="213">
        <f>ROUND(I158*H158,2)</f>
        <v>0</v>
      </c>
      <c r="K158" s="209" t="s">
        <v>2993</v>
      </c>
      <c r="L158" s="47"/>
      <c r="M158" s="214" t="s">
        <v>19</v>
      </c>
      <c r="N158" s="215" t="s">
        <v>40</v>
      </c>
      <c r="O158" s="87"/>
      <c r="P158" s="216">
        <f>O158*H158</f>
        <v>0</v>
      </c>
      <c r="Q158" s="216">
        <v>0</v>
      </c>
      <c r="R158" s="216">
        <f>Q158*H158</f>
        <v>0</v>
      </c>
      <c r="S158" s="216">
        <v>0</v>
      </c>
      <c r="T158" s="217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18" t="s">
        <v>166</v>
      </c>
      <c r="AT158" s="218" t="s">
        <v>161</v>
      </c>
      <c r="AU158" s="218" t="s">
        <v>77</v>
      </c>
      <c r="AY158" s="20" t="s">
        <v>159</v>
      </c>
      <c r="BE158" s="219">
        <f>IF(N158="základní",J158,0)</f>
        <v>0</v>
      </c>
      <c r="BF158" s="219">
        <f>IF(N158="snížená",J158,0)</f>
        <v>0</v>
      </c>
      <c r="BG158" s="219">
        <f>IF(N158="zákl. přenesená",J158,0)</f>
        <v>0</v>
      </c>
      <c r="BH158" s="219">
        <f>IF(N158="sníž. přenesená",J158,0)</f>
        <v>0</v>
      </c>
      <c r="BI158" s="219">
        <f>IF(N158="nulová",J158,0)</f>
        <v>0</v>
      </c>
      <c r="BJ158" s="20" t="s">
        <v>77</v>
      </c>
      <c r="BK158" s="219">
        <f>ROUND(I158*H158,2)</f>
        <v>0</v>
      </c>
      <c r="BL158" s="20" t="s">
        <v>166</v>
      </c>
      <c r="BM158" s="218" t="s">
        <v>934</v>
      </c>
    </row>
    <row r="159" s="12" customFormat="1" ht="25.92" customHeight="1">
      <c r="A159" s="12"/>
      <c r="B159" s="191"/>
      <c r="C159" s="192"/>
      <c r="D159" s="193" t="s">
        <v>68</v>
      </c>
      <c r="E159" s="194" t="s">
        <v>814</v>
      </c>
      <c r="F159" s="194" t="s">
        <v>3031</v>
      </c>
      <c r="G159" s="192"/>
      <c r="H159" s="192"/>
      <c r="I159" s="195"/>
      <c r="J159" s="196">
        <f>BK159</f>
        <v>0</v>
      </c>
      <c r="K159" s="192"/>
      <c r="L159" s="197"/>
      <c r="M159" s="198"/>
      <c r="N159" s="199"/>
      <c r="O159" s="199"/>
      <c r="P159" s="200">
        <f>SUM(P160:P168)</f>
        <v>0</v>
      </c>
      <c r="Q159" s="199"/>
      <c r="R159" s="200">
        <f>SUM(R160:R168)</f>
        <v>0</v>
      </c>
      <c r="S159" s="199"/>
      <c r="T159" s="201">
        <f>SUM(T160:T168)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02" t="s">
        <v>77</v>
      </c>
      <c r="AT159" s="203" t="s">
        <v>68</v>
      </c>
      <c r="AU159" s="203" t="s">
        <v>69</v>
      </c>
      <c r="AY159" s="202" t="s">
        <v>159</v>
      </c>
      <c r="BK159" s="204">
        <f>SUM(BK160:BK168)</f>
        <v>0</v>
      </c>
    </row>
    <row r="160" s="2" customFormat="1" ht="21.75" customHeight="1">
      <c r="A160" s="41"/>
      <c r="B160" s="42"/>
      <c r="C160" s="207" t="s">
        <v>511</v>
      </c>
      <c r="D160" s="207" t="s">
        <v>161</v>
      </c>
      <c r="E160" s="208" t="s">
        <v>444</v>
      </c>
      <c r="F160" s="209" t="s">
        <v>3066</v>
      </c>
      <c r="G160" s="210" t="s">
        <v>2992</v>
      </c>
      <c r="H160" s="211">
        <v>1</v>
      </c>
      <c r="I160" s="212"/>
      <c r="J160" s="213">
        <f>ROUND(I160*H160,2)</f>
        <v>0</v>
      </c>
      <c r="K160" s="209" t="s">
        <v>2993</v>
      </c>
      <c r="L160" s="47"/>
      <c r="M160" s="214" t="s">
        <v>19</v>
      </c>
      <c r="N160" s="215" t="s">
        <v>40</v>
      </c>
      <c r="O160" s="87"/>
      <c r="P160" s="216">
        <f>O160*H160</f>
        <v>0</v>
      </c>
      <c r="Q160" s="216">
        <v>0</v>
      </c>
      <c r="R160" s="216">
        <f>Q160*H160</f>
        <v>0</v>
      </c>
      <c r="S160" s="216">
        <v>0</v>
      </c>
      <c r="T160" s="217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18" t="s">
        <v>166</v>
      </c>
      <c r="AT160" s="218" t="s">
        <v>161</v>
      </c>
      <c r="AU160" s="218" t="s">
        <v>77</v>
      </c>
      <c r="AY160" s="20" t="s">
        <v>159</v>
      </c>
      <c r="BE160" s="219">
        <f>IF(N160="základní",J160,0)</f>
        <v>0</v>
      </c>
      <c r="BF160" s="219">
        <f>IF(N160="snížená",J160,0)</f>
        <v>0</v>
      </c>
      <c r="BG160" s="219">
        <f>IF(N160="zákl. přenesená",J160,0)</f>
        <v>0</v>
      </c>
      <c r="BH160" s="219">
        <f>IF(N160="sníž. přenesená",J160,0)</f>
        <v>0</v>
      </c>
      <c r="BI160" s="219">
        <f>IF(N160="nulová",J160,0)</f>
        <v>0</v>
      </c>
      <c r="BJ160" s="20" t="s">
        <v>77</v>
      </c>
      <c r="BK160" s="219">
        <f>ROUND(I160*H160,2)</f>
        <v>0</v>
      </c>
      <c r="BL160" s="20" t="s">
        <v>166</v>
      </c>
      <c r="BM160" s="218" t="s">
        <v>944</v>
      </c>
    </row>
    <row r="161" s="2" customFormat="1" ht="21.75" customHeight="1">
      <c r="A161" s="41"/>
      <c r="B161" s="42"/>
      <c r="C161" s="207" t="s">
        <v>516</v>
      </c>
      <c r="D161" s="207" t="s">
        <v>161</v>
      </c>
      <c r="E161" s="208" t="s">
        <v>448</v>
      </c>
      <c r="F161" s="209" t="s">
        <v>3067</v>
      </c>
      <c r="G161" s="210" t="s">
        <v>2992</v>
      </c>
      <c r="H161" s="211">
        <v>24</v>
      </c>
      <c r="I161" s="212"/>
      <c r="J161" s="213">
        <f>ROUND(I161*H161,2)</f>
        <v>0</v>
      </c>
      <c r="K161" s="209" t="s">
        <v>2993</v>
      </c>
      <c r="L161" s="47"/>
      <c r="M161" s="214" t="s">
        <v>19</v>
      </c>
      <c r="N161" s="215" t="s">
        <v>40</v>
      </c>
      <c r="O161" s="87"/>
      <c r="P161" s="216">
        <f>O161*H161</f>
        <v>0</v>
      </c>
      <c r="Q161" s="216">
        <v>0</v>
      </c>
      <c r="R161" s="216">
        <f>Q161*H161</f>
        <v>0</v>
      </c>
      <c r="S161" s="216">
        <v>0</v>
      </c>
      <c r="T161" s="217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18" t="s">
        <v>166</v>
      </c>
      <c r="AT161" s="218" t="s">
        <v>161</v>
      </c>
      <c r="AU161" s="218" t="s">
        <v>77</v>
      </c>
      <c r="AY161" s="20" t="s">
        <v>159</v>
      </c>
      <c r="BE161" s="219">
        <f>IF(N161="základní",J161,0)</f>
        <v>0</v>
      </c>
      <c r="BF161" s="219">
        <f>IF(N161="snížená",J161,0)</f>
        <v>0</v>
      </c>
      <c r="BG161" s="219">
        <f>IF(N161="zákl. přenesená",J161,0)</f>
        <v>0</v>
      </c>
      <c r="BH161" s="219">
        <f>IF(N161="sníž. přenesená",J161,0)</f>
        <v>0</v>
      </c>
      <c r="BI161" s="219">
        <f>IF(N161="nulová",J161,0)</f>
        <v>0</v>
      </c>
      <c r="BJ161" s="20" t="s">
        <v>77</v>
      </c>
      <c r="BK161" s="219">
        <f>ROUND(I161*H161,2)</f>
        <v>0</v>
      </c>
      <c r="BL161" s="20" t="s">
        <v>166</v>
      </c>
      <c r="BM161" s="218" t="s">
        <v>959</v>
      </c>
    </row>
    <row r="162" s="2" customFormat="1" ht="21.75" customHeight="1">
      <c r="A162" s="41"/>
      <c r="B162" s="42"/>
      <c r="C162" s="207" t="s">
        <v>520</v>
      </c>
      <c r="D162" s="207" t="s">
        <v>161</v>
      </c>
      <c r="E162" s="208" t="s">
        <v>453</v>
      </c>
      <c r="F162" s="209" t="s">
        <v>3068</v>
      </c>
      <c r="G162" s="210" t="s">
        <v>2992</v>
      </c>
      <c r="H162" s="211">
        <v>15</v>
      </c>
      <c r="I162" s="212"/>
      <c r="J162" s="213">
        <f>ROUND(I162*H162,2)</f>
        <v>0</v>
      </c>
      <c r="K162" s="209" t="s">
        <v>2993</v>
      </c>
      <c r="L162" s="47"/>
      <c r="M162" s="214" t="s">
        <v>19</v>
      </c>
      <c r="N162" s="215" t="s">
        <v>40</v>
      </c>
      <c r="O162" s="87"/>
      <c r="P162" s="216">
        <f>O162*H162</f>
        <v>0</v>
      </c>
      <c r="Q162" s="216">
        <v>0</v>
      </c>
      <c r="R162" s="216">
        <f>Q162*H162</f>
        <v>0</v>
      </c>
      <c r="S162" s="216">
        <v>0</v>
      </c>
      <c r="T162" s="217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18" t="s">
        <v>166</v>
      </c>
      <c r="AT162" s="218" t="s">
        <v>161</v>
      </c>
      <c r="AU162" s="218" t="s">
        <v>77</v>
      </c>
      <c r="AY162" s="20" t="s">
        <v>159</v>
      </c>
      <c r="BE162" s="219">
        <f>IF(N162="základní",J162,0)</f>
        <v>0</v>
      </c>
      <c r="BF162" s="219">
        <f>IF(N162="snížená",J162,0)</f>
        <v>0</v>
      </c>
      <c r="BG162" s="219">
        <f>IF(N162="zákl. přenesená",J162,0)</f>
        <v>0</v>
      </c>
      <c r="BH162" s="219">
        <f>IF(N162="sníž. přenesená",J162,0)</f>
        <v>0</v>
      </c>
      <c r="BI162" s="219">
        <f>IF(N162="nulová",J162,0)</f>
        <v>0</v>
      </c>
      <c r="BJ162" s="20" t="s">
        <v>77</v>
      </c>
      <c r="BK162" s="219">
        <f>ROUND(I162*H162,2)</f>
        <v>0</v>
      </c>
      <c r="BL162" s="20" t="s">
        <v>166</v>
      </c>
      <c r="BM162" s="218" t="s">
        <v>969</v>
      </c>
    </row>
    <row r="163" s="2" customFormat="1" ht="21.75" customHeight="1">
      <c r="A163" s="41"/>
      <c r="B163" s="42"/>
      <c r="C163" s="207" t="s">
        <v>525</v>
      </c>
      <c r="D163" s="207" t="s">
        <v>161</v>
      </c>
      <c r="E163" s="208" t="s">
        <v>462</v>
      </c>
      <c r="F163" s="209" t="s">
        <v>3069</v>
      </c>
      <c r="G163" s="210" t="s">
        <v>2992</v>
      </c>
      <c r="H163" s="211">
        <v>43</v>
      </c>
      <c r="I163" s="212"/>
      <c r="J163" s="213">
        <f>ROUND(I163*H163,2)</f>
        <v>0</v>
      </c>
      <c r="K163" s="209" t="s">
        <v>2993</v>
      </c>
      <c r="L163" s="47"/>
      <c r="M163" s="214" t="s">
        <v>19</v>
      </c>
      <c r="N163" s="215" t="s">
        <v>40</v>
      </c>
      <c r="O163" s="87"/>
      <c r="P163" s="216">
        <f>O163*H163</f>
        <v>0</v>
      </c>
      <c r="Q163" s="216">
        <v>0</v>
      </c>
      <c r="R163" s="216">
        <f>Q163*H163</f>
        <v>0</v>
      </c>
      <c r="S163" s="216">
        <v>0</v>
      </c>
      <c r="T163" s="217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18" t="s">
        <v>166</v>
      </c>
      <c r="AT163" s="218" t="s">
        <v>161</v>
      </c>
      <c r="AU163" s="218" t="s">
        <v>77</v>
      </c>
      <c r="AY163" s="20" t="s">
        <v>159</v>
      </c>
      <c r="BE163" s="219">
        <f>IF(N163="základní",J163,0)</f>
        <v>0</v>
      </c>
      <c r="BF163" s="219">
        <f>IF(N163="snížená",J163,0)</f>
        <v>0</v>
      </c>
      <c r="BG163" s="219">
        <f>IF(N163="zákl. přenesená",J163,0)</f>
        <v>0</v>
      </c>
      <c r="BH163" s="219">
        <f>IF(N163="sníž. přenesená",J163,0)</f>
        <v>0</v>
      </c>
      <c r="BI163" s="219">
        <f>IF(N163="nulová",J163,0)</f>
        <v>0</v>
      </c>
      <c r="BJ163" s="20" t="s">
        <v>77</v>
      </c>
      <c r="BK163" s="219">
        <f>ROUND(I163*H163,2)</f>
        <v>0</v>
      </c>
      <c r="BL163" s="20" t="s">
        <v>166</v>
      </c>
      <c r="BM163" s="218" t="s">
        <v>266</v>
      </c>
    </row>
    <row r="164" s="2" customFormat="1" ht="21.75" customHeight="1">
      <c r="A164" s="41"/>
      <c r="B164" s="42"/>
      <c r="C164" s="207" t="s">
        <v>529</v>
      </c>
      <c r="D164" s="207" t="s">
        <v>161</v>
      </c>
      <c r="E164" s="208" t="s">
        <v>469</v>
      </c>
      <c r="F164" s="209" t="s">
        <v>3070</v>
      </c>
      <c r="G164" s="210" t="s">
        <v>2992</v>
      </c>
      <c r="H164" s="211">
        <v>3</v>
      </c>
      <c r="I164" s="212"/>
      <c r="J164" s="213">
        <f>ROUND(I164*H164,2)</f>
        <v>0</v>
      </c>
      <c r="K164" s="209" t="s">
        <v>2993</v>
      </c>
      <c r="L164" s="47"/>
      <c r="M164" s="214" t="s">
        <v>19</v>
      </c>
      <c r="N164" s="215" t="s">
        <v>40</v>
      </c>
      <c r="O164" s="87"/>
      <c r="P164" s="216">
        <f>O164*H164</f>
        <v>0</v>
      </c>
      <c r="Q164" s="216">
        <v>0</v>
      </c>
      <c r="R164" s="216">
        <f>Q164*H164</f>
        <v>0</v>
      </c>
      <c r="S164" s="216">
        <v>0</v>
      </c>
      <c r="T164" s="217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18" t="s">
        <v>166</v>
      </c>
      <c r="AT164" s="218" t="s">
        <v>161</v>
      </c>
      <c r="AU164" s="218" t="s">
        <v>77</v>
      </c>
      <c r="AY164" s="20" t="s">
        <v>159</v>
      </c>
      <c r="BE164" s="219">
        <f>IF(N164="základní",J164,0)</f>
        <v>0</v>
      </c>
      <c r="BF164" s="219">
        <f>IF(N164="snížená",J164,0)</f>
        <v>0</v>
      </c>
      <c r="BG164" s="219">
        <f>IF(N164="zákl. přenesená",J164,0)</f>
        <v>0</v>
      </c>
      <c r="BH164" s="219">
        <f>IF(N164="sníž. přenesená",J164,0)</f>
        <v>0</v>
      </c>
      <c r="BI164" s="219">
        <f>IF(N164="nulová",J164,0)</f>
        <v>0</v>
      </c>
      <c r="BJ164" s="20" t="s">
        <v>77</v>
      </c>
      <c r="BK164" s="219">
        <f>ROUND(I164*H164,2)</f>
        <v>0</v>
      </c>
      <c r="BL164" s="20" t="s">
        <v>166</v>
      </c>
      <c r="BM164" s="218" t="s">
        <v>989</v>
      </c>
    </row>
    <row r="165" s="2" customFormat="1" ht="16.5" customHeight="1">
      <c r="A165" s="41"/>
      <c r="B165" s="42"/>
      <c r="C165" s="207" t="s">
        <v>534</v>
      </c>
      <c r="D165" s="207" t="s">
        <v>161</v>
      </c>
      <c r="E165" s="208" t="s">
        <v>474</v>
      </c>
      <c r="F165" s="209" t="s">
        <v>3071</v>
      </c>
      <c r="G165" s="210" t="s">
        <v>2992</v>
      </c>
      <c r="H165" s="211">
        <v>134</v>
      </c>
      <c r="I165" s="212"/>
      <c r="J165" s="213">
        <f>ROUND(I165*H165,2)</f>
        <v>0</v>
      </c>
      <c r="K165" s="209" t="s">
        <v>2993</v>
      </c>
      <c r="L165" s="47"/>
      <c r="M165" s="214" t="s">
        <v>19</v>
      </c>
      <c r="N165" s="215" t="s">
        <v>40</v>
      </c>
      <c r="O165" s="87"/>
      <c r="P165" s="216">
        <f>O165*H165</f>
        <v>0</v>
      </c>
      <c r="Q165" s="216">
        <v>0</v>
      </c>
      <c r="R165" s="216">
        <f>Q165*H165</f>
        <v>0</v>
      </c>
      <c r="S165" s="216">
        <v>0</v>
      </c>
      <c r="T165" s="217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18" t="s">
        <v>166</v>
      </c>
      <c r="AT165" s="218" t="s">
        <v>161</v>
      </c>
      <c r="AU165" s="218" t="s">
        <v>77</v>
      </c>
      <c r="AY165" s="20" t="s">
        <v>159</v>
      </c>
      <c r="BE165" s="219">
        <f>IF(N165="základní",J165,0)</f>
        <v>0</v>
      </c>
      <c r="BF165" s="219">
        <f>IF(N165="snížená",J165,0)</f>
        <v>0</v>
      </c>
      <c r="BG165" s="219">
        <f>IF(N165="zákl. přenesená",J165,0)</f>
        <v>0</v>
      </c>
      <c r="BH165" s="219">
        <f>IF(N165="sníž. přenesená",J165,0)</f>
        <v>0</v>
      </c>
      <c r="BI165" s="219">
        <f>IF(N165="nulová",J165,0)</f>
        <v>0</v>
      </c>
      <c r="BJ165" s="20" t="s">
        <v>77</v>
      </c>
      <c r="BK165" s="219">
        <f>ROUND(I165*H165,2)</f>
        <v>0</v>
      </c>
      <c r="BL165" s="20" t="s">
        <v>166</v>
      </c>
      <c r="BM165" s="218" t="s">
        <v>1015</v>
      </c>
    </row>
    <row r="166" s="2" customFormat="1" ht="16.5" customHeight="1">
      <c r="A166" s="41"/>
      <c r="B166" s="42"/>
      <c r="C166" s="207" t="s">
        <v>542</v>
      </c>
      <c r="D166" s="207" t="s">
        <v>161</v>
      </c>
      <c r="E166" s="208" t="s">
        <v>481</v>
      </c>
      <c r="F166" s="209" t="s">
        <v>3072</v>
      </c>
      <c r="G166" s="210" t="s">
        <v>2992</v>
      </c>
      <c r="H166" s="211">
        <v>9</v>
      </c>
      <c r="I166" s="212"/>
      <c r="J166" s="213">
        <f>ROUND(I166*H166,2)</f>
        <v>0</v>
      </c>
      <c r="K166" s="209" t="s">
        <v>2993</v>
      </c>
      <c r="L166" s="47"/>
      <c r="M166" s="214" t="s">
        <v>19</v>
      </c>
      <c r="N166" s="215" t="s">
        <v>40</v>
      </c>
      <c r="O166" s="87"/>
      <c r="P166" s="216">
        <f>O166*H166</f>
        <v>0</v>
      </c>
      <c r="Q166" s="216">
        <v>0</v>
      </c>
      <c r="R166" s="216">
        <f>Q166*H166</f>
        <v>0</v>
      </c>
      <c r="S166" s="216">
        <v>0</v>
      </c>
      <c r="T166" s="217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18" t="s">
        <v>166</v>
      </c>
      <c r="AT166" s="218" t="s">
        <v>161</v>
      </c>
      <c r="AU166" s="218" t="s">
        <v>77</v>
      </c>
      <c r="AY166" s="20" t="s">
        <v>159</v>
      </c>
      <c r="BE166" s="219">
        <f>IF(N166="základní",J166,0)</f>
        <v>0</v>
      </c>
      <c r="BF166" s="219">
        <f>IF(N166="snížená",J166,0)</f>
        <v>0</v>
      </c>
      <c r="BG166" s="219">
        <f>IF(N166="zákl. přenesená",J166,0)</f>
        <v>0</v>
      </c>
      <c r="BH166" s="219">
        <f>IF(N166="sníž. přenesená",J166,0)</f>
        <v>0</v>
      </c>
      <c r="BI166" s="219">
        <f>IF(N166="nulová",J166,0)</f>
        <v>0</v>
      </c>
      <c r="BJ166" s="20" t="s">
        <v>77</v>
      </c>
      <c r="BK166" s="219">
        <f>ROUND(I166*H166,2)</f>
        <v>0</v>
      </c>
      <c r="BL166" s="20" t="s">
        <v>166</v>
      </c>
      <c r="BM166" s="218" t="s">
        <v>1029</v>
      </c>
    </row>
    <row r="167" s="2" customFormat="1" ht="16.5" customHeight="1">
      <c r="A167" s="41"/>
      <c r="B167" s="42"/>
      <c r="C167" s="207" t="s">
        <v>547</v>
      </c>
      <c r="D167" s="207" t="s">
        <v>161</v>
      </c>
      <c r="E167" s="208" t="s">
        <v>488</v>
      </c>
      <c r="F167" s="209" t="s">
        <v>3062</v>
      </c>
      <c r="G167" s="210" t="s">
        <v>2992</v>
      </c>
      <c r="H167" s="211">
        <v>229</v>
      </c>
      <c r="I167" s="212"/>
      <c r="J167" s="213">
        <f>ROUND(I167*H167,2)</f>
        <v>0</v>
      </c>
      <c r="K167" s="209" t="s">
        <v>2993</v>
      </c>
      <c r="L167" s="47"/>
      <c r="M167" s="214" t="s">
        <v>19</v>
      </c>
      <c r="N167" s="215" t="s">
        <v>40</v>
      </c>
      <c r="O167" s="87"/>
      <c r="P167" s="216">
        <f>O167*H167</f>
        <v>0</v>
      </c>
      <c r="Q167" s="216">
        <v>0</v>
      </c>
      <c r="R167" s="216">
        <f>Q167*H167</f>
        <v>0</v>
      </c>
      <c r="S167" s="216">
        <v>0</v>
      </c>
      <c r="T167" s="217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18" t="s">
        <v>166</v>
      </c>
      <c r="AT167" s="218" t="s">
        <v>161</v>
      </c>
      <c r="AU167" s="218" t="s">
        <v>77</v>
      </c>
      <c r="AY167" s="20" t="s">
        <v>159</v>
      </c>
      <c r="BE167" s="219">
        <f>IF(N167="základní",J167,0)</f>
        <v>0</v>
      </c>
      <c r="BF167" s="219">
        <f>IF(N167="snížená",J167,0)</f>
        <v>0</v>
      </c>
      <c r="BG167" s="219">
        <f>IF(N167="zákl. přenesená",J167,0)</f>
        <v>0</v>
      </c>
      <c r="BH167" s="219">
        <f>IF(N167="sníž. přenesená",J167,0)</f>
        <v>0</v>
      </c>
      <c r="BI167" s="219">
        <f>IF(N167="nulová",J167,0)</f>
        <v>0</v>
      </c>
      <c r="BJ167" s="20" t="s">
        <v>77</v>
      </c>
      <c r="BK167" s="219">
        <f>ROUND(I167*H167,2)</f>
        <v>0</v>
      </c>
      <c r="BL167" s="20" t="s">
        <v>166</v>
      </c>
      <c r="BM167" s="218" t="s">
        <v>1043</v>
      </c>
    </row>
    <row r="168" s="2" customFormat="1" ht="16.5" customHeight="1">
      <c r="A168" s="41"/>
      <c r="B168" s="42"/>
      <c r="C168" s="207" t="s">
        <v>553</v>
      </c>
      <c r="D168" s="207" t="s">
        <v>161</v>
      </c>
      <c r="E168" s="208" t="s">
        <v>495</v>
      </c>
      <c r="F168" s="209" t="s">
        <v>3073</v>
      </c>
      <c r="G168" s="210" t="s">
        <v>2992</v>
      </c>
      <c r="H168" s="211">
        <v>229</v>
      </c>
      <c r="I168" s="212"/>
      <c r="J168" s="213">
        <f>ROUND(I168*H168,2)</f>
        <v>0</v>
      </c>
      <c r="K168" s="209" t="s">
        <v>2993</v>
      </c>
      <c r="L168" s="47"/>
      <c r="M168" s="214" t="s">
        <v>19</v>
      </c>
      <c r="N168" s="215" t="s">
        <v>40</v>
      </c>
      <c r="O168" s="87"/>
      <c r="P168" s="216">
        <f>O168*H168</f>
        <v>0</v>
      </c>
      <c r="Q168" s="216">
        <v>0</v>
      </c>
      <c r="R168" s="216">
        <f>Q168*H168</f>
        <v>0</v>
      </c>
      <c r="S168" s="216">
        <v>0</v>
      </c>
      <c r="T168" s="217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18" t="s">
        <v>166</v>
      </c>
      <c r="AT168" s="218" t="s">
        <v>161</v>
      </c>
      <c r="AU168" s="218" t="s">
        <v>77</v>
      </c>
      <c r="AY168" s="20" t="s">
        <v>159</v>
      </c>
      <c r="BE168" s="219">
        <f>IF(N168="základní",J168,0)</f>
        <v>0</v>
      </c>
      <c r="BF168" s="219">
        <f>IF(N168="snížená",J168,0)</f>
        <v>0</v>
      </c>
      <c r="BG168" s="219">
        <f>IF(N168="zákl. přenesená",J168,0)</f>
        <v>0</v>
      </c>
      <c r="BH168" s="219">
        <f>IF(N168="sníž. přenesená",J168,0)</f>
        <v>0</v>
      </c>
      <c r="BI168" s="219">
        <f>IF(N168="nulová",J168,0)</f>
        <v>0</v>
      </c>
      <c r="BJ168" s="20" t="s">
        <v>77</v>
      </c>
      <c r="BK168" s="219">
        <f>ROUND(I168*H168,2)</f>
        <v>0</v>
      </c>
      <c r="BL168" s="20" t="s">
        <v>166</v>
      </c>
      <c r="BM168" s="218" t="s">
        <v>326</v>
      </c>
    </row>
    <row r="169" s="12" customFormat="1" ht="25.92" customHeight="1">
      <c r="A169" s="12"/>
      <c r="B169" s="191"/>
      <c r="C169" s="192"/>
      <c r="D169" s="193" t="s">
        <v>68</v>
      </c>
      <c r="E169" s="194" t="s">
        <v>821</v>
      </c>
      <c r="F169" s="194" t="s">
        <v>3074</v>
      </c>
      <c r="G169" s="192"/>
      <c r="H169" s="192"/>
      <c r="I169" s="195"/>
      <c r="J169" s="196">
        <f>BK169</f>
        <v>0</v>
      </c>
      <c r="K169" s="192"/>
      <c r="L169" s="197"/>
      <c r="M169" s="198"/>
      <c r="N169" s="199"/>
      <c r="O169" s="199"/>
      <c r="P169" s="200">
        <f>SUM(P170:P199)</f>
        <v>0</v>
      </c>
      <c r="Q169" s="199"/>
      <c r="R169" s="200">
        <f>SUM(R170:R199)</f>
        <v>0</v>
      </c>
      <c r="S169" s="199"/>
      <c r="T169" s="201">
        <f>SUM(T170:T199)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02" t="s">
        <v>77</v>
      </c>
      <c r="AT169" s="203" t="s">
        <v>68</v>
      </c>
      <c r="AU169" s="203" t="s">
        <v>69</v>
      </c>
      <c r="AY169" s="202" t="s">
        <v>159</v>
      </c>
      <c r="BK169" s="204">
        <f>SUM(BK170:BK199)</f>
        <v>0</v>
      </c>
    </row>
    <row r="170" s="2" customFormat="1" ht="16.5" customHeight="1">
      <c r="A170" s="41"/>
      <c r="B170" s="42"/>
      <c r="C170" s="207" t="s">
        <v>564</v>
      </c>
      <c r="D170" s="207" t="s">
        <v>161</v>
      </c>
      <c r="E170" s="208" t="s">
        <v>3075</v>
      </c>
      <c r="F170" s="209" t="s">
        <v>3076</v>
      </c>
      <c r="G170" s="210" t="s">
        <v>2992</v>
      </c>
      <c r="H170" s="211">
        <v>205</v>
      </c>
      <c r="I170" s="212"/>
      <c r="J170" s="213">
        <f>ROUND(I170*H170,2)</f>
        <v>0</v>
      </c>
      <c r="K170" s="209" t="s">
        <v>2996</v>
      </c>
      <c r="L170" s="47"/>
      <c r="M170" s="214" t="s">
        <v>19</v>
      </c>
      <c r="N170" s="215" t="s">
        <v>40</v>
      </c>
      <c r="O170" s="87"/>
      <c r="P170" s="216">
        <f>O170*H170</f>
        <v>0</v>
      </c>
      <c r="Q170" s="216">
        <v>0</v>
      </c>
      <c r="R170" s="216">
        <f>Q170*H170</f>
        <v>0</v>
      </c>
      <c r="S170" s="216">
        <v>0</v>
      </c>
      <c r="T170" s="217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18" t="s">
        <v>166</v>
      </c>
      <c r="AT170" s="218" t="s">
        <v>161</v>
      </c>
      <c r="AU170" s="218" t="s">
        <v>77</v>
      </c>
      <c r="AY170" s="20" t="s">
        <v>159</v>
      </c>
      <c r="BE170" s="219">
        <f>IF(N170="základní",J170,0)</f>
        <v>0</v>
      </c>
      <c r="BF170" s="219">
        <f>IF(N170="snížená",J170,0)</f>
        <v>0</v>
      </c>
      <c r="BG170" s="219">
        <f>IF(N170="zákl. přenesená",J170,0)</f>
        <v>0</v>
      </c>
      <c r="BH170" s="219">
        <f>IF(N170="sníž. přenesená",J170,0)</f>
        <v>0</v>
      </c>
      <c r="BI170" s="219">
        <f>IF(N170="nulová",J170,0)</f>
        <v>0</v>
      </c>
      <c r="BJ170" s="20" t="s">
        <v>77</v>
      </c>
      <c r="BK170" s="219">
        <f>ROUND(I170*H170,2)</f>
        <v>0</v>
      </c>
      <c r="BL170" s="20" t="s">
        <v>166</v>
      </c>
      <c r="BM170" s="218" t="s">
        <v>1063</v>
      </c>
    </row>
    <row r="171" s="2" customFormat="1" ht="16.5" customHeight="1">
      <c r="A171" s="41"/>
      <c r="B171" s="42"/>
      <c r="C171" s="207" t="s">
        <v>569</v>
      </c>
      <c r="D171" s="207" t="s">
        <v>161</v>
      </c>
      <c r="E171" s="208" t="s">
        <v>3077</v>
      </c>
      <c r="F171" s="209" t="s">
        <v>3078</v>
      </c>
      <c r="G171" s="210" t="s">
        <v>2992</v>
      </c>
      <c r="H171" s="211">
        <v>205</v>
      </c>
      <c r="I171" s="212"/>
      <c r="J171" s="213">
        <f>ROUND(I171*H171,2)</f>
        <v>0</v>
      </c>
      <c r="K171" s="209" t="s">
        <v>2996</v>
      </c>
      <c r="L171" s="47"/>
      <c r="M171" s="214" t="s">
        <v>19</v>
      </c>
      <c r="N171" s="215" t="s">
        <v>40</v>
      </c>
      <c r="O171" s="87"/>
      <c r="P171" s="216">
        <f>O171*H171</f>
        <v>0</v>
      </c>
      <c r="Q171" s="216">
        <v>0</v>
      </c>
      <c r="R171" s="216">
        <f>Q171*H171</f>
        <v>0</v>
      </c>
      <c r="S171" s="216">
        <v>0</v>
      </c>
      <c r="T171" s="217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18" t="s">
        <v>166</v>
      </c>
      <c r="AT171" s="218" t="s">
        <v>161</v>
      </c>
      <c r="AU171" s="218" t="s">
        <v>77</v>
      </c>
      <c r="AY171" s="20" t="s">
        <v>159</v>
      </c>
      <c r="BE171" s="219">
        <f>IF(N171="základní",J171,0)</f>
        <v>0</v>
      </c>
      <c r="BF171" s="219">
        <f>IF(N171="snížená",J171,0)</f>
        <v>0</v>
      </c>
      <c r="BG171" s="219">
        <f>IF(N171="zákl. přenesená",J171,0)</f>
        <v>0</v>
      </c>
      <c r="BH171" s="219">
        <f>IF(N171="sníž. přenesená",J171,0)</f>
        <v>0</v>
      </c>
      <c r="BI171" s="219">
        <f>IF(N171="nulová",J171,0)</f>
        <v>0</v>
      </c>
      <c r="BJ171" s="20" t="s">
        <v>77</v>
      </c>
      <c r="BK171" s="219">
        <f>ROUND(I171*H171,2)</f>
        <v>0</v>
      </c>
      <c r="BL171" s="20" t="s">
        <v>166</v>
      </c>
      <c r="BM171" s="218" t="s">
        <v>1073</v>
      </c>
    </row>
    <row r="172" s="2" customFormat="1" ht="16.5" customHeight="1">
      <c r="A172" s="41"/>
      <c r="B172" s="42"/>
      <c r="C172" s="207" t="s">
        <v>591</v>
      </c>
      <c r="D172" s="207" t="s">
        <v>161</v>
      </c>
      <c r="E172" s="208" t="s">
        <v>500</v>
      </c>
      <c r="F172" s="209" t="s">
        <v>3079</v>
      </c>
      <c r="G172" s="210" t="s">
        <v>2992</v>
      </c>
      <c r="H172" s="211">
        <v>175</v>
      </c>
      <c r="I172" s="212"/>
      <c r="J172" s="213">
        <f>ROUND(I172*H172,2)</f>
        <v>0</v>
      </c>
      <c r="K172" s="209" t="s">
        <v>2993</v>
      </c>
      <c r="L172" s="47"/>
      <c r="M172" s="214" t="s">
        <v>19</v>
      </c>
      <c r="N172" s="215" t="s">
        <v>40</v>
      </c>
      <c r="O172" s="87"/>
      <c r="P172" s="216">
        <f>O172*H172</f>
        <v>0</v>
      </c>
      <c r="Q172" s="216">
        <v>0</v>
      </c>
      <c r="R172" s="216">
        <f>Q172*H172</f>
        <v>0</v>
      </c>
      <c r="S172" s="216">
        <v>0</v>
      </c>
      <c r="T172" s="217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18" t="s">
        <v>166</v>
      </c>
      <c r="AT172" s="218" t="s">
        <v>161</v>
      </c>
      <c r="AU172" s="218" t="s">
        <v>77</v>
      </c>
      <c r="AY172" s="20" t="s">
        <v>159</v>
      </c>
      <c r="BE172" s="219">
        <f>IF(N172="základní",J172,0)</f>
        <v>0</v>
      </c>
      <c r="BF172" s="219">
        <f>IF(N172="snížená",J172,0)</f>
        <v>0</v>
      </c>
      <c r="BG172" s="219">
        <f>IF(N172="zákl. přenesená",J172,0)</f>
        <v>0</v>
      </c>
      <c r="BH172" s="219">
        <f>IF(N172="sníž. přenesená",J172,0)</f>
        <v>0</v>
      </c>
      <c r="BI172" s="219">
        <f>IF(N172="nulová",J172,0)</f>
        <v>0</v>
      </c>
      <c r="BJ172" s="20" t="s">
        <v>77</v>
      </c>
      <c r="BK172" s="219">
        <f>ROUND(I172*H172,2)</f>
        <v>0</v>
      </c>
      <c r="BL172" s="20" t="s">
        <v>166</v>
      </c>
      <c r="BM172" s="218" t="s">
        <v>1092</v>
      </c>
    </row>
    <row r="173" s="2" customFormat="1" ht="16.5" customHeight="1">
      <c r="A173" s="41"/>
      <c r="B173" s="42"/>
      <c r="C173" s="207" t="s">
        <v>596</v>
      </c>
      <c r="D173" s="207" t="s">
        <v>161</v>
      </c>
      <c r="E173" s="208" t="s">
        <v>3080</v>
      </c>
      <c r="F173" s="209" t="s">
        <v>3081</v>
      </c>
      <c r="G173" s="210" t="s">
        <v>2992</v>
      </c>
      <c r="H173" s="211">
        <v>175</v>
      </c>
      <c r="I173" s="212"/>
      <c r="J173" s="213">
        <f>ROUND(I173*H173,2)</f>
        <v>0</v>
      </c>
      <c r="K173" s="209" t="s">
        <v>2996</v>
      </c>
      <c r="L173" s="47"/>
      <c r="M173" s="214" t="s">
        <v>19</v>
      </c>
      <c r="N173" s="215" t="s">
        <v>40</v>
      </c>
      <c r="O173" s="87"/>
      <c r="P173" s="216">
        <f>O173*H173</f>
        <v>0</v>
      </c>
      <c r="Q173" s="216">
        <v>0</v>
      </c>
      <c r="R173" s="216">
        <f>Q173*H173</f>
        <v>0</v>
      </c>
      <c r="S173" s="216">
        <v>0</v>
      </c>
      <c r="T173" s="217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18" t="s">
        <v>166</v>
      </c>
      <c r="AT173" s="218" t="s">
        <v>161</v>
      </c>
      <c r="AU173" s="218" t="s">
        <v>77</v>
      </c>
      <c r="AY173" s="20" t="s">
        <v>159</v>
      </c>
      <c r="BE173" s="219">
        <f>IF(N173="základní",J173,0)</f>
        <v>0</v>
      </c>
      <c r="BF173" s="219">
        <f>IF(N173="snížená",J173,0)</f>
        <v>0</v>
      </c>
      <c r="BG173" s="219">
        <f>IF(N173="zákl. přenesená",J173,0)</f>
        <v>0</v>
      </c>
      <c r="BH173" s="219">
        <f>IF(N173="sníž. přenesená",J173,0)</f>
        <v>0</v>
      </c>
      <c r="BI173" s="219">
        <f>IF(N173="nulová",J173,0)</f>
        <v>0</v>
      </c>
      <c r="BJ173" s="20" t="s">
        <v>77</v>
      </c>
      <c r="BK173" s="219">
        <f>ROUND(I173*H173,2)</f>
        <v>0</v>
      </c>
      <c r="BL173" s="20" t="s">
        <v>166</v>
      </c>
      <c r="BM173" s="218" t="s">
        <v>1103</v>
      </c>
    </row>
    <row r="174" s="2" customFormat="1" ht="16.5" customHeight="1">
      <c r="A174" s="41"/>
      <c r="B174" s="42"/>
      <c r="C174" s="207" t="s">
        <v>603</v>
      </c>
      <c r="D174" s="207" t="s">
        <v>161</v>
      </c>
      <c r="E174" s="208" t="s">
        <v>3082</v>
      </c>
      <c r="F174" s="209" t="s">
        <v>3083</v>
      </c>
      <c r="G174" s="210" t="s">
        <v>2992</v>
      </c>
      <c r="H174" s="211">
        <v>6</v>
      </c>
      <c r="I174" s="212"/>
      <c r="J174" s="213">
        <f>ROUND(I174*H174,2)</f>
        <v>0</v>
      </c>
      <c r="K174" s="209" t="s">
        <v>2996</v>
      </c>
      <c r="L174" s="47"/>
      <c r="M174" s="214" t="s">
        <v>19</v>
      </c>
      <c r="N174" s="215" t="s">
        <v>40</v>
      </c>
      <c r="O174" s="87"/>
      <c r="P174" s="216">
        <f>O174*H174</f>
        <v>0</v>
      </c>
      <c r="Q174" s="216">
        <v>0</v>
      </c>
      <c r="R174" s="216">
        <f>Q174*H174</f>
        <v>0</v>
      </c>
      <c r="S174" s="216">
        <v>0</v>
      </c>
      <c r="T174" s="217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18" t="s">
        <v>166</v>
      </c>
      <c r="AT174" s="218" t="s">
        <v>161</v>
      </c>
      <c r="AU174" s="218" t="s">
        <v>77</v>
      </c>
      <c r="AY174" s="20" t="s">
        <v>159</v>
      </c>
      <c r="BE174" s="219">
        <f>IF(N174="základní",J174,0)</f>
        <v>0</v>
      </c>
      <c r="BF174" s="219">
        <f>IF(N174="snížená",J174,0)</f>
        <v>0</v>
      </c>
      <c r="BG174" s="219">
        <f>IF(N174="zákl. přenesená",J174,0)</f>
        <v>0</v>
      </c>
      <c r="BH174" s="219">
        <f>IF(N174="sníž. přenesená",J174,0)</f>
        <v>0</v>
      </c>
      <c r="BI174" s="219">
        <f>IF(N174="nulová",J174,0)</f>
        <v>0</v>
      </c>
      <c r="BJ174" s="20" t="s">
        <v>77</v>
      </c>
      <c r="BK174" s="219">
        <f>ROUND(I174*H174,2)</f>
        <v>0</v>
      </c>
      <c r="BL174" s="20" t="s">
        <v>166</v>
      </c>
      <c r="BM174" s="218" t="s">
        <v>1113</v>
      </c>
    </row>
    <row r="175" s="2" customFormat="1" ht="16.5" customHeight="1">
      <c r="A175" s="41"/>
      <c r="B175" s="42"/>
      <c r="C175" s="207" t="s">
        <v>607</v>
      </c>
      <c r="D175" s="207" t="s">
        <v>161</v>
      </c>
      <c r="E175" s="208" t="s">
        <v>3080</v>
      </c>
      <c r="F175" s="209" t="s">
        <v>3081</v>
      </c>
      <c r="G175" s="210" t="s">
        <v>2992</v>
      </c>
      <c r="H175" s="211">
        <v>6</v>
      </c>
      <c r="I175" s="212"/>
      <c r="J175" s="213">
        <f>ROUND(I175*H175,2)</f>
        <v>0</v>
      </c>
      <c r="K175" s="209" t="s">
        <v>2996</v>
      </c>
      <c r="L175" s="47"/>
      <c r="M175" s="214" t="s">
        <v>19</v>
      </c>
      <c r="N175" s="215" t="s">
        <v>40</v>
      </c>
      <c r="O175" s="87"/>
      <c r="P175" s="216">
        <f>O175*H175</f>
        <v>0</v>
      </c>
      <c r="Q175" s="216">
        <v>0</v>
      </c>
      <c r="R175" s="216">
        <f>Q175*H175</f>
        <v>0</v>
      </c>
      <c r="S175" s="216">
        <v>0</v>
      </c>
      <c r="T175" s="217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18" t="s">
        <v>166</v>
      </c>
      <c r="AT175" s="218" t="s">
        <v>161</v>
      </c>
      <c r="AU175" s="218" t="s">
        <v>77</v>
      </c>
      <c r="AY175" s="20" t="s">
        <v>159</v>
      </c>
      <c r="BE175" s="219">
        <f>IF(N175="základní",J175,0)</f>
        <v>0</v>
      </c>
      <c r="BF175" s="219">
        <f>IF(N175="snížená",J175,0)</f>
        <v>0</v>
      </c>
      <c r="BG175" s="219">
        <f>IF(N175="zákl. přenesená",J175,0)</f>
        <v>0</v>
      </c>
      <c r="BH175" s="219">
        <f>IF(N175="sníž. přenesená",J175,0)</f>
        <v>0</v>
      </c>
      <c r="BI175" s="219">
        <f>IF(N175="nulová",J175,0)</f>
        <v>0</v>
      </c>
      <c r="BJ175" s="20" t="s">
        <v>77</v>
      </c>
      <c r="BK175" s="219">
        <f>ROUND(I175*H175,2)</f>
        <v>0</v>
      </c>
      <c r="BL175" s="20" t="s">
        <v>166</v>
      </c>
      <c r="BM175" s="218" t="s">
        <v>1127</v>
      </c>
    </row>
    <row r="176" s="2" customFormat="1" ht="16.5" customHeight="1">
      <c r="A176" s="41"/>
      <c r="B176" s="42"/>
      <c r="C176" s="207" t="s">
        <v>613</v>
      </c>
      <c r="D176" s="207" t="s">
        <v>161</v>
      </c>
      <c r="E176" s="208" t="s">
        <v>3084</v>
      </c>
      <c r="F176" s="209" t="s">
        <v>3085</v>
      </c>
      <c r="G176" s="210" t="s">
        <v>2992</v>
      </c>
      <c r="H176" s="211">
        <v>1</v>
      </c>
      <c r="I176" s="212"/>
      <c r="J176" s="213">
        <f>ROUND(I176*H176,2)</f>
        <v>0</v>
      </c>
      <c r="K176" s="209" t="s">
        <v>2996</v>
      </c>
      <c r="L176" s="47"/>
      <c r="M176" s="214" t="s">
        <v>19</v>
      </c>
      <c r="N176" s="215" t="s">
        <v>40</v>
      </c>
      <c r="O176" s="87"/>
      <c r="P176" s="216">
        <f>O176*H176</f>
        <v>0</v>
      </c>
      <c r="Q176" s="216">
        <v>0</v>
      </c>
      <c r="R176" s="216">
        <f>Q176*H176</f>
        <v>0</v>
      </c>
      <c r="S176" s="216">
        <v>0</v>
      </c>
      <c r="T176" s="217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18" t="s">
        <v>166</v>
      </c>
      <c r="AT176" s="218" t="s">
        <v>161</v>
      </c>
      <c r="AU176" s="218" t="s">
        <v>77</v>
      </c>
      <c r="AY176" s="20" t="s">
        <v>159</v>
      </c>
      <c r="BE176" s="219">
        <f>IF(N176="základní",J176,0)</f>
        <v>0</v>
      </c>
      <c r="BF176" s="219">
        <f>IF(N176="snížená",J176,0)</f>
        <v>0</v>
      </c>
      <c r="BG176" s="219">
        <f>IF(N176="zákl. přenesená",J176,0)</f>
        <v>0</v>
      </c>
      <c r="BH176" s="219">
        <f>IF(N176="sníž. přenesená",J176,0)</f>
        <v>0</v>
      </c>
      <c r="BI176" s="219">
        <f>IF(N176="nulová",J176,0)</f>
        <v>0</v>
      </c>
      <c r="BJ176" s="20" t="s">
        <v>77</v>
      </c>
      <c r="BK176" s="219">
        <f>ROUND(I176*H176,2)</f>
        <v>0</v>
      </c>
      <c r="BL176" s="20" t="s">
        <v>166</v>
      </c>
      <c r="BM176" s="218" t="s">
        <v>1142</v>
      </c>
    </row>
    <row r="177" s="2" customFormat="1" ht="16.5" customHeight="1">
      <c r="A177" s="41"/>
      <c r="B177" s="42"/>
      <c r="C177" s="207" t="s">
        <v>619</v>
      </c>
      <c r="D177" s="207" t="s">
        <v>161</v>
      </c>
      <c r="E177" s="208" t="s">
        <v>3086</v>
      </c>
      <c r="F177" s="209" t="s">
        <v>3087</v>
      </c>
      <c r="G177" s="210" t="s">
        <v>2992</v>
      </c>
      <c r="H177" s="211">
        <v>1</v>
      </c>
      <c r="I177" s="212"/>
      <c r="J177" s="213">
        <f>ROUND(I177*H177,2)</f>
        <v>0</v>
      </c>
      <c r="K177" s="209" t="s">
        <v>2996</v>
      </c>
      <c r="L177" s="47"/>
      <c r="M177" s="214" t="s">
        <v>19</v>
      </c>
      <c r="N177" s="215" t="s">
        <v>40</v>
      </c>
      <c r="O177" s="87"/>
      <c r="P177" s="216">
        <f>O177*H177</f>
        <v>0</v>
      </c>
      <c r="Q177" s="216">
        <v>0</v>
      </c>
      <c r="R177" s="216">
        <f>Q177*H177</f>
        <v>0</v>
      </c>
      <c r="S177" s="216">
        <v>0</v>
      </c>
      <c r="T177" s="217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18" t="s">
        <v>166</v>
      </c>
      <c r="AT177" s="218" t="s">
        <v>161</v>
      </c>
      <c r="AU177" s="218" t="s">
        <v>77</v>
      </c>
      <c r="AY177" s="20" t="s">
        <v>159</v>
      </c>
      <c r="BE177" s="219">
        <f>IF(N177="základní",J177,0)</f>
        <v>0</v>
      </c>
      <c r="BF177" s="219">
        <f>IF(N177="snížená",J177,0)</f>
        <v>0</v>
      </c>
      <c r="BG177" s="219">
        <f>IF(N177="zákl. přenesená",J177,0)</f>
        <v>0</v>
      </c>
      <c r="BH177" s="219">
        <f>IF(N177="sníž. přenesená",J177,0)</f>
        <v>0</v>
      </c>
      <c r="BI177" s="219">
        <f>IF(N177="nulová",J177,0)</f>
        <v>0</v>
      </c>
      <c r="BJ177" s="20" t="s">
        <v>77</v>
      </c>
      <c r="BK177" s="219">
        <f>ROUND(I177*H177,2)</f>
        <v>0</v>
      </c>
      <c r="BL177" s="20" t="s">
        <v>166</v>
      </c>
      <c r="BM177" s="218" t="s">
        <v>1150</v>
      </c>
    </row>
    <row r="178" s="2" customFormat="1" ht="16.5" customHeight="1">
      <c r="A178" s="41"/>
      <c r="B178" s="42"/>
      <c r="C178" s="207" t="s">
        <v>650</v>
      </c>
      <c r="D178" s="207" t="s">
        <v>161</v>
      </c>
      <c r="E178" s="208" t="s">
        <v>3088</v>
      </c>
      <c r="F178" s="209" t="s">
        <v>3083</v>
      </c>
      <c r="G178" s="210" t="s">
        <v>2992</v>
      </c>
      <c r="H178" s="211">
        <v>1</v>
      </c>
      <c r="I178" s="212"/>
      <c r="J178" s="213">
        <f>ROUND(I178*H178,2)</f>
        <v>0</v>
      </c>
      <c r="K178" s="209" t="s">
        <v>2996</v>
      </c>
      <c r="L178" s="47"/>
      <c r="M178" s="214" t="s">
        <v>19</v>
      </c>
      <c r="N178" s="215" t="s">
        <v>40</v>
      </c>
      <c r="O178" s="87"/>
      <c r="P178" s="216">
        <f>O178*H178</f>
        <v>0</v>
      </c>
      <c r="Q178" s="216">
        <v>0</v>
      </c>
      <c r="R178" s="216">
        <f>Q178*H178</f>
        <v>0</v>
      </c>
      <c r="S178" s="216">
        <v>0</v>
      </c>
      <c r="T178" s="217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18" t="s">
        <v>166</v>
      </c>
      <c r="AT178" s="218" t="s">
        <v>161</v>
      </c>
      <c r="AU178" s="218" t="s">
        <v>77</v>
      </c>
      <c r="AY178" s="20" t="s">
        <v>159</v>
      </c>
      <c r="BE178" s="219">
        <f>IF(N178="základní",J178,0)</f>
        <v>0</v>
      </c>
      <c r="BF178" s="219">
        <f>IF(N178="snížená",J178,0)</f>
        <v>0</v>
      </c>
      <c r="BG178" s="219">
        <f>IF(N178="zákl. přenesená",J178,0)</f>
        <v>0</v>
      </c>
      <c r="BH178" s="219">
        <f>IF(N178="sníž. přenesená",J178,0)</f>
        <v>0</v>
      </c>
      <c r="BI178" s="219">
        <f>IF(N178="nulová",J178,0)</f>
        <v>0</v>
      </c>
      <c r="BJ178" s="20" t="s">
        <v>77</v>
      </c>
      <c r="BK178" s="219">
        <f>ROUND(I178*H178,2)</f>
        <v>0</v>
      </c>
      <c r="BL178" s="20" t="s">
        <v>166</v>
      </c>
      <c r="BM178" s="218" t="s">
        <v>1162</v>
      </c>
    </row>
    <row r="179" s="2" customFormat="1" ht="16.5" customHeight="1">
      <c r="A179" s="41"/>
      <c r="B179" s="42"/>
      <c r="C179" s="207" t="s">
        <v>658</v>
      </c>
      <c r="D179" s="207" t="s">
        <v>161</v>
      </c>
      <c r="E179" s="208" t="s">
        <v>3086</v>
      </c>
      <c r="F179" s="209" t="s">
        <v>3087</v>
      </c>
      <c r="G179" s="210" t="s">
        <v>2992</v>
      </c>
      <c r="H179" s="211">
        <v>1</v>
      </c>
      <c r="I179" s="212"/>
      <c r="J179" s="213">
        <f>ROUND(I179*H179,2)</f>
        <v>0</v>
      </c>
      <c r="K179" s="209" t="s">
        <v>2996</v>
      </c>
      <c r="L179" s="47"/>
      <c r="M179" s="214" t="s">
        <v>19</v>
      </c>
      <c r="N179" s="215" t="s">
        <v>40</v>
      </c>
      <c r="O179" s="87"/>
      <c r="P179" s="216">
        <f>O179*H179</f>
        <v>0</v>
      </c>
      <c r="Q179" s="216">
        <v>0</v>
      </c>
      <c r="R179" s="216">
        <f>Q179*H179</f>
        <v>0</v>
      </c>
      <c r="S179" s="216">
        <v>0</v>
      </c>
      <c r="T179" s="217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18" t="s">
        <v>166</v>
      </c>
      <c r="AT179" s="218" t="s">
        <v>161</v>
      </c>
      <c r="AU179" s="218" t="s">
        <v>77</v>
      </c>
      <c r="AY179" s="20" t="s">
        <v>159</v>
      </c>
      <c r="BE179" s="219">
        <f>IF(N179="základní",J179,0)</f>
        <v>0</v>
      </c>
      <c r="BF179" s="219">
        <f>IF(N179="snížená",J179,0)</f>
        <v>0</v>
      </c>
      <c r="BG179" s="219">
        <f>IF(N179="zákl. přenesená",J179,0)</f>
        <v>0</v>
      </c>
      <c r="BH179" s="219">
        <f>IF(N179="sníž. přenesená",J179,0)</f>
        <v>0</v>
      </c>
      <c r="BI179" s="219">
        <f>IF(N179="nulová",J179,0)</f>
        <v>0</v>
      </c>
      <c r="BJ179" s="20" t="s">
        <v>77</v>
      </c>
      <c r="BK179" s="219">
        <f>ROUND(I179*H179,2)</f>
        <v>0</v>
      </c>
      <c r="BL179" s="20" t="s">
        <v>166</v>
      </c>
      <c r="BM179" s="218" t="s">
        <v>1175</v>
      </c>
    </row>
    <row r="180" s="2" customFormat="1" ht="16.5" customHeight="1">
      <c r="A180" s="41"/>
      <c r="B180" s="42"/>
      <c r="C180" s="207" t="s">
        <v>663</v>
      </c>
      <c r="D180" s="207" t="s">
        <v>161</v>
      </c>
      <c r="E180" s="208" t="s">
        <v>505</v>
      </c>
      <c r="F180" s="209" t="s">
        <v>3089</v>
      </c>
      <c r="G180" s="210" t="s">
        <v>2992</v>
      </c>
      <c r="H180" s="211">
        <v>6</v>
      </c>
      <c r="I180" s="212"/>
      <c r="J180" s="213">
        <f>ROUND(I180*H180,2)</f>
        <v>0</v>
      </c>
      <c r="K180" s="209" t="s">
        <v>2993</v>
      </c>
      <c r="L180" s="47"/>
      <c r="M180" s="214" t="s">
        <v>19</v>
      </c>
      <c r="N180" s="215" t="s">
        <v>40</v>
      </c>
      <c r="O180" s="87"/>
      <c r="P180" s="216">
        <f>O180*H180</f>
        <v>0</v>
      </c>
      <c r="Q180" s="216">
        <v>0</v>
      </c>
      <c r="R180" s="216">
        <f>Q180*H180</f>
        <v>0</v>
      </c>
      <c r="S180" s="216">
        <v>0</v>
      </c>
      <c r="T180" s="217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18" t="s">
        <v>166</v>
      </c>
      <c r="AT180" s="218" t="s">
        <v>161</v>
      </c>
      <c r="AU180" s="218" t="s">
        <v>77</v>
      </c>
      <c r="AY180" s="20" t="s">
        <v>159</v>
      </c>
      <c r="BE180" s="219">
        <f>IF(N180="základní",J180,0)</f>
        <v>0</v>
      </c>
      <c r="BF180" s="219">
        <f>IF(N180="snížená",J180,0)</f>
        <v>0</v>
      </c>
      <c r="BG180" s="219">
        <f>IF(N180="zákl. přenesená",J180,0)</f>
        <v>0</v>
      </c>
      <c r="BH180" s="219">
        <f>IF(N180="sníž. přenesená",J180,0)</f>
        <v>0</v>
      </c>
      <c r="BI180" s="219">
        <f>IF(N180="nulová",J180,0)</f>
        <v>0</v>
      </c>
      <c r="BJ180" s="20" t="s">
        <v>77</v>
      </c>
      <c r="BK180" s="219">
        <f>ROUND(I180*H180,2)</f>
        <v>0</v>
      </c>
      <c r="BL180" s="20" t="s">
        <v>166</v>
      </c>
      <c r="BM180" s="218" t="s">
        <v>1187</v>
      </c>
    </row>
    <row r="181" s="2" customFormat="1" ht="16.5" customHeight="1">
      <c r="A181" s="41"/>
      <c r="B181" s="42"/>
      <c r="C181" s="207" t="s">
        <v>668</v>
      </c>
      <c r="D181" s="207" t="s">
        <v>161</v>
      </c>
      <c r="E181" s="208" t="s">
        <v>3090</v>
      </c>
      <c r="F181" s="209" t="s">
        <v>3091</v>
      </c>
      <c r="G181" s="210" t="s">
        <v>2992</v>
      </c>
      <c r="H181" s="211">
        <v>6</v>
      </c>
      <c r="I181" s="212"/>
      <c r="J181" s="213">
        <f>ROUND(I181*H181,2)</f>
        <v>0</v>
      </c>
      <c r="K181" s="209" t="s">
        <v>2996</v>
      </c>
      <c r="L181" s="47"/>
      <c r="M181" s="214" t="s">
        <v>19</v>
      </c>
      <c r="N181" s="215" t="s">
        <v>40</v>
      </c>
      <c r="O181" s="87"/>
      <c r="P181" s="216">
        <f>O181*H181</f>
        <v>0</v>
      </c>
      <c r="Q181" s="216">
        <v>0</v>
      </c>
      <c r="R181" s="216">
        <f>Q181*H181</f>
        <v>0</v>
      </c>
      <c r="S181" s="216">
        <v>0</v>
      </c>
      <c r="T181" s="217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18" t="s">
        <v>166</v>
      </c>
      <c r="AT181" s="218" t="s">
        <v>161</v>
      </c>
      <c r="AU181" s="218" t="s">
        <v>77</v>
      </c>
      <c r="AY181" s="20" t="s">
        <v>159</v>
      </c>
      <c r="BE181" s="219">
        <f>IF(N181="základní",J181,0)</f>
        <v>0</v>
      </c>
      <c r="BF181" s="219">
        <f>IF(N181="snížená",J181,0)</f>
        <v>0</v>
      </c>
      <c r="BG181" s="219">
        <f>IF(N181="zákl. přenesená",J181,0)</f>
        <v>0</v>
      </c>
      <c r="BH181" s="219">
        <f>IF(N181="sníž. přenesená",J181,0)</f>
        <v>0</v>
      </c>
      <c r="BI181" s="219">
        <f>IF(N181="nulová",J181,0)</f>
        <v>0</v>
      </c>
      <c r="BJ181" s="20" t="s">
        <v>77</v>
      </c>
      <c r="BK181" s="219">
        <f>ROUND(I181*H181,2)</f>
        <v>0</v>
      </c>
      <c r="BL181" s="20" t="s">
        <v>166</v>
      </c>
      <c r="BM181" s="218" t="s">
        <v>1208</v>
      </c>
    </row>
    <row r="182" s="2" customFormat="1" ht="21.75" customHeight="1">
      <c r="A182" s="41"/>
      <c r="B182" s="42"/>
      <c r="C182" s="207" t="s">
        <v>674</v>
      </c>
      <c r="D182" s="207" t="s">
        <v>161</v>
      </c>
      <c r="E182" s="208" t="s">
        <v>511</v>
      </c>
      <c r="F182" s="209" t="s">
        <v>3092</v>
      </c>
      <c r="G182" s="210" t="s">
        <v>2992</v>
      </c>
      <c r="H182" s="211">
        <v>11</v>
      </c>
      <c r="I182" s="212"/>
      <c r="J182" s="213">
        <f>ROUND(I182*H182,2)</f>
        <v>0</v>
      </c>
      <c r="K182" s="209" t="s">
        <v>2993</v>
      </c>
      <c r="L182" s="47"/>
      <c r="M182" s="214" t="s">
        <v>19</v>
      </c>
      <c r="N182" s="215" t="s">
        <v>40</v>
      </c>
      <c r="O182" s="87"/>
      <c r="P182" s="216">
        <f>O182*H182</f>
        <v>0</v>
      </c>
      <c r="Q182" s="216">
        <v>0</v>
      </c>
      <c r="R182" s="216">
        <f>Q182*H182</f>
        <v>0</v>
      </c>
      <c r="S182" s="216">
        <v>0</v>
      </c>
      <c r="T182" s="217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18" t="s">
        <v>166</v>
      </c>
      <c r="AT182" s="218" t="s">
        <v>161</v>
      </c>
      <c r="AU182" s="218" t="s">
        <v>77</v>
      </c>
      <c r="AY182" s="20" t="s">
        <v>159</v>
      </c>
      <c r="BE182" s="219">
        <f>IF(N182="základní",J182,0)</f>
        <v>0</v>
      </c>
      <c r="BF182" s="219">
        <f>IF(N182="snížená",J182,0)</f>
        <v>0</v>
      </c>
      <c r="BG182" s="219">
        <f>IF(N182="zákl. přenesená",J182,0)</f>
        <v>0</v>
      </c>
      <c r="BH182" s="219">
        <f>IF(N182="sníž. přenesená",J182,0)</f>
        <v>0</v>
      </c>
      <c r="BI182" s="219">
        <f>IF(N182="nulová",J182,0)</f>
        <v>0</v>
      </c>
      <c r="BJ182" s="20" t="s">
        <v>77</v>
      </c>
      <c r="BK182" s="219">
        <f>ROUND(I182*H182,2)</f>
        <v>0</v>
      </c>
      <c r="BL182" s="20" t="s">
        <v>166</v>
      </c>
      <c r="BM182" s="218" t="s">
        <v>1225</v>
      </c>
    </row>
    <row r="183" s="2" customFormat="1" ht="16.5" customHeight="1">
      <c r="A183" s="41"/>
      <c r="B183" s="42"/>
      <c r="C183" s="207" t="s">
        <v>680</v>
      </c>
      <c r="D183" s="207" t="s">
        <v>161</v>
      </c>
      <c r="E183" s="208" t="s">
        <v>3093</v>
      </c>
      <c r="F183" s="209" t="s">
        <v>3094</v>
      </c>
      <c r="G183" s="210" t="s">
        <v>2992</v>
      </c>
      <c r="H183" s="211">
        <v>11</v>
      </c>
      <c r="I183" s="212"/>
      <c r="J183" s="213">
        <f>ROUND(I183*H183,2)</f>
        <v>0</v>
      </c>
      <c r="K183" s="209" t="s">
        <v>2996</v>
      </c>
      <c r="L183" s="47"/>
      <c r="M183" s="214" t="s">
        <v>19</v>
      </c>
      <c r="N183" s="215" t="s">
        <v>40</v>
      </c>
      <c r="O183" s="87"/>
      <c r="P183" s="216">
        <f>O183*H183</f>
        <v>0</v>
      </c>
      <c r="Q183" s="216">
        <v>0</v>
      </c>
      <c r="R183" s="216">
        <f>Q183*H183</f>
        <v>0</v>
      </c>
      <c r="S183" s="216">
        <v>0</v>
      </c>
      <c r="T183" s="217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18" t="s">
        <v>166</v>
      </c>
      <c r="AT183" s="218" t="s">
        <v>161</v>
      </c>
      <c r="AU183" s="218" t="s">
        <v>77</v>
      </c>
      <c r="AY183" s="20" t="s">
        <v>159</v>
      </c>
      <c r="BE183" s="219">
        <f>IF(N183="základní",J183,0)</f>
        <v>0</v>
      </c>
      <c r="BF183" s="219">
        <f>IF(N183="snížená",J183,0)</f>
        <v>0</v>
      </c>
      <c r="BG183" s="219">
        <f>IF(N183="zákl. přenesená",J183,0)</f>
        <v>0</v>
      </c>
      <c r="BH183" s="219">
        <f>IF(N183="sníž. přenesená",J183,0)</f>
        <v>0</v>
      </c>
      <c r="BI183" s="219">
        <f>IF(N183="nulová",J183,0)</f>
        <v>0</v>
      </c>
      <c r="BJ183" s="20" t="s">
        <v>77</v>
      </c>
      <c r="BK183" s="219">
        <f>ROUND(I183*H183,2)</f>
        <v>0</v>
      </c>
      <c r="BL183" s="20" t="s">
        <v>166</v>
      </c>
      <c r="BM183" s="218" t="s">
        <v>1238</v>
      </c>
    </row>
    <row r="184" s="2" customFormat="1" ht="16.5" customHeight="1">
      <c r="A184" s="41"/>
      <c r="B184" s="42"/>
      <c r="C184" s="207" t="s">
        <v>686</v>
      </c>
      <c r="D184" s="207" t="s">
        <v>161</v>
      </c>
      <c r="E184" s="208" t="s">
        <v>516</v>
      </c>
      <c r="F184" s="209" t="s">
        <v>3095</v>
      </c>
      <c r="G184" s="210" t="s">
        <v>2992</v>
      </c>
      <c r="H184" s="211">
        <v>14</v>
      </c>
      <c r="I184" s="212"/>
      <c r="J184" s="213">
        <f>ROUND(I184*H184,2)</f>
        <v>0</v>
      </c>
      <c r="K184" s="209" t="s">
        <v>2993</v>
      </c>
      <c r="L184" s="47"/>
      <c r="M184" s="214" t="s">
        <v>19</v>
      </c>
      <c r="N184" s="215" t="s">
        <v>40</v>
      </c>
      <c r="O184" s="87"/>
      <c r="P184" s="216">
        <f>O184*H184</f>
        <v>0</v>
      </c>
      <c r="Q184" s="216">
        <v>0</v>
      </c>
      <c r="R184" s="216">
        <f>Q184*H184</f>
        <v>0</v>
      </c>
      <c r="S184" s="216">
        <v>0</v>
      </c>
      <c r="T184" s="217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18" t="s">
        <v>166</v>
      </c>
      <c r="AT184" s="218" t="s">
        <v>161</v>
      </c>
      <c r="AU184" s="218" t="s">
        <v>77</v>
      </c>
      <c r="AY184" s="20" t="s">
        <v>159</v>
      </c>
      <c r="BE184" s="219">
        <f>IF(N184="základní",J184,0)</f>
        <v>0</v>
      </c>
      <c r="BF184" s="219">
        <f>IF(N184="snížená",J184,0)</f>
        <v>0</v>
      </c>
      <c r="BG184" s="219">
        <f>IF(N184="zákl. přenesená",J184,0)</f>
        <v>0</v>
      </c>
      <c r="BH184" s="219">
        <f>IF(N184="sníž. přenesená",J184,0)</f>
        <v>0</v>
      </c>
      <c r="BI184" s="219">
        <f>IF(N184="nulová",J184,0)</f>
        <v>0</v>
      </c>
      <c r="BJ184" s="20" t="s">
        <v>77</v>
      </c>
      <c r="BK184" s="219">
        <f>ROUND(I184*H184,2)</f>
        <v>0</v>
      </c>
      <c r="BL184" s="20" t="s">
        <v>166</v>
      </c>
      <c r="BM184" s="218" t="s">
        <v>494</v>
      </c>
    </row>
    <row r="185" s="2" customFormat="1" ht="16.5" customHeight="1">
      <c r="A185" s="41"/>
      <c r="B185" s="42"/>
      <c r="C185" s="207" t="s">
        <v>693</v>
      </c>
      <c r="D185" s="207" t="s">
        <v>161</v>
      </c>
      <c r="E185" s="208" t="s">
        <v>520</v>
      </c>
      <c r="F185" s="209" t="s">
        <v>3096</v>
      </c>
      <c r="G185" s="210" t="s">
        <v>2992</v>
      </c>
      <c r="H185" s="211">
        <v>14</v>
      </c>
      <c r="I185" s="212"/>
      <c r="J185" s="213">
        <f>ROUND(I185*H185,2)</f>
        <v>0</v>
      </c>
      <c r="K185" s="209" t="s">
        <v>2993</v>
      </c>
      <c r="L185" s="47"/>
      <c r="M185" s="214" t="s">
        <v>19</v>
      </c>
      <c r="N185" s="215" t="s">
        <v>40</v>
      </c>
      <c r="O185" s="87"/>
      <c r="P185" s="216">
        <f>O185*H185</f>
        <v>0</v>
      </c>
      <c r="Q185" s="216">
        <v>0</v>
      </c>
      <c r="R185" s="216">
        <f>Q185*H185</f>
        <v>0</v>
      </c>
      <c r="S185" s="216">
        <v>0</v>
      </c>
      <c r="T185" s="217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18" t="s">
        <v>166</v>
      </c>
      <c r="AT185" s="218" t="s">
        <v>161</v>
      </c>
      <c r="AU185" s="218" t="s">
        <v>77</v>
      </c>
      <c r="AY185" s="20" t="s">
        <v>159</v>
      </c>
      <c r="BE185" s="219">
        <f>IF(N185="základní",J185,0)</f>
        <v>0</v>
      </c>
      <c r="BF185" s="219">
        <f>IF(N185="snížená",J185,0)</f>
        <v>0</v>
      </c>
      <c r="BG185" s="219">
        <f>IF(N185="zákl. přenesená",J185,0)</f>
        <v>0</v>
      </c>
      <c r="BH185" s="219">
        <f>IF(N185="sníž. přenesená",J185,0)</f>
        <v>0</v>
      </c>
      <c r="BI185" s="219">
        <f>IF(N185="nulová",J185,0)</f>
        <v>0</v>
      </c>
      <c r="BJ185" s="20" t="s">
        <v>77</v>
      </c>
      <c r="BK185" s="219">
        <f>ROUND(I185*H185,2)</f>
        <v>0</v>
      </c>
      <c r="BL185" s="20" t="s">
        <v>166</v>
      </c>
      <c r="BM185" s="218" t="s">
        <v>1261</v>
      </c>
    </row>
    <row r="186" s="2" customFormat="1" ht="16.5" customHeight="1">
      <c r="A186" s="41"/>
      <c r="B186" s="42"/>
      <c r="C186" s="207" t="s">
        <v>698</v>
      </c>
      <c r="D186" s="207" t="s">
        <v>161</v>
      </c>
      <c r="E186" s="208" t="s">
        <v>525</v>
      </c>
      <c r="F186" s="209" t="s">
        <v>3097</v>
      </c>
      <c r="G186" s="210" t="s">
        <v>2992</v>
      </c>
      <c r="H186" s="211">
        <v>11</v>
      </c>
      <c r="I186" s="212"/>
      <c r="J186" s="213">
        <f>ROUND(I186*H186,2)</f>
        <v>0</v>
      </c>
      <c r="K186" s="209" t="s">
        <v>2993</v>
      </c>
      <c r="L186" s="47"/>
      <c r="M186" s="214" t="s">
        <v>19</v>
      </c>
      <c r="N186" s="215" t="s">
        <v>40</v>
      </c>
      <c r="O186" s="87"/>
      <c r="P186" s="216">
        <f>O186*H186</f>
        <v>0</v>
      </c>
      <c r="Q186" s="216">
        <v>0</v>
      </c>
      <c r="R186" s="216">
        <f>Q186*H186</f>
        <v>0</v>
      </c>
      <c r="S186" s="216">
        <v>0</v>
      </c>
      <c r="T186" s="217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18" t="s">
        <v>166</v>
      </c>
      <c r="AT186" s="218" t="s">
        <v>161</v>
      </c>
      <c r="AU186" s="218" t="s">
        <v>77</v>
      </c>
      <c r="AY186" s="20" t="s">
        <v>159</v>
      </c>
      <c r="BE186" s="219">
        <f>IF(N186="základní",J186,0)</f>
        <v>0</v>
      </c>
      <c r="BF186" s="219">
        <f>IF(N186="snížená",J186,0)</f>
        <v>0</v>
      </c>
      <c r="BG186" s="219">
        <f>IF(N186="zákl. přenesená",J186,0)</f>
        <v>0</v>
      </c>
      <c r="BH186" s="219">
        <f>IF(N186="sníž. přenesená",J186,0)</f>
        <v>0</v>
      </c>
      <c r="BI186" s="219">
        <f>IF(N186="nulová",J186,0)</f>
        <v>0</v>
      </c>
      <c r="BJ186" s="20" t="s">
        <v>77</v>
      </c>
      <c r="BK186" s="219">
        <f>ROUND(I186*H186,2)</f>
        <v>0</v>
      </c>
      <c r="BL186" s="20" t="s">
        <v>166</v>
      </c>
      <c r="BM186" s="218" t="s">
        <v>1272</v>
      </c>
    </row>
    <row r="187" s="2" customFormat="1" ht="16.5" customHeight="1">
      <c r="A187" s="41"/>
      <c r="B187" s="42"/>
      <c r="C187" s="207" t="s">
        <v>704</v>
      </c>
      <c r="D187" s="207" t="s">
        <v>161</v>
      </c>
      <c r="E187" s="208" t="s">
        <v>529</v>
      </c>
      <c r="F187" s="209" t="s">
        <v>3096</v>
      </c>
      <c r="G187" s="210" t="s">
        <v>2992</v>
      </c>
      <c r="H187" s="211">
        <v>11</v>
      </c>
      <c r="I187" s="212"/>
      <c r="J187" s="213">
        <f>ROUND(I187*H187,2)</f>
        <v>0</v>
      </c>
      <c r="K187" s="209" t="s">
        <v>2993</v>
      </c>
      <c r="L187" s="47"/>
      <c r="M187" s="214" t="s">
        <v>19</v>
      </c>
      <c r="N187" s="215" t="s">
        <v>40</v>
      </c>
      <c r="O187" s="87"/>
      <c r="P187" s="216">
        <f>O187*H187</f>
        <v>0</v>
      </c>
      <c r="Q187" s="216">
        <v>0</v>
      </c>
      <c r="R187" s="216">
        <f>Q187*H187</f>
        <v>0</v>
      </c>
      <c r="S187" s="216">
        <v>0</v>
      </c>
      <c r="T187" s="217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18" t="s">
        <v>166</v>
      </c>
      <c r="AT187" s="218" t="s">
        <v>161</v>
      </c>
      <c r="AU187" s="218" t="s">
        <v>77</v>
      </c>
      <c r="AY187" s="20" t="s">
        <v>159</v>
      </c>
      <c r="BE187" s="219">
        <f>IF(N187="základní",J187,0)</f>
        <v>0</v>
      </c>
      <c r="BF187" s="219">
        <f>IF(N187="snížená",J187,0)</f>
        <v>0</v>
      </c>
      <c r="BG187" s="219">
        <f>IF(N187="zákl. přenesená",J187,0)</f>
        <v>0</v>
      </c>
      <c r="BH187" s="219">
        <f>IF(N187="sníž. přenesená",J187,0)</f>
        <v>0</v>
      </c>
      <c r="BI187" s="219">
        <f>IF(N187="nulová",J187,0)</f>
        <v>0</v>
      </c>
      <c r="BJ187" s="20" t="s">
        <v>77</v>
      </c>
      <c r="BK187" s="219">
        <f>ROUND(I187*H187,2)</f>
        <v>0</v>
      </c>
      <c r="BL187" s="20" t="s">
        <v>166</v>
      </c>
      <c r="BM187" s="218" t="s">
        <v>1285</v>
      </c>
    </row>
    <row r="188" s="2" customFormat="1" ht="16.5" customHeight="1">
      <c r="A188" s="41"/>
      <c r="B188" s="42"/>
      <c r="C188" s="207" t="s">
        <v>709</v>
      </c>
      <c r="D188" s="207" t="s">
        <v>161</v>
      </c>
      <c r="E188" s="208" t="s">
        <v>534</v>
      </c>
      <c r="F188" s="209" t="s">
        <v>3098</v>
      </c>
      <c r="G188" s="210" t="s">
        <v>2992</v>
      </c>
      <c r="H188" s="211">
        <v>86</v>
      </c>
      <c r="I188" s="212"/>
      <c r="J188" s="213">
        <f>ROUND(I188*H188,2)</f>
        <v>0</v>
      </c>
      <c r="K188" s="209" t="s">
        <v>2993</v>
      </c>
      <c r="L188" s="47"/>
      <c r="M188" s="214" t="s">
        <v>19</v>
      </c>
      <c r="N188" s="215" t="s">
        <v>40</v>
      </c>
      <c r="O188" s="87"/>
      <c r="P188" s="216">
        <f>O188*H188</f>
        <v>0</v>
      </c>
      <c r="Q188" s="216">
        <v>0</v>
      </c>
      <c r="R188" s="216">
        <f>Q188*H188</f>
        <v>0</v>
      </c>
      <c r="S188" s="216">
        <v>0</v>
      </c>
      <c r="T188" s="217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18" t="s">
        <v>166</v>
      </c>
      <c r="AT188" s="218" t="s">
        <v>161</v>
      </c>
      <c r="AU188" s="218" t="s">
        <v>77</v>
      </c>
      <c r="AY188" s="20" t="s">
        <v>159</v>
      </c>
      <c r="BE188" s="219">
        <f>IF(N188="základní",J188,0)</f>
        <v>0</v>
      </c>
      <c r="BF188" s="219">
        <f>IF(N188="snížená",J188,0)</f>
        <v>0</v>
      </c>
      <c r="BG188" s="219">
        <f>IF(N188="zákl. přenesená",J188,0)</f>
        <v>0</v>
      </c>
      <c r="BH188" s="219">
        <f>IF(N188="sníž. přenesená",J188,0)</f>
        <v>0</v>
      </c>
      <c r="BI188" s="219">
        <f>IF(N188="nulová",J188,0)</f>
        <v>0</v>
      </c>
      <c r="BJ188" s="20" t="s">
        <v>77</v>
      </c>
      <c r="BK188" s="219">
        <f>ROUND(I188*H188,2)</f>
        <v>0</v>
      </c>
      <c r="BL188" s="20" t="s">
        <v>166</v>
      </c>
      <c r="BM188" s="218" t="s">
        <v>1296</v>
      </c>
    </row>
    <row r="189" s="2" customFormat="1" ht="16.5" customHeight="1">
      <c r="A189" s="41"/>
      <c r="B189" s="42"/>
      <c r="C189" s="207" t="s">
        <v>101</v>
      </c>
      <c r="D189" s="207" t="s">
        <v>161</v>
      </c>
      <c r="E189" s="208" t="s">
        <v>3099</v>
      </c>
      <c r="F189" s="209" t="s">
        <v>3100</v>
      </c>
      <c r="G189" s="210" t="s">
        <v>2992</v>
      </c>
      <c r="H189" s="211">
        <v>86</v>
      </c>
      <c r="I189" s="212"/>
      <c r="J189" s="213">
        <f>ROUND(I189*H189,2)</f>
        <v>0</v>
      </c>
      <c r="K189" s="209" t="s">
        <v>2996</v>
      </c>
      <c r="L189" s="47"/>
      <c r="M189" s="214" t="s">
        <v>19</v>
      </c>
      <c r="N189" s="215" t="s">
        <v>40</v>
      </c>
      <c r="O189" s="87"/>
      <c r="P189" s="216">
        <f>O189*H189</f>
        <v>0</v>
      </c>
      <c r="Q189" s="216">
        <v>0</v>
      </c>
      <c r="R189" s="216">
        <f>Q189*H189</f>
        <v>0</v>
      </c>
      <c r="S189" s="216">
        <v>0</v>
      </c>
      <c r="T189" s="217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18" t="s">
        <v>166</v>
      </c>
      <c r="AT189" s="218" t="s">
        <v>161</v>
      </c>
      <c r="AU189" s="218" t="s">
        <v>77</v>
      </c>
      <c r="AY189" s="20" t="s">
        <v>159</v>
      </c>
      <c r="BE189" s="219">
        <f>IF(N189="základní",J189,0)</f>
        <v>0</v>
      </c>
      <c r="BF189" s="219">
        <f>IF(N189="snížená",J189,0)</f>
        <v>0</v>
      </c>
      <c r="BG189" s="219">
        <f>IF(N189="zákl. přenesená",J189,0)</f>
        <v>0</v>
      </c>
      <c r="BH189" s="219">
        <f>IF(N189="sníž. přenesená",J189,0)</f>
        <v>0</v>
      </c>
      <c r="BI189" s="219">
        <f>IF(N189="nulová",J189,0)</f>
        <v>0</v>
      </c>
      <c r="BJ189" s="20" t="s">
        <v>77</v>
      </c>
      <c r="BK189" s="219">
        <f>ROUND(I189*H189,2)</f>
        <v>0</v>
      </c>
      <c r="BL189" s="20" t="s">
        <v>166</v>
      </c>
      <c r="BM189" s="218" t="s">
        <v>1312</v>
      </c>
    </row>
    <row r="190" s="2" customFormat="1" ht="24.15" customHeight="1">
      <c r="A190" s="41"/>
      <c r="B190" s="42"/>
      <c r="C190" s="207" t="s">
        <v>718</v>
      </c>
      <c r="D190" s="207" t="s">
        <v>161</v>
      </c>
      <c r="E190" s="208" t="s">
        <v>542</v>
      </c>
      <c r="F190" s="209" t="s">
        <v>3101</v>
      </c>
      <c r="G190" s="210" t="s">
        <v>2992</v>
      </c>
      <c r="H190" s="211">
        <v>265</v>
      </c>
      <c r="I190" s="212"/>
      <c r="J190" s="213">
        <f>ROUND(I190*H190,2)</f>
        <v>0</v>
      </c>
      <c r="K190" s="209" t="s">
        <v>2993</v>
      </c>
      <c r="L190" s="47"/>
      <c r="M190" s="214" t="s">
        <v>19</v>
      </c>
      <c r="N190" s="215" t="s">
        <v>40</v>
      </c>
      <c r="O190" s="87"/>
      <c r="P190" s="216">
        <f>O190*H190</f>
        <v>0</v>
      </c>
      <c r="Q190" s="216">
        <v>0</v>
      </c>
      <c r="R190" s="216">
        <f>Q190*H190</f>
        <v>0</v>
      </c>
      <c r="S190" s="216">
        <v>0</v>
      </c>
      <c r="T190" s="217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18" t="s">
        <v>166</v>
      </c>
      <c r="AT190" s="218" t="s">
        <v>161</v>
      </c>
      <c r="AU190" s="218" t="s">
        <v>77</v>
      </c>
      <c r="AY190" s="20" t="s">
        <v>159</v>
      </c>
      <c r="BE190" s="219">
        <f>IF(N190="základní",J190,0)</f>
        <v>0</v>
      </c>
      <c r="BF190" s="219">
        <f>IF(N190="snížená",J190,0)</f>
        <v>0</v>
      </c>
      <c r="BG190" s="219">
        <f>IF(N190="zákl. přenesená",J190,0)</f>
        <v>0</v>
      </c>
      <c r="BH190" s="219">
        <f>IF(N190="sníž. přenesená",J190,0)</f>
        <v>0</v>
      </c>
      <c r="BI190" s="219">
        <f>IF(N190="nulová",J190,0)</f>
        <v>0</v>
      </c>
      <c r="BJ190" s="20" t="s">
        <v>77</v>
      </c>
      <c r="BK190" s="219">
        <f>ROUND(I190*H190,2)</f>
        <v>0</v>
      </c>
      <c r="BL190" s="20" t="s">
        <v>166</v>
      </c>
      <c r="BM190" s="218" t="s">
        <v>1325</v>
      </c>
    </row>
    <row r="191" s="2" customFormat="1" ht="16.5" customHeight="1">
      <c r="A191" s="41"/>
      <c r="B191" s="42"/>
      <c r="C191" s="207" t="s">
        <v>725</v>
      </c>
      <c r="D191" s="207" t="s">
        <v>161</v>
      </c>
      <c r="E191" s="208" t="s">
        <v>3099</v>
      </c>
      <c r="F191" s="209" t="s">
        <v>3100</v>
      </c>
      <c r="G191" s="210" t="s">
        <v>2992</v>
      </c>
      <c r="H191" s="211">
        <v>265</v>
      </c>
      <c r="I191" s="212"/>
      <c r="J191" s="213">
        <f>ROUND(I191*H191,2)</f>
        <v>0</v>
      </c>
      <c r="K191" s="209" t="s">
        <v>2996</v>
      </c>
      <c r="L191" s="47"/>
      <c r="M191" s="214" t="s">
        <v>19</v>
      </c>
      <c r="N191" s="215" t="s">
        <v>40</v>
      </c>
      <c r="O191" s="87"/>
      <c r="P191" s="216">
        <f>O191*H191</f>
        <v>0</v>
      </c>
      <c r="Q191" s="216">
        <v>0</v>
      </c>
      <c r="R191" s="216">
        <f>Q191*H191</f>
        <v>0</v>
      </c>
      <c r="S191" s="216">
        <v>0</v>
      </c>
      <c r="T191" s="217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18" t="s">
        <v>166</v>
      </c>
      <c r="AT191" s="218" t="s">
        <v>161</v>
      </c>
      <c r="AU191" s="218" t="s">
        <v>77</v>
      </c>
      <c r="AY191" s="20" t="s">
        <v>159</v>
      </c>
      <c r="BE191" s="219">
        <f>IF(N191="základní",J191,0)</f>
        <v>0</v>
      </c>
      <c r="BF191" s="219">
        <f>IF(N191="snížená",J191,0)</f>
        <v>0</v>
      </c>
      <c r="BG191" s="219">
        <f>IF(N191="zákl. přenesená",J191,0)</f>
        <v>0</v>
      </c>
      <c r="BH191" s="219">
        <f>IF(N191="sníž. přenesená",J191,0)</f>
        <v>0</v>
      </c>
      <c r="BI191" s="219">
        <f>IF(N191="nulová",J191,0)</f>
        <v>0</v>
      </c>
      <c r="BJ191" s="20" t="s">
        <v>77</v>
      </c>
      <c r="BK191" s="219">
        <f>ROUND(I191*H191,2)</f>
        <v>0</v>
      </c>
      <c r="BL191" s="20" t="s">
        <v>166</v>
      </c>
      <c r="BM191" s="218" t="s">
        <v>1336</v>
      </c>
    </row>
    <row r="192" s="2" customFormat="1" ht="16.5" customHeight="1">
      <c r="A192" s="41"/>
      <c r="B192" s="42"/>
      <c r="C192" s="207" t="s">
        <v>734</v>
      </c>
      <c r="D192" s="207" t="s">
        <v>161</v>
      </c>
      <c r="E192" s="208" t="s">
        <v>547</v>
      </c>
      <c r="F192" s="209" t="s">
        <v>3102</v>
      </c>
      <c r="G192" s="210" t="s">
        <v>251</v>
      </c>
      <c r="H192" s="211">
        <v>490</v>
      </c>
      <c r="I192" s="212"/>
      <c r="J192" s="213">
        <f>ROUND(I192*H192,2)</f>
        <v>0</v>
      </c>
      <c r="K192" s="209" t="s">
        <v>2993</v>
      </c>
      <c r="L192" s="47"/>
      <c r="M192" s="214" t="s">
        <v>19</v>
      </c>
      <c r="N192" s="215" t="s">
        <v>40</v>
      </c>
      <c r="O192" s="87"/>
      <c r="P192" s="216">
        <f>O192*H192</f>
        <v>0</v>
      </c>
      <c r="Q192" s="216">
        <v>0</v>
      </c>
      <c r="R192" s="216">
        <f>Q192*H192</f>
        <v>0</v>
      </c>
      <c r="S192" s="216">
        <v>0</v>
      </c>
      <c r="T192" s="217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18" t="s">
        <v>166</v>
      </c>
      <c r="AT192" s="218" t="s">
        <v>161</v>
      </c>
      <c r="AU192" s="218" t="s">
        <v>77</v>
      </c>
      <c r="AY192" s="20" t="s">
        <v>159</v>
      </c>
      <c r="BE192" s="219">
        <f>IF(N192="základní",J192,0)</f>
        <v>0</v>
      </c>
      <c r="BF192" s="219">
        <f>IF(N192="snížená",J192,0)</f>
        <v>0</v>
      </c>
      <c r="BG192" s="219">
        <f>IF(N192="zákl. přenesená",J192,0)</f>
        <v>0</v>
      </c>
      <c r="BH192" s="219">
        <f>IF(N192="sníž. přenesená",J192,0)</f>
        <v>0</v>
      </c>
      <c r="BI192" s="219">
        <f>IF(N192="nulová",J192,0)</f>
        <v>0</v>
      </c>
      <c r="BJ192" s="20" t="s">
        <v>77</v>
      </c>
      <c r="BK192" s="219">
        <f>ROUND(I192*H192,2)</f>
        <v>0</v>
      </c>
      <c r="BL192" s="20" t="s">
        <v>166</v>
      </c>
      <c r="BM192" s="218" t="s">
        <v>1346</v>
      </c>
    </row>
    <row r="193" s="2" customFormat="1" ht="16.5" customHeight="1">
      <c r="A193" s="41"/>
      <c r="B193" s="42"/>
      <c r="C193" s="207" t="s">
        <v>744</v>
      </c>
      <c r="D193" s="207" t="s">
        <v>161</v>
      </c>
      <c r="E193" s="208" t="s">
        <v>3103</v>
      </c>
      <c r="F193" s="209" t="s">
        <v>3104</v>
      </c>
      <c r="G193" s="210" t="s">
        <v>251</v>
      </c>
      <c r="H193" s="211">
        <v>490</v>
      </c>
      <c r="I193" s="212"/>
      <c r="J193" s="213">
        <f>ROUND(I193*H193,2)</f>
        <v>0</v>
      </c>
      <c r="K193" s="209" t="s">
        <v>2996</v>
      </c>
      <c r="L193" s="47"/>
      <c r="M193" s="214" t="s">
        <v>19</v>
      </c>
      <c r="N193" s="215" t="s">
        <v>40</v>
      </c>
      <c r="O193" s="87"/>
      <c r="P193" s="216">
        <f>O193*H193</f>
        <v>0</v>
      </c>
      <c r="Q193" s="216">
        <v>0</v>
      </c>
      <c r="R193" s="216">
        <f>Q193*H193</f>
        <v>0</v>
      </c>
      <c r="S193" s="216">
        <v>0</v>
      </c>
      <c r="T193" s="217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18" t="s">
        <v>166</v>
      </c>
      <c r="AT193" s="218" t="s">
        <v>161</v>
      </c>
      <c r="AU193" s="218" t="s">
        <v>77</v>
      </c>
      <c r="AY193" s="20" t="s">
        <v>159</v>
      </c>
      <c r="BE193" s="219">
        <f>IF(N193="základní",J193,0)</f>
        <v>0</v>
      </c>
      <c r="BF193" s="219">
        <f>IF(N193="snížená",J193,0)</f>
        <v>0</v>
      </c>
      <c r="BG193" s="219">
        <f>IF(N193="zákl. přenesená",J193,0)</f>
        <v>0</v>
      </c>
      <c r="BH193" s="219">
        <f>IF(N193="sníž. přenesená",J193,0)</f>
        <v>0</v>
      </c>
      <c r="BI193" s="219">
        <f>IF(N193="nulová",J193,0)</f>
        <v>0</v>
      </c>
      <c r="BJ193" s="20" t="s">
        <v>77</v>
      </c>
      <c r="BK193" s="219">
        <f>ROUND(I193*H193,2)</f>
        <v>0</v>
      </c>
      <c r="BL193" s="20" t="s">
        <v>166</v>
      </c>
      <c r="BM193" s="218" t="s">
        <v>1354</v>
      </c>
    </row>
    <row r="194" s="2" customFormat="1" ht="16.5" customHeight="1">
      <c r="A194" s="41"/>
      <c r="B194" s="42"/>
      <c r="C194" s="207" t="s">
        <v>751</v>
      </c>
      <c r="D194" s="207" t="s">
        <v>161</v>
      </c>
      <c r="E194" s="208" t="s">
        <v>553</v>
      </c>
      <c r="F194" s="209" t="s">
        <v>3105</v>
      </c>
      <c r="G194" s="210" t="s">
        <v>2992</v>
      </c>
      <c r="H194" s="211">
        <v>225</v>
      </c>
      <c r="I194" s="212"/>
      <c r="J194" s="213">
        <f>ROUND(I194*H194,2)</f>
        <v>0</v>
      </c>
      <c r="K194" s="209" t="s">
        <v>2993</v>
      </c>
      <c r="L194" s="47"/>
      <c r="M194" s="214" t="s">
        <v>19</v>
      </c>
      <c r="N194" s="215" t="s">
        <v>40</v>
      </c>
      <c r="O194" s="87"/>
      <c r="P194" s="216">
        <f>O194*H194</f>
        <v>0</v>
      </c>
      <c r="Q194" s="216">
        <v>0</v>
      </c>
      <c r="R194" s="216">
        <f>Q194*H194</f>
        <v>0</v>
      </c>
      <c r="S194" s="216">
        <v>0</v>
      </c>
      <c r="T194" s="217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18" t="s">
        <v>166</v>
      </c>
      <c r="AT194" s="218" t="s">
        <v>161</v>
      </c>
      <c r="AU194" s="218" t="s">
        <v>77</v>
      </c>
      <c r="AY194" s="20" t="s">
        <v>159</v>
      </c>
      <c r="BE194" s="219">
        <f>IF(N194="základní",J194,0)</f>
        <v>0</v>
      </c>
      <c r="BF194" s="219">
        <f>IF(N194="snížená",J194,0)</f>
        <v>0</v>
      </c>
      <c r="BG194" s="219">
        <f>IF(N194="zákl. přenesená",J194,0)</f>
        <v>0</v>
      </c>
      <c r="BH194" s="219">
        <f>IF(N194="sníž. přenesená",J194,0)</f>
        <v>0</v>
      </c>
      <c r="BI194" s="219">
        <f>IF(N194="nulová",J194,0)</f>
        <v>0</v>
      </c>
      <c r="BJ194" s="20" t="s">
        <v>77</v>
      </c>
      <c r="BK194" s="219">
        <f>ROUND(I194*H194,2)</f>
        <v>0</v>
      </c>
      <c r="BL194" s="20" t="s">
        <v>166</v>
      </c>
      <c r="BM194" s="218" t="s">
        <v>1364</v>
      </c>
    </row>
    <row r="195" s="2" customFormat="1" ht="16.5" customHeight="1">
      <c r="A195" s="41"/>
      <c r="B195" s="42"/>
      <c r="C195" s="207" t="s">
        <v>754</v>
      </c>
      <c r="D195" s="207" t="s">
        <v>161</v>
      </c>
      <c r="E195" s="208" t="s">
        <v>564</v>
      </c>
      <c r="F195" s="209" t="s">
        <v>3106</v>
      </c>
      <c r="G195" s="210" t="s">
        <v>251</v>
      </c>
      <c r="H195" s="211">
        <v>225</v>
      </c>
      <c r="I195" s="212"/>
      <c r="J195" s="213">
        <f>ROUND(I195*H195,2)</f>
        <v>0</v>
      </c>
      <c r="K195" s="209" t="s">
        <v>2993</v>
      </c>
      <c r="L195" s="47"/>
      <c r="M195" s="214" t="s">
        <v>19</v>
      </c>
      <c r="N195" s="215" t="s">
        <v>40</v>
      </c>
      <c r="O195" s="87"/>
      <c r="P195" s="216">
        <f>O195*H195</f>
        <v>0</v>
      </c>
      <c r="Q195" s="216">
        <v>0</v>
      </c>
      <c r="R195" s="216">
        <f>Q195*H195</f>
        <v>0</v>
      </c>
      <c r="S195" s="216">
        <v>0</v>
      </c>
      <c r="T195" s="217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18" t="s">
        <v>166</v>
      </c>
      <c r="AT195" s="218" t="s">
        <v>161</v>
      </c>
      <c r="AU195" s="218" t="s">
        <v>77</v>
      </c>
      <c r="AY195" s="20" t="s">
        <v>159</v>
      </c>
      <c r="BE195" s="219">
        <f>IF(N195="základní",J195,0)</f>
        <v>0</v>
      </c>
      <c r="BF195" s="219">
        <f>IF(N195="snížená",J195,0)</f>
        <v>0</v>
      </c>
      <c r="BG195" s="219">
        <f>IF(N195="zákl. přenesená",J195,0)</f>
        <v>0</v>
      </c>
      <c r="BH195" s="219">
        <f>IF(N195="sníž. přenesená",J195,0)</f>
        <v>0</v>
      </c>
      <c r="BI195" s="219">
        <f>IF(N195="nulová",J195,0)</f>
        <v>0</v>
      </c>
      <c r="BJ195" s="20" t="s">
        <v>77</v>
      </c>
      <c r="BK195" s="219">
        <f>ROUND(I195*H195,2)</f>
        <v>0</v>
      </c>
      <c r="BL195" s="20" t="s">
        <v>166</v>
      </c>
      <c r="BM195" s="218" t="s">
        <v>1376</v>
      </c>
    </row>
    <row r="196" s="2" customFormat="1" ht="16.5" customHeight="1">
      <c r="A196" s="41"/>
      <c r="B196" s="42"/>
      <c r="C196" s="207" t="s">
        <v>759</v>
      </c>
      <c r="D196" s="207" t="s">
        <v>161</v>
      </c>
      <c r="E196" s="208" t="s">
        <v>569</v>
      </c>
      <c r="F196" s="209" t="s">
        <v>3107</v>
      </c>
      <c r="G196" s="210" t="s">
        <v>251</v>
      </c>
      <c r="H196" s="211">
        <v>11</v>
      </c>
      <c r="I196" s="212"/>
      <c r="J196" s="213">
        <f>ROUND(I196*H196,2)</f>
        <v>0</v>
      </c>
      <c r="K196" s="209" t="s">
        <v>2993</v>
      </c>
      <c r="L196" s="47"/>
      <c r="M196" s="214" t="s">
        <v>19</v>
      </c>
      <c r="N196" s="215" t="s">
        <v>40</v>
      </c>
      <c r="O196" s="87"/>
      <c r="P196" s="216">
        <f>O196*H196</f>
        <v>0</v>
      </c>
      <c r="Q196" s="216">
        <v>0</v>
      </c>
      <c r="R196" s="216">
        <f>Q196*H196</f>
        <v>0</v>
      </c>
      <c r="S196" s="216">
        <v>0</v>
      </c>
      <c r="T196" s="217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18" t="s">
        <v>166</v>
      </c>
      <c r="AT196" s="218" t="s">
        <v>161</v>
      </c>
      <c r="AU196" s="218" t="s">
        <v>77</v>
      </c>
      <c r="AY196" s="20" t="s">
        <v>159</v>
      </c>
      <c r="BE196" s="219">
        <f>IF(N196="základní",J196,0)</f>
        <v>0</v>
      </c>
      <c r="BF196" s="219">
        <f>IF(N196="snížená",J196,0)</f>
        <v>0</v>
      </c>
      <c r="BG196" s="219">
        <f>IF(N196="zákl. přenesená",J196,0)</f>
        <v>0</v>
      </c>
      <c r="BH196" s="219">
        <f>IF(N196="sníž. přenesená",J196,0)</f>
        <v>0</v>
      </c>
      <c r="BI196" s="219">
        <f>IF(N196="nulová",J196,0)</f>
        <v>0</v>
      </c>
      <c r="BJ196" s="20" t="s">
        <v>77</v>
      </c>
      <c r="BK196" s="219">
        <f>ROUND(I196*H196,2)</f>
        <v>0</v>
      </c>
      <c r="BL196" s="20" t="s">
        <v>166</v>
      </c>
      <c r="BM196" s="218" t="s">
        <v>1385</v>
      </c>
    </row>
    <row r="197" s="2" customFormat="1" ht="16.5" customHeight="1">
      <c r="A197" s="41"/>
      <c r="B197" s="42"/>
      <c r="C197" s="207" t="s">
        <v>764</v>
      </c>
      <c r="D197" s="207" t="s">
        <v>161</v>
      </c>
      <c r="E197" s="208" t="s">
        <v>3108</v>
      </c>
      <c r="F197" s="209" t="s">
        <v>3109</v>
      </c>
      <c r="G197" s="210" t="s">
        <v>251</v>
      </c>
      <c r="H197" s="211">
        <v>11</v>
      </c>
      <c r="I197" s="212"/>
      <c r="J197" s="213">
        <f>ROUND(I197*H197,2)</f>
        <v>0</v>
      </c>
      <c r="K197" s="209" t="s">
        <v>2996</v>
      </c>
      <c r="L197" s="47"/>
      <c r="M197" s="214" t="s">
        <v>19</v>
      </c>
      <c r="N197" s="215" t="s">
        <v>40</v>
      </c>
      <c r="O197" s="87"/>
      <c r="P197" s="216">
        <f>O197*H197</f>
        <v>0</v>
      </c>
      <c r="Q197" s="216">
        <v>0</v>
      </c>
      <c r="R197" s="216">
        <f>Q197*H197</f>
        <v>0</v>
      </c>
      <c r="S197" s="216">
        <v>0</v>
      </c>
      <c r="T197" s="217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18" t="s">
        <v>166</v>
      </c>
      <c r="AT197" s="218" t="s">
        <v>161</v>
      </c>
      <c r="AU197" s="218" t="s">
        <v>77</v>
      </c>
      <c r="AY197" s="20" t="s">
        <v>159</v>
      </c>
      <c r="BE197" s="219">
        <f>IF(N197="základní",J197,0)</f>
        <v>0</v>
      </c>
      <c r="BF197" s="219">
        <f>IF(N197="snížená",J197,0)</f>
        <v>0</v>
      </c>
      <c r="BG197" s="219">
        <f>IF(N197="zákl. přenesená",J197,0)</f>
        <v>0</v>
      </c>
      <c r="BH197" s="219">
        <f>IF(N197="sníž. přenesená",J197,0)</f>
        <v>0</v>
      </c>
      <c r="BI197" s="219">
        <f>IF(N197="nulová",J197,0)</f>
        <v>0</v>
      </c>
      <c r="BJ197" s="20" t="s">
        <v>77</v>
      </c>
      <c r="BK197" s="219">
        <f>ROUND(I197*H197,2)</f>
        <v>0</v>
      </c>
      <c r="BL197" s="20" t="s">
        <v>166</v>
      </c>
      <c r="BM197" s="218" t="s">
        <v>1399</v>
      </c>
    </row>
    <row r="198" s="2" customFormat="1" ht="16.5" customHeight="1">
      <c r="A198" s="41"/>
      <c r="B198" s="42"/>
      <c r="C198" s="207" t="s">
        <v>768</v>
      </c>
      <c r="D198" s="207" t="s">
        <v>161</v>
      </c>
      <c r="E198" s="208" t="s">
        <v>591</v>
      </c>
      <c r="F198" s="209" t="s">
        <v>3110</v>
      </c>
      <c r="G198" s="210" t="s">
        <v>2992</v>
      </c>
      <c r="H198" s="211">
        <v>98</v>
      </c>
      <c r="I198" s="212"/>
      <c r="J198" s="213">
        <f>ROUND(I198*H198,2)</f>
        <v>0</v>
      </c>
      <c r="K198" s="209" t="s">
        <v>2993</v>
      </c>
      <c r="L198" s="47"/>
      <c r="M198" s="214" t="s">
        <v>19</v>
      </c>
      <c r="N198" s="215" t="s">
        <v>40</v>
      </c>
      <c r="O198" s="87"/>
      <c r="P198" s="216">
        <f>O198*H198</f>
        <v>0</v>
      </c>
      <c r="Q198" s="216">
        <v>0</v>
      </c>
      <c r="R198" s="216">
        <f>Q198*H198</f>
        <v>0</v>
      </c>
      <c r="S198" s="216">
        <v>0</v>
      </c>
      <c r="T198" s="217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18" t="s">
        <v>166</v>
      </c>
      <c r="AT198" s="218" t="s">
        <v>161</v>
      </c>
      <c r="AU198" s="218" t="s">
        <v>77</v>
      </c>
      <c r="AY198" s="20" t="s">
        <v>159</v>
      </c>
      <c r="BE198" s="219">
        <f>IF(N198="základní",J198,0)</f>
        <v>0</v>
      </c>
      <c r="BF198" s="219">
        <f>IF(N198="snížená",J198,0)</f>
        <v>0</v>
      </c>
      <c r="BG198" s="219">
        <f>IF(N198="zákl. přenesená",J198,0)</f>
        <v>0</v>
      </c>
      <c r="BH198" s="219">
        <f>IF(N198="sníž. přenesená",J198,0)</f>
        <v>0</v>
      </c>
      <c r="BI198" s="219">
        <f>IF(N198="nulová",J198,0)</f>
        <v>0</v>
      </c>
      <c r="BJ198" s="20" t="s">
        <v>77</v>
      </c>
      <c r="BK198" s="219">
        <f>ROUND(I198*H198,2)</f>
        <v>0</v>
      </c>
      <c r="BL198" s="20" t="s">
        <v>166</v>
      </c>
      <c r="BM198" s="218" t="s">
        <v>1414</v>
      </c>
    </row>
    <row r="199" s="2" customFormat="1" ht="16.5" customHeight="1">
      <c r="A199" s="41"/>
      <c r="B199" s="42"/>
      <c r="C199" s="207" t="s">
        <v>775</v>
      </c>
      <c r="D199" s="207" t="s">
        <v>161</v>
      </c>
      <c r="E199" s="208" t="s">
        <v>596</v>
      </c>
      <c r="F199" s="209" t="s">
        <v>3111</v>
      </c>
      <c r="G199" s="210" t="s">
        <v>2992</v>
      </c>
      <c r="H199" s="211">
        <v>40</v>
      </c>
      <c r="I199" s="212"/>
      <c r="J199" s="213">
        <f>ROUND(I199*H199,2)</f>
        <v>0</v>
      </c>
      <c r="K199" s="209" t="s">
        <v>2993</v>
      </c>
      <c r="L199" s="47"/>
      <c r="M199" s="214" t="s">
        <v>19</v>
      </c>
      <c r="N199" s="215" t="s">
        <v>40</v>
      </c>
      <c r="O199" s="87"/>
      <c r="P199" s="216">
        <f>O199*H199</f>
        <v>0</v>
      </c>
      <c r="Q199" s="216">
        <v>0</v>
      </c>
      <c r="R199" s="216">
        <f>Q199*H199</f>
        <v>0</v>
      </c>
      <c r="S199" s="216">
        <v>0</v>
      </c>
      <c r="T199" s="217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18" t="s">
        <v>166</v>
      </c>
      <c r="AT199" s="218" t="s">
        <v>161</v>
      </c>
      <c r="AU199" s="218" t="s">
        <v>77</v>
      </c>
      <c r="AY199" s="20" t="s">
        <v>159</v>
      </c>
      <c r="BE199" s="219">
        <f>IF(N199="základní",J199,0)</f>
        <v>0</v>
      </c>
      <c r="BF199" s="219">
        <f>IF(N199="snížená",J199,0)</f>
        <v>0</v>
      </c>
      <c r="BG199" s="219">
        <f>IF(N199="zákl. přenesená",J199,0)</f>
        <v>0</v>
      </c>
      <c r="BH199" s="219">
        <f>IF(N199="sníž. přenesená",J199,0)</f>
        <v>0</v>
      </c>
      <c r="BI199" s="219">
        <f>IF(N199="nulová",J199,0)</f>
        <v>0</v>
      </c>
      <c r="BJ199" s="20" t="s">
        <v>77</v>
      </c>
      <c r="BK199" s="219">
        <f>ROUND(I199*H199,2)</f>
        <v>0</v>
      </c>
      <c r="BL199" s="20" t="s">
        <v>166</v>
      </c>
      <c r="BM199" s="218" t="s">
        <v>1424</v>
      </c>
    </row>
    <row r="200" s="12" customFormat="1" ht="25.92" customHeight="1">
      <c r="A200" s="12"/>
      <c r="B200" s="191"/>
      <c r="C200" s="192"/>
      <c r="D200" s="193" t="s">
        <v>68</v>
      </c>
      <c r="E200" s="194" t="s">
        <v>541</v>
      </c>
      <c r="F200" s="194" t="s">
        <v>3112</v>
      </c>
      <c r="G200" s="192"/>
      <c r="H200" s="192"/>
      <c r="I200" s="195"/>
      <c r="J200" s="196">
        <f>BK200</f>
        <v>0</v>
      </c>
      <c r="K200" s="192"/>
      <c r="L200" s="197"/>
      <c r="M200" s="198"/>
      <c r="N200" s="199"/>
      <c r="O200" s="199"/>
      <c r="P200" s="200">
        <f>SUM(P201:P226)</f>
        <v>0</v>
      </c>
      <c r="Q200" s="199"/>
      <c r="R200" s="200">
        <f>SUM(R201:R226)</f>
        <v>0</v>
      </c>
      <c r="S200" s="199"/>
      <c r="T200" s="201">
        <f>SUM(T201:T226)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02" t="s">
        <v>77</v>
      </c>
      <c r="AT200" s="203" t="s">
        <v>68</v>
      </c>
      <c r="AU200" s="203" t="s">
        <v>69</v>
      </c>
      <c r="AY200" s="202" t="s">
        <v>159</v>
      </c>
      <c r="BK200" s="204">
        <f>SUM(BK201:BK226)</f>
        <v>0</v>
      </c>
    </row>
    <row r="201" s="2" customFormat="1" ht="16.5" customHeight="1">
      <c r="A201" s="41"/>
      <c r="B201" s="42"/>
      <c r="C201" s="207" t="s">
        <v>781</v>
      </c>
      <c r="D201" s="207" t="s">
        <v>161</v>
      </c>
      <c r="E201" s="208" t="s">
        <v>3113</v>
      </c>
      <c r="F201" s="209" t="s">
        <v>3114</v>
      </c>
      <c r="G201" s="210" t="s">
        <v>251</v>
      </c>
      <c r="H201" s="211">
        <v>75</v>
      </c>
      <c r="I201" s="212"/>
      <c r="J201" s="213">
        <f>ROUND(I201*H201,2)</f>
        <v>0</v>
      </c>
      <c r="K201" s="209" t="s">
        <v>2996</v>
      </c>
      <c r="L201" s="47"/>
      <c r="M201" s="214" t="s">
        <v>19</v>
      </c>
      <c r="N201" s="215" t="s">
        <v>40</v>
      </c>
      <c r="O201" s="87"/>
      <c r="P201" s="216">
        <f>O201*H201</f>
        <v>0</v>
      </c>
      <c r="Q201" s="216">
        <v>0</v>
      </c>
      <c r="R201" s="216">
        <f>Q201*H201</f>
        <v>0</v>
      </c>
      <c r="S201" s="216">
        <v>0</v>
      </c>
      <c r="T201" s="217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18" t="s">
        <v>166</v>
      </c>
      <c r="AT201" s="218" t="s">
        <v>161</v>
      </c>
      <c r="AU201" s="218" t="s">
        <v>77</v>
      </c>
      <c r="AY201" s="20" t="s">
        <v>159</v>
      </c>
      <c r="BE201" s="219">
        <f>IF(N201="základní",J201,0)</f>
        <v>0</v>
      </c>
      <c r="BF201" s="219">
        <f>IF(N201="snížená",J201,0)</f>
        <v>0</v>
      </c>
      <c r="BG201" s="219">
        <f>IF(N201="zákl. přenesená",J201,0)</f>
        <v>0</v>
      </c>
      <c r="BH201" s="219">
        <f>IF(N201="sníž. přenesená",J201,0)</f>
        <v>0</v>
      </c>
      <c r="BI201" s="219">
        <f>IF(N201="nulová",J201,0)</f>
        <v>0</v>
      </c>
      <c r="BJ201" s="20" t="s">
        <v>77</v>
      </c>
      <c r="BK201" s="219">
        <f>ROUND(I201*H201,2)</f>
        <v>0</v>
      </c>
      <c r="BL201" s="20" t="s">
        <v>166</v>
      </c>
      <c r="BM201" s="218" t="s">
        <v>1434</v>
      </c>
    </row>
    <row r="202" s="2" customFormat="1" ht="16.5" customHeight="1">
      <c r="A202" s="41"/>
      <c r="B202" s="42"/>
      <c r="C202" s="207" t="s">
        <v>789</v>
      </c>
      <c r="D202" s="207" t="s">
        <v>161</v>
      </c>
      <c r="E202" s="208" t="s">
        <v>3115</v>
      </c>
      <c r="F202" s="209" t="s">
        <v>3116</v>
      </c>
      <c r="G202" s="210" t="s">
        <v>251</v>
      </c>
      <c r="H202" s="211">
        <v>75</v>
      </c>
      <c r="I202" s="212"/>
      <c r="J202" s="213">
        <f>ROUND(I202*H202,2)</f>
        <v>0</v>
      </c>
      <c r="K202" s="209" t="s">
        <v>2996</v>
      </c>
      <c r="L202" s="47"/>
      <c r="M202" s="214" t="s">
        <v>19</v>
      </c>
      <c r="N202" s="215" t="s">
        <v>40</v>
      </c>
      <c r="O202" s="87"/>
      <c r="P202" s="216">
        <f>O202*H202</f>
        <v>0</v>
      </c>
      <c r="Q202" s="216">
        <v>0</v>
      </c>
      <c r="R202" s="216">
        <f>Q202*H202</f>
        <v>0</v>
      </c>
      <c r="S202" s="216">
        <v>0</v>
      </c>
      <c r="T202" s="217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18" t="s">
        <v>166</v>
      </c>
      <c r="AT202" s="218" t="s">
        <v>161</v>
      </c>
      <c r="AU202" s="218" t="s">
        <v>77</v>
      </c>
      <c r="AY202" s="20" t="s">
        <v>159</v>
      </c>
      <c r="BE202" s="219">
        <f>IF(N202="základní",J202,0)</f>
        <v>0</v>
      </c>
      <c r="BF202" s="219">
        <f>IF(N202="snížená",J202,0)</f>
        <v>0</v>
      </c>
      <c r="BG202" s="219">
        <f>IF(N202="zákl. přenesená",J202,0)</f>
        <v>0</v>
      </c>
      <c r="BH202" s="219">
        <f>IF(N202="sníž. přenesená",J202,0)</f>
        <v>0</v>
      </c>
      <c r="BI202" s="219">
        <f>IF(N202="nulová",J202,0)</f>
        <v>0</v>
      </c>
      <c r="BJ202" s="20" t="s">
        <v>77</v>
      </c>
      <c r="BK202" s="219">
        <f>ROUND(I202*H202,2)</f>
        <v>0</v>
      </c>
      <c r="BL202" s="20" t="s">
        <v>166</v>
      </c>
      <c r="BM202" s="218" t="s">
        <v>1446</v>
      </c>
    </row>
    <row r="203" s="2" customFormat="1" ht="16.5" customHeight="1">
      <c r="A203" s="41"/>
      <c r="B203" s="42"/>
      <c r="C203" s="207" t="s">
        <v>794</v>
      </c>
      <c r="D203" s="207" t="s">
        <v>161</v>
      </c>
      <c r="E203" s="208" t="s">
        <v>3117</v>
      </c>
      <c r="F203" s="209" t="s">
        <v>3118</v>
      </c>
      <c r="G203" s="210" t="s">
        <v>251</v>
      </c>
      <c r="H203" s="211">
        <v>65</v>
      </c>
      <c r="I203" s="212"/>
      <c r="J203" s="213">
        <f>ROUND(I203*H203,2)</f>
        <v>0</v>
      </c>
      <c r="K203" s="209" t="s">
        <v>2996</v>
      </c>
      <c r="L203" s="47"/>
      <c r="M203" s="214" t="s">
        <v>19</v>
      </c>
      <c r="N203" s="215" t="s">
        <v>40</v>
      </c>
      <c r="O203" s="87"/>
      <c r="P203" s="216">
        <f>O203*H203</f>
        <v>0</v>
      </c>
      <c r="Q203" s="216">
        <v>0</v>
      </c>
      <c r="R203" s="216">
        <f>Q203*H203</f>
        <v>0</v>
      </c>
      <c r="S203" s="216">
        <v>0</v>
      </c>
      <c r="T203" s="217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18" t="s">
        <v>166</v>
      </c>
      <c r="AT203" s="218" t="s">
        <v>161</v>
      </c>
      <c r="AU203" s="218" t="s">
        <v>77</v>
      </c>
      <c r="AY203" s="20" t="s">
        <v>159</v>
      </c>
      <c r="BE203" s="219">
        <f>IF(N203="základní",J203,0)</f>
        <v>0</v>
      </c>
      <c r="BF203" s="219">
        <f>IF(N203="snížená",J203,0)</f>
        <v>0</v>
      </c>
      <c r="BG203" s="219">
        <f>IF(N203="zákl. přenesená",J203,0)</f>
        <v>0</v>
      </c>
      <c r="BH203" s="219">
        <f>IF(N203="sníž. přenesená",J203,0)</f>
        <v>0</v>
      </c>
      <c r="BI203" s="219">
        <f>IF(N203="nulová",J203,0)</f>
        <v>0</v>
      </c>
      <c r="BJ203" s="20" t="s">
        <v>77</v>
      </c>
      <c r="BK203" s="219">
        <f>ROUND(I203*H203,2)</f>
        <v>0</v>
      </c>
      <c r="BL203" s="20" t="s">
        <v>166</v>
      </c>
      <c r="BM203" s="218" t="s">
        <v>1457</v>
      </c>
    </row>
    <row r="204" s="2" customFormat="1" ht="16.5" customHeight="1">
      <c r="A204" s="41"/>
      <c r="B204" s="42"/>
      <c r="C204" s="207" t="s">
        <v>804</v>
      </c>
      <c r="D204" s="207" t="s">
        <v>161</v>
      </c>
      <c r="E204" s="208" t="s">
        <v>3119</v>
      </c>
      <c r="F204" s="209" t="s">
        <v>3120</v>
      </c>
      <c r="G204" s="210" t="s">
        <v>251</v>
      </c>
      <c r="H204" s="211">
        <v>65</v>
      </c>
      <c r="I204" s="212"/>
      <c r="J204" s="213">
        <f>ROUND(I204*H204,2)</f>
        <v>0</v>
      </c>
      <c r="K204" s="209" t="s">
        <v>2996</v>
      </c>
      <c r="L204" s="47"/>
      <c r="M204" s="214" t="s">
        <v>19</v>
      </c>
      <c r="N204" s="215" t="s">
        <v>40</v>
      </c>
      <c r="O204" s="87"/>
      <c r="P204" s="216">
        <f>O204*H204</f>
        <v>0</v>
      </c>
      <c r="Q204" s="216">
        <v>0</v>
      </c>
      <c r="R204" s="216">
        <f>Q204*H204</f>
        <v>0</v>
      </c>
      <c r="S204" s="216">
        <v>0</v>
      </c>
      <c r="T204" s="217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18" t="s">
        <v>166</v>
      </c>
      <c r="AT204" s="218" t="s">
        <v>161</v>
      </c>
      <c r="AU204" s="218" t="s">
        <v>77</v>
      </c>
      <c r="AY204" s="20" t="s">
        <v>159</v>
      </c>
      <c r="BE204" s="219">
        <f>IF(N204="základní",J204,0)</f>
        <v>0</v>
      </c>
      <c r="BF204" s="219">
        <f>IF(N204="snížená",J204,0)</f>
        <v>0</v>
      </c>
      <c r="BG204" s="219">
        <f>IF(N204="zákl. přenesená",J204,0)</f>
        <v>0</v>
      </c>
      <c r="BH204" s="219">
        <f>IF(N204="sníž. přenesená",J204,0)</f>
        <v>0</v>
      </c>
      <c r="BI204" s="219">
        <f>IF(N204="nulová",J204,0)</f>
        <v>0</v>
      </c>
      <c r="BJ204" s="20" t="s">
        <v>77</v>
      </c>
      <c r="BK204" s="219">
        <f>ROUND(I204*H204,2)</f>
        <v>0</v>
      </c>
      <c r="BL204" s="20" t="s">
        <v>166</v>
      </c>
      <c r="BM204" s="218" t="s">
        <v>1464</v>
      </c>
    </row>
    <row r="205" s="2" customFormat="1" ht="16.5" customHeight="1">
      <c r="A205" s="41"/>
      <c r="B205" s="42"/>
      <c r="C205" s="207" t="s">
        <v>809</v>
      </c>
      <c r="D205" s="207" t="s">
        <v>161</v>
      </c>
      <c r="E205" s="208" t="s">
        <v>3121</v>
      </c>
      <c r="F205" s="209" t="s">
        <v>3122</v>
      </c>
      <c r="G205" s="210" t="s">
        <v>251</v>
      </c>
      <c r="H205" s="211">
        <v>130</v>
      </c>
      <c r="I205" s="212"/>
      <c r="J205" s="213">
        <f>ROUND(I205*H205,2)</f>
        <v>0</v>
      </c>
      <c r="K205" s="209" t="s">
        <v>2996</v>
      </c>
      <c r="L205" s="47"/>
      <c r="M205" s="214" t="s">
        <v>19</v>
      </c>
      <c r="N205" s="215" t="s">
        <v>40</v>
      </c>
      <c r="O205" s="87"/>
      <c r="P205" s="216">
        <f>O205*H205</f>
        <v>0</v>
      </c>
      <c r="Q205" s="216">
        <v>0</v>
      </c>
      <c r="R205" s="216">
        <f>Q205*H205</f>
        <v>0</v>
      </c>
      <c r="S205" s="216">
        <v>0</v>
      </c>
      <c r="T205" s="217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18" t="s">
        <v>166</v>
      </c>
      <c r="AT205" s="218" t="s">
        <v>161</v>
      </c>
      <c r="AU205" s="218" t="s">
        <v>77</v>
      </c>
      <c r="AY205" s="20" t="s">
        <v>159</v>
      </c>
      <c r="BE205" s="219">
        <f>IF(N205="základní",J205,0)</f>
        <v>0</v>
      </c>
      <c r="BF205" s="219">
        <f>IF(N205="snížená",J205,0)</f>
        <v>0</v>
      </c>
      <c r="BG205" s="219">
        <f>IF(N205="zákl. přenesená",J205,0)</f>
        <v>0</v>
      </c>
      <c r="BH205" s="219">
        <f>IF(N205="sníž. přenesená",J205,0)</f>
        <v>0</v>
      </c>
      <c r="BI205" s="219">
        <f>IF(N205="nulová",J205,0)</f>
        <v>0</v>
      </c>
      <c r="BJ205" s="20" t="s">
        <v>77</v>
      </c>
      <c r="BK205" s="219">
        <f>ROUND(I205*H205,2)</f>
        <v>0</v>
      </c>
      <c r="BL205" s="20" t="s">
        <v>166</v>
      </c>
      <c r="BM205" s="218" t="s">
        <v>1477</v>
      </c>
    </row>
    <row r="206" s="2" customFormat="1" ht="16.5" customHeight="1">
      <c r="A206" s="41"/>
      <c r="B206" s="42"/>
      <c r="C206" s="207" t="s">
        <v>814</v>
      </c>
      <c r="D206" s="207" t="s">
        <v>161</v>
      </c>
      <c r="E206" s="208" t="s">
        <v>3123</v>
      </c>
      <c r="F206" s="209" t="s">
        <v>3124</v>
      </c>
      <c r="G206" s="210" t="s">
        <v>251</v>
      </c>
      <c r="H206" s="211">
        <v>130</v>
      </c>
      <c r="I206" s="212"/>
      <c r="J206" s="213">
        <f>ROUND(I206*H206,2)</f>
        <v>0</v>
      </c>
      <c r="K206" s="209" t="s">
        <v>2996</v>
      </c>
      <c r="L206" s="47"/>
      <c r="M206" s="214" t="s">
        <v>19</v>
      </c>
      <c r="N206" s="215" t="s">
        <v>40</v>
      </c>
      <c r="O206" s="87"/>
      <c r="P206" s="216">
        <f>O206*H206</f>
        <v>0</v>
      </c>
      <c r="Q206" s="216">
        <v>0</v>
      </c>
      <c r="R206" s="216">
        <f>Q206*H206</f>
        <v>0</v>
      </c>
      <c r="S206" s="216">
        <v>0</v>
      </c>
      <c r="T206" s="217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18" t="s">
        <v>166</v>
      </c>
      <c r="AT206" s="218" t="s">
        <v>161</v>
      </c>
      <c r="AU206" s="218" t="s">
        <v>77</v>
      </c>
      <c r="AY206" s="20" t="s">
        <v>159</v>
      </c>
      <c r="BE206" s="219">
        <f>IF(N206="základní",J206,0)</f>
        <v>0</v>
      </c>
      <c r="BF206" s="219">
        <f>IF(N206="snížená",J206,0)</f>
        <v>0</v>
      </c>
      <c r="BG206" s="219">
        <f>IF(N206="zákl. přenesená",J206,0)</f>
        <v>0</v>
      </c>
      <c r="BH206" s="219">
        <f>IF(N206="sníž. přenesená",J206,0)</f>
        <v>0</v>
      </c>
      <c r="BI206" s="219">
        <f>IF(N206="nulová",J206,0)</f>
        <v>0</v>
      </c>
      <c r="BJ206" s="20" t="s">
        <v>77</v>
      </c>
      <c r="BK206" s="219">
        <f>ROUND(I206*H206,2)</f>
        <v>0</v>
      </c>
      <c r="BL206" s="20" t="s">
        <v>166</v>
      </c>
      <c r="BM206" s="218" t="s">
        <v>419</v>
      </c>
    </row>
    <row r="207" s="2" customFormat="1" ht="16.5" customHeight="1">
      <c r="A207" s="41"/>
      <c r="B207" s="42"/>
      <c r="C207" s="207" t="s">
        <v>821</v>
      </c>
      <c r="D207" s="207" t="s">
        <v>161</v>
      </c>
      <c r="E207" s="208" t="s">
        <v>3125</v>
      </c>
      <c r="F207" s="209" t="s">
        <v>3126</v>
      </c>
      <c r="G207" s="210" t="s">
        <v>251</v>
      </c>
      <c r="H207" s="211">
        <v>1170</v>
      </c>
      <c r="I207" s="212"/>
      <c r="J207" s="213">
        <f>ROUND(I207*H207,2)</f>
        <v>0</v>
      </c>
      <c r="K207" s="209" t="s">
        <v>2996</v>
      </c>
      <c r="L207" s="47"/>
      <c r="M207" s="214" t="s">
        <v>19</v>
      </c>
      <c r="N207" s="215" t="s">
        <v>40</v>
      </c>
      <c r="O207" s="87"/>
      <c r="P207" s="216">
        <f>O207*H207</f>
        <v>0</v>
      </c>
      <c r="Q207" s="216">
        <v>0</v>
      </c>
      <c r="R207" s="216">
        <f>Q207*H207</f>
        <v>0</v>
      </c>
      <c r="S207" s="216">
        <v>0</v>
      </c>
      <c r="T207" s="217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18" t="s">
        <v>166</v>
      </c>
      <c r="AT207" s="218" t="s">
        <v>161</v>
      </c>
      <c r="AU207" s="218" t="s">
        <v>77</v>
      </c>
      <c r="AY207" s="20" t="s">
        <v>159</v>
      </c>
      <c r="BE207" s="219">
        <f>IF(N207="základní",J207,0)</f>
        <v>0</v>
      </c>
      <c r="BF207" s="219">
        <f>IF(N207="snížená",J207,0)</f>
        <v>0</v>
      </c>
      <c r="BG207" s="219">
        <f>IF(N207="zákl. přenesená",J207,0)</f>
        <v>0</v>
      </c>
      <c r="BH207" s="219">
        <f>IF(N207="sníž. přenesená",J207,0)</f>
        <v>0</v>
      </c>
      <c r="BI207" s="219">
        <f>IF(N207="nulová",J207,0)</f>
        <v>0</v>
      </c>
      <c r="BJ207" s="20" t="s">
        <v>77</v>
      </c>
      <c r="BK207" s="219">
        <f>ROUND(I207*H207,2)</f>
        <v>0</v>
      </c>
      <c r="BL207" s="20" t="s">
        <v>166</v>
      </c>
      <c r="BM207" s="218" t="s">
        <v>1497</v>
      </c>
    </row>
    <row r="208" s="2" customFormat="1" ht="16.5" customHeight="1">
      <c r="A208" s="41"/>
      <c r="B208" s="42"/>
      <c r="C208" s="207" t="s">
        <v>541</v>
      </c>
      <c r="D208" s="207" t="s">
        <v>161</v>
      </c>
      <c r="E208" s="208" t="s">
        <v>3127</v>
      </c>
      <c r="F208" s="209" t="s">
        <v>3128</v>
      </c>
      <c r="G208" s="210" t="s">
        <v>251</v>
      </c>
      <c r="H208" s="211">
        <v>1170</v>
      </c>
      <c r="I208" s="212"/>
      <c r="J208" s="213">
        <f>ROUND(I208*H208,2)</f>
        <v>0</v>
      </c>
      <c r="K208" s="209" t="s">
        <v>2996</v>
      </c>
      <c r="L208" s="47"/>
      <c r="M208" s="214" t="s">
        <v>19</v>
      </c>
      <c r="N208" s="215" t="s">
        <v>40</v>
      </c>
      <c r="O208" s="87"/>
      <c r="P208" s="216">
        <f>O208*H208</f>
        <v>0</v>
      </c>
      <c r="Q208" s="216">
        <v>0</v>
      </c>
      <c r="R208" s="216">
        <f>Q208*H208</f>
        <v>0</v>
      </c>
      <c r="S208" s="216">
        <v>0</v>
      </c>
      <c r="T208" s="217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18" t="s">
        <v>166</v>
      </c>
      <c r="AT208" s="218" t="s">
        <v>161</v>
      </c>
      <c r="AU208" s="218" t="s">
        <v>77</v>
      </c>
      <c r="AY208" s="20" t="s">
        <v>159</v>
      </c>
      <c r="BE208" s="219">
        <f>IF(N208="základní",J208,0)</f>
        <v>0</v>
      </c>
      <c r="BF208" s="219">
        <f>IF(N208="snížená",J208,0)</f>
        <v>0</v>
      </c>
      <c r="BG208" s="219">
        <f>IF(N208="zákl. přenesená",J208,0)</f>
        <v>0</v>
      </c>
      <c r="BH208" s="219">
        <f>IF(N208="sníž. přenesená",J208,0)</f>
        <v>0</v>
      </c>
      <c r="BI208" s="219">
        <f>IF(N208="nulová",J208,0)</f>
        <v>0</v>
      </c>
      <c r="BJ208" s="20" t="s">
        <v>77</v>
      </c>
      <c r="BK208" s="219">
        <f>ROUND(I208*H208,2)</f>
        <v>0</v>
      </c>
      <c r="BL208" s="20" t="s">
        <v>166</v>
      </c>
      <c r="BM208" s="218" t="s">
        <v>1511</v>
      </c>
    </row>
    <row r="209" s="2" customFormat="1" ht="16.5" customHeight="1">
      <c r="A209" s="41"/>
      <c r="B209" s="42"/>
      <c r="C209" s="207" t="s">
        <v>829</v>
      </c>
      <c r="D209" s="207" t="s">
        <v>161</v>
      </c>
      <c r="E209" s="208" t="s">
        <v>3129</v>
      </c>
      <c r="F209" s="209" t="s">
        <v>3130</v>
      </c>
      <c r="G209" s="210" t="s">
        <v>251</v>
      </c>
      <c r="H209" s="211">
        <v>440</v>
      </c>
      <c r="I209" s="212"/>
      <c r="J209" s="213">
        <f>ROUND(I209*H209,2)</f>
        <v>0</v>
      </c>
      <c r="K209" s="209" t="s">
        <v>2996</v>
      </c>
      <c r="L209" s="47"/>
      <c r="M209" s="214" t="s">
        <v>19</v>
      </c>
      <c r="N209" s="215" t="s">
        <v>40</v>
      </c>
      <c r="O209" s="87"/>
      <c r="P209" s="216">
        <f>O209*H209</f>
        <v>0</v>
      </c>
      <c r="Q209" s="216">
        <v>0</v>
      </c>
      <c r="R209" s="216">
        <f>Q209*H209</f>
        <v>0</v>
      </c>
      <c r="S209" s="216">
        <v>0</v>
      </c>
      <c r="T209" s="217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18" t="s">
        <v>166</v>
      </c>
      <c r="AT209" s="218" t="s">
        <v>161</v>
      </c>
      <c r="AU209" s="218" t="s">
        <v>77</v>
      </c>
      <c r="AY209" s="20" t="s">
        <v>159</v>
      </c>
      <c r="BE209" s="219">
        <f>IF(N209="základní",J209,0)</f>
        <v>0</v>
      </c>
      <c r="BF209" s="219">
        <f>IF(N209="snížená",J209,0)</f>
        <v>0</v>
      </c>
      <c r="BG209" s="219">
        <f>IF(N209="zákl. přenesená",J209,0)</f>
        <v>0</v>
      </c>
      <c r="BH209" s="219">
        <f>IF(N209="sníž. přenesená",J209,0)</f>
        <v>0</v>
      </c>
      <c r="BI209" s="219">
        <f>IF(N209="nulová",J209,0)</f>
        <v>0</v>
      </c>
      <c r="BJ209" s="20" t="s">
        <v>77</v>
      </c>
      <c r="BK209" s="219">
        <f>ROUND(I209*H209,2)</f>
        <v>0</v>
      </c>
      <c r="BL209" s="20" t="s">
        <v>166</v>
      </c>
      <c r="BM209" s="218" t="s">
        <v>1530</v>
      </c>
    </row>
    <row r="210" s="2" customFormat="1" ht="16.5" customHeight="1">
      <c r="A210" s="41"/>
      <c r="B210" s="42"/>
      <c r="C210" s="207" t="s">
        <v>868</v>
      </c>
      <c r="D210" s="207" t="s">
        <v>161</v>
      </c>
      <c r="E210" s="208" t="s">
        <v>3131</v>
      </c>
      <c r="F210" s="209" t="s">
        <v>3132</v>
      </c>
      <c r="G210" s="210" t="s">
        <v>251</v>
      </c>
      <c r="H210" s="211">
        <v>440</v>
      </c>
      <c r="I210" s="212"/>
      <c r="J210" s="213">
        <f>ROUND(I210*H210,2)</f>
        <v>0</v>
      </c>
      <c r="K210" s="209" t="s">
        <v>2996</v>
      </c>
      <c r="L210" s="47"/>
      <c r="M210" s="214" t="s">
        <v>19</v>
      </c>
      <c r="N210" s="215" t="s">
        <v>40</v>
      </c>
      <c r="O210" s="87"/>
      <c r="P210" s="216">
        <f>O210*H210</f>
        <v>0</v>
      </c>
      <c r="Q210" s="216">
        <v>0</v>
      </c>
      <c r="R210" s="216">
        <f>Q210*H210</f>
        <v>0</v>
      </c>
      <c r="S210" s="216">
        <v>0</v>
      </c>
      <c r="T210" s="217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18" t="s">
        <v>166</v>
      </c>
      <c r="AT210" s="218" t="s">
        <v>161</v>
      </c>
      <c r="AU210" s="218" t="s">
        <v>77</v>
      </c>
      <c r="AY210" s="20" t="s">
        <v>159</v>
      </c>
      <c r="BE210" s="219">
        <f>IF(N210="základní",J210,0)</f>
        <v>0</v>
      </c>
      <c r="BF210" s="219">
        <f>IF(N210="snížená",J210,0)</f>
        <v>0</v>
      </c>
      <c r="BG210" s="219">
        <f>IF(N210="zákl. přenesená",J210,0)</f>
        <v>0</v>
      </c>
      <c r="BH210" s="219">
        <f>IF(N210="sníž. přenesená",J210,0)</f>
        <v>0</v>
      </c>
      <c r="BI210" s="219">
        <f>IF(N210="nulová",J210,0)</f>
        <v>0</v>
      </c>
      <c r="BJ210" s="20" t="s">
        <v>77</v>
      </c>
      <c r="BK210" s="219">
        <f>ROUND(I210*H210,2)</f>
        <v>0</v>
      </c>
      <c r="BL210" s="20" t="s">
        <v>166</v>
      </c>
      <c r="BM210" s="218" t="s">
        <v>1546</v>
      </c>
    </row>
    <row r="211" s="2" customFormat="1" ht="16.5" customHeight="1">
      <c r="A211" s="41"/>
      <c r="B211" s="42"/>
      <c r="C211" s="207" t="s">
        <v>873</v>
      </c>
      <c r="D211" s="207" t="s">
        <v>161</v>
      </c>
      <c r="E211" s="208" t="s">
        <v>3133</v>
      </c>
      <c r="F211" s="209" t="s">
        <v>3134</v>
      </c>
      <c r="G211" s="210" t="s">
        <v>251</v>
      </c>
      <c r="H211" s="211">
        <v>110</v>
      </c>
      <c r="I211" s="212"/>
      <c r="J211" s="213">
        <f>ROUND(I211*H211,2)</f>
        <v>0</v>
      </c>
      <c r="K211" s="209" t="s">
        <v>2996</v>
      </c>
      <c r="L211" s="47"/>
      <c r="M211" s="214" t="s">
        <v>19</v>
      </c>
      <c r="N211" s="215" t="s">
        <v>40</v>
      </c>
      <c r="O211" s="87"/>
      <c r="P211" s="216">
        <f>O211*H211</f>
        <v>0</v>
      </c>
      <c r="Q211" s="216">
        <v>0</v>
      </c>
      <c r="R211" s="216">
        <f>Q211*H211</f>
        <v>0</v>
      </c>
      <c r="S211" s="216">
        <v>0</v>
      </c>
      <c r="T211" s="217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18" t="s">
        <v>166</v>
      </c>
      <c r="AT211" s="218" t="s">
        <v>161</v>
      </c>
      <c r="AU211" s="218" t="s">
        <v>77</v>
      </c>
      <c r="AY211" s="20" t="s">
        <v>159</v>
      </c>
      <c r="BE211" s="219">
        <f>IF(N211="základní",J211,0)</f>
        <v>0</v>
      </c>
      <c r="BF211" s="219">
        <f>IF(N211="snížená",J211,0)</f>
        <v>0</v>
      </c>
      <c r="BG211" s="219">
        <f>IF(N211="zákl. přenesená",J211,0)</f>
        <v>0</v>
      </c>
      <c r="BH211" s="219">
        <f>IF(N211="sníž. přenesená",J211,0)</f>
        <v>0</v>
      </c>
      <c r="BI211" s="219">
        <f>IF(N211="nulová",J211,0)</f>
        <v>0</v>
      </c>
      <c r="BJ211" s="20" t="s">
        <v>77</v>
      </c>
      <c r="BK211" s="219">
        <f>ROUND(I211*H211,2)</f>
        <v>0</v>
      </c>
      <c r="BL211" s="20" t="s">
        <v>166</v>
      </c>
      <c r="BM211" s="218" t="s">
        <v>1558</v>
      </c>
    </row>
    <row r="212" s="2" customFormat="1" ht="16.5" customHeight="1">
      <c r="A212" s="41"/>
      <c r="B212" s="42"/>
      <c r="C212" s="207" t="s">
        <v>878</v>
      </c>
      <c r="D212" s="207" t="s">
        <v>161</v>
      </c>
      <c r="E212" s="208" t="s">
        <v>3135</v>
      </c>
      <c r="F212" s="209" t="s">
        <v>3136</v>
      </c>
      <c r="G212" s="210" t="s">
        <v>251</v>
      </c>
      <c r="H212" s="211">
        <v>110</v>
      </c>
      <c r="I212" s="212"/>
      <c r="J212" s="213">
        <f>ROUND(I212*H212,2)</f>
        <v>0</v>
      </c>
      <c r="K212" s="209" t="s">
        <v>2996</v>
      </c>
      <c r="L212" s="47"/>
      <c r="M212" s="214" t="s">
        <v>19</v>
      </c>
      <c r="N212" s="215" t="s">
        <v>40</v>
      </c>
      <c r="O212" s="87"/>
      <c r="P212" s="216">
        <f>O212*H212</f>
        <v>0</v>
      </c>
      <c r="Q212" s="216">
        <v>0</v>
      </c>
      <c r="R212" s="216">
        <f>Q212*H212</f>
        <v>0</v>
      </c>
      <c r="S212" s="216">
        <v>0</v>
      </c>
      <c r="T212" s="217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18" t="s">
        <v>166</v>
      </c>
      <c r="AT212" s="218" t="s">
        <v>161</v>
      </c>
      <c r="AU212" s="218" t="s">
        <v>77</v>
      </c>
      <c r="AY212" s="20" t="s">
        <v>159</v>
      </c>
      <c r="BE212" s="219">
        <f>IF(N212="základní",J212,0)</f>
        <v>0</v>
      </c>
      <c r="BF212" s="219">
        <f>IF(N212="snížená",J212,0)</f>
        <v>0</v>
      </c>
      <c r="BG212" s="219">
        <f>IF(N212="zákl. přenesená",J212,0)</f>
        <v>0</v>
      </c>
      <c r="BH212" s="219">
        <f>IF(N212="sníž. přenesená",J212,0)</f>
        <v>0</v>
      </c>
      <c r="BI212" s="219">
        <f>IF(N212="nulová",J212,0)</f>
        <v>0</v>
      </c>
      <c r="BJ212" s="20" t="s">
        <v>77</v>
      </c>
      <c r="BK212" s="219">
        <f>ROUND(I212*H212,2)</f>
        <v>0</v>
      </c>
      <c r="BL212" s="20" t="s">
        <v>166</v>
      </c>
      <c r="BM212" s="218" t="s">
        <v>1568</v>
      </c>
    </row>
    <row r="213" s="2" customFormat="1" ht="16.5" customHeight="1">
      <c r="A213" s="41"/>
      <c r="B213" s="42"/>
      <c r="C213" s="207" t="s">
        <v>887</v>
      </c>
      <c r="D213" s="207" t="s">
        <v>161</v>
      </c>
      <c r="E213" s="208" t="s">
        <v>3137</v>
      </c>
      <c r="F213" s="209" t="s">
        <v>3138</v>
      </c>
      <c r="G213" s="210" t="s">
        <v>251</v>
      </c>
      <c r="H213" s="211">
        <v>880</v>
      </c>
      <c r="I213" s="212"/>
      <c r="J213" s="213">
        <f>ROUND(I213*H213,2)</f>
        <v>0</v>
      </c>
      <c r="K213" s="209" t="s">
        <v>2996</v>
      </c>
      <c r="L213" s="47"/>
      <c r="M213" s="214" t="s">
        <v>19</v>
      </c>
      <c r="N213" s="215" t="s">
        <v>40</v>
      </c>
      <c r="O213" s="87"/>
      <c r="P213" s="216">
        <f>O213*H213</f>
        <v>0</v>
      </c>
      <c r="Q213" s="216">
        <v>0</v>
      </c>
      <c r="R213" s="216">
        <f>Q213*H213</f>
        <v>0</v>
      </c>
      <c r="S213" s="216">
        <v>0</v>
      </c>
      <c r="T213" s="217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18" t="s">
        <v>166</v>
      </c>
      <c r="AT213" s="218" t="s">
        <v>161</v>
      </c>
      <c r="AU213" s="218" t="s">
        <v>77</v>
      </c>
      <c r="AY213" s="20" t="s">
        <v>159</v>
      </c>
      <c r="BE213" s="219">
        <f>IF(N213="základní",J213,0)</f>
        <v>0</v>
      </c>
      <c r="BF213" s="219">
        <f>IF(N213="snížená",J213,0)</f>
        <v>0</v>
      </c>
      <c r="BG213" s="219">
        <f>IF(N213="zákl. přenesená",J213,0)</f>
        <v>0</v>
      </c>
      <c r="BH213" s="219">
        <f>IF(N213="sníž. přenesená",J213,0)</f>
        <v>0</v>
      </c>
      <c r="BI213" s="219">
        <f>IF(N213="nulová",J213,0)</f>
        <v>0</v>
      </c>
      <c r="BJ213" s="20" t="s">
        <v>77</v>
      </c>
      <c r="BK213" s="219">
        <f>ROUND(I213*H213,2)</f>
        <v>0</v>
      </c>
      <c r="BL213" s="20" t="s">
        <v>166</v>
      </c>
      <c r="BM213" s="218" t="s">
        <v>1578</v>
      </c>
    </row>
    <row r="214" s="2" customFormat="1" ht="16.5" customHeight="1">
      <c r="A214" s="41"/>
      <c r="B214" s="42"/>
      <c r="C214" s="207" t="s">
        <v>892</v>
      </c>
      <c r="D214" s="207" t="s">
        <v>161</v>
      </c>
      <c r="E214" s="208" t="s">
        <v>3123</v>
      </c>
      <c r="F214" s="209" t="s">
        <v>3124</v>
      </c>
      <c r="G214" s="210" t="s">
        <v>251</v>
      </c>
      <c r="H214" s="211">
        <v>880</v>
      </c>
      <c r="I214" s="212"/>
      <c r="J214" s="213">
        <f>ROUND(I214*H214,2)</f>
        <v>0</v>
      </c>
      <c r="K214" s="209" t="s">
        <v>2996</v>
      </c>
      <c r="L214" s="47"/>
      <c r="M214" s="214" t="s">
        <v>19</v>
      </c>
      <c r="N214" s="215" t="s">
        <v>40</v>
      </c>
      <c r="O214" s="87"/>
      <c r="P214" s="216">
        <f>O214*H214</f>
        <v>0</v>
      </c>
      <c r="Q214" s="216">
        <v>0</v>
      </c>
      <c r="R214" s="216">
        <f>Q214*H214</f>
        <v>0</v>
      </c>
      <c r="S214" s="216">
        <v>0</v>
      </c>
      <c r="T214" s="217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18" t="s">
        <v>166</v>
      </c>
      <c r="AT214" s="218" t="s">
        <v>161</v>
      </c>
      <c r="AU214" s="218" t="s">
        <v>77</v>
      </c>
      <c r="AY214" s="20" t="s">
        <v>159</v>
      </c>
      <c r="BE214" s="219">
        <f>IF(N214="základní",J214,0)</f>
        <v>0</v>
      </c>
      <c r="BF214" s="219">
        <f>IF(N214="snížená",J214,0)</f>
        <v>0</v>
      </c>
      <c r="BG214" s="219">
        <f>IF(N214="zákl. přenesená",J214,0)</f>
        <v>0</v>
      </c>
      <c r="BH214" s="219">
        <f>IF(N214="sníž. přenesená",J214,0)</f>
        <v>0</v>
      </c>
      <c r="BI214" s="219">
        <f>IF(N214="nulová",J214,0)</f>
        <v>0</v>
      </c>
      <c r="BJ214" s="20" t="s">
        <v>77</v>
      </c>
      <c r="BK214" s="219">
        <f>ROUND(I214*H214,2)</f>
        <v>0</v>
      </c>
      <c r="BL214" s="20" t="s">
        <v>166</v>
      </c>
      <c r="BM214" s="218" t="s">
        <v>1591</v>
      </c>
    </row>
    <row r="215" s="2" customFormat="1" ht="16.5" customHeight="1">
      <c r="A215" s="41"/>
      <c r="B215" s="42"/>
      <c r="C215" s="207" t="s">
        <v>897</v>
      </c>
      <c r="D215" s="207" t="s">
        <v>161</v>
      </c>
      <c r="E215" s="208" t="s">
        <v>3139</v>
      </c>
      <c r="F215" s="209" t="s">
        <v>3140</v>
      </c>
      <c r="G215" s="210" t="s">
        <v>251</v>
      </c>
      <c r="H215" s="211">
        <v>2770</v>
      </c>
      <c r="I215" s="212"/>
      <c r="J215" s="213">
        <f>ROUND(I215*H215,2)</f>
        <v>0</v>
      </c>
      <c r="K215" s="209" t="s">
        <v>2996</v>
      </c>
      <c r="L215" s="47"/>
      <c r="M215" s="214" t="s">
        <v>19</v>
      </c>
      <c r="N215" s="215" t="s">
        <v>40</v>
      </c>
      <c r="O215" s="87"/>
      <c r="P215" s="216">
        <f>O215*H215</f>
        <v>0</v>
      </c>
      <c r="Q215" s="216">
        <v>0</v>
      </c>
      <c r="R215" s="216">
        <f>Q215*H215</f>
        <v>0</v>
      </c>
      <c r="S215" s="216">
        <v>0</v>
      </c>
      <c r="T215" s="217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18" t="s">
        <v>166</v>
      </c>
      <c r="AT215" s="218" t="s">
        <v>161</v>
      </c>
      <c r="AU215" s="218" t="s">
        <v>77</v>
      </c>
      <c r="AY215" s="20" t="s">
        <v>159</v>
      </c>
      <c r="BE215" s="219">
        <f>IF(N215="základní",J215,0)</f>
        <v>0</v>
      </c>
      <c r="BF215" s="219">
        <f>IF(N215="snížená",J215,0)</f>
        <v>0</v>
      </c>
      <c r="BG215" s="219">
        <f>IF(N215="zákl. přenesená",J215,0)</f>
        <v>0</v>
      </c>
      <c r="BH215" s="219">
        <f>IF(N215="sníž. přenesená",J215,0)</f>
        <v>0</v>
      </c>
      <c r="BI215" s="219">
        <f>IF(N215="nulová",J215,0)</f>
        <v>0</v>
      </c>
      <c r="BJ215" s="20" t="s">
        <v>77</v>
      </c>
      <c r="BK215" s="219">
        <f>ROUND(I215*H215,2)</f>
        <v>0</v>
      </c>
      <c r="BL215" s="20" t="s">
        <v>166</v>
      </c>
      <c r="BM215" s="218" t="s">
        <v>1602</v>
      </c>
    </row>
    <row r="216" s="2" customFormat="1" ht="16.5" customHeight="1">
      <c r="A216" s="41"/>
      <c r="B216" s="42"/>
      <c r="C216" s="207" t="s">
        <v>904</v>
      </c>
      <c r="D216" s="207" t="s">
        <v>161</v>
      </c>
      <c r="E216" s="208" t="s">
        <v>3127</v>
      </c>
      <c r="F216" s="209" t="s">
        <v>3128</v>
      </c>
      <c r="G216" s="210" t="s">
        <v>251</v>
      </c>
      <c r="H216" s="211">
        <v>2770</v>
      </c>
      <c r="I216" s="212"/>
      <c r="J216" s="213">
        <f>ROUND(I216*H216,2)</f>
        <v>0</v>
      </c>
      <c r="K216" s="209" t="s">
        <v>2996</v>
      </c>
      <c r="L216" s="47"/>
      <c r="M216" s="214" t="s">
        <v>19</v>
      </c>
      <c r="N216" s="215" t="s">
        <v>40</v>
      </c>
      <c r="O216" s="87"/>
      <c r="P216" s="216">
        <f>O216*H216</f>
        <v>0</v>
      </c>
      <c r="Q216" s="216">
        <v>0</v>
      </c>
      <c r="R216" s="216">
        <f>Q216*H216</f>
        <v>0</v>
      </c>
      <c r="S216" s="216">
        <v>0</v>
      </c>
      <c r="T216" s="217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18" t="s">
        <v>166</v>
      </c>
      <c r="AT216" s="218" t="s">
        <v>161</v>
      </c>
      <c r="AU216" s="218" t="s">
        <v>77</v>
      </c>
      <c r="AY216" s="20" t="s">
        <v>159</v>
      </c>
      <c r="BE216" s="219">
        <f>IF(N216="základní",J216,0)</f>
        <v>0</v>
      </c>
      <c r="BF216" s="219">
        <f>IF(N216="snížená",J216,0)</f>
        <v>0</v>
      </c>
      <c r="BG216" s="219">
        <f>IF(N216="zákl. přenesená",J216,0)</f>
        <v>0</v>
      </c>
      <c r="BH216" s="219">
        <f>IF(N216="sníž. přenesená",J216,0)</f>
        <v>0</v>
      </c>
      <c r="BI216" s="219">
        <f>IF(N216="nulová",J216,0)</f>
        <v>0</v>
      </c>
      <c r="BJ216" s="20" t="s">
        <v>77</v>
      </c>
      <c r="BK216" s="219">
        <f>ROUND(I216*H216,2)</f>
        <v>0</v>
      </c>
      <c r="BL216" s="20" t="s">
        <v>166</v>
      </c>
      <c r="BM216" s="218" t="s">
        <v>1612</v>
      </c>
    </row>
    <row r="217" s="2" customFormat="1" ht="16.5" customHeight="1">
      <c r="A217" s="41"/>
      <c r="B217" s="42"/>
      <c r="C217" s="207" t="s">
        <v>907</v>
      </c>
      <c r="D217" s="207" t="s">
        <v>161</v>
      </c>
      <c r="E217" s="208" t="s">
        <v>3141</v>
      </c>
      <c r="F217" s="209" t="s">
        <v>3142</v>
      </c>
      <c r="G217" s="210" t="s">
        <v>251</v>
      </c>
      <c r="H217" s="211">
        <v>2320</v>
      </c>
      <c r="I217" s="212"/>
      <c r="J217" s="213">
        <f>ROUND(I217*H217,2)</f>
        <v>0</v>
      </c>
      <c r="K217" s="209" t="s">
        <v>2996</v>
      </c>
      <c r="L217" s="47"/>
      <c r="M217" s="214" t="s">
        <v>19</v>
      </c>
      <c r="N217" s="215" t="s">
        <v>40</v>
      </c>
      <c r="O217" s="87"/>
      <c r="P217" s="216">
        <f>O217*H217</f>
        <v>0</v>
      </c>
      <c r="Q217" s="216">
        <v>0</v>
      </c>
      <c r="R217" s="216">
        <f>Q217*H217</f>
        <v>0</v>
      </c>
      <c r="S217" s="216">
        <v>0</v>
      </c>
      <c r="T217" s="217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18" t="s">
        <v>166</v>
      </c>
      <c r="AT217" s="218" t="s">
        <v>161</v>
      </c>
      <c r="AU217" s="218" t="s">
        <v>77</v>
      </c>
      <c r="AY217" s="20" t="s">
        <v>159</v>
      </c>
      <c r="BE217" s="219">
        <f>IF(N217="základní",J217,0)</f>
        <v>0</v>
      </c>
      <c r="BF217" s="219">
        <f>IF(N217="snížená",J217,0)</f>
        <v>0</v>
      </c>
      <c r="BG217" s="219">
        <f>IF(N217="zákl. přenesená",J217,0)</f>
        <v>0</v>
      </c>
      <c r="BH217" s="219">
        <f>IF(N217="sníž. přenesená",J217,0)</f>
        <v>0</v>
      </c>
      <c r="BI217" s="219">
        <f>IF(N217="nulová",J217,0)</f>
        <v>0</v>
      </c>
      <c r="BJ217" s="20" t="s">
        <v>77</v>
      </c>
      <c r="BK217" s="219">
        <f>ROUND(I217*H217,2)</f>
        <v>0</v>
      </c>
      <c r="BL217" s="20" t="s">
        <v>166</v>
      </c>
      <c r="BM217" s="218" t="s">
        <v>1633</v>
      </c>
    </row>
    <row r="218" s="2" customFormat="1" ht="16.5" customHeight="1">
      <c r="A218" s="41"/>
      <c r="B218" s="42"/>
      <c r="C218" s="207" t="s">
        <v>911</v>
      </c>
      <c r="D218" s="207" t="s">
        <v>161</v>
      </c>
      <c r="E218" s="208" t="s">
        <v>3135</v>
      </c>
      <c r="F218" s="209" t="s">
        <v>3136</v>
      </c>
      <c r="G218" s="210" t="s">
        <v>251</v>
      </c>
      <c r="H218" s="211">
        <v>2320</v>
      </c>
      <c r="I218" s="212"/>
      <c r="J218" s="213">
        <f>ROUND(I218*H218,2)</f>
        <v>0</v>
      </c>
      <c r="K218" s="209" t="s">
        <v>2996</v>
      </c>
      <c r="L218" s="47"/>
      <c r="M218" s="214" t="s">
        <v>19</v>
      </c>
      <c r="N218" s="215" t="s">
        <v>40</v>
      </c>
      <c r="O218" s="87"/>
      <c r="P218" s="216">
        <f>O218*H218</f>
        <v>0</v>
      </c>
      <c r="Q218" s="216">
        <v>0</v>
      </c>
      <c r="R218" s="216">
        <f>Q218*H218</f>
        <v>0</v>
      </c>
      <c r="S218" s="216">
        <v>0</v>
      </c>
      <c r="T218" s="217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18" t="s">
        <v>166</v>
      </c>
      <c r="AT218" s="218" t="s">
        <v>161</v>
      </c>
      <c r="AU218" s="218" t="s">
        <v>77</v>
      </c>
      <c r="AY218" s="20" t="s">
        <v>159</v>
      </c>
      <c r="BE218" s="219">
        <f>IF(N218="základní",J218,0)</f>
        <v>0</v>
      </c>
      <c r="BF218" s="219">
        <f>IF(N218="snížená",J218,0)</f>
        <v>0</v>
      </c>
      <c r="BG218" s="219">
        <f>IF(N218="zákl. přenesená",J218,0)</f>
        <v>0</v>
      </c>
      <c r="BH218" s="219">
        <f>IF(N218="sníž. přenesená",J218,0)</f>
        <v>0</v>
      </c>
      <c r="BI218" s="219">
        <f>IF(N218="nulová",J218,0)</f>
        <v>0</v>
      </c>
      <c r="BJ218" s="20" t="s">
        <v>77</v>
      </c>
      <c r="BK218" s="219">
        <f>ROUND(I218*H218,2)</f>
        <v>0</v>
      </c>
      <c r="BL218" s="20" t="s">
        <v>166</v>
      </c>
      <c r="BM218" s="218" t="s">
        <v>1645</v>
      </c>
    </row>
    <row r="219" s="2" customFormat="1" ht="16.5" customHeight="1">
      <c r="A219" s="41"/>
      <c r="B219" s="42"/>
      <c r="C219" s="207" t="s">
        <v>916</v>
      </c>
      <c r="D219" s="207" t="s">
        <v>161</v>
      </c>
      <c r="E219" s="208" t="s">
        <v>3143</v>
      </c>
      <c r="F219" s="209" t="s">
        <v>3144</v>
      </c>
      <c r="G219" s="210" t="s">
        <v>251</v>
      </c>
      <c r="H219" s="211">
        <v>120</v>
      </c>
      <c r="I219" s="212"/>
      <c r="J219" s="213">
        <f>ROUND(I219*H219,2)</f>
        <v>0</v>
      </c>
      <c r="K219" s="209" t="s">
        <v>2996</v>
      </c>
      <c r="L219" s="47"/>
      <c r="M219" s="214" t="s">
        <v>19</v>
      </c>
      <c r="N219" s="215" t="s">
        <v>40</v>
      </c>
      <c r="O219" s="87"/>
      <c r="P219" s="216">
        <f>O219*H219</f>
        <v>0</v>
      </c>
      <c r="Q219" s="216">
        <v>0</v>
      </c>
      <c r="R219" s="216">
        <f>Q219*H219</f>
        <v>0</v>
      </c>
      <c r="S219" s="216">
        <v>0</v>
      </c>
      <c r="T219" s="217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18" t="s">
        <v>166</v>
      </c>
      <c r="AT219" s="218" t="s">
        <v>161</v>
      </c>
      <c r="AU219" s="218" t="s">
        <v>77</v>
      </c>
      <c r="AY219" s="20" t="s">
        <v>159</v>
      </c>
      <c r="BE219" s="219">
        <f>IF(N219="základní",J219,0)</f>
        <v>0</v>
      </c>
      <c r="BF219" s="219">
        <f>IF(N219="snížená",J219,0)</f>
        <v>0</v>
      </c>
      <c r="BG219" s="219">
        <f>IF(N219="zákl. přenesená",J219,0)</f>
        <v>0</v>
      </c>
      <c r="BH219" s="219">
        <f>IF(N219="sníž. přenesená",J219,0)</f>
        <v>0</v>
      </c>
      <c r="BI219" s="219">
        <f>IF(N219="nulová",J219,0)</f>
        <v>0</v>
      </c>
      <c r="BJ219" s="20" t="s">
        <v>77</v>
      </c>
      <c r="BK219" s="219">
        <f>ROUND(I219*H219,2)</f>
        <v>0</v>
      </c>
      <c r="BL219" s="20" t="s">
        <v>166</v>
      </c>
      <c r="BM219" s="218" t="s">
        <v>1655</v>
      </c>
    </row>
    <row r="220" s="2" customFormat="1" ht="21.75" customHeight="1">
      <c r="A220" s="41"/>
      <c r="B220" s="42"/>
      <c r="C220" s="207" t="s">
        <v>247</v>
      </c>
      <c r="D220" s="207" t="s">
        <v>161</v>
      </c>
      <c r="E220" s="208" t="s">
        <v>3145</v>
      </c>
      <c r="F220" s="209" t="s">
        <v>3146</v>
      </c>
      <c r="G220" s="210" t="s">
        <v>251</v>
      </c>
      <c r="H220" s="211">
        <v>120</v>
      </c>
      <c r="I220" s="212"/>
      <c r="J220" s="213">
        <f>ROUND(I220*H220,2)</f>
        <v>0</v>
      </c>
      <c r="K220" s="209" t="s">
        <v>2996</v>
      </c>
      <c r="L220" s="47"/>
      <c r="M220" s="214" t="s">
        <v>19</v>
      </c>
      <c r="N220" s="215" t="s">
        <v>40</v>
      </c>
      <c r="O220" s="87"/>
      <c r="P220" s="216">
        <f>O220*H220</f>
        <v>0</v>
      </c>
      <c r="Q220" s="216">
        <v>0</v>
      </c>
      <c r="R220" s="216">
        <f>Q220*H220</f>
        <v>0</v>
      </c>
      <c r="S220" s="216">
        <v>0</v>
      </c>
      <c r="T220" s="217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18" t="s">
        <v>166</v>
      </c>
      <c r="AT220" s="218" t="s">
        <v>161</v>
      </c>
      <c r="AU220" s="218" t="s">
        <v>77</v>
      </c>
      <c r="AY220" s="20" t="s">
        <v>159</v>
      </c>
      <c r="BE220" s="219">
        <f>IF(N220="základní",J220,0)</f>
        <v>0</v>
      </c>
      <c r="BF220" s="219">
        <f>IF(N220="snížená",J220,0)</f>
        <v>0</v>
      </c>
      <c r="BG220" s="219">
        <f>IF(N220="zákl. přenesená",J220,0)</f>
        <v>0</v>
      </c>
      <c r="BH220" s="219">
        <f>IF(N220="sníž. přenesená",J220,0)</f>
        <v>0</v>
      </c>
      <c r="BI220" s="219">
        <f>IF(N220="nulová",J220,0)</f>
        <v>0</v>
      </c>
      <c r="BJ220" s="20" t="s">
        <v>77</v>
      </c>
      <c r="BK220" s="219">
        <f>ROUND(I220*H220,2)</f>
        <v>0</v>
      </c>
      <c r="BL220" s="20" t="s">
        <v>166</v>
      </c>
      <c r="BM220" s="218" t="s">
        <v>1663</v>
      </c>
    </row>
    <row r="221" s="2" customFormat="1" ht="16.5" customHeight="1">
      <c r="A221" s="41"/>
      <c r="B221" s="42"/>
      <c r="C221" s="207" t="s">
        <v>929</v>
      </c>
      <c r="D221" s="207" t="s">
        <v>161</v>
      </c>
      <c r="E221" s="208" t="s">
        <v>3147</v>
      </c>
      <c r="F221" s="209" t="s">
        <v>3148</v>
      </c>
      <c r="G221" s="210" t="s">
        <v>251</v>
      </c>
      <c r="H221" s="211">
        <v>5</v>
      </c>
      <c r="I221" s="212"/>
      <c r="J221" s="213">
        <f>ROUND(I221*H221,2)</f>
        <v>0</v>
      </c>
      <c r="K221" s="209" t="s">
        <v>2996</v>
      </c>
      <c r="L221" s="47"/>
      <c r="M221" s="214" t="s">
        <v>19</v>
      </c>
      <c r="N221" s="215" t="s">
        <v>40</v>
      </c>
      <c r="O221" s="87"/>
      <c r="P221" s="216">
        <f>O221*H221</f>
        <v>0</v>
      </c>
      <c r="Q221" s="216">
        <v>0</v>
      </c>
      <c r="R221" s="216">
        <f>Q221*H221</f>
        <v>0</v>
      </c>
      <c r="S221" s="216">
        <v>0</v>
      </c>
      <c r="T221" s="217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18" t="s">
        <v>166</v>
      </c>
      <c r="AT221" s="218" t="s">
        <v>161</v>
      </c>
      <c r="AU221" s="218" t="s">
        <v>77</v>
      </c>
      <c r="AY221" s="20" t="s">
        <v>159</v>
      </c>
      <c r="BE221" s="219">
        <f>IF(N221="základní",J221,0)</f>
        <v>0</v>
      </c>
      <c r="BF221" s="219">
        <f>IF(N221="snížená",J221,0)</f>
        <v>0</v>
      </c>
      <c r="BG221" s="219">
        <f>IF(N221="zákl. přenesená",J221,0)</f>
        <v>0</v>
      </c>
      <c r="BH221" s="219">
        <f>IF(N221="sníž. přenesená",J221,0)</f>
        <v>0</v>
      </c>
      <c r="BI221" s="219">
        <f>IF(N221="nulová",J221,0)</f>
        <v>0</v>
      </c>
      <c r="BJ221" s="20" t="s">
        <v>77</v>
      </c>
      <c r="BK221" s="219">
        <f>ROUND(I221*H221,2)</f>
        <v>0</v>
      </c>
      <c r="BL221" s="20" t="s">
        <v>166</v>
      </c>
      <c r="BM221" s="218" t="s">
        <v>1675</v>
      </c>
    </row>
    <row r="222" s="2" customFormat="1" ht="16.5" customHeight="1">
      <c r="A222" s="41"/>
      <c r="B222" s="42"/>
      <c r="C222" s="207" t="s">
        <v>934</v>
      </c>
      <c r="D222" s="207" t="s">
        <v>161</v>
      </c>
      <c r="E222" s="208" t="s">
        <v>3149</v>
      </c>
      <c r="F222" s="209" t="s">
        <v>3150</v>
      </c>
      <c r="G222" s="210" t="s">
        <v>251</v>
      </c>
      <c r="H222" s="211">
        <v>5</v>
      </c>
      <c r="I222" s="212"/>
      <c r="J222" s="213">
        <f>ROUND(I222*H222,2)</f>
        <v>0</v>
      </c>
      <c r="K222" s="209" t="s">
        <v>2996</v>
      </c>
      <c r="L222" s="47"/>
      <c r="M222" s="214" t="s">
        <v>19</v>
      </c>
      <c r="N222" s="215" t="s">
        <v>40</v>
      </c>
      <c r="O222" s="87"/>
      <c r="P222" s="216">
        <f>O222*H222</f>
        <v>0</v>
      </c>
      <c r="Q222" s="216">
        <v>0</v>
      </c>
      <c r="R222" s="216">
        <f>Q222*H222</f>
        <v>0</v>
      </c>
      <c r="S222" s="216">
        <v>0</v>
      </c>
      <c r="T222" s="217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18" t="s">
        <v>166</v>
      </c>
      <c r="AT222" s="218" t="s">
        <v>161</v>
      </c>
      <c r="AU222" s="218" t="s">
        <v>77</v>
      </c>
      <c r="AY222" s="20" t="s">
        <v>159</v>
      </c>
      <c r="BE222" s="219">
        <f>IF(N222="základní",J222,0)</f>
        <v>0</v>
      </c>
      <c r="BF222" s="219">
        <f>IF(N222="snížená",J222,0)</f>
        <v>0</v>
      </c>
      <c r="BG222" s="219">
        <f>IF(N222="zákl. přenesená",J222,0)</f>
        <v>0</v>
      </c>
      <c r="BH222" s="219">
        <f>IF(N222="sníž. přenesená",J222,0)</f>
        <v>0</v>
      </c>
      <c r="BI222" s="219">
        <f>IF(N222="nulová",J222,0)</f>
        <v>0</v>
      </c>
      <c r="BJ222" s="20" t="s">
        <v>77</v>
      </c>
      <c r="BK222" s="219">
        <f>ROUND(I222*H222,2)</f>
        <v>0</v>
      </c>
      <c r="BL222" s="20" t="s">
        <v>166</v>
      </c>
      <c r="BM222" s="218" t="s">
        <v>1689</v>
      </c>
    </row>
    <row r="223" s="2" customFormat="1" ht="16.5" customHeight="1">
      <c r="A223" s="41"/>
      <c r="B223" s="42"/>
      <c r="C223" s="207" t="s">
        <v>939</v>
      </c>
      <c r="D223" s="207" t="s">
        <v>161</v>
      </c>
      <c r="E223" s="208" t="s">
        <v>603</v>
      </c>
      <c r="F223" s="209" t="s">
        <v>3151</v>
      </c>
      <c r="G223" s="210" t="s">
        <v>251</v>
      </c>
      <c r="H223" s="211">
        <v>2</v>
      </c>
      <c r="I223" s="212"/>
      <c r="J223" s="213">
        <f>ROUND(I223*H223,2)</f>
        <v>0</v>
      </c>
      <c r="K223" s="209" t="s">
        <v>2993</v>
      </c>
      <c r="L223" s="47"/>
      <c r="M223" s="214" t="s">
        <v>19</v>
      </c>
      <c r="N223" s="215" t="s">
        <v>40</v>
      </c>
      <c r="O223" s="87"/>
      <c r="P223" s="216">
        <f>O223*H223</f>
        <v>0</v>
      </c>
      <c r="Q223" s="216">
        <v>0</v>
      </c>
      <c r="R223" s="216">
        <f>Q223*H223</f>
        <v>0</v>
      </c>
      <c r="S223" s="216">
        <v>0</v>
      </c>
      <c r="T223" s="217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18" t="s">
        <v>166</v>
      </c>
      <c r="AT223" s="218" t="s">
        <v>161</v>
      </c>
      <c r="AU223" s="218" t="s">
        <v>77</v>
      </c>
      <c r="AY223" s="20" t="s">
        <v>159</v>
      </c>
      <c r="BE223" s="219">
        <f>IF(N223="základní",J223,0)</f>
        <v>0</v>
      </c>
      <c r="BF223" s="219">
        <f>IF(N223="snížená",J223,0)</f>
        <v>0</v>
      </c>
      <c r="BG223" s="219">
        <f>IF(N223="zákl. přenesená",J223,0)</f>
        <v>0</v>
      </c>
      <c r="BH223" s="219">
        <f>IF(N223="sníž. přenesená",J223,0)</f>
        <v>0</v>
      </c>
      <c r="BI223" s="219">
        <f>IF(N223="nulová",J223,0)</f>
        <v>0</v>
      </c>
      <c r="BJ223" s="20" t="s">
        <v>77</v>
      </c>
      <c r="BK223" s="219">
        <f>ROUND(I223*H223,2)</f>
        <v>0</v>
      </c>
      <c r="BL223" s="20" t="s">
        <v>166</v>
      </c>
      <c r="BM223" s="218" t="s">
        <v>1701</v>
      </c>
    </row>
    <row r="224" s="2" customFormat="1" ht="16.5" customHeight="1">
      <c r="A224" s="41"/>
      <c r="B224" s="42"/>
      <c r="C224" s="207" t="s">
        <v>944</v>
      </c>
      <c r="D224" s="207" t="s">
        <v>161</v>
      </c>
      <c r="E224" s="208" t="s">
        <v>3152</v>
      </c>
      <c r="F224" s="209" t="s">
        <v>3153</v>
      </c>
      <c r="G224" s="210" t="s">
        <v>251</v>
      </c>
      <c r="H224" s="211">
        <v>2</v>
      </c>
      <c r="I224" s="212"/>
      <c r="J224" s="213">
        <f>ROUND(I224*H224,2)</f>
        <v>0</v>
      </c>
      <c r="K224" s="209" t="s">
        <v>2996</v>
      </c>
      <c r="L224" s="47"/>
      <c r="M224" s="214" t="s">
        <v>19</v>
      </c>
      <c r="N224" s="215" t="s">
        <v>40</v>
      </c>
      <c r="O224" s="87"/>
      <c r="P224" s="216">
        <f>O224*H224</f>
        <v>0</v>
      </c>
      <c r="Q224" s="216">
        <v>0</v>
      </c>
      <c r="R224" s="216">
        <f>Q224*H224</f>
        <v>0</v>
      </c>
      <c r="S224" s="216">
        <v>0</v>
      </c>
      <c r="T224" s="217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18" t="s">
        <v>166</v>
      </c>
      <c r="AT224" s="218" t="s">
        <v>161</v>
      </c>
      <c r="AU224" s="218" t="s">
        <v>77</v>
      </c>
      <c r="AY224" s="20" t="s">
        <v>159</v>
      </c>
      <c r="BE224" s="219">
        <f>IF(N224="základní",J224,0)</f>
        <v>0</v>
      </c>
      <c r="BF224" s="219">
        <f>IF(N224="snížená",J224,0)</f>
        <v>0</v>
      </c>
      <c r="BG224" s="219">
        <f>IF(N224="zákl. přenesená",J224,0)</f>
        <v>0</v>
      </c>
      <c r="BH224" s="219">
        <f>IF(N224="sníž. přenesená",J224,0)</f>
        <v>0</v>
      </c>
      <c r="BI224" s="219">
        <f>IF(N224="nulová",J224,0)</f>
        <v>0</v>
      </c>
      <c r="BJ224" s="20" t="s">
        <v>77</v>
      </c>
      <c r="BK224" s="219">
        <f>ROUND(I224*H224,2)</f>
        <v>0</v>
      </c>
      <c r="BL224" s="20" t="s">
        <v>166</v>
      </c>
      <c r="BM224" s="218" t="s">
        <v>1715</v>
      </c>
    </row>
    <row r="225" s="2" customFormat="1" ht="21.75" customHeight="1">
      <c r="A225" s="41"/>
      <c r="B225" s="42"/>
      <c r="C225" s="207" t="s">
        <v>954</v>
      </c>
      <c r="D225" s="207" t="s">
        <v>161</v>
      </c>
      <c r="E225" s="208" t="s">
        <v>3154</v>
      </c>
      <c r="F225" s="209" t="s">
        <v>3155</v>
      </c>
      <c r="G225" s="210" t="s">
        <v>251</v>
      </c>
      <c r="H225" s="211">
        <v>405</v>
      </c>
      <c r="I225" s="212"/>
      <c r="J225" s="213">
        <f>ROUND(I225*H225,2)</f>
        <v>0</v>
      </c>
      <c r="K225" s="209" t="s">
        <v>2996</v>
      </c>
      <c r="L225" s="47"/>
      <c r="M225" s="214" t="s">
        <v>19</v>
      </c>
      <c r="N225" s="215" t="s">
        <v>40</v>
      </c>
      <c r="O225" s="87"/>
      <c r="P225" s="216">
        <f>O225*H225</f>
        <v>0</v>
      </c>
      <c r="Q225" s="216">
        <v>0</v>
      </c>
      <c r="R225" s="216">
        <f>Q225*H225</f>
        <v>0</v>
      </c>
      <c r="S225" s="216">
        <v>0</v>
      </c>
      <c r="T225" s="217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18" t="s">
        <v>166</v>
      </c>
      <c r="AT225" s="218" t="s">
        <v>161</v>
      </c>
      <c r="AU225" s="218" t="s">
        <v>77</v>
      </c>
      <c r="AY225" s="20" t="s">
        <v>159</v>
      </c>
      <c r="BE225" s="219">
        <f>IF(N225="základní",J225,0)</f>
        <v>0</v>
      </c>
      <c r="BF225" s="219">
        <f>IF(N225="snížená",J225,0)</f>
        <v>0</v>
      </c>
      <c r="BG225" s="219">
        <f>IF(N225="zákl. přenesená",J225,0)</f>
        <v>0</v>
      </c>
      <c r="BH225" s="219">
        <f>IF(N225="sníž. přenesená",J225,0)</f>
        <v>0</v>
      </c>
      <c r="BI225" s="219">
        <f>IF(N225="nulová",J225,0)</f>
        <v>0</v>
      </c>
      <c r="BJ225" s="20" t="s">
        <v>77</v>
      </c>
      <c r="BK225" s="219">
        <f>ROUND(I225*H225,2)</f>
        <v>0</v>
      </c>
      <c r="BL225" s="20" t="s">
        <v>166</v>
      </c>
      <c r="BM225" s="218" t="s">
        <v>1737</v>
      </c>
    </row>
    <row r="226" s="2" customFormat="1" ht="16.5" customHeight="1">
      <c r="A226" s="41"/>
      <c r="B226" s="42"/>
      <c r="C226" s="207" t="s">
        <v>959</v>
      </c>
      <c r="D226" s="207" t="s">
        <v>161</v>
      </c>
      <c r="E226" s="208" t="s">
        <v>3156</v>
      </c>
      <c r="F226" s="209" t="s">
        <v>3157</v>
      </c>
      <c r="G226" s="210" t="s">
        <v>251</v>
      </c>
      <c r="H226" s="211">
        <v>405</v>
      </c>
      <c r="I226" s="212"/>
      <c r="J226" s="213">
        <f>ROUND(I226*H226,2)</f>
        <v>0</v>
      </c>
      <c r="K226" s="209" t="s">
        <v>2996</v>
      </c>
      <c r="L226" s="47"/>
      <c r="M226" s="214" t="s">
        <v>19</v>
      </c>
      <c r="N226" s="215" t="s">
        <v>40</v>
      </c>
      <c r="O226" s="87"/>
      <c r="P226" s="216">
        <f>O226*H226</f>
        <v>0</v>
      </c>
      <c r="Q226" s="216">
        <v>0</v>
      </c>
      <c r="R226" s="216">
        <f>Q226*H226</f>
        <v>0</v>
      </c>
      <c r="S226" s="216">
        <v>0</v>
      </c>
      <c r="T226" s="217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18" t="s">
        <v>166</v>
      </c>
      <c r="AT226" s="218" t="s">
        <v>161</v>
      </c>
      <c r="AU226" s="218" t="s">
        <v>77</v>
      </c>
      <c r="AY226" s="20" t="s">
        <v>159</v>
      </c>
      <c r="BE226" s="219">
        <f>IF(N226="základní",J226,0)</f>
        <v>0</v>
      </c>
      <c r="BF226" s="219">
        <f>IF(N226="snížená",J226,0)</f>
        <v>0</v>
      </c>
      <c r="BG226" s="219">
        <f>IF(N226="zákl. přenesená",J226,0)</f>
        <v>0</v>
      </c>
      <c r="BH226" s="219">
        <f>IF(N226="sníž. přenesená",J226,0)</f>
        <v>0</v>
      </c>
      <c r="BI226" s="219">
        <f>IF(N226="nulová",J226,0)</f>
        <v>0</v>
      </c>
      <c r="BJ226" s="20" t="s">
        <v>77</v>
      </c>
      <c r="BK226" s="219">
        <f>ROUND(I226*H226,2)</f>
        <v>0</v>
      </c>
      <c r="BL226" s="20" t="s">
        <v>166</v>
      </c>
      <c r="BM226" s="218" t="s">
        <v>1753</v>
      </c>
    </row>
    <row r="227" s="12" customFormat="1" ht="25.92" customHeight="1">
      <c r="A227" s="12"/>
      <c r="B227" s="191"/>
      <c r="C227" s="192"/>
      <c r="D227" s="193" t="s">
        <v>68</v>
      </c>
      <c r="E227" s="194" t="s">
        <v>829</v>
      </c>
      <c r="F227" s="194" t="s">
        <v>3158</v>
      </c>
      <c r="G227" s="192"/>
      <c r="H227" s="192"/>
      <c r="I227" s="195"/>
      <c r="J227" s="196">
        <f>BK227</f>
        <v>0</v>
      </c>
      <c r="K227" s="192"/>
      <c r="L227" s="197"/>
      <c r="M227" s="198"/>
      <c r="N227" s="199"/>
      <c r="O227" s="199"/>
      <c r="P227" s="200">
        <f>SUM(P228:P262)</f>
        <v>0</v>
      </c>
      <c r="Q227" s="199"/>
      <c r="R227" s="200">
        <f>SUM(R228:R262)</f>
        <v>0</v>
      </c>
      <c r="S227" s="199"/>
      <c r="T227" s="201">
        <f>SUM(T228:T262)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02" t="s">
        <v>77</v>
      </c>
      <c r="AT227" s="203" t="s">
        <v>68</v>
      </c>
      <c r="AU227" s="203" t="s">
        <v>69</v>
      </c>
      <c r="AY227" s="202" t="s">
        <v>159</v>
      </c>
      <c r="BK227" s="204">
        <f>SUM(BK228:BK262)</f>
        <v>0</v>
      </c>
    </row>
    <row r="228" s="2" customFormat="1" ht="16.5" customHeight="1">
      <c r="A228" s="41"/>
      <c r="B228" s="42"/>
      <c r="C228" s="207" t="s">
        <v>964</v>
      </c>
      <c r="D228" s="207" t="s">
        <v>161</v>
      </c>
      <c r="E228" s="208" t="s">
        <v>607</v>
      </c>
      <c r="F228" s="209" t="s">
        <v>3159</v>
      </c>
      <c r="G228" s="210" t="s">
        <v>2992</v>
      </c>
      <c r="H228" s="211">
        <v>61</v>
      </c>
      <c r="I228" s="212"/>
      <c r="J228" s="213">
        <f>ROUND(I228*H228,2)</f>
        <v>0</v>
      </c>
      <c r="K228" s="209" t="s">
        <v>2993</v>
      </c>
      <c r="L228" s="47"/>
      <c r="M228" s="214" t="s">
        <v>19</v>
      </c>
      <c r="N228" s="215" t="s">
        <v>40</v>
      </c>
      <c r="O228" s="87"/>
      <c r="P228" s="216">
        <f>O228*H228</f>
        <v>0</v>
      </c>
      <c r="Q228" s="216">
        <v>0</v>
      </c>
      <c r="R228" s="216">
        <f>Q228*H228</f>
        <v>0</v>
      </c>
      <c r="S228" s="216">
        <v>0</v>
      </c>
      <c r="T228" s="217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18" t="s">
        <v>166</v>
      </c>
      <c r="AT228" s="218" t="s">
        <v>161</v>
      </c>
      <c r="AU228" s="218" t="s">
        <v>77</v>
      </c>
      <c r="AY228" s="20" t="s">
        <v>159</v>
      </c>
      <c r="BE228" s="219">
        <f>IF(N228="základní",J228,0)</f>
        <v>0</v>
      </c>
      <c r="BF228" s="219">
        <f>IF(N228="snížená",J228,0)</f>
        <v>0</v>
      </c>
      <c r="BG228" s="219">
        <f>IF(N228="zákl. přenesená",J228,0)</f>
        <v>0</v>
      </c>
      <c r="BH228" s="219">
        <f>IF(N228="sníž. přenesená",J228,0)</f>
        <v>0</v>
      </c>
      <c r="BI228" s="219">
        <f>IF(N228="nulová",J228,0)</f>
        <v>0</v>
      </c>
      <c r="BJ228" s="20" t="s">
        <v>77</v>
      </c>
      <c r="BK228" s="219">
        <f>ROUND(I228*H228,2)</f>
        <v>0</v>
      </c>
      <c r="BL228" s="20" t="s">
        <v>166</v>
      </c>
      <c r="BM228" s="218" t="s">
        <v>1820</v>
      </c>
    </row>
    <row r="229" s="2" customFormat="1" ht="16.5" customHeight="1">
      <c r="A229" s="41"/>
      <c r="B229" s="42"/>
      <c r="C229" s="207" t="s">
        <v>969</v>
      </c>
      <c r="D229" s="207" t="s">
        <v>161</v>
      </c>
      <c r="E229" s="208" t="s">
        <v>3160</v>
      </c>
      <c r="F229" s="209" t="s">
        <v>3161</v>
      </c>
      <c r="G229" s="210" t="s">
        <v>2992</v>
      </c>
      <c r="H229" s="211">
        <v>61</v>
      </c>
      <c r="I229" s="212"/>
      <c r="J229" s="213">
        <f>ROUND(I229*H229,2)</f>
        <v>0</v>
      </c>
      <c r="K229" s="209" t="s">
        <v>2996</v>
      </c>
      <c r="L229" s="47"/>
      <c r="M229" s="214" t="s">
        <v>19</v>
      </c>
      <c r="N229" s="215" t="s">
        <v>40</v>
      </c>
      <c r="O229" s="87"/>
      <c r="P229" s="216">
        <f>O229*H229</f>
        <v>0</v>
      </c>
      <c r="Q229" s="216">
        <v>0</v>
      </c>
      <c r="R229" s="216">
        <f>Q229*H229</f>
        <v>0</v>
      </c>
      <c r="S229" s="216">
        <v>0</v>
      </c>
      <c r="T229" s="217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18" t="s">
        <v>166</v>
      </c>
      <c r="AT229" s="218" t="s">
        <v>161</v>
      </c>
      <c r="AU229" s="218" t="s">
        <v>77</v>
      </c>
      <c r="AY229" s="20" t="s">
        <v>159</v>
      </c>
      <c r="BE229" s="219">
        <f>IF(N229="základní",J229,0)</f>
        <v>0</v>
      </c>
      <c r="BF229" s="219">
        <f>IF(N229="snížená",J229,0)</f>
        <v>0</v>
      </c>
      <c r="BG229" s="219">
        <f>IF(N229="zákl. přenesená",J229,0)</f>
        <v>0</v>
      </c>
      <c r="BH229" s="219">
        <f>IF(N229="sníž. přenesená",J229,0)</f>
        <v>0</v>
      </c>
      <c r="BI229" s="219">
        <f>IF(N229="nulová",J229,0)</f>
        <v>0</v>
      </c>
      <c r="BJ229" s="20" t="s">
        <v>77</v>
      </c>
      <c r="BK229" s="219">
        <f>ROUND(I229*H229,2)</f>
        <v>0</v>
      </c>
      <c r="BL229" s="20" t="s">
        <v>166</v>
      </c>
      <c r="BM229" s="218" t="s">
        <v>1834</v>
      </c>
    </row>
    <row r="230" s="2" customFormat="1" ht="16.5" customHeight="1">
      <c r="A230" s="41"/>
      <c r="B230" s="42"/>
      <c r="C230" s="207" t="s">
        <v>974</v>
      </c>
      <c r="D230" s="207" t="s">
        <v>161</v>
      </c>
      <c r="E230" s="208" t="s">
        <v>613</v>
      </c>
      <c r="F230" s="209" t="s">
        <v>3162</v>
      </c>
      <c r="G230" s="210" t="s">
        <v>2992</v>
      </c>
      <c r="H230" s="211">
        <v>244</v>
      </c>
      <c r="I230" s="212"/>
      <c r="J230" s="213">
        <f>ROUND(I230*H230,2)</f>
        <v>0</v>
      </c>
      <c r="K230" s="209" t="s">
        <v>2993</v>
      </c>
      <c r="L230" s="47"/>
      <c r="M230" s="214" t="s">
        <v>19</v>
      </c>
      <c r="N230" s="215" t="s">
        <v>40</v>
      </c>
      <c r="O230" s="87"/>
      <c r="P230" s="216">
        <f>O230*H230</f>
        <v>0</v>
      </c>
      <c r="Q230" s="216">
        <v>0</v>
      </c>
      <c r="R230" s="216">
        <f>Q230*H230</f>
        <v>0</v>
      </c>
      <c r="S230" s="216">
        <v>0</v>
      </c>
      <c r="T230" s="217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18" t="s">
        <v>166</v>
      </c>
      <c r="AT230" s="218" t="s">
        <v>161</v>
      </c>
      <c r="AU230" s="218" t="s">
        <v>77</v>
      </c>
      <c r="AY230" s="20" t="s">
        <v>159</v>
      </c>
      <c r="BE230" s="219">
        <f>IF(N230="základní",J230,0)</f>
        <v>0</v>
      </c>
      <c r="BF230" s="219">
        <f>IF(N230="snížená",J230,0)</f>
        <v>0</v>
      </c>
      <c r="BG230" s="219">
        <f>IF(N230="zákl. přenesená",J230,0)</f>
        <v>0</v>
      </c>
      <c r="BH230" s="219">
        <f>IF(N230="sníž. přenesená",J230,0)</f>
        <v>0</v>
      </c>
      <c r="BI230" s="219">
        <f>IF(N230="nulová",J230,0)</f>
        <v>0</v>
      </c>
      <c r="BJ230" s="20" t="s">
        <v>77</v>
      </c>
      <c r="BK230" s="219">
        <f>ROUND(I230*H230,2)</f>
        <v>0</v>
      </c>
      <c r="BL230" s="20" t="s">
        <v>166</v>
      </c>
      <c r="BM230" s="218" t="s">
        <v>1845</v>
      </c>
    </row>
    <row r="231" s="2" customFormat="1" ht="16.5" customHeight="1">
      <c r="A231" s="41"/>
      <c r="B231" s="42"/>
      <c r="C231" s="207" t="s">
        <v>266</v>
      </c>
      <c r="D231" s="207" t="s">
        <v>161</v>
      </c>
      <c r="E231" s="208" t="s">
        <v>3163</v>
      </c>
      <c r="F231" s="209" t="s">
        <v>3164</v>
      </c>
      <c r="G231" s="210" t="s">
        <v>2992</v>
      </c>
      <c r="H231" s="211">
        <v>0</v>
      </c>
      <c r="I231" s="212"/>
      <c r="J231" s="213">
        <f>ROUND(I231*H231,2)</f>
        <v>0</v>
      </c>
      <c r="K231" s="209" t="s">
        <v>2996</v>
      </c>
      <c r="L231" s="47"/>
      <c r="M231" s="214" t="s">
        <v>19</v>
      </c>
      <c r="N231" s="215" t="s">
        <v>40</v>
      </c>
      <c r="O231" s="87"/>
      <c r="P231" s="216">
        <f>O231*H231</f>
        <v>0</v>
      </c>
      <c r="Q231" s="216">
        <v>0</v>
      </c>
      <c r="R231" s="216">
        <f>Q231*H231</f>
        <v>0</v>
      </c>
      <c r="S231" s="216">
        <v>0</v>
      </c>
      <c r="T231" s="217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18" t="s">
        <v>166</v>
      </c>
      <c r="AT231" s="218" t="s">
        <v>161</v>
      </c>
      <c r="AU231" s="218" t="s">
        <v>77</v>
      </c>
      <c r="AY231" s="20" t="s">
        <v>159</v>
      </c>
      <c r="BE231" s="219">
        <f>IF(N231="základní",J231,0)</f>
        <v>0</v>
      </c>
      <c r="BF231" s="219">
        <f>IF(N231="snížená",J231,0)</f>
        <v>0</v>
      </c>
      <c r="BG231" s="219">
        <f>IF(N231="zákl. přenesená",J231,0)</f>
        <v>0</v>
      </c>
      <c r="BH231" s="219">
        <f>IF(N231="sníž. přenesená",J231,0)</f>
        <v>0</v>
      </c>
      <c r="BI231" s="219">
        <f>IF(N231="nulová",J231,0)</f>
        <v>0</v>
      </c>
      <c r="BJ231" s="20" t="s">
        <v>77</v>
      </c>
      <c r="BK231" s="219">
        <f>ROUND(I231*H231,2)</f>
        <v>0</v>
      </c>
      <c r="BL231" s="20" t="s">
        <v>166</v>
      </c>
      <c r="BM231" s="218" t="s">
        <v>1855</v>
      </c>
    </row>
    <row r="232" s="2" customFormat="1" ht="16.5" customHeight="1">
      <c r="A232" s="41"/>
      <c r="B232" s="42"/>
      <c r="C232" s="207" t="s">
        <v>984</v>
      </c>
      <c r="D232" s="207" t="s">
        <v>161</v>
      </c>
      <c r="E232" s="208" t="s">
        <v>619</v>
      </c>
      <c r="F232" s="209" t="s">
        <v>3165</v>
      </c>
      <c r="G232" s="210" t="s">
        <v>2992</v>
      </c>
      <c r="H232" s="211">
        <v>17</v>
      </c>
      <c r="I232" s="212"/>
      <c r="J232" s="213">
        <f>ROUND(I232*H232,2)</f>
        <v>0</v>
      </c>
      <c r="K232" s="209" t="s">
        <v>2993</v>
      </c>
      <c r="L232" s="47"/>
      <c r="M232" s="214" t="s">
        <v>19</v>
      </c>
      <c r="N232" s="215" t="s">
        <v>40</v>
      </c>
      <c r="O232" s="87"/>
      <c r="P232" s="216">
        <f>O232*H232</f>
        <v>0</v>
      </c>
      <c r="Q232" s="216">
        <v>0</v>
      </c>
      <c r="R232" s="216">
        <f>Q232*H232</f>
        <v>0</v>
      </c>
      <c r="S232" s="216">
        <v>0</v>
      </c>
      <c r="T232" s="217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18" t="s">
        <v>166</v>
      </c>
      <c r="AT232" s="218" t="s">
        <v>161</v>
      </c>
      <c r="AU232" s="218" t="s">
        <v>77</v>
      </c>
      <c r="AY232" s="20" t="s">
        <v>159</v>
      </c>
      <c r="BE232" s="219">
        <f>IF(N232="základní",J232,0)</f>
        <v>0</v>
      </c>
      <c r="BF232" s="219">
        <f>IF(N232="snížená",J232,0)</f>
        <v>0</v>
      </c>
      <c r="BG232" s="219">
        <f>IF(N232="zákl. přenesená",J232,0)</f>
        <v>0</v>
      </c>
      <c r="BH232" s="219">
        <f>IF(N232="sníž. přenesená",J232,0)</f>
        <v>0</v>
      </c>
      <c r="BI232" s="219">
        <f>IF(N232="nulová",J232,0)</f>
        <v>0</v>
      </c>
      <c r="BJ232" s="20" t="s">
        <v>77</v>
      </c>
      <c r="BK232" s="219">
        <f>ROUND(I232*H232,2)</f>
        <v>0</v>
      </c>
      <c r="BL232" s="20" t="s">
        <v>166</v>
      </c>
      <c r="BM232" s="218" t="s">
        <v>1866</v>
      </c>
    </row>
    <row r="233" s="2" customFormat="1" ht="16.5" customHeight="1">
      <c r="A233" s="41"/>
      <c r="B233" s="42"/>
      <c r="C233" s="207" t="s">
        <v>989</v>
      </c>
      <c r="D233" s="207" t="s">
        <v>161</v>
      </c>
      <c r="E233" s="208" t="s">
        <v>3163</v>
      </c>
      <c r="F233" s="209" t="s">
        <v>3164</v>
      </c>
      <c r="G233" s="210" t="s">
        <v>2992</v>
      </c>
      <c r="H233" s="211">
        <v>17</v>
      </c>
      <c r="I233" s="212"/>
      <c r="J233" s="213">
        <f>ROUND(I233*H233,2)</f>
        <v>0</v>
      </c>
      <c r="K233" s="209" t="s">
        <v>2996</v>
      </c>
      <c r="L233" s="47"/>
      <c r="M233" s="214" t="s">
        <v>19</v>
      </c>
      <c r="N233" s="215" t="s">
        <v>40</v>
      </c>
      <c r="O233" s="87"/>
      <c r="P233" s="216">
        <f>O233*H233</f>
        <v>0</v>
      </c>
      <c r="Q233" s="216">
        <v>0</v>
      </c>
      <c r="R233" s="216">
        <f>Q233*H233</f>
        <v>0</v>
      </c>
      <c r="S233" s="216">
        <v>0</v>
      </c>
      <c r="T233" s="217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18" t="s">
        <v>166</v>
      </c>
      <c r="AT233" s="218" t="s">
        <v>161</v>
      </c>
      <c r="AU233" s="218" t="s">
        <v>77</v>
      </c>
      <c r="AY233" s="20" t="s">
        <v>159</v>
      </c>
      <c r="BE233" s="219">
        <f>IF(N233="základní",J233,0)</f>
        <v>0</v>
      </c>
      <c r="BF233" s="219">
        <f>IF(N233="snížená",J233,0)</f>
        <v>0</v>
      </c>
      <c r="BG233" s="219">
        <f>IF(N233="zákl. přenesená",J233,0)</f>
        <v>0</v>
      </c>
      <c r="BH233" s="219">
        <f>IF(N233="sníž. přenesená",J233,0)</f>
        <v>0</v>
      </c>
      <c r="BI233" s="219">
        <f>IF(N233="nulová",J233,0)</f>
        <v>0</v>
      </c>
      <c r="BJ233" s="20" t="s">
        <v>77</v>
      </c>
      <c r="BK233" s="219">
        <f>ROUND(I233*H233,2)</f>
        <v>0</v>
      </c>
      <c r="BL233" s="20" t="s">
        <v>166</v>
      </c>
      <c r="BM233" s="218" t="s">
        <v>1875</v>
      </c>
    </row>
    <row r="234" s="2" customFormat="1" ht="16.5" customHeight="1">
      <c r="A234" s="41"/>
      <c r="B234" s="42"/>
      <c r="C234" s="207" t="s">
        <v>1008</v>
      </c>
      <c r="D234" s="207" t="s">
        <v>161</v>
      </c>
      <c r="E234" s="208" t="s">
        <v>650</v>
      </c>
      <c r="F234" s="209" t="s">
        <v>3166</v>
      </c>
      <c r="G234" s="210" t="s">
        <v>2992</v>
      </c>
      <c r="H234" s="211">
        <v>17</v>
      </c>
      <c r="I234" s="212"/>
      <c r="J234" s="213">
        <f>ROUND(I234*H234,2)</f>
        <v>0</v>
      </c>
      <c r="K234" s="209" t="s">
        <v>2993</v>
      </c>
      <c r="L234" s="47"/>
      <c r="M234" s="214" t="s">
        <v>19</v>
      </c>
      <c r="N234" s="215" t="s">
        <v>40</v>
      </c>
      <c r="O234" s="87"/>
      <c r="P234" s="216">
        <f>O234*H234</f>
        <v>0</v>
      </c>
      <c r="Q234" s="216">
        <v>0</v>
      </c>
      <c r="R234" s="216">
        <f>Q234*H234</f>
        <v>0</v>
      </c>
      <c r="S234" s="216">
        <v>0</v>
      </c>
      <c r="T234" s="217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18" t="s">
        <v>166</v>
      </c>
      <c r="AT234" s="218" t="s">
        <v>161</v>
      </c>
      <c r="AU234" s="218" t="s">
        <v>77</v>
      </c>
      <c r="AY234" s="20" t="s">
        <v>159</v>
      </c>
      <c r="BE234" s="219">
        <f>IF(N234="základní",J234,0)</f>
        <v>0</v>
      </c>
      <c r="BF234" s="219">
        <f>IF(N234="snížená",J234,0)</f>
        <v>0</v>
      </c>
      <c r="BG234" s="219">
        <f>IF(N234="zákl. přenesená",J234,0)</f>
        <v>0</v>
      </c>
      <c r="BH234" s="219">
        <f>IF(N234="sníž. přenesená",J234,0)</f>
        <v>0</v>
      </c>
      <c r="BI234" s="219">
        <f>IF(N234="nulová",J234,0)</f>
        <v>0</v>
      </c>
      <c r="BJ234" s="20" t="s">
        <v>77</v>
      </c>
      <c r="BK234" s="219">
        <f>ROUND(I234*H234,2)</f>
        <v>0</v>
      </c>
      <c r="BL234" s="20" t="s">
        <v>166</v>
      </c>
      <c r="BM234" s="218" t="s">
        <v>1886</v>
      </c>
    </row>
    <row r="235" s="2" customFormat="1" ht="16.5" customHeight="1">
      <c r="A235" s="41"/>
      <c r="B235" s="42"/>
      <c r="C235" s="207" t="s">
        <v>1015</v>
      </c>
      <c r="D235" s="207" t="s">
        <v>161</v>
      </c>
      <c r="E235" s="208" t="s">
        <v>3167</v>
      </c>
      <c r="F235" s="209" t="s">
        <v>3168</v>
      </c>
      <c r="G235" s="210" t="s">
        <v>2992</v>
      </c>
      <c r="H235" s="211">
        <v>17</v>
      </c>
      <c r="I235" s="212"/>
      <c r="J235" s="213">
        <f>ROUND(I235*H235,2)</f>
        <v>0</v>
      </c>
      <c r="K235" s="209" t="s">
        <v>2996</v>
      </c>
      <c r="L235" s="47"/>
      <c r="M235" s="214" t="s">
        <v>19</v>
      </c>
      <c r="N235" s="215" t="s">
        <v>40</v>
      </c>
      <c r="O235" s="87"/>
      <c r="P235" s="216">
        <f>O235*H235</f>
        <v>0</v>
      </c>
      <c r="Q235" s="216">
        <v>0</v>
      </c>
      <c r="R235" s="216">
        <f>Q235*H235</f>
        <v>0</v>
      </c>
      <c r="S235" s="216">
        <v>0</v>
      </c>
      <c r="T235" s="217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18" t="s">
        <v>166</v>
      </c>
      <c r="AT235" s="218" t="s">
        <v>161</v>
      </c>
      <c r="AU235" s="218" t="s">
        <v>77</v>
      </c>
      <c r="AY235" s="20" t="s">
        <v>159</v>
      </c>
      <c r="BE235" s="219">
        <f>IF(N235="základní",J235,0)</f>
        <v>0</v>
      </c>
      <c r="BF235" s="219">
        <f>IF(N235="snížená",J235,0)</f>
        <v>0</v>
      </c>
      <c r="BG235" s="219">
        <f>IF(N235="zákl. přenesená",J235,0)</f>
        <v>0</v>
      </c>
      <c r="BH235" s="219">
        <f>IF(N235="sníž. přenesená",J235,0)</f>
        <v>0</v>
      </c>
      <c r="BI235" s="219">
        <f>IF(N235="nulová",J235,0)</f>
        <v>0</v>
      </c>
      <c r="BJ235" s="20" t="s">
        <v>77</v>
      </c>
      <c r="BK235" s="219">
        <f>ROUND(I235*H235,2)</f>
        <v>0</v>
      </c>
      <c r="BL235" s="20" t="s">
        <v>166</v>
      </c>
      <c r="BM235" s="218" t="s">
        <v>1899</v>
      </c>
    </row>
    <row r="236" s="2" customFormat="1" ht="16.5" customHeight="1">
      <c r="A236" s="41"/>
      <c r="B236" s="42"/>
      <c r="C236" s="207" t="s">
        <v>1024</v>
      </c>
      <c r="D236" s="207" t="s">
        <v>161</v>
      </c>
      <c r="E236" s="208" t="s">
        <v>658</v>
      </c>
      <c r="F236" s="209" t="s">
        <v>3169</v>
      </c>
      <c r="G236" s="210" t="s">
        <v>2992</v>
      </c>
      <c r="H236" s="211">
        <v>17</v>
      </c>
      <c r="I236" s="212"/>
      <c r="J236" s="213">
        <f>ROUND(I236*H236,2)</f>
        <v>0</v>
      </c>
      <c r="K236" s="209" t="s">
        <v>2993</v>
      </c>
      <c r="L236" s="47"/>
      <c r="M236" s="214" t="s">
        <v>19</v>
      </c>
      <c r="N236" s="215" t="s">
        <v>40</v>
      </c>
      <c r="O236" s="87"/>
      <c r="P236" s="216">
        <f>O236*H236</f>
        <v>0</v>
      </c>
      <c r="Q236" s="216">
        <v>0</v>
      </c>
      <c r="R236" s="216">
        <f>Q236*H236</f>
        <v>0</v>
      </c>
      <c r="S236" s="216">
        <v>0</v>
      </c>
      <c r="T236" s="217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18" t="s">
        <v>166</v>
      </c>
      <c r="AT236" s="218" t="s">
        <v>161</v>
      </c>
      <c r="AU236" s="218" t="s">
        <v>77</v>
      </c>
      <c r="AY236" s="20" t="s">
        <v>159</v>
      </c>
      <c r="BE236" s="219">
        <f>IF(N236="základní",J236,0)</f>
        <v>0</v>
      </c>
      <c r="BF236" s="219">
        <f>IF(N236="snížená",J236,0)</f>
        <v>0</v>
      </c>
      <c r="BG236" s="219">
        <f>IF(N236="zákl. přenesená",J236,0)</f>
        <v>0</v>
      </c>
      <c r="BH236" s="219">
        <f>IF(N236="sníž. přenesená",J236,0)</f>
        <v>0</v>
      </c>
      <c r="BI236" s="219">
        <f>IF(N236="nulová",J236,0)</f>
        <v>0</v>
      </c>
      <c r="BJ236" s="20" t="s">
        <v>77</v>
      </c>
      <c r="BK236" s="219">
        <f>ROUND(I236*H236,2)</f>
        <v>0</v>
      </c>
      <c r="BL236" s="20" t="s">
        <v>166</v>
      </c>
      <c r="BM236" s="218" t="s">
        <v>1910</v>
      </c>
    </row>
    <row r="237" s="2" customFormat="1" ht="16.5" customHeight="1">
      <c r="A237" s="41"/>
      <c r="B237" s="42"/>
      <c r="C237" s="207" t="s">
        <v>1029</v>
      </c>
      <c r="D237" s="207" t="s">
        <v>161</v>
      </c>
      <c r="E237" s="208" t="s">
        <v>3170</v>
      </c>
      <c r="F237" s="209" t="s">
        <v>3171</v>
      </c>
      <c r="G237" s="210" t="s">
        <v>2992</v>
      </c>
      <c r="H237" s="211">
        <v>17</v>
      </c>
      <c r="I237" s="212"/>
      <c r="J237" s="213">
        <f>ROUND(I237*H237,2)</f>
        <v>0</v>
      </c>
      <c r="K237" s="209" t="s">
        <v>2996</v>
      </c>
      <c r="L237" s="47"/>
      <c r="M237" s="214" t="s">
        <v>19</v>
      </c>
      <c r="N237" s="215" t="s">
        <v>40</v>
      </c>
      <c r="O237" s="87"/>
      <c r="P237" s="216">
        <f>O237*H237</f>
        <v>0</v>
      </c>
      <c r="Q237" s="216">
        <v>0</v>
      </c>
      <c r="R237" s="216">
        <f>Q237*H237</f>
        <v>0</v>
      </c>
      <c r="S237" s="216">
        <v>0</v>
      </c>
      <c r="T237" s="217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18" t="s">
        <v>166</v>
      </c>
      <c r="AT237" s="218" t="s">
        <v>161</v>
      </c>
      <c r="AU237" s="218" t="s">
        <v>77</v>
      </c>
      <c r="AY237" s="20" t="s">
        <v>159</v>
      </c>
      <c r="BE237" s="219">
        <f>IF(N237="základní",J237,0)</f>
        <v>0</v>
      </c>
      <c r="BF237" s="219">
        <f>IF(N237="snížená",J237,0)</f>
        <v>0</v>
      </c>
      <c r="BG237" s="219">
        <f>IF(N237="zákl. přenesená",J237,0)</f>
        <v>0</v>
      </c>
      <c r="BH237" s="219">
        <f>IF(N237="sníž. přenesená",J237,0)</f>
        <v>0</v>
      </c>
      <c r="BI237" s="219">
        <f>IF(N237="nulová",J237,0)</f>
        <v>0</v>
      </c>
      <c r="BJ237" s="20" t="s">
        <v>77</v>
      </c>
      <c r="BK237" s="219">
        <f>ROUND(I237*H237,2)</f>
        <v>0</v>
      </c>
      <c r="BL237" s="20" t="s">
        <v>166</v>
      </c>
      <c r="BM237" s="218" t="s">
        <v>1919</v>
      </c>
    </row>
    <row r="238" s="2" customFormat="1" ht="16.5" customHeight="1">
      <c r="A238" s="41"/>
      <c r="B238" s="42"/>
      <c r="C238" s="207" t="s">
        <v>1036</v>
      </c>
      <c r="D238" s="207" t="s">
        <v>161</v>
      </c>
      <c r="E238" s="208" t="s">
        <v>663</v>
      </c>
      <c r="F238" s="209" t="s">
        <v>3172</v>
      </c>
      <c r="G238" s="210" t="s">
        <v>2992</v>
      </c>
      <c r="H238" s="211">
        <v>77</v>
      </c>
      <c r="I238" s="212"/>
      <c r="J238" s="213">
        <f>ROUND(I238*H238,2)</f>
        <v>0</v>
      </c>
      <c r="K238" s="209" t="s">
        <v>2993</v>
      </c>
      <c r="L238" s="47"/>
      <c r="M238" s="214" t="s">
        <v>19</v>
      </c>
      <c r="N238" s="215" t="s">
        <v>40</v>
      </c>
      <c r="O238" s="87"/>
      <c r="P238" s="216">
        <f>O238*H238</f>
        <v>0</v>
      </c>
      <c r="Q238" s="216">
        <v>0</v>
      </c>
      <c r="R238" s="216">
        <f>Q238*H238</f>
        <v>0</v>
      </c>
      <c r="S238" s="216">
        <v>0</v>
      </c>
      <c r="T238" s="217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18" t="s">
        <v>166</v>
      </c>
      <c r="AT238" s="218" t="s">
        <v>161</v>
      </c>
      <c r="AU238" s="218" t="s">
        <v>77</v>
      </c>
      <c r="AY238" s="20" t="s">
        <v>159</v>
      </c>
      <c r="BE238" s="219">
        <f>IF(N238="základní",J238,0)</f>
        <v>0</v>
      </c>
      <c r="BF238" s="219">
        <f>IF(N238="snížená",J238,0)</f>
        <v>0</v>
      </c>
      <c r="BG238" s="219">
        <f>IF(N238="zákl. přenesená",J238,0)</f>
        <v>0</v>
      </c>
      <c r="BH238" s="219">
        <f>IF(N238="sníž. přenesená",J238,0)</f>
        <v>0</v>
      </c>
      <c r="BI238" s="219">
        <f>IF(N238="nulová",J238,0)</f>
        <v>0</v>
      </c>
      <c r="BJ238" s="20" t="s">
        <v>77</v>
      </c>
      <c r="BK238" s="219">
        <f>ROUND(I238*H238,2)</f>
        <v>0</v>
      </c>
      <c r="BL238" s="20" t="s">
        <v>166</v>
      </c>
      <c r="BM238" s="218" t="s">
        <v>1931</v>
      </c>
    </row>
    <row r="239" s="2" customFormat="1" ht="16.5" customHeight="1">
      <c r="A239" s="41"/>
      <c r="B239" s="42"/>
      <c r="C239" s="207" t="s">
        <v>1043</v>
      </c>
      <c r="D239" s="207" t="s">
        <v>161</v>
      </c>
      <c r="E239" s="208" t="s">
        <v>3160</v>
      </c>
      <c r="F239" s="209" t="s">
        <v>3161</v>
      </c>
      <c r="G239" s="210" t="s">
        <v>2992</v>
      </c>
      <c r="H239" s="211">
        <v>77</v>
      </c>
      <c r="I239" s="212"/>
      <c r="J239" s="213">
        <f>ROUND(I239*H239,2)</f>
        <v>0</v>
      </c>
      <c r="K239" s="209" t="s">
        <v>2996</v>
      </c>
      <c r="L239" s="47"/>
      <c r="M239" s="214" t="s">
        <v>19</v>
      </c>
      <c r="N239" s="215" t="s">
        <v>40</v>
      </c>
      <c r="O239" s="87"/>
      <c r="P239" s="216">
        <f>O239*H239</f>
        <v>0</v>
      </c>
      <c r="Q239" s="216">
        <v>0</v>
      </c>
      <c r="R239" s="216">
        <f>Q239*H239</f>
        <v>0</v>
      </c>
      <c r="S239" s="216">
        <v>0</v>
      </c>
      <c r="T239" s="217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18" t="s">
        <v>166</v>
      </c>
      <c r="AT239" s="218" t="s">
        <v>161</v>
      </c>
      <c r="AU239" s="218" t="s">
        <v>77</v>
      </c>
      <c r="AY239" s="20" t="s">
        <v>159</v>
      </c>
      <c r="BE239" s="219">
        <f>IF(N239="základní",J239,0)</f>
        <v>0</v>
      </c>
      <c r="BF239" s="219">
        <f>IF(N239="snížená",J239,0)</f>
        <v>0</v>
      </c>
      <c r="BG239" s="219">
        <f>IF(N239="zákl. přenesená",J239,0)</f>
        <v>0</v>
      </c>
      <c r="BH239" s="219">
        <f>IF(N239="sníž. přenesená",J239,0)</f>
        <v>0</v>
      </c>
      <c r="BI239" s="219">
        <f>IF(N239="nulová",J239,0)</f>
        <v>0</v>
      </c>
      <c r="BJ239" s="20" t="s">
        <v>77</v>
      </c>
      <c r="BK239" s="219">
        <f>ROUND(I239*H239,2)</f>
        <v>0</v>
      </c>
      <c r="BL239" s="20" t="s">
        <v>166</v>
      </c>
      <c r="BM239" s="218" t="s">
        <v>1939</v>
      </c>
    </row>
    <row r="240" s="2" customFormat="1" ht="16.5" customHeight="1">
      <c r="A240" s="41"/>
      <c r="B240" s="42"/>
      <c r="C240" s="207" t="s">
        <v>1049</v>
      </c>
      <c r="D240" s="207" t="s">
        <v>161</v>
      </c>
      <c r="E240" s="208" t="s">
        <v>668</v>
      </c>
      <c r="F240" s="209" t="s">
        <v>3173</v>
      </c>
      <c r="G240" s="210" t="s">
        <v>2992</v>
      </c>
      <c r="H240" s="211">
        <v>56</v>
      </c>
      <c r="I240" s="212"/>
      <c r="J240" s="213">
        <f>ROUND(I240*H240,2)</f>
        <v>0</v>
      </c>
      <c r="K240" s="209" t="s">
        <v>2993</v>
      </c>
      <c r="L240" s="47"/>
      <c r="M240" s="214" t="s">
        <v>19</v>
      </c>
      <c r="N240" s="215" t="s">
        <v>40</v>
      </c>
      <c r="O240" s="87"/>
      <c r="P240" s="216">
        <f>O240*H240</f>
        <v>0</v>
      </c>
      <c r="Q240" s="216">
        <v>0</v>
      </c>
      <c r="R240" s="216">
        <f>Q240*H240</f>
        <v>0</v>
      </c>
      <c r="S240" s="216">
        <v>0</v>
      </c>
      <c r="T240" s="217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18" t="s">
        <v>166</v>
      </c>
      <c r="AT240" s="218" t="s">
        <v>161</v>
      </c>
      <c r="AU240" s="218" t="s">
        <v>77</v>
      </c>
      <c r="AY240" s="20" t="s">
        <v>159</v>
      </c>
      <c r="BE240" s="219">
        <f>IF(N240="základní",J240,0)</f>
        <v>0</v>
      </c>
      <c r="BF240" s="219">
        <f>IF(N240="snížená",J240,0)</f>
        <v>0</v>
      </c>
      <c r="BG240" s="219">
        <f>IF(N240="zákl. přenesená",J240,0)</f>
        <v>0</v>
      </c>
      <c r="BH240" s="219">
        <f>IF(N240="sníž. přenesená",J240,0)</f>
        <v>0</v>
      </c>
      <c r="BI240" s="219">
        <f>IF(N240="nulová",J240,0)</f>
        <v>0</v>
      </c>
      <c r="BJ240" s="20" t="s">
        <v>77</v>
      </c>
      <c r="BK240" s="219">
        <f>ROUND(I240*H240,2)</f>
        <v>0</v>
      </c>
      <c r="BL240" s="20" t="s">
        <v>166</v>
      </c>
      <c r="BM240" s="218" t="s">
        <v>1947</v>
      </c>
    </row>
    <row r="241" s="2" customFormat="1" ht="16.5" customHeight="1">
      <c r="A241" s="41"/>
      <c r="B241" s="42"/>
      <c r="C241" s="207" t="s">
        <v>326</v>
      </c>
      <c r="D241" s="207" t="s">
        <v>161</v>
      </c>
      <c r="E241" s="208" t="s">
        <v>3160</v>
      </c>
      <c r="F241" s="209" t="s">
        <v>3161</v>
      </c>
      <c r="G241" s="210" t="s">
        <v>2992</v>
      </c>
      <c r="H241" s="211">
        <v>56</v>
      </c>
      <c r="I241" s="212"/>
      <c r="J241" s="213">
        <f>ROUND(I241*H241,2)</f>
        <v>0</v>
      </c>
      <c r="K241" s="209" t="s">
        <v>2996</v>
      </c>
      <c r="L241" s="47"/>
      <c r="M241" s="214" t="s">
        <v>19</v>
      </c>
      <c r="N241" s="215" t="s">
        <v>40</v>
      </c>
      <c r="O241" s="87"/>
      <c r="P241" s="216">
        <f>O241*H241</f>
        <v>0</v>
      </c>
      <c r="Q241" s="216">
        <v>0</v>
      </c>
      <c r="R241" s="216">
        <f>Q241*H241</f>
        <v>0</v>
      </c>
      <c r="S241" s="216">
        <v>0</v>
      </c>
      <c r="T241" s="217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18" t="s">
        <v>166</v>
      </c>
      <c r="AT241" s="218" t="s">
        <v>161</v>
      </c>
      <c r="AU241" s="218" t="s">
        <v>77</v>
      </c>
      <c r="AY241" s="20" t="s">
        <v>159</v>
      </c>
      <c r="BE241" s="219">
        <f>IF(N241="základní",J241,0)</f>
        <v>0</v>
      </c>
      <c r="BF241" s="219">
        <f>IF(N241="snížená",J241,0)</f>
        <v>0</v>
      </c>
      <c r="BG241" s="219">
        <f>IF(N241="zákl. přenesená",J241,0)</f>
        <v>0</v>
      </c>
      <c r="BH241" s="219">
        <f>IF(N241="sníž. přenesená",J241,0)</f>
        <v>0</v>
      </c>
      <c r="BI241" s="219">
        <f>IF(N241="nulová",J241,0)</f>
        <v>0</v>
      </c>
      <c r="BJ241" s="20" t="s">
        <v>77</v>
      </c>
      <c r="BK241" s="219">
        <f>ROUND(I241*H241,2)</f>
        <v>0</v>
      </c>
      <c r="BL241" s="20" t="s">
        <v>166</v>
      </c>
      <c r="BM241" s="218" t="s">
        <v>1955</v>
      </c>
    </row>
    <row r="242" s="2" customFormat="1" ht="16.5" customHeight="1">
      <c r="A242" s="41"/>
      <c r="B242" s="42"/>
      <c r="C242" s="207" t="s">
        <v>1058</v>
      </c>
      <c r="D242" s="207" t="s">
        <v>161</v>
      </c>
      <c r="E242" s="208" t="s">
        <v>674</v>
      </c>
      <c r="F242" s="209" t="s">
        <v>3174</v>
      </c>
      <c r="G242" s="210" t="s">
        <v>2992</v>
      </c>
      <c r="H242" s="211">
        <v>98</v>
      </c>
      <c r="I242" s="212"/>
      <c r="J242" s="213">
        <f>ROUND(I242*H242,2)</f>
        <v>0</v>
      </c>
      <c r="K242" s="209" t="s">
        <v>2993</v>
      </c>
      <c r="L242" s="47"/>
      <c r="M242" s="214" t="s">
        <v>19</v>
      </c>
      <c r="N242" s="215" t="s">
        <v>40</v>
      </c>
      <c r="O242" s="87"/>
      <c r="P242" s="216">
        <f>O242*H242</f>
        <v>0</v>
      </c>
      <c r="Q242" s="216">
        <v>0</v>
      </c>
      <c r="R242" s="216">
        <f>Q242*H242</f>
        <v>0</v>
      </c>
      <c r="S242" s="216">
        <v>0</v>
      </c>
      <c r="T242" s="217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18" t="s">
        <v>166</v>
      </c>
      <c r="AT242" s="218" t="s">
        <v>161</v>
      </c>
      <c r="AU242" s="218" t="s">
        <v>77</v>
      </c>
      <c r="AY242" s="20" t="s">
        <v>159</v>
      </c>
      <c r="BE242" s="219">
        <f>IF(N242="základní",J242,0)</f>
        <v>0</v>
      </c>
      <c r="BF242" s="219">
        <f>IF(N242="snížená",J242,0)</f>
        <v>0</v>
      </c>
      <c r="BG242" s="219">
        <f>IF(N242="zákl. přenesená",J242,0)</f>
        <v>0</v>
      </c>
      <c r="BH242" s="219">
        <f>IF(N242="sníž. přenesená",J242,0)</f>
        <v>0</v>
      </c>
      <c r="BI242" s="219">
        <f>IF(N242="nulová",J242,0)</f>
        <v>0</v>
      </c>
      <c r="BJ242" s="20" t="s">
        <v>77</v>
      </c>
      <c r="BK242" s="219">
        <f>ROUND(I242*H242,2)</f>
        <v>0</v>
      </c>
      <c r="BL242" s="20" t="s">
        <v>166</v>
      </c>
      <c r="BM242" s="218" t="s">
        <v>1963</v>
      </c>
    </row>
    <row r="243" s="2" customFormat="1" ht="16.5" customHeight="1">
      <c r="A243" s="41"/>
      <c r="B243" s="42"/>
      <c r="C243" s="207" t="s">
        <v>1063</v>
      </c>
      <c r="D243" s="207" t="s">
        <v>161</v>
      </c>
      <c r="E243" s="208" t="s">
        <v>3163</v>
      </c>
      <c r="F243" s="209" t="s">
        <v>3164</v>
      </c>
      <c r="G243" s="210" t="s">
        <v>2992</v>
      </c>
      <c r="H243" s="211">
        <v>98</v>
      </c>
      <c r="I243" s="212"/>
      <c r="J243" s="213">
        <f>ROUND(I243*H243,2)</f>
        <v>0</v>
      </c>
      <c r="K243" s="209" t="s">
        <v>2996</v>
      </c>
      <c r="L243" s="47"/>
      <c r="M243" s="214" t="s">
        <v>19</v>
      </c>
      <c r="N243" s="215" t="s">
        <v>40</v>
      </c>
      <c r="O243" s="87"/>
      <c r="P243" s="216">
        <f>O243*H243</f>
        <v>0</v>
      </c>
      <c r="Q243" s="216">
        <v>0</v>
      </c>
      <c r="R243" s="216">
        <f>Q243*H243</f>
        <v>0</v>
      </c>
      <c r="S243" s="216">
        <v>0</v>
      </c>
      <c r="T243" s="217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18" t="s">
        <v>166</v>
      </c>
      <c r="AT243" s="218" t="s">
        <v>161</v>
      </c>
      <c r="AU243" s="218" t="s">
        <v>77</v>
      </c>
      <c r="AY243" s="20" t="s">
        <v>159</v>
      </c>
      <c r="BE243" s="219">
        <f>IF(N243="základní",J243,0)</f>
        <v>0</v>
      </c>
      <c r="BF243" s="219">
        <f>IF(N243="snížená",J243,0)</f>
        <v>0</v>
      </c>
      <c r="BG243" s="219">
        <f>IF(N243="zákl. přenesená",J243,0)</f>
        <v>0</v>
      </c>
      <c r="BH243" s="219">
        <f>IF(N243="sníž. přenesená",J243,0)</f>
        <v>0</v>
      </c>
      <c r="BI243" s="219">
        <f>IF(N243="nulová",J243,0)</f>
        <v>0</v>
      </c>
      <c r="BJ243" s="20" t="s">
        <v>77</v>
      </c>
      <c r="BK243" s="219">
        <f>ROUND(I243*H243,2)</f>
        <v>0</v>
      </c>
      <c r="BL243" s="20" t="s">
        <v>166</v>
      </c>
      <c r="BM243" s="218" t="s">
        <v>1971</v>
      </c>
    </row>
    <row r="244" s="2" customFormat="1" ht="16.5" customHeight="1">
      <c r="A244" s="41"/>
      <c r="B244" s="42"/>
      <c r="C244" s="207" t="s">
        <v>1068</v>
      </c>
      <c r="D244" s="207" t="s">
        <v>161</v>
      </c>
      <c r="E244" s="208" t="s">
        <v>680</v>
      </c>
      <c r="F244" s="209" t="s">
        <v>3175</v>
      </c>
      <c r="G244" s="210" t="s">
        <v>2992</v>
      </c>
      <c r="H244" s="211">
        <v>89</v>
      </c>
      <c r="I244" s="212"/>
      <c r="J244" s="213">
        <f>ROUND(I244*H244,2)</f>
        <v>0</v>
      </c>
      <c r="K244" s="209" t="s">
        <v>2993</v>
      </c>
      <c r="L244" s="47"/>
      <c r="M244" s="214" t="s">
        <v>19</v>
      </c>
      <c r="N244" s="215" t="s">
        <v>40</v>
      </c>
      <c r="O244" s="87"/>
      <c r="P244" s="216">
        <f>O244*H244</f>
        <v>0</v>
      </c>
      <c r="Q244" s="216">
        <v>0</v>
      </c>
      <c r="R244" s="216">
        <f>Q244*H244</f>
        <v>0</v>
      </c>
      <c r="S244" s="216">
        <v>0</v>
      </c>
      <c r="T244" s="217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18" t="s">
        <v>166</v>
      </c>
      <c r="AT244" s="218" t="s">
        <v>161</v>
      </c>
      <c r="AU244" s="218" t="s">
        <v>77</v>
      </c>
      <c r="AY244" s="20" t="s">
        <v>159</v>
      </c>
      <c r="BE244" s="219">
        <f>IF(N244="základní",J244,0)</f>
        <v>0</v>
      </c>
      <c r="BF244" s="219">
        <f>IF(N244="snížená",J244,0)</f>
        <v>0</v>
      </c>
      <c r="BG244" s="219">
        <f>IF(N244="zákl. přenesená",J244,0)</f>
        <v>0</v>
      </c>
      <c r="BH244" s="219">
        <f>IF(N244="sníž. přenesená",J244,0)</f>
        <v>0</v>
      </c>
      <c r="BI244" s="219">
        <f>IF(N244="nulová",J244,0)</f>
        <v>0</v>
      </c>
      <c r="BJ244" s="20" t="s">
        <v>77</v>
      </c>
      <c r="BK244" s="219">
        <f>ROUND(I244*H244,2)</f>
        <v>0</v>
      </c>
      <c r="BL244" s="20" t="s">
        <v>166</v>
      </c>
      <c r="BM244" s="218" t="s">
        <v>1979</v>
      </c>
    </row>
    <row r="245" s="2" customFormat="1" ht="16.5" customHeight="1">
      <c r="A245" s="41"/>
      <c r="B245" s="42"/>
      <c r="C245" s="207" t="s">
        <v>1073</v>
      </c>
      <c r="D245" s="207" t="s">
        <v>161</v>
      </c>
      <c r="E245" s="208" t="s">
        <v>3163</v>
      </c>
      <c r="F245" s="209" t="s">
        <v>3164</v>
      </c>
      <c r="G245" s="210" t="s">
        <v>2992</v>
      </c>
      <c r="H245" s="211">
        <v>89</v>
      </c>
      <c r="I245" s="212"/>
      <c r="J245" s="213">
        <f>ROUND(I245*H245,2)</f>
        <v>0</v>
      </c>
      <c r="K245" s="209" t="s">
        <v>2996</v>
      </c>
      <c r="L245" s="47"/>
      <c r="M245" s="214" t="s">
        <v>19</v>
      </c>
      <c r="N245" s="215" t="s">
        <v>40</v>
      </c>
      <c r="O245" s="87"/>
      <c r="P245" s="216">
        <f>O245*H245</f>
        <v>0</v>
      </c>
      <c r="Q245" s="216">
        <v>0</v>
      </c>
      <c r="R245" s="216">
        <f>Q245*H245</f>
        <v>0</v>
      </c>
      <c r="S245" s="216">
        <v>0</v>
      </c>
      <c r="T245" s="217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18" t="s">
        <v>166</v>
      </c>
      <c r="AT245" s="218" t="s">
        <v>161</v>
      </c>
      <c r="AU245" s="218" t="s">
        <v>77</v>
      </c>
      <c r="AY245" s="20" t="s">
        <v>159</v>
      </c>
      <c r="BE245" s="219">
        <f>IF(N245="základní",J245,0)</f>
        <v>0</v>
      </c>
      <c r="BF245" s="219">
        <f>IF(N245="snížená",J245,0)</f>
        <v>0</v>
      </c>
      <c r="BG245" s="219">
        <f>IF(N245="zákl. přenesená",J245,0)</f>
        <v>0</v>
      </c>
      <c r="BH245" s="219">
        <f>IF(N245="sníž. přenesená",J245,0)</f>
        <v>0</v>
      </c>
      <c r="BI245" s="219">
        <f>IF(N245="nulová",J245,0)</f>
        <v>0</v>
      </c>
      <c r="BJ245" s="20" t="s">
        <v>77</v>
      </c>
      <c r="BK245" s="219">
        <f>ROUND(I245*H245,2)</f>
        <v>0</v>
      </c>
      <c r="BL245" s="20" t="s">
        <v>166</v>
      </c>
      <c r="BM245" s="218" t="s">
        <v>1987</v>
      </c>
    </row>
    <row r="246" s="2" customFormat="1" ht="16.5" customHeight="1">
      <c r="A246" s="41"/>
      <c r="B246" s="42"/>
      <c r="C246" s="207" t="s">
        <v>1078</v>
      </c>
      <c r="D246" s="207" t="s">
        <v>161</v>
      </c>
      <c r="E246" s="208" t="s">
        <v>686</v>
      </c>
      <c r="F246" s="209" t="s">
        <v>3176</v>
      </c>
      <c r="G246" s="210" t="s">
        <v>2992</v>
      </c>
      <c r="H246" s="211">
        <v>30</v>
      </c>
      <c r="I246" s="212"/>
      <c r="J246" s="213">
        <f>ROUND(I246*H246,2)</f>
        <v>0</v>
      </c>
      <c r="K246" s="209" t="s">
        <v>2993</v>
      </c>
      <c r="L246" s="47"/>
      <c r="M246" s="214" t="s">
        <v>19</v>
      </c>
      <c r="N246" s="215" t="s">
        <v>40</v>
      </c>
      <c r="O246" s="87"/>
      <c r="P246" s="216">
        <f>O246*H246</f>
        <v>0</v>
      </c>
      <c r="Q246" s="216">
        <v>0</v>
      </c>
      <c r="R246" s="216">
        <f>Q246*H246</f>
        <v>0</v>
      </c>
      <c r="S246" s="216">
        <v>0</v>
      </c>
      <c r="T246" s="217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18" t="s">
        <v>166</v>
      </c>
      <c r="AT246" s="218" t="s">
        <v>161</v>
      </c>
      <c r="AU246" s="218" t="s">
        <v>77</v>
      </c>
      <c r="AY246" s="20" t="s">
        <v>159</v>
      </c>
      <c r="BE246" s="219">
        <f>IF(N246="základní",J246,0)</f>
        <v>0</v>
      </c>
      <c r="BF246" s="219">
        <f>IF(N246="snížená",J246,0)</f>
        <v>0</v>
      </c>
      <c r="BG246" s="219">
        <f>IF(N246="zákl. přenesená",J246,0)</f>
        <v>0</v>
      </c>
      <c r="BH246" s="219">
        <f>IF(N246="sníž. přenesená",J246,0)</f>
        <v>0</v>
      </c>
      <c r="BI246" s="219">
        <f>IF(N246="nulová",J246,0)</f>
        <v>0</v>
      </c>
      <c r="BJ246" s="20" t="s">
        <v>77</v>
      </c>
      <c r="BK246" s="219">
        <f>ROUND(I246*H246,2)</f>
        <v>0</v>
      </c>
      <c r="BL246" s="20" t="s">
        <v>166</v>
      </c>
      <c r="BM246" s="218" t="s">
        <v>1994</v>
      </c>
    </row>
    <row r="247" s="2" customFormat="1" ht="16.5" customHeight="1">
      <c r="A247" s="41"/>
      <c r="B247" s="42"/>
      <c r="C247" s="207" t="s">
        <v>1092</v>
      </c>
      <c r="D247" s="207" t="s">
        <v>161</v>
      </c>
      <c r="E247" s="208" t="s">
        <v>3163</v>
      </c>
      <c r="F247" s="209" t="s">
        <v>3164</v>
      </c>
      <c r="G247" s="210" t="s">
        <v>2992</v>
      </c>
      <c r="H247" s="211">
        <v>30</v>
      </c>
      <c r="I247" s="212"/>
      <c r="J247" s="213">
        <f>ROUND(I247*H247,2)</f>
        <v>0</v>
      </c>
      <c r="K247" s="209" t="s">
        <v>2996</v>
      </c>
      <c r="L247" s="47"/>
      <c r="M247" s="214" t="s">
        <v>19</v>
      </c>
      <c r="N247" s="215" t="s">
        <v>40</v>
      </c>
      <c r="O247" s="87"/>
      <c r="P247" s="216">
        <f>O247*H247</f>
        <v>0</v>
      </c>
      <c r="Q247" s="216">
        <v>0</v>
      </c>
      <c r="R247" s="216">
        <f>Q247*H247</f>
        <v>0</v>
      </c>
      <c r="S247" s="216">
        <v>0</v>
      </c>
      <c r="T247" s="217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18" t="s">
        <v>166</v>
      </c>
      <c r="AT247" s="218" t="s">
        <v>161</v>
      </c>
      <c r="AU247" s="218" t="s">
        <v>77</v>
      </c>
      <c r="AY247" s="20" t="s">
        <v>159</v>
      </c>
      <c r="BE247" s="219">
        <f>IF(N247="základní",J247,0)</f>
        <v>0</v>
      </c>
      <c r="BF247" s="219">
        <f>IF(N247="snížená",J247,0)</f>
        <v>0</v>
      </c>
      <c r="BG247" s="219">
        <f>IF(N247="zákl. přenesená",J247,0)</f>
        <v>0</v>
      </c>
      <c r="BH247" s="219">
        <f>IF(N247="sníž. přenesená",J247,0)</f>
        <v>0</v>
      </c>
      <c r="BI247" s="219">
        <f>IF(N247="nulová",J247,0)</f>
        <v>0</v>
      </c>
      <c r="BJ247" s="20" t="s">
        <v>77</v>
      </c>
      <c r="BK247" s="219">
        <f>ROUND(I247*H247,2)</f>
        <v>0</v>
      </c>
      <c r="BL247" s="20" t="s">
        <v>166</v>
      </c>
      <c r="BM247" s="218" t="s">
        <v>2001</v>
      </c>
    </row>
    <row r="248" s="2" customFormat="1" ht="21.75" customHeight="1">
      <c r="A248" s="41"/>
      <c r="B248" s="42"/>
      <c r="C248" s="207" t="s">
        <v>1098</v>
      </c>
      <c r="D248" s="207" t="s">
        <v>161</v>
      </c>
      <c r="E248" s="208" t="s">
        <v>693</v>
      </c>
      <c r="F248" s="209" t="s">
        <v>3177</v>
      </c>
      <c r="G248" s="210" t="s">
        <v>2992</v>
      </c>
      <c r="H248" s="211">
        <v>78</v>
      </c>
      <c r="I248" s="212"/>
      <c r="J248" s="213">
        <f>ROUND(I248*H248,2)</f>
        <v>0</v>
      </c>
      <c r="K248" s="209" t="s">
        <v>2993</v>
      </c>
      <c r="L248" s="47"/>
      <c r="M248" s="214" t="s">
        <v>19</v>
      </c>
      <c r="N248" s="215" t="s">
        <v>40</v>
      </c>
      <c r="O248" s="87"/>
      <c r="P248" s="216">
        <f>O248*H248</f>
        <v>0</v>
      </c>
      <c r="Q248" s="216">
        <v>0</v>
      </c>
      <c r="R248" s="216">
        <f>Q248*H248</f>
        <v>0</v>
      </c>
      <c r="S248" s="216">
        <v>0</v>
      </c>
      <c r="T248" s="217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18" t="s">
        <v>166</v>
      </c>
      <c r="AT248" s="218" t="s">
        <v>161</v>
      </c>
      <c r="AU248" s="218" t="s">
        <v>77</v>
      </c>
      <c r="AY248" s="20" t="s">
        <v>159</v>
      </c>
      <c r="BE248" s="219">
        <f>IF(N248="základní",J248,0)</f>
        <v>0</v>
      </c>
      <c r="BF248" s="219">
        <f>IF(N248="snížená",J248,0)</f>
        <v>0</v>
      </c>
      <c r="BG248" s="219">
        <f>IF(N248="zákl. přenesená",J248,0)</f>
        <v>0</v>
      </c>
      <c r="BH248" s="219">
        <f>IF(N248="sníž. přenesená",J248,0)</f>
        <v>0</v>
      </c>
      <c r="BI248" s="219">
        <f>IF(N248="nulová",J248,0)</f>
        <v>0</v>
      </c>
      <c r="BJ248" s="20" t="s">
        <v>77</v>
      </c>
      <c r="BK248" s="219">
        <f>ROUND(I248*H248,2)</f>
        <v>0</v>
      </c>
      <c r="BL248" s="20" t="s">
        <v>166</v>
      </c>
      <c r="BM248" s="218" t="s">
        <v>2009</v>
      </c>
    </row>
    <row r="249" s="2" customFormat="1" ht="16.5" customHeight="1">
      <c r="A249" s="41"/>
      <c r="B249" s="42"/>
      <c r="C249" s="207" t="s">
        <v>1103</v>
      </c>
      <c r="D249" s="207" t="s">
        <v>161</v>
      </c>
      <c r="E249" s="208" t="s">
        <v>3163</v>
      </c>
      <c r="F249" s="209" t="s">
        <v>3164</v>
      </c>
      <c r="G249" s="210" t="s">
        <v>2992</v>
      </c>
      <c r="H249" s="211">
        <v>78</v>
      </c>
      <c r="I249" s="212"/>
      <c r="J249" s="213">
        <f>ROUND(I249*H249,2)</f>
        <v>0</v>
      </c>
      <c r="K249" s="209" t="s">
        <v>2996</v>
      </c>
      <c r="L249" s="47"/>
      <c r="M249" s="214" t="s">
        <v>19</v>
      </c>
      <c r="N249" s="215" t="s">
        <v>40</v>
      </c>
      <c r="O249" s="87"/>
      <c r="P249" s="216">
        <f>O249*H249</f>
        <v>0</v>
      </c>
      <c r="Q249" s="216">
        <v>0</v>
      </c>
      <c r="R249" s="216">
        <f>Q249*H249</f>
        <v>0</v>
      </c>
      <c r="S249" s="216">
        <v>0</v>
      </c>
      <c r="T249" s="217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18" t="s">
        <v>166</v>
      </c>
      <c r="AT249" s="218" t="s">
        <v>161</v>
      </c>
      <c r="AU249" s="218" t="s">
        <v>77</v>
      </c>
      <c r="AY249" s="20" t="s">
        <v>159</v>
      </c>
      <c r="BE249" s="219">
        <f>IF(N249="základní",J249,0)</f>
        <v>0</v>
      </c>
      <c r="BF249" s="219">
        <f>IF(N249="snížená",J249,0)</f>
        <v>0</v>
      </c>
      <c r="BG249" s="219">
        <f>IF(N249="zákl. přenesená",J249,0)</f>
        <v>0</v>
      </c>
      <c r="BH249" s="219">
        <f>IF(N249="sníž. přenesená",J249,0)</f>
        <v>0</v>
      </c>
      <c r="BI249" s="219">
        <f>IF(N249="nulová",J249,0)</f>
        <v>0</v>
      </c>
      <c r="BJ249" s="20" t="s">
        <v>77</v>
      </c>
      <c r="BK249" s="219">
        <f>ROUND(I249*H249,2)</f>
        <v>0</v>
      </c>
      <c r="BL249" s="20" t="s">
        <v>166</v>
      </c>
      <c r="BM249" s="218" t="s">
        <v>2017</v>
      </c>
    </row>
    <row r="250" s="2" customFormat="1" ht="16.5" customHeight="1">
      <c r="A250" s="41"/>
      <c r="B250" s="42"/>
      <c r="C250" s="207" t="s">
        <v>1108</v>
      </c>
      <c r="D250" s="207" t="s">
        <v>161</v>
      </c>
      <c r="E250" s="208" t="s">
        <v>698</v>
      </c>
      <c r="F250" s="209" t="s">
        <v>3178</v>
      </c>
      <c r="G250" s="210" t="s">
        <v>2992</v>
      </c>
      <c r="H250" s="211">
        <v>4</v>
      </c>
      <c r="I250" s="212"/>
      <c r="J250" s="213">
        <f>ROUND(I250*H250,2)</f>
        <v>0</v>
      </c>
      <c r="K250" s="209" t="s">
        <v>2993</v>
      </c>
      <c r="L250" s="47"/>
      <c r="M250" s="214" t="s">
        <v>19</v>
      </c>
      <c r="N250" s="215" t="s">
        <v>40</v>
      </c>
      <c r="O250" s="87"/>
      <c r="P250" s="216">
        <f>O250*H250</f>
        <v>0</v>
      </c>
      <c r="Q250" s="216">
        <v>0</v>
      </c>
      <c r="R250" s="216">
        <f>Q250*H250</f>
        <v>0</v>
      </c>
      <c r="S250" s="216">
        <v>0</v>
      </c>
      <c r="T250" s="217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18" t="s">
        <v>166</v>
      </c>
      <c r="AT250" s="218" t="s">
        <v>161</v>
      </c>
      <c r="AU250" s="218" t="s">
        <v>77</v>
      </c>
      <c r="AY250" s="20" t="s">
        <v>159</v>
      </c>
      <c r="BE250" s="219">
        <f>IF(N250="základní",J250,0)</f>
        <v>0</v>
      </c>
      <c r="BF250" s="219">
        <f>IF(N250="snížená",J250,0)</f>
        <v>0</v>
      </c>
      <c r="BG250" s="219">
        <f>IF(N250="zákl. přenesená",J250,0)</f>
        <v>0</v>
      </c>
      <c r="BH250" s="219">
        <f>IF(N250="sníž. přenesená",J250,0)</f>
        <v>0</v>
      </c>
      <c r="BI250" s="219">
        <f>IF(N250="nulová",J250,0)</f>
        <v>0</v>
      </c>
      <c r="BJ250" s="20" t="s">
        <v>77</v>
      </c>
      <c r="BK250" s="219">
        <f>ROUND(I250*H250,2)</f>
        <v>0</v>
      </c>
      <c r="BL250" s="20" t="s">
        <v>166</v>
      </c>
      <c r="BM250" s="218" t="s">
        <v>2025</v>
      </c>
    </row>
    <row r="251" s="2" customFormat="1" ht="16.5" customHeight="1">
      <c r="A251" s="41"/>
      <c r="B251" s="42"/>
      <c r="C251" s="207" t="s">
        <v>1113</v>
      </c>
      <c r="D251" s="207" t="s">
        <v>161</v>
      </c>
      <c r="E251" s="208" t="s">
        <v>3179</v>
      </c>
      <c r="F251" s="209" t="s">
        <v>3180</v>
      </c>
      <c r="G251" s="210" t="s">
        <v>2992</v>
      </c>
      <c r="H251" s="211">
        <v>4</v>
      </c>
      <c r="I251" s="212"/>
      <c r="J251" s="213">
        <f>ROUND(I251*H251,2)</f>
        <v>0</v>
      </c>
      <c r="K251" s="209" t="s">
        <v>2996</v>
      </c>
      <c r="L251" s="47"/>
      <c r="M251" s="214" t="s">
        <v>19</v>
      </c>
      <c r="N251" s="215" t="s">
        <v>40</v>
      </c>
      <c r="O251" s="87"/>
      <c r="P251" s="216">
        <f>O251*H251</f>
        <v>0</v>
      </c>
      <c r="Q251" s="216">
        <v>0</v>
      </c>
      <c r="R251" s="216">
        <f>Q251*H251</f>
        <v>0</v>
      </c>
      <c r="S251" s="216">
        <v>0</v>
      </c>
      <c r="T251" s="217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18" t="s">
        <v>166</v>
      </c>
      <c r="AT251" s="218" t="s">
        <v>161</v>
      </c>
      <c r="AU251" s="218" t="s">
        <v>77</v>
      </c>
      <c r="AY251" s="20" t="s">
        <v>159</v>
      </c>
      <c r="BE251" s="219">
        <f>IF(N251="základní",J251,0)</f>
        <v>0</v>
      </c>
      <c r="BF251" s="219">
        <f>IF(N251="snížená",J251,0)</f>
        <v>0</v>
      </c>
      <c r="BG251" s="219">
        <f>IF(N251="zákl. přenesená",J251,0)</f>
        <v>0</v>
      </c>
      <c r="BH251" s="219">
        <f>IF(N251="sníž. přenesená",J251,0)</f>
        <v>0</v>
      </c>
      <c r="BI251" s="219">
        <f>IF(N251="nulová",J251,0)</f>
        <v>0</v>
      </c>
      <c r="BJ251" s="20" t="s">
        <v>77</v>
      </c>
      <c r="BK251" s="219">
        <f>ROUND(I251*H251,2)</f>
        <v>0</v>
      </c>
      <c r="BL251" s="20" t="s">
        <v>166</v>
      </c>
      <c r="BM251" s="218" t="s">
        <v>2033</v>
      </c>
    </row>
    <row r="252" s="2" customFormat="1" ht="16.5" customHeight="1">
      <c r="A252" s="41"/>
      <c r="B252" s="42"/>
      <c r="C252" s="207" t="s">
        <v>1118</v>
      </c>
      <c r="D252" s="207" t="s">
        <v>161</v>
      </c>
      <c r="E252" s="208" t="s">
        <v>704</v>
      </c>
      <c r="F252" s="209" t="s">
        <v>3181</v>
      </c>
      <c r="G252" s="210" t="s">
        <v>2992</v>
      </c>
      <c r="H252" s="211">
        <v>2</v>
      </c>
      <c r="I252" s="212"/>
      <c r="J252" s="213">
        <f>ROUND(I252*H252,2)</f>
        <v>0</v>
      </c>
      <c r="K252" s="209" t="s">
        <v>2993</v>
      </c>
      <c r="L252" s="47"/>
      <c r="M252" s="214" t="s">
        <v>19</v>
      </c>
      <c r="N252" s="215" t="s">
        <v>40</v>
      </c>
      <c r="O252" s="87"/>
      <c r="P252" s="216">
        <f>O252*H252</f>
        <v>0</v>
      </c>
      <c r="Q252" s="216">
        <v>0</v>
      </c>
      <c r="R252" s="216">
        <f>Q252*H252</f>
        <v>0</v>
      </c>
      <c r="S252" s="216">
        <v>0</v>
      </c>
      <c r="T252" s="217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18" t="s">
        <v>166</v>
      </c>
      <c r="AT252" s="218" t="s">
        <v>161</v>
      </c>
      <c r="AU252" s="218" t="s">
        <v>77</v>
      </c>
      <c r="AY252" s="20" t="s">
        <v>159</v>
      </c>
      <c r="BE252" s="219">
        <f>IF(N252="základní",J252,0)</f>
        <v>0</v>
      </c>
      <c r="BF252" s="219">
        <f>IF(N252="snížená",J252,0)</f>
        <v>0</v>
      </c>
      <c r="BG252" s="219">
        <f>IF(N252="zákl. přenesená",J252,0)</f>
        <v>0</v>
      </c>
      <c r="BH252" s="219">
        <f>IF(N252="sníž. přenesená",J252,0)</f>
        <v>0</v>
      </c>
      <c r="BI252" s="219">
        <f>IF(N252="nulová",J252,0)</f>
        <v>0</v>
      </c>
      <c r="BJ252" s="20" t="s">
        <v>77</v>
      </c>
      <c r="BK252" s="219">
        <f>ROUND(I252*H252,2)</f>
        <v>0</v>
      </c>
      <c r="BL252" s="20" t="s">
        <v>166</v>
      </c>
      <c r="BM252" s="218" t="s">
        <v>2041</v>
      </c>
    </row>
    <row r="253" s="2" customFormat="1" ht="16.5" customHeight="1">
      <c r="A253" s="41"/>
      <c r="B253" s="42"/>
      <c r="C253" s="207" t="s">
        <v>1127</v>
      </c>
      <c r="D253" s="207" t="s">
        <v>161</v>
      </c>
      <c r="E253" s="208" t="s">
        <v>3179</v>
      </c>
      <c r="F253" s="209" t="s">
        <v>3180</v>
      </c>
      <c r="G253" s="210" t="s">
        <v>2992</v>
      </c>
      <c r="H253" s="211">
        <v>2</v>
      </c>
      <c r="I253" s="212"/>
      <c r="J253" s="213">
        <f>ROUND(I253*H253,2)</f>
        <v>0</v>
      </c>
      <c r="K253" s="209" t="s">
        <v>2996</v>
      </c>
      <c r="L253" s="47"/>
      <c r="M253" s="214" t="s">
        <v>19</v>
      </c>
      <c r="N253" s="215" t="s">
        <v>40</v>
      </c>
      <c r="O253" s="87"/>
      <c r="P253" s="216">
        <f>O253*H253</f>
        <v>0</v>
      </c>
      <c r="Q253" s="216">
        <v>0</v>
      </c>
      <c r="R253" s="216">
        <f>Q253*H253</f>
        <v>0</v>
      </c>
      <c r="S253" s="216">
        <v>0</v>
      </c>
      <c r="T253" s="217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18" t="s">
        <v>166</v>
      </c>
      <c r="AT253" s="218" t="s">
        <v>161</v>
      </c>
      <c r="AU253" s="218" t="s">
        <v>77</v>
      </c>
      <c r="AY253" s="20" t="s">
        <v>159</v>
      </c>
      <c r="BE253" s="219">
        <f>IF(N253="základní",J253,0)</f>
        <v>0</v>
      </c>
      <c r="BF253" s="219">
        <f>IF(N253="snížená",J253,0)</f>
        <v>0</v>
      </c>
      <c r="BG253" s="219">
        <f>IF(N253="zákl. přenesená",J253,0)</f>
        <v>0</v>
      </c>
      <c r="BH253" s="219">
        <f>IF(N253="sníž. přenesená",J253,0)</f>
        <v>0</v>
      </c>
      <c r="BI253" s="219">
        <f>IF(N253="nulová",J253,0)</f>
        <v>0</v>
      </c>
      <c r="BJ253" s="20" t="s">
        <v>77</v>
      </c>
      <c r="BK253" s="219">
        <f>ROUND(I253*H253,2)</f>
        <v>0</v>
      </c>
      <c r="BL253" s="20" t="s">
        <v>166</v>
      </c>
      <c r="BM253" s="218" t="s">
        <v>2049</v>
      </c>
    </row>
    <row r="254" s="2" customFormat="1" ht="16.5" customHeight="1">
      <c r="A254" s="41"/>
      <c r="B254" s="42"/>
      <c r="C254" s="207" t="s">
        <v>1136</v>
      </c>
      <c r="D254" s="207" t="s">
        <v>161</v>
      </c>
      <c r="E254" s="208" t="s">
        <v>709</v>
      </c>
      <c r="F254" s="209" t="s">
        <v>3182</v>
      </c>
      <c r="G254" s="210" t="s">
        <v>2992</v>
      </c>
      <c r="H254" s="211">
        <v>2</v>
      </c>
      <c r="I254" s="212"/>
      <c r="J254" s="213">
        <f>ROUND(I254*H254,2)</f>
        <v>0</v>
      </c>
      <c r="K254" s="209" t="s">
        <v>2993</v>
      </c>
      <c r="L254" s="47"/>
      <c r="M254" s="214" t="s">
        <v>19</v>
      </c>
      <c r="N254" s="215" t="s">
        <v>40</v>
      </c>
      <c r="O254" s="87"/>
      <c r="P254" s="216">
        <f>O254*H254</f>
        <v>0</v>
      </c>
      <c r="Q254" s="216">
        <v>0</v>
      </c>
      <c r="R254" s="216">
        <f>Q254*H254</f>
        <v>0</v>
      </c>
      <c r="S254" s="216">
        <v>0</v>
      </c>
      <c r="T254" s="217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18" t="s">
        <v>166</v>
      </c>
      <c r="AT254" s="218" t="s">
        <v>161</v>
      </c>
      <c r="AU254" s="218" t="s">
        <v>77</v>
      </c>
      <c r="AY254" s="20" t="s">
        <v>159</v>
      </c>
      <c r="BE254" s="219">
        <f>IF(N254="základní",J254,0)</f>
        <v>0</v>
      </c>
      <c r="BF254" s="219">
        <f>IF(N254="snížená",J254,0)</f>
        <v>0</v>
      </c>
      <c r="BG254" s="219">
        <f>IF(N254="zákl. přenesená",J254,0)</f>
        <v>0</v>
      </c>
      <c r="BH254" s="219">
        <f>IF(N254="sníž. přenesená",J254,0)</f>
        <v>0</v>
      </c>
      <c r="BI254" s="219">
        <f>IF(N254="nulová",J254,0)</f>
        <v>0</v>
      </c>
      <c r="BJ254" s="20" t="s">
        <v>77</v>
      </c>
      <c r="BK254" s="219">
        <f>ROUND(I254*H254,2)</f>
        <v>0</v>
      </c>
      <c r="BL254" s="20" t="s">
        <v>166</v>
      </c>
      <c r="BM254" s="218" t="s">
        <v>2057</v>
      </c>
    </row>
    <row r="255" s="2" customFormat="1" ht="16.5" customHeight="1">
      <c r="A255" s="41"/>
      <c r="B255" s="42"/>
      <c r="C255" s="207" t="s">
        <v>1142</v>
      </c>
      <c r="D255" s="207" t="s">
        <v>161</v>
      </c>
      <c r="E255" s="208" t="s">
        <v>3179</v>
      </c>
      <c r="F255" s="209" t="s">
        <v>3180</v>
      </c>
      <c r="G255" s="210" t="s">
        <v>2992</v>
      </c>
      <c r="H255" s="211">
        <v>2</v>
      </c>
      <c r="I255" s="212"/>
      <c r="J255" s="213">
        <f>ROUND(I255*H255,2)</f>
        <v>0</v>
      </c>
      <c r="K255" s="209" t="s">
        <v>2996</v>
      </c>
      <c r="L255" s="47"/>
      <c r="M255" s="214" t="s">
        <v>19</v>
      </c>
      <c r="N255" s="215" t="s">
        <v>40</v>
      </c>
      <c r="O255" s="87"/>
      <c r="P255" s="216">
        <f>O255*H255</f>
        <v>0</v>
      </c>
      <c r="Q255" s="216">
        <v>0</v>
      </c>
      <c r="R255" s="216">
        <f>Q255*H255</f>
        <v>0</v>
      </c>
      <c r="S255" s="216">
        <v>0</v>
      </c>
      <c r="T255" s="217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18" t="s">
        <v>166</v>
      </c>
      <c r="AT255" s="218" t="s">
        <v>161</v>
      </c>
      <c r="AU255" s="218" t="s">
        <v>77</v>
      </c>
      <c r="AY255" s="20" t="s">
        <v>159</v>
      </c>
      <c r="BE255" s="219">
        <f>IF(N255="základní",J255,0)</f>
        <v>0</v>
      </c>
      <c r="BF255" s="219">
        <f>IF(N255="snížená",J255,0)</f>
        <v>0</v>
      </c>
      <c r="BG255" s="219">
        <f>IF(N255="zákl. přenesená",J255,0)</f>
        <v>0</v>
      </c>
      <c r="BH255" s="219">
        <f>IF(N255="sníž. přenesená",J255,0)</f>
        <v>0</v>
      </c>
      <c r="BI255" s="219">
        <f>IF(N255="nulová",J255,0)</f>
        <v>0</v>
      </c>
      <c r="BJ255" s="20" t="s">
        <v>77</v>
      </c>
      <c r="BK255" s="219">
        <f>ROUND(I255*H255,2)</f>
        <v>0</v>
      </c>
      <c r="BL255" s="20" t="s">
        <v>166</v>
      </c>
      <c r="BM255" s="218" t="s">
        <v>2065</v>
      </c>
    </row>
    <row r="256" s="2" customFormat="1" ht="16.5" customHeight="1">
      <c r="A256" s="41"/>
      <c r="B256" s="42"/>
      <c r="C256" s="207" t="s">
        <v>1146</v>
      </c>
      <c r="D256" s="207" t="s">
        <v>161</v>
      </c>
      <c r="E256" s="208" t="s">
        <v>101</v>
      </c>
      <c r="F256" s="209" t="s">
        <v>3183</v>
      </c>
      <c r="G256" s="210" t="s">
        <v>2992</v>
      </c>
      <c r="H256" s="211">
        <v>10</v>
      </c>
      <c r="I256" s="212"/>
      <c r="J256" s="213">
        <f>ROUND(I256*H256,2)</f>
        <v>0</v>
      </c>
      <c r="K256" s="209" t="s">
        <v>2993</v>
      </c>
      <c r="L256" s="47"/>
      <c r="M256" s="214" t="s">
        <v>19</v>
      </c>
      <c r="N256" s="215" t="s">
        <v>40</v>
      </c>
      <c r="O256" s="87"/>
      <c r="P256" s="216">
        <f>O256*H256</f>
        <v>0</v>
      </c>
      <c r="Q256" s="216">
        <v>0</v>
      </c>
      <c r="R256" s="216">
        <f>Q256*H256</f>
        <v>0</v>
      </c>
      <c r="S256" s="216">
        <v>0</v>
      </c>
      <c r="T256" s="217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18" t="s">
        <v>166</v>
      </c>
      <c r="AT256" s="218" t="s">
        <v>161</v>
      </c>
      <c r="AU256" s="218" t="s">
        <v>77</v>
      </c>
      <c r="AY256" s="20" t="s">
        <v>159</v>
      </c>
      <c r="BE256" s="219">
        <f>IF(N256="základní",J256,0)</f>
        <v>0</v>
      </c>
      <c r="BF256" s="219">
        <f>IF(N256="snížená",J256,0)</f>
        <v>0</v>
      </c>
      <c r="BG256" s="219">
        <f>IF(N256="zákl. přenesená",J256,0)</f>
        <v>0</v>
      </c>
      <c r="BH256" s="219">
        <f>IF(N256="sníž. přenesená",J256,0)</f>
        <v>0</v>
      </c>
      <c r="BI256" s="219">
        <f>IF(N256="nulová",J256,0)</f>
        <v>0</v>
      </c>
      <c r="BJ256" s="20" t="s">
        <v>77</v>
      </c>
      <c r="BK256" s="219">
        <f>ROUND(I256*H256,2)</f>
        <v>0</v>
      </c>
      <c r="BL256" s="20" t="s">
        <v>166</v>
      </c>
      <c r="BM256" s="218" t="s">
        <v>2073</v>
      </c>
    </row>
    <row r="257" s="2" customFormat="1" ht="16.5" customHeight="1">
      <c r="A257" s="41"/>
      <c r="B257" s="42"/>
      <c r="C257" s="207" t="s">
        <v>1150</v>
      </c>
      <c r="D257" s="207" t="s">
        <v>161</v>
      </c>
      <c r="E257" s="208" t="s">
        <v>3179</v>
      </c>
      <c r="F257" s="209" t="s">
        <v>3180</v>
      </c>
      <c r="G257" s="210" t="s">
        <v>2992</v>
      </c>
      <c r="H257" s="211">
        <v>10</v>
      </c>
      <c r="I257" s="212"/>
      <c r="J257" s="213">
        <f>ROUND(I257*H257,2)</f>
        <v>0</v>
      </c>
      <c r="K257" s="209" t="s">
        <v>2996</v>
      </c>
      <c r="L257" s="47"/>
      <c r="M257" s="214" t="s">
        <v>19</v>
      </c>
      <c r="N257" s="215" t="s">
        <v>40</v>
      </c>
      <c r="O257" s="87"/>
      <c r="P257" s="216">
        <f>O257*H257</f>
        <v>0</v>
      </c>
      <c r="Q257" s="216">
        <v>0</v>
      </c>
      <c r="R257" s="216">
        <f>Q257*H257</f>
        <v>0</v>
      </c>
      <c r="S257" s="216">
        <v>0</v>
      </c>
      <c r="T257" s="217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18" t="s">
        <v>166</v>
      </c>
      <c r="AT257" s="218" t="s">
        <v>161</v>
      </c>
      <c r="AU257" s="218" t="s">
        <v>77</v>
      </c>
      <c r="AY257" s="20" t="s">
        <v>159</v>
      </c>
      <c r="BE257" s="219">
        <f>IF(N257="základní",J257,0)</f>
        <v>0</v>
      </c>
      <c r="BF257" s="219">
        <f>IF(N257="snížená",J257,0)</f>
        <v>0</v>
      </c>
      <c r="BG257" s="219">
        <f>IF(N257="zákl. přenesená",J257,0)</f>
        <v>0</v>
      </c>
      <c r="BH257" s="219">
        <f>IF(N257="sníž. přenesená",J257,0)</f>
        <v>0</v>
      </c>
      <c r="BI257" s="219">
        <f>IF(N257="nulová",J257,0)</f>
        <v>0</v>
      </c>
      <c r="BJ257" s="20" t="s">
        <v>77</v>
      </c>
      <c r="BK257" s="219">
        <f>ROUND(I257*H257,2)</f>
        <v>0</v>
      </c>
      <c r="BL257" s="20" t="s">
        <v>166</v>
      </c>
      <c r="BM257" s="218" t="s">
        <v>2080</v>
      </c>
    </row>
    <row r="258" s="2" customFormat="1" ht="16.5" customHeight="1">
      <c r="A258" s="41"/>
      <c r="B258" s="42"/>
      <c r="C258" s="207" t="s">
        <v>1155</v>
      </c>
      <c r="D258" s="207" t="s">
        <v>161</v>
      </c>
      <c r="E258" s="208" t="s">
        <v>718</v>
      </c>
      <c r="F258" s="209" t="s">
        <v>3184</v>
      </c>
      <c r="G258" s="210" t="s">
        <v>2992</v>
      </c>
      <c r="H258" s="211">
        <v>2</v>
      </c>
      <c r="I258" s="212"/>
      <c r="J258" s="213">
        <f>ROUND(I258*H258,2)</f>
        <v>0</v>
      </c>
      <c r="K258" s="209" t="s">
        <v>2993</v>
      </c>
      <c r="L258" s="47"/>
      <c r="M258" s="214" t="s">
        <v>19</v>
      </c>
      <c r="N258" s="215" t="s">
        <v>40</v>
      </c>
      <c r="O258" s="87"/>
      <c r="P258" s="216">
        <f>O258*H258</f>
        <v>0</v>
      </c>
      <c r="Q258" s="216">
        <v>0</v>
      </c>
      <c r="R258" s="216">
        <f>Q258*H258</f>
        <v>0</v>
      </c>
      <c r="S258" s="216">
        <v>0</v>
      </c>
      <c r="T258" s="217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18" t="s">
        <v>166</v>
      </c>
      <c r="AT258" s="218" t="s">
        <v>161</v>
      </c>
      <c r="AU258" s="218" t="s">
        <v>77</v>
      </c>
      <c r="AY258" s="20" t="s">
        <v>159</v>
      </c>
      <c r="BE258" s="219">
        <f>IF(N258="základní",J258,0)</f>
        <v>0</v>
      </c>
      <c r="BF258" s="219">
        <f>IF(N258="snížená",J258,0)</f>
        <v>0</v>
      </c>
      <c r="BG258" s="219">
        <f>IF(N258="zákl. přenesená",J258,0)</f>
        <v>0</v>
      </c>
      <c r="BH258" s="219">
        <f>IF(N258="sníž. přenesená",J258,0)</f>
        <v>0</v>
      </c>
      <c r="BI258" s="219">
        <f>IF(N258="nulová",J258,0)</f>
        <v>0</v>
      </c>
      <c r="BJ258" s="20" t="s">
        <v>77</v>
      </c>
      <c r="BK258" s="219">
        <f>ROUND(I258*H258,2)</f>
        <v>0</v>
      </c>
      <c r="BL258" s="20" t="s">
        <v>166</v>
      </c>
      <c r="BM258" s="218" t="s">
        <v>2088</v>
      </c>
    </row>
    <row r="259" s="2" customFormat="1" ht="16.5" customHeight="1">
      <c r="A259" s="41"/>
      <c r="B259" s="42"/>
      <c r="C259" s="207" t="s">
        <v>1162</v>
      </c>
      <c r="D259" s="207" t="s">
        <v>161</v>
      </c>
      <c r="E259" s="208" t="s">
        <v>3185</v>
      </c>
      <c r="F259" s="209" t="s">
        <v>3186</v>
      </c>
      <c r="G259" s="210" t="s">
        <v>2992</v>
      </c>
      <c r="H259" s="211">
        <v>2</v>
      </c>
      <c r="I259" s="212"/>
      <c r="J259" s="213">
        <f>ROUND(I259*H259,2)</f>
        <v>0</v>
      </c>
      <c r="K259" s="209" t="s">
        <v>2996</v>
      </c>
      <c r="L259" s="47"/>
      <c r="M259" s="214" t="s">
        <v>19</v>
      </c>
      <c r="N259" s="215" t="s">
        <v>40</v>
      </c>
      <c r="O259" s="87"/>
      <c r="P259" s="216">
        <f>O259*H259</f>
        <v>0</v>
      </c>
      <c r="Q259" s="216">
        <v>0</v>
      </c>
      <c r="R259" s="216">
        <f>Q259*H259</f>
        <v>0</v>
      </c>
      <c r="S259" s="216">
        <v>0</v>
      </c>
      <c r="T259" s="217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18" t="s">
        <v>166</v>
      </c>
      <c r="AT259" s="218" t="s">
        <v>161</v>
      </c>
      <c r="AU259" s="218" t="s">
        <v>77</v>
      </c>
      <c r="AY259" s="20" t="s">
        <v>159</v>
      </c>
      <c r="BE259" s="219">
        <f>IF(N259="základní",J259,0)</f>
        <v>0</v>
      </c>
      <c r="BF259" s="219">
        <f>IF(N259="snížená",J259,0)</f>
        <v>0</v>
      </c>
      <c r="BG259" s="219">
        <f>IF(N259="zákl. přenesená",J259,0)</f>
        <v>0</v>
      </c>
      <c r="BH259" s="219">
        <f>IF(N259="sníž. přenesená",J259,0)</f>
        <v>0</v>
      </c>
      <c r="BI259" s="219">
        <f>IF(N259="nulová",J259,0)</f>
        <v>0</v>
      </c>
      <c r="BJ259" s="20" t="s">
        <v>77</v>
      </c>
      <c r="BK259" s="219">
        <f>ROUND(I259*H259,2)</f>
        <v>0</v>
      </c>
      <c r="BL259" s="20" t="s">
        <v>166</v>
      </c>
      <c r="BM259" s="218" t="s">
        <v>2096</v>
      </c>
    </row>
    <row r="260" s="2" customFormat="1" ht="16.5" customHeight="1">
      <c r="A260" s="41"/>
      <c r="B260" s="42"/>
      <c r="C260" s="207" t="s">
        <v>1168</v>
      </c>
      <c r="D260" s="207" t="s">
        <v>161</v>
      </c>
      <c r="E260" s="208" t="s">
        <v>725</v>
      </c>
      <c r="F260" s="209" t="s">
        <v>3187</v>
      </c>
      <c r="G260" s="210" t="s">
        <v>251</v>
      </c>
      <c r="H260" s="211">
        <v>525</v>
      </c>
      <c r="I260" s="212"/>
      <c r="J260" s="213">
        <f>ROUND(I260*H260,2)</f>
        <v>0</v>
      </c>
      <c r="K260" s="209" t="s">
        <v>2993</v>
      </c>
      <c r="L260" s="47"/>
      <c r="M260" s="214" t="s">
        <v>19</v>
      </c>
      <c r="N260" s="215" t="s">
        <v>40</v>
      </c>
      <c r="O260" s="87"/>
      <c r="P260" s="216">
        <f>O260*H260</f>
        <v>0</v>
      </c>
      <c r="Q260" s="216">
        <v>0</v>
      </c>
      <c r="R260" s="216">
        <f>Q260*H260</f>
        <v>0</v>
      </c>
      <c r="S260" s="216">
        <v>0</v>
      </c>
      <c r="T260" s="217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18" t="s">
        <v>166</v>
      </c>
      <c r="AT260" s="218" t="s">
        <v>161</v>
      </c>
      <c r="AU260" s="218" t="s">
        <v>77</v>
      </c>
      <c r="AY260" s="20" t="s">
        <v>159</v>
      </c>
      <c r="BE260" s="219">
        <f>IF(N260="základní",J260,0)</f>
        <v>0</v>
      </c>
      <c r="BF260" s="219">
        <f>IF(N260="snížená",J260,0)</f>
        <v>0</v>
      </c>
      <c r="BG260" s="219">
        <f>IF(N260="zákl. přenesená",J260,0)</f>
        <v>0</v>
      </c>
      <c r="BH260" s="219">
        <f>IF(N260="sníž. přenesená",J260,0)</f>
        <v>0</v>
      </c>
      <c r="BI260" s="219">
        <f>IF(N260="nulová",J260,0)</f>
        <v>0</v>
      </c>
      <c r="BJ260" s="20" t="s">
        <v>77</v>
      </c>
      <c r="BK260" s="219">
        <f>ROUND(I260*H260,2)</f>
        <v>0</v>
      </c>
      <c r="BL260" s="20" t="s">
        <v>166</v>
      </c>
      <c r="BM260" s="218" t="s">
        <v>2103</v>
      </c>
    </row>
    <row r="261" s="2" customFormat="1" ht="16.5" customHeight="1">
      <c r="A261" s="41"/>
      <c r="B261" s="42"/>
      <c r="C261" s="207" t="s">
        <v>1175</v>
      </c>
      <c r="D261" s="207" t="s">
        <v>161</v>
      </c>
      <c r="E261" s="208" t="s">
        <v>3188</v>
      </c>
      <c r="F261" s="209" t="s">
        <v>3189</v>
      </c>
      <c r="G261" s="210" t="s">
        <v>251</v>
      </c>
      <c r="H261" s="211">
        <v>525</v>
      </c>
      <c r="I261" s="212"/>
      <c r="J261" s="213">
        <f>ROUND(I261*H261,2)</f>
        <v>0</v>
      </c>
      <c r="K261" s="209" t="s">
        <v>2996</v>
      </c>
      <c r="L261" s="47"/>
      <c r="M261" s="214" t="s">
        <v>19</v>
      </c>
      <c r="N261" s="215" t="s">
        <v>40</v>
      </c>
      <c r="O261" s="87"/>
      <c r="P261" s="216">
        <f>O261*H261</f>
        <v>0</v>
      </c>
      <c r="Q261" s="216">
        <v>0</v>
      </c>
      <c r="R261" s="216">
        <f>Q261*H261</f>
        <v>0</v>
      </c>
      <c r="S261" s="216">
        <v>0</v>
      </c>
      <c r="T261" s="217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18" t="s">
        <v>166</v>
      </c>
      <c r="AT261" s="218" t="s">
        <v>161</v>
      </c>
      <c r="AU261" s="218" t="s">
        <v>77</v>
      </c>
      <c r="AY261" s="20" t="s">
        <v>159</v>
      </c>
      <c r="BE261" s="219">
        <f>IF(N261="základní",J261,0)</f>
        <v>0</v>
      </c>
      <c r="BF261" s="219">
        <f>IF(N261="snížená",J261,0)</f>
        <v>0</v>
      </c>
      <c r="BG261" s="219">
        <f>IF(N261="zákl. přenesená",J261,0)</f>
        <v>0</v>
      </c>
      <c r="BH261" s="219">
        <f>IF(N261="sníž. přenesená",J261,0)</f>
        <v>0</v>
      </c>
      <c r="BI261" s="219">
        <f>IF(N261="nulová",J261,0)</f>
        <v>0</v>
      </c>
      <c r="BJ261" s="20" t="s">
        <v>77</v>
      </c>
      <c r="BK261" s="219">
        <f>ROUND(I261*H261,2)</f>
        <v>0</v>
      </c>
      <c r="BL261" s="20" t="s">
        <v>166</v>
      </c>
      <c r="BM261" s="218" t="s">
        <v>2111</v>
      </c>
    </row>
    <row r="262" s="2" customFormat="1" ht="16.5" customHeight="1">
      <c r="A262" s="41"/>
      <c r="B262" s="42"/>
      <c r="C262" s="207" t="s">
        <v>1181</v>
      </c>
      <c r="D262" s="207" t="s">
        <v>161</v>
      </c>
      <c r="E262" s="208" t="s">
        <v>734</v>
      </c>
      <c r="F262" s="209" t="s">
        <v>3190</v>
      </c>
      <c r="G262" s="210" t="s">
        <v>2926</v>
      </c>
      <c r="H262" s="211">
        <v>40</v>
      </c>
      <c r="I262" s="212"/>
      <c r="J262" s="213">
        <f>ROUND(I262*H262,2)</f>
        <v>0</v>
      </c>
      <c r="K262" s="209" t="s">
        <v>2993</v>
      </c>
      <c r="L262" s="47"/>
      <c r="M262" s="214" t="s">
        <v>19</v>
      </c>
      <c r="N262" s="215" t="s">
        <v>40</v>
      </c>
      <c r="O262" s="87"/>
      <c r="P262" s="216">
        <f>O262*H262</f>
        <v>0</v>
      </c>
      <c r="Q262" s="216">
        <v>0</v>
      </c>
      <c r="R262" s="216">
        <f>Q262*H262</f>
        <v>0</v>
      </c>
      <c r="S262" s="216">
        <v>0</v>
      </c>
      <c r="T262" s="217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18" t="s">
        <v>166</v>
      </c>
      <c r="AT262" s="218" t="s">
        <v>161</v>
      </c>
      <c r="AU262" s="218" t="s">
        <v>77</v>
      </c>
      <c r="AY262" s="20" t="s">
        <v>159</v>
      </c>
      <c r="BE262" s="219">
        <f>IF(N262="základní",J262,0)</f>
        <v>0</v>
      </c>
      <c r="BF262" s="219">
        <f>IF(N262="snížená",J262,0)</f>
        <v>0</v>
      </c>
      <c r="BG262" s="219">
        <f>IF(N262="zákl. přenesená",J262,0)</f>
        <v>0</v>
      </c>
      <c r="BH262" s="219">
        <f>IF(N262="sníž. přenesená",J262,0)</f>
        <v>0</v>
      </c>
      <c r="BI262" s="219">
        <f>IF(N262="nulová",J262,0)</f>
        <v>0</v>
      </c>
      <c r="BJ262" s="20" t="s">
        <v>77</v>
      </c>
      <c r="BK262" s="219">
        <f>ROUND(I262*H262,2)</f>
        <v>0</v>
      </c>
      <c r="BL262" s="20" t="s">
        <v>166</v>
      </c>
      <c r="BM262" s="218" t="s">
        <v>2119</v>
      </c>
    </row>
    <row r="263" s="12" customFormat="1" ht="25.92" customHeight="1">
      <c r="A263" s="12"/>
      <c r="B263" s="191"/>
      <c r="C263" s="192"/>
      <c r="D263" s="193" t="s">
        <v>68</v>
      </c>
      <c r="E263" s="194" t="s">
        <v>868</v>
      </c>
      <c r="F263" s="194" t="s">
        <v>3191</v>
      </c>
      <c r="G263" s="192"/>
      <c r="H263" s="192"/>
      <c r="I263" s="195"/>
      <c r="J263" s="196">
        <f>BK263</f>
        <v>0</v>
      </c>
      <c r="K263" s="192"/>
      <c r="L263" s="197"/>
      <c r="M263" s="198"/>
      <c r="N263" s="199"/>
      <c r="O263" s="199"/>
      <c r="P263" s="200">
        <f>SUM(P264:P269)</f>
        <v>0</v>
      </c>
      <c r="Q263" s="199"/>
      <c r="R263" s="200">
        <f>SUM(R264:R269)</f>
        <v>0</v>
      </c>
      <c r="S263" s="199"/>
      <c r="T263" s="201">
        <f>SUM(T264:T269)</f>
        <v>0</v>
      </c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R263" s="202" t="s">
        <v>77</v>
      </c>
      <c r="AT263" s="203" t="s">
        <v>68</v>
      </c>
      <c r="AU263" s="203" t="s">
        <v>69</v>
      </c>
      <c r="AY263" s="202" t="s">
        <v>159</v>
      </c>
      <c r="BK263" s="204">
        <f>SUM(BK264:BK269)</f>
        <v>0</v>
      </c>
    </row>
    <row r="264" s="2" customFormat="1" ht="16.5" customHeight="1">
      <c r="A264" s="41"/>
      <c r="B264" s="42"/>
      <c r="C264" s="207" t="s">
        <v>1187</v>
      </c>
      <c r="D264" s="207" t="s">
        <v>161</v>
      </c>
      <c r="E264" s="208" t="s">
        <v>3192</v>
      </c>
      <c r="F264" s="209" t="s">
        <v>3193</v>
      </c>
      <c r="G264" s="210" t="s">
        <v>251</v>
      </c>
      <c r="H264" s="211">
        <v>360</v>
      </c>
      <c r="I264" s="212"/>
      <c r="J264" s="213">
        <f>ROUND(I264*H264,2)</f>
        <v>0</v>
      </c>
      <c r="K264" s="209" t="s">
        <v>2996</v>
      </c>
      <c r="L264" s="47"/>
      <c r="M264" s="214" t="s">
        <v>19</v>
      </c>
      <c r="N264" s="215" t="s">
        <v>40</v>
      </c>
      <c r="O264" s="87"/>
      <c r="P264" s="216">
        <f>O264*H264</f>
        <v>0</v>
      </c>
      <c r="Q264" s="216">
        <v>0</v>
      </c>
      <c r="R264" s="216">
        <f>Q264*H264</f>
        <v>0</v>
      </c>
      <c r="S264" s="216">
        <v>0</v>
      </c>
      <c r="T264" s="217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18" t="s">
        <v>166</v>
      </c>
      <c r="AT264" s="218" t="s">
        <v>161</v>
      </c>
      <c r="AU264" s="218" t="s">
        <v>77</v>
      </c>
      <c r="AY264" s="20" t="s">
        <v>159</v>
      </c>
      <c r="BE264" s="219">
        <f>IF(N264="základní",J264,0)</f>
        <v>0</v>
      </c>
      <c r="BF264" s="219">
        <f>IF(N264="snížená",J264,0)</f>
        <v>0</v>
      </c>
      <c r="BG264" s="219">
        <f>IF(N264="zákl. přenesená",J264,0)</f>
        <v>0</v>
      </c>
      <c r="BH264" s="219">
        <f>IF(N264="sníž. přenesená",J264,0)</f>
        <v>0</v>
      </c>
      <c r="BI264" s="219">
        <f>IF(N264="nulová",J264,0)</f>
        <v>0</v>
      </c>
      <c r="BJ264" s="20" t="s">
        <v>77</v>
      </c>
      <c r="BK264" s="219">
        <f>ROUND(I264*H264,2)</f>
        <v>0</v>
      </c>
      <c r="BL264" s="20" t="s">
        <v>166</v>
      </c>
      <c r="BM264" s="218" t="s">
        <v>2126</v>
      </c>
    </row>
    <row r="265" s="2" customFormat="1" ht="16.5" customHeight="1">
      <c r="A265" s="41"/>
      <c r="B265" s="42"/>
      <c r="C265" s="207" t="s">
        <v>1198</v>
      </c>
      <c r="D265" s="207" t="s">
        <v>161</v>
      </c>
      <c r="E265" s="208" t="s">
        <v>3194</v>
      </c>
      <c r="F265" s="209" t="s">
        <v>3195</v>
      </c>
      <c r="G265" s="210" t="s">
        <v>251</v>
      </c>
      <c r="H265" s="211">
        <v>360</v>
      </c>
      <c r="I265" s="212"/>
      <c r="J265" s="213">
        <f>ROUND(I265*H265,2)</f>
        <v>0</v>
      </c>
      <c r="K265" s="209" t="s">
        <v>2996</v>
      </c>
      <c r="L265" s="47"/>
      <c r="M265" s="214" t="s">
        <v>19</v>
      </c>
      <c r="N265" s="215" t="s">
        <v>40</v>
      </c>
      <c r="O265" s="87"/>
      <c r="P265" s="216">
        <f>O265*H265</f>
        <v>0</v>
      </c>
      <c r="Q265" s="216">
        <v>0</v>
      </c>
      <c r="R265" s="216">
        <f>Q265*H265</f>
        <v>0</v>
      </c>
      <c r="S265" s="216">
        <v>0</v>
      </c>
      <c r="T265" s="217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18" t="s">
        <v>166</v>
      </c>
      <c r="AT265" s="218" t="s">
        <v>161</v>
      </c>
      <c r="AU265" s="218" t="s">
        <v>77</v>
      </c>
      <c r="AY265" s="20" t="s">
        <v>159</v>
      </c>
      <c r="BE265" s="219">
        <f>IF(N265="základní",J265,0)</f>
        <v>0</v>
      </c>
      <c r="BF265" s="219">
        <f>IF(N265="snížená",J265,0)</f>
        <v>0</v>
      </c>
      <c r="BG265" s="219">
        <f>IF(N265="zákl. přenesená",J265,0)</f>
        <v>0</v>
      </c>
      <c r="BH265" s="219">
        <f>IF(N265="sníž. přenesená",J265,0)</f>
        <v>0</v>
      </c>
      <c r="BI265" s="219">
        <f>IF(N265="nulová",J265,0)</f>
        <v>0</v>
      </c>
      <c r="BJ265" s="20" t="s">
        <v>77</v>
      </c>
      <c r="BK265" s="219">
        <f>ROUND(I265*H265,2)</f>
        <v>0</v>
      </c>
      <c r="BL265" s="20" t="s">
        <v>166</v>
      </c>
      <c r="BM265" s="218" t="s">
        <v>2133</v>
      </c>
    </row>
    <row r="266" s="2" customFormat="1" ht="16.5" customHeight="1">
      <c r="A266" s="41"/>
      <c r="B266" s="42"/>
      <c r="C266" s="207" t="s">
        <v>1208</v>
      </c>
      <c r="D266" s="207" t="s">
        <v>161</v>
      </c>
      <c r="E266" s="208" t="s">
        <v>3196</v>
      </c>
      <c r="F266" s="209" t="s">
        <v>3197</v>
      </c>
      <c r="G266" s="210" t="s">
        <v>251</v>
      </c>
      <c r="H266" s="211">
        <v>95</v>
      </c>
      <c r="I266" s="212"/>
      <c r="J266" s="213">
        <f>ROUND(I266*H266,2)</f>
        <v>0</v>
      </c>
      <c r="K266" s="209" t="s">
        <v>2996</v>
      </c>
      <c r="L266" s="47"/>
      <c r="M266" s="214" t="s">
        <v>19</v>
      </c>
      <c r="N266" s="215" t="s">
        <v>40</v>
      </c>
      <c r="O266" s="87"/>
      <c r="P266" s="216">
        <f>O266*H266</f>
        <v>0</v>
      </c>
      <c r="Q266" s="216">
        <v>0</v>
      </c>
      <c r="R266" s="216">
        <f>Q266*H266</f>
        <v>0</v>
      </c>
      <c r="S266" s="216">
        <v>0</v>
      </c>
      <c r="T266" s="217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18" t="s">
        <v>166</v>
      </c>
      <c r="AT266" s="218" t="s">
        <v>161</v>
      </c>
      <c r="AU266" s="218" t="s">
        <v>77</v>
      </c>
      <c r="AY266" s="20" t="s">
        <v>159</v>
      </c>
      <c r="BE266" s="219">
        <f>IF(N266="základní",J266,0)</f>
        <v>0</v>
      </c>
      <c r="BF266" s="219">
        <f>IF(N266="snížená",J266,0)</f>
        <v>0</v>
      </c>
      <c r="BG266" s="219">
        <f>IF(N266="zákl. přenesená",J266,0)</f>
        <v>0</v>
      </c>
      <c r="BH266" s="219">
        <f>IF(N266="sníž. přenesená",J266,0)</f>
        <v>0</v>
      </c>
      <c r="BI266" s="219">
        <f>IF(N266="nulová",J266,0)</f>
        <v>0</v>
      </c>
      <c r="BJ266" s="20" t="s">
        <v>77</v>
      </c>
      <c r="BK266" s="219">
        <f>ROUND(I266*H266,2)</f>
        <v>0</v>
      </c>
      <c r="BL266" s="20" t="s">
        <v>166</v>
      </c>
      <c r="BM266" s="218" t="s">
        <v>2140</v>
      </c>
    </row>
    <row r="267" s="2" customFormat="1" ht="16.5" customHeight="1">
      <c r="A267" s="41"/>
      <c r="B267" s="42"/>
      <c r="C267" s="207" t="s">
        <v>1218</v>
      </c>
      <c r="D267" s="207" t="s">
        <v>161</v>
      </c>
      <c r="E267" s="208" t="s">
        <v>3198</v>
      </c>
      <c r="F267" s="209" t="s">
        <v>3199</v>
      </c>
      <c r="G267" s="210" t="s">
        <v>251</v>
      </c>
      <c r="H267" s="211">
        <v>95</v>
      </c>
      <c r="I267" s="212"/>
      <c r="J267" s="213">
        <f>ROUND(I267*H267,2)</f>
        <v>0</v>
      </c>
      <c r="K267" s="209" t="s">
        <v>2996</v>
      </c>
      <c r="L267" s="47"/>
      <c r="M267" s="214" t="s">
        <v>19</v>
      </c>
      <c r="N267" s="215" t="s">
        <v>40</v>
      </c>
      <c r="O267" s="87"/>
      <c r="P267" s="216">
        <f>O267*H267</f>
        <v>0</v>
      </c>
      <c r="Q267" s="216">
        <v>0</v>
      </c>
      <c r="R267" s="216">
        <f>Q267*H267</f>
        <v>0</v>
      </c>
      <c r="S267" s="216">
        <v>0</v>
      </c>
      <c r="T267" s="217">
        <f>S267*H267</f>
        <v>0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18" t="s">
        <v>166</v>
      </c>
      <c r="AT267" s="218" t="s">
        <v>161</v>
      </c>
      <c r="AU267" s="218" t="s">
        <v>77</v>
      </c>
      <c r="AY267" s="20" t="s">
        <v>159</v>
      </c>
      <c r="BE267" s="219">
        <f>IF(N267="základní",J267,0)</f>
        <v>0</v>
      </c>
      <c r="BF267" s="219">
        <f>IF(N267="snížená",J267,0)</f>
        <v>0</v>
      </c>
      <c r="BG267" s="219">
        <f>IF(N267="zákl. přenesená",J267,0)</f>
        <v>0</v>
      </c>
      <c r="BH267" s="219">
        <f>IF(N267="sníž. přenesená",J267,0)</f>
        <v>0</v>
      </c>
      <c r="BI267" s="219">
        <f>IF(N267="nulová",J267,0)</f>
        <v>0</v>
      </c>
      <c r="BJ267" s="20" t="s">
        <v>77</v>
      </c>
      <c r="BK267" s="219">
        <f>ROUND(I267*H267,2)</f>
        <v>0</v>
      </c>
      <c r="BL267" s="20" t="s">
        <v>166</v>
      </c>
      <c r="BM267" s="218" t="s">
        <v>2148</v>
      </c>
    </row>
    <row r="268" s="2" customFormat="1" ht="16.5" customHeight="1">
      <c r="A268" s="41"/>
      <c r="B268" s="42"/>
      <c r="C268" s="207" t="s">
        <v>1225</v>
      </c>
      <c r="D268" s="207" t="s">
        <v>161</v>
      </c>
      <c r="E268" s="208" t="s">
        <v>744</v>
      </c>
      <c r="F268" s="209" t="s">
        <v>3200</v>
      </c>
      <c r="G268" s="210" t="s">
        <v>2992</v>
      </c>
      <c r="H268" s="211">
        <v>18</v>
      </c>
      <c r="I268" s="212"/>
      <c r="J268" s="213">
        <f>ROUND(I268*H268,2)</f>
        <v>0</v>
      </c>
      <c r="K268" s="209" t="s">
        <v>2993</v>
      </c>
      <c r="L268" s="47"/>
      <c r="M268" s="214" t="s">
        <v>19</v>
      </c>
      <c r="N268" s="215" t="s">
        <v>40</v>
      </c>
      <c r="O268" s="87"/>
      <c r="P268" s="216">
        <f>O268*H268</f>
        <v>0</v>
      </c>
      <c r="Q268" s="216">
        <v>0</v>
      </c>
      <c r="R268" s="216">
        <f>Q268*H268</f>
        <v>0</v>
      </c>
      <c r="S268" s="216">
        <v>0</v>
      </c>
      <c r="T268" s="217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18" t="s">
        <v>166</v>
      </c>
      <c r="AT268" s="218" t="s">
        <v>161</v>
      </c>
      <c r="AU268" s="218" t="s">
        <v>77</v>
      </c>
      <c r="AY268" s="20" t="s">
        <v>159</v>
      </c>
      <c r="BE268" s="219">
        <f>IF(N268="základní",J268,0)</f>
        <v>0</v>
      </c>
      <c r="BF268" s="219">
        <f>IF(N268="snížená",J268,0)</f>
        <v>0</v>
      </c>
      <c r="BG268" s="219">
        <f>IF(N268="zákl. přenesená",J268,0)</f>
        <v>0</v>
      </c>
      <c r="BH268" s="219">
        <f>IF(N268="sníž. přenesená",J268,0)</f>
        <v>0</v>
      </c>
      <c r="BI268" s="219">
        <f>IF(N268="nulová",J268,0)</f>
        <v>0</v>
      </c>
      <c r="BJ268" s="20" t="s">
        <v>77</v>
      </c>
      <c r="BK268" s="219">
        <f>ROUND(I268*H268,2)</f>
        <v>0</v>
      </c>
      <c r="BL268" s="20" t="s">
        <v>166</v>
      </c>
      <c r="BM268" s="218" t="s">
        <v>2156</v>
      </c>
    </row>
    <row r="269" s="2" customFormat="1" ht="21.75" customHeight="1">
      <c r="A269" s="41"/>
      <c r="B269" s="42"/>
      <c r="C269" s="207" t="s">
        <v>1232</v>
      </c>
      <c r="D269" s="207" t="s">
        <v>161</v>
      </c>
      <c r="E269" s="208" t="s">
        <v>751</v>
      </c>
      <c r="F269" s="209" t="s">
        <v>3201</v>
      </c>
      <c r="G269" s="210" t="s">
        <v>164</v>
      </c>
      <c r="H269" s="211">
        <v>10.5</v>
      </c>
      <c r="I269" s="212"/>
      <c r="J269" s="213">
        <f>ROUND(I269*H269,2)</f>
        <v>0</v>
      </c>
      <c r="K269" s="209" t="s">
        <v>2996</v>
      </c>
      <c r="L269" s="47"/>
      <c r="M269" s="214" t="s">
        <v>19</v>
      </c>
      <c r="N269" s="215" t="s">
        <v>40</v>
      </c>
      <c r="O269" s="87"/>
      <c r="P269" s="216">
        <f>O269*H269</f>
        <v>0</v>
      </c>
      <c r="Q269" s="216">
        <v>0</v>
      </c>
      <c r="R269" s="216">
        <f>Q269*H269</f>
        <v>0</v>
      </c>
      <c r="S269" s="216">
        <v>0</v>
      </c>
      <c r="T269" s="217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18" t="s">
        <v>166</v>
      </c>
      <c r="AT269" s="218" t="s">
        <v>161</v>
      </c>
      <c r="AU269" s="218" t="s">
        <v>77</v>
      </c>
      <c r="AY269" s="20" t="s">
        <v>159</v>
      </c>
      <c r="BE269" s="219">
        <f>IF(N269="základní",J269,0)</f>
        <v>0</v>
      </c>
      <c r="BF269" s="219">
        <f>IF(N269="snížená",J269,0)</f>
        <v>0</v>
      </c>
      <c r="BG269" s="219">
        <f>IF(N269="zákl. přenesená",J269,0)</f>
        <v>0</v>
      </c>
      <c r="BH269" s="219">
        <f>IF(N269="sníž. přenesená",J269,0)</f>
        <v>0</v>
      </c>
      <c r="BI269" s="219">
        <f>IF(N269="nulová",J269,0)</f>
        <v>0</v>
      </c>
      <c r="BJ269" s="20" t="s">
        <v>77</v>
      </c>
      <c r="BK269" s="219">
        <f>ROUND(I269*H269,2)</f>
        <v>0</v>
      </c>
      <c r="BL269" s="20" t="s">
        <v>166</v>
      </c>
      <c r="BM269" s="218" t="s">
        <v>2163</v>
      </c>
    </row>
    <row r="270" s="12" customFormat="1" ht="25.92" customHeight="1">
      <c r="A270" s="12"/>
      <c r="B270" s="191"/>
      <c r="C270" s="192"/>
      <c r="D270" s="193" t="s">
        <v>68</v>
      </c>
      <c r="E270" s="194" t="s">
        <v>873</v>
      </c>
      <c r="F270" s="194" t="s">
        <v>3202</v>
      </c>
      <c r="G270" s="192"/>
      <c r="H270" s="192"/>
      <c r="I270" s="195"/>
      <c r="J270" s="196">
        <f>BK270</f>
        <v>0</v>
      </c>
      <c r="K270" s="192"/>
      <c r="L270" s="197"/>
      <c r="M270" s="198"/>
      <c r="N270" s="199"/>
      <c r="O270" s="199"/>
      <c r="P270" s="200">
        <f>SUM(P271:P289)</f>
        <v>0</v>
      </c>
      <c r="Q270" s="199"/>
      <c r="R270" s="200">
        <f>SUM(R271:R289)</f>
        <v>0</v>
      </c>
      <c r="S270" s="199"/>
      <c r="T270" s="201">
        <f>SUM(T271:T289)</f>
        <v>0</v>
      </c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R270" s="202" t="s">
        <v>77</v>
      </c>
      <c r="AT270" s="203" t="s">
        <v>68</v>
      </c>
      <c r="AU270" s="203" t="s">
        <v>69</v>
      </c>
      <c r="AY270" s="202" t="s">
        <v>159</v>
      </c>
      <c r="BK270" s="204">
        <f>SUM(BK271:BK289)</f>
        <v>0</v>
      </c>
    </row>
    <row r="271" s="2" customFormat="1" ht="21.75" customHeight="1">
      <c r="A271" s="41"/>
      <c r="B271" s="42"/>
      <c r="C271" s="207" t="s">
        <v>1238</v>
      </c>
      <c r="D271" s="207" t="s">
        <v>161</v>
      </c>
      <c r="E271" s="208" t="s">
        <v>3203</v>
      </c>
      <c r="F271" s="209" t="s">
        <v>3204</v>
      </c>
      <c r="G271" s="210" t="s">
        <v>2992</v>
      </c>
      <c r="H271" s="211">
        <v>8</v>
      </c>
      <c r="I271" s="212"/>
      <c r="J271" s="213">
        <f>ROUND(I271*H271,2)</f>
        <v>0</v>
      </c>
      <c r="K271" s="209" t="s">
        <v>2996</v>
      </c>
      <c r="L271" s="47"/>
      <c r="M271" s="214" t="s">
        <v>19</v>
      </c>
      <c r="N271" s="215" t="s">
        <v>40</v>
      </c>
      <c r="O271" s="87"/>
      <c r="P271" s="216">
        <f>O271*H271</f>
        <v>0</v>
      </c>
      <c r="Q271" s="216">
        <v>0</v>
      </c>
      <c r="R271" s="216">
        <f>Q271*H271</f>
        <v>0</v>
      </c>
      <c r="S271" s="216">
        <v>0</v>
      </c>
      <c r="T271" s="217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18" t="s">
        <v>166</v>
      </c>
      <c r="AT271" s="218" t="s">
        <v>161</v>
      </c>
      <c r="AU271" s="218" t="s">
        <v>77</v>
      </c>
      <c r="AY271" s="20" t="s">
        <v>159</v>
      </c>
      <c r="BE271" s="219">
        <f>IF(N271="základní",J271,0)</f>
        <v>0</v>
      </c>
      <c r="BF271" s="219">
        <f>IF(N271="snížená",J271,0)</f>
        <v>0</v>
      </c>
      <c r="BG271" s="219">
        <f>IF(N271="zákl. přenesená",J271,0)</f>
        <v>0</v>
      </c>
      <c r="BH271" s="219">
        <f>IF(N271="sníž. přenesená",J271,0)</f>
        <v>0</v>
      </c>
      <c r="BI271" s="219">
        <f>IF(N271="nulová",J271,0)</f>
        <v>0</v>
      </c>
      <c r="BJ271" s="20" t="s">
        <v>77</v>
      </c>
      <c r="BK271" s="219">
        <f>ROUND(I271*H271,2)</f>
        <v>0</v>
      </c>
      <c r="BL271" s="20" t="s">
        <v>166</v>
      </c>
      <c r="BM271" s="218" t="s">
        <v>2170</v>
      </c>
    </row>
    <row r="272" s="2" customFormat="1" ht="16.5" customHeight="1">
      <c r="A272" s="41"/>
      <c r="B272" s="42"/>
      <c r="C272" s="207" t="s">
        <v>1246</v>
      </c>
      <c r="D272" s="207" t="s">
        <v>161</v>
      </c>
      <c r="E272" s="208" t="s">
        <v>754</v>
      </c>
      <c r="F272" s="209" t="s">
        <v>3205</v>
      </c>
      <c r="G272" s="210" t="s">
        <v>2992</v>
      </c>
      <c r="H272" s="211">
        <v>2</v>
      </c>
      <c r="I272" s="212"/>
      <c r="J272" s="213">
        <f>ROUND(I272*H272,2)</f>
        <v>0</v>
      </c>
      <c r="K272" s="209" t="s">
        <v>2993</v>
      </c>
      <c r="L272" s="47"/>
      <c r="M272" s="214" t="s">
        <v>19</v>
      </c>
      <c r="N272" s="215" t="s">
        <v>40</v>
      </c>
      <c r="O272" s="87"/>
      <c r="P272" s="216">
        <f>O272*H272</f>
        <v>0</v>
      </c>
      <c r="Q272" s="216">
        <v>0</v>
      </c>
      <c r="R272" s="216">
        <f>Q272*H272</f>
        <v>0</v>
      </c>
      <c r="S272" s="216">
        <v>0</v>
      </c>
      <c r="T272" s="217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18" t="s">
        <v>166</v>
      </c>
      <c r="AT272" s="218" t="s">
        <v>161</v>
      </c>
      <c r="AU272" s="218" t="s">
        <v>77</v>
      </c>
      <c r="AY272" s="20" t="s">
        <v>159</v>
      </c>
      <c r="BE272" s="219">
        <f>IF(N272="základní",J272,0)</f>
        <v>0</v>
      </c>
      <c r="BF272" s="219">
        <f>IF(N272="snížená",J272,0)</f>
        <v>0</v>
      </c>
      <c r="BG272" s="219">
        <f>IF(N272="zákl. přenesená",J272,0)</f>
        <v>0</v>
      </c>
      <c r="BH272" s="219">
        <f>IF(N272="sníž. přenesená",J272,0)</f>
        <v>0</v>
      </c>
      <c r="BI272" s="219">
        <f>IF(N272="nulová",J272,0)</f>
        <v>0</v>
      </c>
      <c r="BJ272" s="20" t="s">
        <v>77</v>
      </c>
      <c r="BK272" s="219">
        <f>ROUND(I272*H272,2)</f>
        <v>0</v>
      </c>
      <c r="BL272" s="20" t="s">
        <v>166</v>
      </c>
      <c r="BM272" s="218" t="s">
        <v>2178</v>
      </c>
    </row>
    <row r="273" s="2" customFormat="1" ht="16.5" customHeight="1">
      <c r="A273" s="41"/>
      <c r="B273" s="42"/>
      <c r="C273" s="207" t="s">
        <v>494</v>
      </c>
      <c r="D273" s="207" t="s">
        <v>161</v>
      </c>
      <c r="E273" s="208" t="s">
        <v>759</v>
      </c>
      <c r="F273" s="209" t="s">
        <v>3206</v>
      </c>
      <c r="G273" s="210" t="s">
        <v>2992</v>
      </c>
      <c r="H273" s="211">
        <v>190</v>
      </c>
      <c r="I273" s="212"/>
      <c r="J273" s="213">
        <f>ROUND(I273*H273,2)</f>
        <v>0</v>
      </c>
      <c r="K273" s="209" t="s">
        <v>2993</v>
      </c>
      <c r="L273" s="47"/>
      <c r="M273" s="214" t="s">
        <v>19</v>
      </c>
      <c r="N273" s="215" t="s">
        <v>40</v>
      </c>
      <c r="O273" s="87"/>
      <c r="P273" s="216">
        <f>O273*H273</f>
        <v>0</v>
      </c>
      <c r="Q273" s="216">
        <v>0</v>
      </c>
      <c r="R273" s="216">
        <f>Q273*H273</f>
        <v>0</v>
      </c>
      <c r="S273" s="216">
        <v>0</v>
      </c>
      <c r="T273" s="217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18" t="s">
        <v>166</v>
      </c>
      <c r="AT273" s="218" t="s">
        <v>161</v>
      </c>
      <c r="AU273" s="218" t="s">
        <v>77</v>
      </c>
      <c r="AY273" s="20" t="s">
        <v>159</v>
      </c>
      <c r="BE273" s="219">
        <f>IF(N273="základní",J273,0)</f>
        <v>0</v>
      </c>
      <c r="BF273" s="219">
        <f>IF(N273="snížená",J273,0)</f>
        <v>0</v>
      </c>
      <c r="BG273" s="219">
        <f>IF(N273="zákl. přenesená",J273,0)</f>
        <v>0</v>
      </c>
      <c r="BH273" s="219">
        <f>IF(N273="sníž. přenesená",J273,0)</f>
        <v>0</v>
      </c>
      <c r="BI273" s="219">
        <f>IF(N273="nulová",J273,0)</f>
        <v>0</v>
      </c>
      <c r="BJ273" s="20" t="s">
        <v>77</v>
      </c>
      <c r="BK273" s="219">
        <f>ROUND(I273*H273,2)</f>
        <v>0</v>
      </c>
      <c r="BL273" s="20" t="s">
        <v>166</v>
      </c>
      <c r="BM273" s="218" t="s">
        <v>2185</v>
      </c>
    </row>
    <row r="274" s="2" customFormat="1" ht="16.5" customHeight="1">
      <c r="A274" s="41"/>
      <c r="B274" s="42"/>
      <c r="C274" s="207" t="s">
        <v>1255</v>
      </c>
      <c r="D274" s="207" t="s">
        <v>161</v>
      </c>
      <c r="E274" s="208" t="s">
        <v>3207</v>
      </c>
      <c r="F274" s="209" t="s">
        <v>3208</v>
      </c>
      <c r="G274" s="210" t="s">
        <v>2992</v>
      </c>
      <c r="H274" s="211">
        <v>14</v>
      </c>
      <c r="I274" s="212"/>
      <c r="J274" s="213">
        <f>ROUND(I274*H274,2)</f>
        <v>0</v>
      </c>
      <c r="K274" s="209" t="s">
        <v>2996</v>
      </c>
      <c r="L274" s="47"/>
      <c r="M274" s="214" t="s">
        <v>19</v>
      </c>
      <c r="N274" s="215" t="s">
        <v>40</v>
      </c>
      <c r="O274" s="87"/>
      <c r="P274" s="216">
        <f>O274*H274</f>
        <v>0</v>
      </c>
      <c r="Q274" s="216">
        <v>0</v>
      </c>
      <c r="R274" s="216">
        <f>Q274*H274</f>
        <v>0</v>
      </c>
      <c r="S274" s="216">
        <v>0</v>
      </c>
      <c r="T274" s="217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18" t="s">
        <v>166</v>
      </c>
      <c r="AT274" s="218" t="s">
        <v>161</v>
      </c>
      <c r="AU274" s="218" t="s">
        <v>77</v>
      </c>
      <c r="AY274" s="20" t="s">
        <v>159</v>
      </c>
      <c r="BE274" s="219">
        <f>IF(N274="základní",J274,0)</f>
        <v>0</v>
      </c>
      <c r="BF274" s="219">
        <f>IF(N274="snížená",J274,0)</f>
        <v>0</v>
      </c>
      <c r="BG274" s="219">
        <f>IF(N274="zákl. přenesená",J274,0)</f>
        <v>0</v>
      </c>
      <c r="BH274" s="219">
        <f>IF(N274="sníž. přenesená",J274,0)</f>
        <v>0</v>
      </c>
      <c r="BI274" s="219">
        <f>IF(N274="nulová",J274,0)</f>
        <v>0</v>
      </c>
      <c r="BJ274" s="20" t="s">
        <v>77</v>
      </c>
      <c r="BK274" s="219">
        <f>ROUND(I274*H274,2)</f>
        <v>0</v>
      </c>
      <c r="BL274" s="20" t="s">
        <v>166</v>
      </c>
      <c r="BM274" s="218" t="s">
        <v>2192</v>
      </c>
    </row>
    <row r="275" s="2" customFormat="1" ht="21.75" customHeight="1">
      <c r="A275" s="41"/>
      <c r="B275" s="42"/>
      <c r="C275" s="207" t="s">
        <v>1261</v>
      </c>
      <c r="D275" s="207" t="s">
        <v>161</v>
      </c>
      <c r="E275" s="208" t="s">
        <v>3209</v>
      </c>
      <c r="F275" s="209" t="s">
        <v>3210</v>
      </c>
      <c r="G275" s="210" t="s">
        <v>2992</v>
      </c>
      <c r="H275" s="211">
        <v>492</v>
      </c>
      <c r="I275" s="212"/>
      <c r="J275" s="213">
        <f>ROUND(I275*H275,2)</f>
        <v>0</v>
      </c>
      <c r="K275" s="209" t="s">
        <v>2996</v>
      </c>
      <c r="L275" s="47"/>
      <c r="M275" s="214" t="s">
        <v>19</v>
      </c>
      <c r="N275" s="215" t="s">
        <v>40</v>
      </c>
      <c r="O275" s="87"/>
      <c r="P275" s="216">
        <f>O275*H275</f>
        <v>0</v>
      </c>
      <c r="Q275" s="216">
        <v>0</v>
      </c>
      <c r="R275" s="216">
        <f>Q275*H275</f>
        <v>0</v>
      </c>
      <c r="S275" s="216">
        <v>0</v>
      </c>
      <c r="T275" s="217">
        <f>S275*H275</f>
        <v>0</v>
      </c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R275" s="218" t="s">
        <v>166</v>
      </c>
      <c r="AT275" s="218" t="s">
        <v>161</v>
      </c>
      <c r="AU275" s="218" t="s">
        <v>77</v>
      </c>
      <c r="AY275" s="20" t="s">
        <v>159</v>
      </c>
      <c r="BE275" s="219">
        <f>IF(N275="základní",J275,0)</f>
        <v>0</v>
      </c>
      <c r="BF275" s="219">
        <f>IF(N275="snížená",J275,0)</f>
        <v>0</v>
      </c>
      <c r="BG275" s="219">
        <f>IF(N275="zákl. přenesená",J275,0)</f>
        <v>0</v>
      </c>
      <c r="BH275" s="219">
        <f>IF(N275="sníž. přenesená",J275,0)</f>
        <v>0</v>
      </c>
      <c r="BI275" s="219">
        <f>IF(N275="nulová",J275,0)</f>
        <v>0</v>
      </c>
      <c r="BJ275" s="20" t="s">
        <v>77</v>
      </c>
      <c r="BK275" s="219">
        <f>ROUND(I275*H275,2)</f>
        <v>0</v>
      </c>
      <c r="BL275" s="20" t="s">
        <v>166</v>
      </c>
      <c r="BM275" s="218" t="s">
        <v>2203</v>
      </c>
    </row>
    <row r="276" s="2" customFormat="1" ht="21.75" customHeight="1">
      <c r="A276" s="41"/>
      <c r="B276" s="42"/>
      <c r="C276" s="207" t="s">
        <v>1266</v>
      </c>
      <c r="D276" s="207" t="s">
        <v>161</v>
      </c>
      <c r="E276" s="208" t="s">
        <v>3211</v>
      </c>
      <c r="F276" s="209" t="s">
        <v>3212</v>
      </c>
      <c r="G276" s="210" t="s">
        <v>2992</v>
      </c>
      <c r="H276" s="211">
        <v>192</v>
      </c>
      <c r="I276" s="212"/>
      <c r="J276" s="213">
        <f>ROUND(I276*H276,2)</f>
        <v>0</v>
      </c>
      <c r="K276" s="209" t="s">
        <v>2996</v>
      </c>
      <c r="L276" s="47"/>
      <c r="M276" s="214" t="s">
        <v>19</v>
      </c>
      <c r="N276" s="215" t="s">
        <v>40</v>
      </c>
      <c r="O276" s="87"/>
      <c r="P276" s="216">
        <f>O276*H276</f>
        <v>0</v>
      </c>
      <c r="Q276" s="216">
        <v>0</v>
      </c>
      <c r="R276" s="216">
        <f>Q276*H276</f>
        <v>0</v>
      </c>
      <c r="S276" s="216">
        <v>0</v>
      </c>
      <c r="T276" s="217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18" t="s">
        <v>166</v>
      </c>
      <c r="AT276" s="218" t="s">
        <v>161</v>
      </c>
      <c r="AU276" s="218" t="s">
        <v>77</v>
      </c>
      <c r="AY276" s="20" t="s">
        <v>159</v>
      </c>
      <c r="BE276" s="219">
        <f>IF(N276="základní",J276,0)</f>
        <v>0</v>
      </c>
      <c r="BF276" s="219">
        <f>IF(N276="snížená",J276,0)</f>
        <v>0</v>
      </c>
      <c r="BG276" s="219">
        <f>IF(N276="zákl. přenesená",J276,0)</f>
        <v>0</v>
      </c>
      <c r="BH276" s="219">
        <f>IF(N276="sníž. přenesená",J276,0)</f>
        <v>0</v>
      </c>
      <c r="BI276" s="219">
        <f>IF(N276="nulová",J276,0)</f>
        <v>0</v>
      </c>
      <c r="BJ276" s="20" t="s">
        <v>77</v>
      </c>
      <c r="BK276" s="219">
        <f>ROUND(I276*H276,2)</f>
        <v>0</v>
      </c>
      <c r="BL276" s="20" t="s">
        <v>166</v>
      </c>
      <c r="BM276" s="218" t="s">
        <v>2213</v>
      </c>
    </row>
    <row r="277" s="2" customFormat="1" ht="16.5" customHeight="1">
      <c r="A277" s="41"/>
      <c r="B277" s="42"/>
      <c r="C277" s="207" t="s">
        <v>1272</v>
      </c>
      <c r="D277" s="207" t="s">
        <v>161</v>
      </c>
      <c r="E277" s="208" t="s">
        <v>3213</v>
      </c>
      <c r="F277" s="209" t="s">
        <v>3214</v>
      </c>
      <c r="G277" s="210" t="s">
        <v>2992</v>
      </c>
      <c r="H277" s="211">
        <v>14</v>
      </c>
      <c r="I277" s="212"/>
      <c r="J277" s="213">
        <f>ROUND(I277*H277,2)</f>
        <v>0</v>
      </c>
      <c r="K277" s="209" t="s">
        <v>2996</v>
      </c>
      <c r="L277" s="47"/>
      <c r="M277" s="214" t="s">
        <v>19</v>
      </c>
      <c r="N277" s="215" t="s">
        <v>40</v>
      </c>
      <c r="O277" s="87"/>
      <c r="P277" s="216">
        <f>O277*H277</f>
        <v>0</v>
      </c>
      <c r="Q277" s="216">
        <v>0</v>
      </c>
      <c r="R277" s="216">
        <f>Q277*H277</f>
        <v>0</v>
      </c>
      <c r="S277" s="216">
        <v>0</v>
      </c>
      <c r="T277" s="217">
        <f>S277*H277</f>
        <v>0</v>
      </c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R277" s="218" t="s">
        <v>166</v>
      </c>
      <c r="AT277" s="218" t="s">
        <v>161</v>
      </c>
      <c r="AU277" s="218" t="s">
        <v>77</v>
      </c>
      <c r="AY277" s="20" t="s">
        <v>159</v>
      </c>
      <c r="BE277" s="219">
        <f>IF(N277="základní",J277,0)</f>
        <v>0</v>
      </c>
      <c r="BF277" s="219">
        <f>IF(N277="snížená",J277,0)</f>
        <v>0</v>
      </c>
      <c r="BG277" s="219">
        <f>IF(N277="zákl. přenesená",J277,0)</f>
        <v>0</v>
      </c>
      <c r="BH277" s="219">
        <f>IF(N277="sníž. přenesená",J277,0)</f>
        <v>0</v>
      </c>
      <c r="BI277" s="219">
        <f>IF(N277="nulová",J277,0)</f>
        <v>0</v>
      </c>
      <c r="BJ277" s="20" t="s">
        <v>77</v>
      </c>
      <c r="BK277" s="219">
        <f>ROUND(I277*H277,2)</f>
        <v>0</v>
      </c>
      <c r="BL277" s="20" t="s">
        <v>166</v>
      </c>
      <c r="BM277" s="218" t="s">
        <v>2223</v>
      </c>
    </row>
    <row r="278" s="2" customFormat="1" ht="24.15" customHeight="1">
      <c r="A278" s="41"/>
      <c r="B278" s="42"/>
      <c r="C278" s="207" t="s">
        <v>1280</v>
      </c>
      <c r="D278" s="207" t="s">
        <v>161</v>
      </c>
      <c r="E278" s="208" t="s">
        <v>3215</v>
      </c>
      <c r="F278" s="209" t="s">
        <v>3216</v>
      </c>
      <c r="G278" s="210" t="s">
        <v>2992</v>
      </c>
      <c r="H278" s="211">
        <v>224</v>
      </c>
      <c r="I278" s="212"/>
      <c r="J278" s="213">
        <f>ROUND(I278*H278,2)</f>
        <v>0</v>
      </c>
      <c r="K278" s="209" t="s">
        <v>2996</v>
      </c>
      <c r="L278" s="47"/>
      <c r="M278" s="214" t="s">
        <v>19</v>
      </c>
      <c r="N278" s="215" t="s">
        <v>40</v>
      </c>
      <c r="O278" s="87"/>
      <c r="P278" s="216">
        <f>O278*H278</f>
        <v>0</v>
      </c>
      <c r="Q278" s="216">
        <v>0</v>
      </c>
      <c r="R278" s="216">
        <f>Q278*H278</f>
        <v>0</v>
      </c>
      <c r="S278" s="216">
        <v>0</v>
      </c>
      <c r="T278" s="217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18" t="s">
        <v>166</v>
      </c>
      <c r="AT278" s="218" t="s">
        <v>161</v>
      </c>
      <c r="AU278" s="218" t="s">
        <v>77</v>
      </c>
      <c r="AY278" s="20" t="s">
        <v>159</v>
      </c>
      <c r="BE278" s="219">
        <f>IF(N278="základní",J278,0)</f>
        <v>0</v>
      </c>
      <c r="BF278" s="219">
        <f>IF(N278="snížená",J278,0)</f>
        <v>0</v>
      </c>
      <c r="BG278" s="219">
        <f>IF(N278="zákl. přenesená",J278,0)</f>
        <v>0</v>
      </c>
      <c r="BH278" s="219">
        <f>IF(N278="sníž. přenesená",J278,0)</f>
        <v>0</v>
      </c>
      <c r="BI278" s="219">
        <f>IF(N278="nulová",J278,0)</f>
        <v>0</v>
      </c>
      <c r="BJ278" s="20" t="s">
        <v>77</v>
      </c>
      <c r="BK278" s="219">
        <f>ROUND(I278*H278,2)</f>
        <v>0</v>
      </c>
      <c r="BL278" s="20" t="s">
        <v>166</v>
      </c>
      <c r="BM278" s="218" t="s">
        <v>2233</v>
      </c>
    </row>
    <row r="279" s="2" customFormat="1" ht="24.15" customHeight="1">
      <c r="A279" s="41"/>
      <c r="B279" s="42"/>
      <c r="C279" s="207" t="s">
        <v>1285</v>
      </c>
      <c r="D279" s="207" t="s">
        <v>161</v>
      </c>
      <c r="E279" s="208" t="s">
        <v>3217</v>
      </c>
      <c r="F279" s="209" t="s">
        <v>3218</v>
      </c>
      <c r="G279" s="210" t="s">
        <v>2992</v>
      </c>
      <c r="H279" s="211">
        <v>254</v>
      </c>
      <c r="I279" s="212"/>
      <c r="J279" s="213">
        <f>ROUND(I279*H279,2)</f>
        <v>0</v>
      </c>
      <c r="K279" s="209" t="s">
        <v>2996</v>
      </c>
      <c r="L279" s="47"/>
      <c r="M279" s="214" t="s">
        <v>19</v>
      </c>
      <c r="N279" s="215" t="s">
        <v>40</v>
      </c>
      <c r="O279" s="87"/>
      <c r="P279" s="216">
        <f>O279*H279</f>
        <v>0</v>
      </c>
      <c r="Q279" s="216">
        <v>0</v>
      </c>
      <c r="R279" s="216">
        <f>Q279*H279</f>
        <v>0</v>
      </c>
      <c r="S279" s="216">
        <v>0</v>
      </c>
      <c r="T279" s="217">
        <f>S279*H279</f>
        <v>0</v>
      </c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R279" s="218" t="s">
        <v>166</v>
      </c>
      <c r="AT279" s="218" t="s">
        <v>161</v>
      </c>
      <c r="AU279" s="218" t="s">
        <v>77</v>
      </c>
      <c r="AY279" s="20" t="s">
        <v>159</v>
      </c>
      <c r="BE279" s="219">
        <f>IF(N279="základní",J279,0)</f>
        <v>0</v>
      </c>
      <c r="BF279" s="219">
        <f>IF(N279="snížená",J279,0)</f>
        <v>0</v>
      </c>
      <c r="BG279" s="219">
        <f>IF(N279="zákl. přenesená",J279,0)</f>
        <v>0</v>
      </c>
      <c r="BH279" s="219">
        <f>IF(N279="sníž. přenesená",J279,0)</f>
        <v>0</v>
      </c>
      <c r="BI279" s="219">
        <f>IF(N279="nulová",J279,0)</f>
        <v>0</v>
      </c>
      <c r="BJ279" s="20" t="s">
        <v>77</v>
      </c>
      <c r="BK279" s="219">
        <f>ROUND(I279*H279,2)</f>
        <v>0</v>
      </c>
      <c r="BL279" s="20" t="s">
        <v>166</v>
      </c>
      <c r="BM279" s="218" t="s">
        <v>2243</v>
      </c>
    </row>
    <row r="280" s="2" customFormat="1" ht="24.15" customHeight="1">
      <c r="A280" s="41"/>
      <c r="B280" s="42"/>
      <c r="C280" s="207" t="s">
        <v>1290</v>
      </c>
      <c r="D280" s="207" t="s">
        <v>161</v>
      </c>
      <c r="E280" s="208" t="s">
        <v>3219</v>
      </c>
      <c r="F280" s="209" t="s">
        <v>3220</v>
      </c>
      <c r="G280" s="210" t="s">
        <v>2992</v>
      </c>
      <c r="H280" s="211">
        <v>11</v>
      </c>
      <c r="I280" s="212"/>
      <c r="J280" s="213">
        <f>ROUND(I280*H280,2)</f>
        <v>0</v>
      </c>
      <c r="K280" s="209" t="s">
        <v>2996</v>
      </c>
      <c r="L280" s="47"/>
      <c r="M280" s="214" t="s">
        <v>19</v>
      </c>
      <c r="N280" s="215" t="s">
        <v>40</v>
      </c>
      <c r="O280" s="87"/>
      <c r="P280" s="216">
        <f>O280*H280</f>
        <v>0</v>
      </c>
      <c r="Q280" s="216">
        <v>0</v>
      </c>
      <c r="R280" s="216">
        <f>Q280*H280</f>
        <v>0</v>
      </c>
      <c r="S280" s="216">
        <v>0</v>
      </c>
      <c r="T280" s="217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18" t="s">
        <v>166</v>
      </c>
      <c r="AT280" s="218" t="s">
        <v>161</v>
      </c>
      <c r="AU280" s="218" t="s">
        <v>77</v>
      </c>
      <c r="AY280" s="20" t="s">
        <v>159</v>
      </c>
      <c r="BE280" s="219">
        <f>IF(N280="základní",J280,0)</f>
        <v>0</v>
      </c>
      <c r="BF280" s="219">
        <f>IF(N280="snížená",J280,0)</f>
        <v>0</v>
      </c>
      <c r="BG280" s="219">
        <f>IF(N280="zákl. přenesená",J280,0)</f>
        <v>0</v>
      </c>
      <c r="BH280" s="219">
        <f>IF(N280="sníž. přenesená",J280,0)</f>
        <v>0</v>
      </c>
      <c r="BI280" s="219">
        <f>IF(N280="nulová",J280,0)</f>
        <v>0</v>
      </c>
      <c r="BJ280" s="20" t="s">
        <v>77</v>
      </c>
      <c r="BK280" s="219">
        <f>ROUND(I280*H280,2)</f>
        <v>0</v>
      </c>
      <c r="BL280" s="20" t="s">
        <v>166</v>
      </c>
      <c r="BM280" s="218" t="s">
        <v>2258</v>
      </c>
    </row>
    <row r="281" s="2" customFormat="1" ht="24.15" customHeight="1">
      <c r="A281" s="41"/>
      <c r="B281" s="42"/>
      <c r="C281" s="207" t="s">
        <v>1296</v>
      </c>
      <c r="D281" s="207" t="s">
        <v>161</v>
      </c>
      <c r="E281" s="208" t="s">
        <v>3221</v>
      </c>
      <c r="F281" s="209" t="s">
        <v>3222</v>
      </c>
      <c r="G281" s="210" t="s">
        <v>2992</v>
      </c>
      <c r="H281" s="211">
        <v>133</v>
      </c>
      <c r="I281" s="212"/>
      <c r="J281" s="213">
        <f>ROUND(I281*H281,2)</f>
        <v>0</v>
      </c>
      <c r="K281" s="209" t="s">
        <v>2996</v>
      </c>
      <c r="L281" s="47"/>
      <c r="M281" s="214" t="s">
        <v>19</v>
      </c>
      <c r="N281" s="215" t="s">
        <v>40</v>
      </c>
      <c r="O281" s="87"/>
      <c r="P281" s="216">
        <f>O281*H281</f>
        <v>0</v>
      </c>
      <c r="Q281" s="216">
        <v>0</v>
      </c>
      <c r="R281" s="216">
        <f>Q281*H281</f>
        <v>0</v>
      </c>
      <c r="S281" s="216">
        <v>0</v>
      </c>
      <c r="T281" s="217">
        <f>S281*H281</f>
        <v>0</v>
      </c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R281" s="218" t="s">
        <v>166</v>
      </c>
      <c r="AT281" s="218" t="s">
        <v>161</v>
      </c>
      <c r="AU281" s="218" t="s">
        <v>77</v>
      </c>
      <c r="AY281" s="20" t="s">
        <v>159</v>
      </c>
      <c r="BE281" s="219">
        <f>IF(N281="základní",J281,0)</f>
        <v>0</v>
      </c>
      <c r="BF281" s="219">
        <f>IF(N281="snížená",J281,0)</f>
        <v>0</v>
      </c>
      <c r="BG281" s="219">
        <f>IF(N281="zákl. přenesená",J281,0)</f>
        <v>0</v>
      </c>
      <c r="BH281" s="219">
        <f>IF(N281="sníž. přenesená",J281,0)</f>
        <v>0</v>
      </c>
      <c r="BI281" s="219">
        <f>IF(N281="nulová",J281,0)</f>
        <v>0</v>
      </c>
      <c r="BJ281" s="20" t="s">
        <v>77</v>
      </c>
      <c r="BK281" s="219">
        <f>ROUND(I281*H281,2)</f>
        <v>0</v>
      </c>
      <c r="BL281" s="20" t="s">
        <v>166</v>
      </c>
      <c r="BM281" s="218" t="s">
        <v>2266</v>
      </c>
    </row>
    <row r="282" s="2" customFormat="1" ht="24.15" customHeight="1">
      <c r="A282" s="41"/>
      <c r="B282" s="42"/>
      <c r="C282" s="207" t="s">
        <v>1303</v>
      </c>
      <c r="D282" s="207" t="s">
        <v>161</v>
      </c>
      <c r="E282" s="208" t="s">
        <v>3223</v>
      </c>
      <c r="F282" s="209" t="s">
        <v>3224</v>
      </c>
      <c r="G282" s="210" t="s">
        <v>251</v>
      </c>
      <c r="H282" s="211">
        <v>490</v>
      </c>
      <c r="I282" s="212"/>
      <c r="J282" s="213">
        <f>ROUND(I282*H282,2)</f>
        <v>0</v>
      </c>
      <c r="K282" s="209" t="s">
        <v>2996</v>
      </c>
      <c r="L282" s="47"/>
      <c r="M282" s="214" t="s">
        <v>19</v>
      </c>
      <c r="N282" s="215" t="s">
        <v>40</v>
      </c>
      <c r="O282" s="87"/>
      <c r="P282" s="216">
        <f>O282*H282</f>
        <v>0</v>
      </c>
      <c r="Q282" s="216">
        <v>0</v>
      </c>
      <c r="R282" s="216">
        <f>Q282*H282</f>
        <v>0</v>
      </c>
      <c r="S282" s="216">
        <v>0</v>
      </c>
      <c r="T282" s="217">
        <f>S282*H282</f>
        <v>0</v>
      </c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R282" s="218" t="s">
        <v>166</v>
      </c>
      <c r="AT282" s="218" t="s">
        <v>161</v>
      </c>
      <c r="AU282" s="218" t="s">
        <v>77</v>
      </c>
      <c r="AY282" s="20" t="s">
        <v>159</v>
      </c>
      <c r="BE282" s="219">
        <f>IF(N282="základní",J282,0)</f>
        <v>0</v>
      </c>
      <c r="BF282" s="219">
        <f>IF(N282="snížená",J282,0)</f>
        <v>0</v>
      </c>
      <c r="BG282" s="219">
        <f>IF(N282="zákl. přenesená",J282,0)</f>
        <v>0</v>
      </c>
      <c r="BH282" s="219">
        <f>IF(N282="sníž. přenesená",J282,0)</f>
        <v>0</v>
      </c>
      <c r="BI282" s="219">
        <f>IF(N282="nulová",J282,0)</f>
        <v>0</v>
      </c>
      <c r="BJ282" s="20" t="s">
        <v>77</v>
      </c>
      <c r="BK282" s="219">
        <f>ROUND(I282*H282,2)</f>
        <v>0</v>
      </c>
      <c r="BL282" s="20" t="s">
        <v>166</v>
      </c>
      <c r="BM282" s="218" t="s">
        <v>2274</v>
      </c>
    </row>
    <row r="283" s="2" customFormat="1" ht="16.5" customHeight="1">
      <c r="A283" s="41"/>
      <c r="B283" s="42"/>
      <c r="C283" s="207" t="s">
        <v>1312</v>
      </c>
      <c r="D283" s="207" t="s">
        <v>161</v>
      </c>
      <c r="E283" s="208" t="s">
        <v>764</v>
      </c>
      <c r="F283" s="209" t="s">
        <v>3225</v>
      </c>
      <c r="G283" s="210" t="s">
        <v>228</v>
      </c>
      <c r="H283" s="211">
        <v>3.2000000000000002</v>
      </c>
      <c r="I283" s="212"/>
      <c r="J283" s="213">
        <f>ROUND(I283*H283,2)</f>
        <v>0</v>
      </c>
      <c r="K283" s="209" t="s">
        <v>2993</v>
      </c>
      <c r="L283" s="47"/>
      <c r="M283" s="214" t="s">
        <v>19</v>
      </c>
      <c r="N283" s="215" t="s">
        <v>40</v>
      </c>
      <c r="O283" s="87"/>
      <c r="P283" s="216">
        <f>O283*H283</f>
        <v>0</v>
      </c>
      <c r="Q283" s="216">
        <v>0</v>
      </c>
      <c r="R283" s="216">
        <f>Q283*H283</f>
        <v>0</v>
      </c>
      <c r="S283" s="216">
        <v>0</v>
      </c>
      <c r="T283" s="217">
        <f>S283*H283</f>
        <v>0</v>
      </c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R283" s="218" t="s">
        <v>166</v>
      </c>
      <c r="AT283" s="218" t="s">
        <v>161</v>
      </c>
      <c r="AU283" s="218" t="s">
        <v>77</v>
      </c>
      <c r="AY283" s="20" t="s">
        <v>159</v>
      </c>
      <c r="BE283" s="219">
        <f>IF(N283="základní",J283,0)</f>
        <v>0</v>
      </c>
      <c r="BF283" s="219">
        <f>IF(N283="snížená",J283,0)</f>
        <v>0</v>
      </c>
      <c r="BG283" s="219">
        <f>IF(N283="zákl. přenesená",J283,0)</f>
        <v>0</v>
      </c>
      <c r="BH283" s="219">
        <f>IF(N283="sníž. přenesená",J283,0)</f>
        <v>0</v>
      </c>
      <c r="BI283" s="219">
        <f>IF(N283="nulová",J283,0)</f>
        <v>0</v>
      </c>
      <c r="BJ283" s="20" t="s">
        <v>77</v>
      </c>
      <c r="BK283" s="219">
        <f>ROUND(I283*H283,2)</f>
        <v>0</v>
      </c>
      <c r="BL283" s="20" t="s">
        <v>166</v>
      </c>
      <c r="BM283" s="218" t="s">
        <v>2282</v>
      </c>
    </row>
    <row r="284" s="2" customFormat="1" ht="16.5" customHeight="1">
      <c r="A284" s="41"/>
      <c r="B284" s="42"/>
      <c r="C284" s="207" t="s">
        <v>1320</v>
      </c>
      <c r="D284" s="207" t="s">
        <v>161</v>
      </c>
      <c r="E284" s="208" t="s">
        <v>768</v>
      </c>
      <c r="F284" s="209" t="s">
        <v>3226</v>
      </c>
      <c r="G284" s="210" t="s">
        <v>2926</v>
      </c>
      <c r="H284" s="211">
        <v>24</v>
      </c>
      <c r="I284" s="212"/>
      <c r="J284" s="213">
        <f>ROUND(I284*H284,2)</f>
        <v>0</v>
      </c>
      <c r="K284" s="209" t="s">
        <v>2993</v>
      </c>
      <c r="L284" s="47"/>
      <c r="M284" s="214" t="s">
        <v>19</v>
      </c>
      <c r="N284" s="215" t="s">
        <v>40</v>
      </c>
      <c r="O284" s="87"/>
      <c r="P284" s="216">
        <f>O284*H284</f>
        <v>0</v>
      </c>
      <c r="Q284" s="216">
        <v>0</v>
      </c>
      <c r="R284" s="216">
        <f>Q284*H284</f>
        <v>0</v>
      </c>
      <c r="S284" s="216">
        <v>0</v>
      </c>
      <c r="T284" s="217">
        <f>S284*H284</f>
        <v>0</v>
      </c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R284" s="218" t="s">
        <v>166</v>
      </c>
      <c r="AT284" s="218" t="s">
        <v>161</v>
      </c>
      <c r="AU284" s="218" t="s">
        <v>77</v>
      </c>
      <c r="AY284" s="20" t="s">
        <v>159</v>
      </c>
      <c r="BE284" s="219">
        <f>IF(N284="základní",J284,0)</f>
        <v>0</v>
      </c>
      <c r="BF284" s="219">
        <f>IF(N284="snížená",J284,0)</f>
        <v>0</v>
      </c>
      <c r="BG284" s="219">
        <f>IF(N284="zákl. přenesená",J284,0)</f>
        <v>0</v>
      </c>
      <c r="BH284" s="219">
        <f>IF(N284="sníž. přenesená",J284,0)</f>
        <v>0</v>
      </c>
      <c r="BI284" s="219">
        <f>IF(N284="nulová",J284,0)</f>
        <v>0</v>
      </c>
      <c r="BJ284" s="20" t="s">
        <v>77</v>
      </c>
      <c r="BK284" s="219">
        <f>ROUND(I284*H284,2)</f>
        <v>0</v>
      </c>
      <c r="BL284" s="20" t="s">
        <v>166</v>
      </c>
      <c r="BM284" s="218" t="s">
        <v>2290</v>
      </c>
    </row>
    <row r="285" s="2" customFormat="1" ht="16.5" customHeight="1">
      <c r="A285" s="41"/>
      <c r="B285" s="42"/>
      <c r="C285" s="207" t="s">
        <v>1325</v>
      </c>
      <c r="D285" s="207" t="s">
        <v>161</v>
      </c>
      <c r="E285" s="208" t="s">
        <v>775</v>
      </c>
      <c r="F285" s="209" t="s">
        <v>3227</v>
      </c>
      <c r="G285" s="210" t="s">
        <v>228</v>
      </c>
      <c r="H285" s="211">
        <v>0.029999999999999999</v>
      </c>
      <c r="I285" s="212"/>
      <c r="J285" s="213">
        <f>ROUND(I285*H285,2)</f>
        <v>0</v>
      </c>
      <c r="K285" s="209" t="s">
        <v>2993</v>
      </c>
      <c r="L285" s="47"/>
      <c r="M285" s="214" t="s">
        <v>19</v>
      </c>
      <c r="N285" s="215" t="s">
        <v>40</v>
      </c>
      <c r="O285" s="87"/>
      <c r="P285" s="216">
        <f>O285*H285</f>
        <v>0</v>
      </c>
      <c r="Q285" s="216">
        <v>0</v>
      </c>
      <c r="R285" s="216">
        <f>Q285*H285</f>
        <v>0</v>
      </c>
      <c r="S285" s="216">
        <v>0</v>
      </c>
      <c r="T285" s="217">
        <f>S285*H285</f>
        <v>0</v>
      </c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R285" s="218" t="s">
        <v>166</v>
      </c>
      <c r="AT285" s="218" t="s">
        <v>161</v>
      </c>
      <c r="AU285" s="218" t="s">
        <v>77</v>
      </c>
      <c r="AY285" s="20" t="s">
        <v>159</v>
      </c>
      <c r="BE285" s="219">
        <f>IF(N285="základní",J285,0)</f>
        <v>0</v>
      </c>
      <c r="BF285" s="219">
        <f>IF(N285="snížená",J285,0)</f>
        <v>0</v>
      </c>
      <c r="BG285" s="219">
        <f>IF(N285="zákl. přenesená",J285,0)</f>
        <v>0</v>
      </c>
      <c r="BH285" s="219">
        <f>IF(N285="sníž. přenesená",J285,0)</f>
        <v>0</v>
      </c>
      <c r="BI285" s="219">
        <f>IF(N285="nulová",J285,0)</f>
        <v>0</v>
      </c>
      <c r="BJ285" s="20" t="s">
        <v>77</v>
      </c>
      <c r="BK285" s="219">
        <f>ROUND(I285*H285,2)</f>
        <v>0</v>
      </c>
      <c r="BL285" s="20" t="s">
        <v>166</v>
      </c>
      <c r="BM285" s="218" t="s">
        <v>2298</v>
      </c>
    </row>
    <row r="286" s="2" customFormat="1" ht="24.15" customHeight="1">
      <c r="A286" s="41"/>
      <c r="B286" s="42"/>
      <c r="C286" s="207" t="s">
        <v>1333</v>
      </c>
      <c r="D286" s="207" t="s">
        <v>161</v>
      </c>
      <c r="E286" s="208" t="s">
        <v>3228</v>
      </c>
      <c r="F286" s="209" t="s">
        <v>3229</v>
      </c>
      <c r="G286" s="210" t="s">
        <v>251</v>
      </c>
      <c r="H286" s="211">
        <v>682</v>
      </c>
      <c r="I286" s="212"/>
      <c r="J286" s="213">
        <f>ROUND(I286*H286,2)</f>
        <v>0</v>
      </c>
      <c r="K286" s="209" t="s">
        <v>2996</v>
      </c>
      <c r="L286" s="47"/>
      <c r="M286" s="214" t="s">
        <v>19</v>
      </c>
      <c r="N286" s="215" t="s">
        <v>40</v>
      </c>
      <c r="O286" s="87"/>
      <c r="P286" s="216">
        <f>O286*H286</f>
        <v>0</v>
      </c>
      <c r="Q286" s="216">
        <v>0</v>
      </c>
      <c r="R286" s="216">
        <f>Q286*H286</f>
        <v>0</v>
      </c>
      <c r="S286" s="216">
        <v>0</v>
      </c>
      <c r="T286" s="217">
        <f>S286*H286</f>
        <v>0</v>
      </c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R286" s="218" t="s">
        <v>166</v>
      </c>
      <c r="AT286" s="218" t="s">
        <v>161</v>
      </c>
      <c r="AU286" s="218" t="s">
        <v>77</v>
      </c>
      <c r="AY286" s="20" t="s">
        <v>159</v>
      </c>
      <c r="BE286" s="219">
        <f>IF(N286="základní",J286,0)</f>
        <v>0</v>
      </c>
      <c r="BF286" s="219">
        <f>IF(N286="snížená",J286,0)</f>
        <v>0</v>
      </c>
      <c r="BG286" s="219">
        <f>IF(N286="zákl. přenesená",J286,0)</f>
        <v>0</v>
      </c>
      <c r="BH286" s="219">
        <f>IF(N286="sníž. přenesená",J286,0)</f>
        <v>0</v>
      </c>
      <c r="BI286" s="219">
        <f>IF(N286="nulová",J286,0)</f>
        <v>0</v>
      </c>
      <c r="BJ286" s="20" t="s">
        <v>77</v>
      </c>
      <c r="BK286" s="219">
        <f>ROUND(I286*H286,2)</f>
        <v>0</v>
      </c>
      <c r="BL286" s="20" t="s">
        <v>166</v>
      </c>
      <c r="BM286" s="218" t="s">
        <v>2306</v>
      </c>
    </row>
    <row r="287" s="2" customFormat="1" ht="21.75" customHeight="1">
      <c r="A287" s="41"/>
      <c r="B287" s="42"/>
      <c r="C287" s="207" t="s">
        <v>1336</v>
      </c>
      <c r="D287" s="207" t="s">
        <v>161</v>
      </c>
      <c r="E287" s="208" t="s">
        <v>781</v>
      </c>
      <c r="F287" s="209" t="s">
        <v>3230</v>
      </c>
      <c r="G287" s="210" t="s">
        <v>2992</v>
      </c>
      <c r="H287" s="211">
        <v>11</v>
      </c>
      <c r="I287" s="212"/>
      <c r="J287" s="213">
        <f>ROUND(I287*H287,2)</f>
        <v>0</v>
      </c>
      <c r="K287" s="209" t="s">
        <v>2993</v>
      </c>
      <c r="L287" s="47"/>
      <c r="M287" s="214" t="s">
        <v>19</v>
      </c>
      <c r="N287" s="215" t="s">
        <v>40</v>
      </c>
      <c r="O287" s="87"/>
      <c r="P287" s="216">
        <f>O287*H287</f>
        <v>0</v>
      </c>
      <c r="Q287" s="216">
        <v>0</v>
      </c>
      <c r="R287" s="216">
        <f>Q287*H287</f>
        <v>0</v>
      </c>
      <c r="S287" s="216">
        <v>0</v>
      </c>
      <c r="T287" s="217">
        <f>S287*H287</f>
        <v>0</v>
      </c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R287" s="218" t="s">
        <v>166</v>
      </c>
      <c r="AT287" s="218" t="s">
        <v>161</v>
      </c>
      <c r="AU287" s="218" t="s">
        <v>77</v>
      </c>
      <c r="AY287" s="20" t="s">
        <v>159</v>
      </c>
      <c r="BE287" s="219">
        <f>IF(N287="základní",J287,0)</f>
        <v>0</v>
      </c>
      <c r="BF287" s="219">
        <f>IF(N287="snížená",J287,0)</f>
        <v>0</v>
      </c>
      <c r="BG287" s="219">
        <f>IF(N287="zákl. přenesená",J287,0)</f>
        <v>0</v>
      </c>
      <c r="BH287" s="219">
        <f>IF(N287="sníž. přenesená",J287,0)</f>
        <v>0</v>
      </c>
      <c r="BI287" s="219">
        <f>IF(N287="nulová",J287,0)</f>
        <v>0</v>
      </c>
      <c r="BJ287" s="20" t="s">
        <v>77</v>
      </c>
      <c r="BK287" s="219">
        <f>ROUND(I287*H287,2)</f>
        <v>0</v>
      </c>
      <c r="BL287" s="20" t="s">
        <v>166</v>
      </c>
      <c r="BM287" s="218" t="s">
        <v>2314</v>
      </c>
    </row>
    <row r="288" s="2" customFormat="1" ht="16.5" customHeight="1">
      <c r="A288" s="41"/>
      <c r="B288" s="42"/>
      <c r="C288" s="207" t="s">
        <v>1341</v>
      </c>
      <c r="D288" s="207" t="s">
        <v>161</v>
      </c>
      <c r="E288" s="208" t="s">
        <v>3231</v>
      </c>
      <c r="F288" s="209" t="s">
        <v>3232</v>
      </c>
      <c r="G288" s="210" t="s">
        <v>2992</v>
      </c>
      <c r="H288" s="211">
        <v>6</v>
      </c>
      <c r="I288" s="212"/>
      <c r="J288" s="213">
        <f>ROUND(I288*H288,2)</f>
        <v>0</v>
      </c>
      <c r="K288" s="209" t="s">
        <v>2996</v>
      </c>
      <c r="L288" s="47"/>
      <c r="M288" s="214" t="s">
        <v>19</v>
      </c>
      <c r="N288" s="215" t="s">
        <v>40</v>
      </c>
      <c r="O288" s="87"/>
      <c r="P288" s="216">
        <f>O288*H288</f>
        <v>0</v>
      </c>
      <c r="Q288" s="216">
        <v>0</v>
      </c>
      <c r="R288" s="216">
        <f>Q288*H288</f>
        <v>0</v>
      </c>
      <c r="S288" s="216">
        <v>0</v>
      </c>
      <c r="T288" s="217">
        <f>S288*H288</f>
        <v>0</v>
      </c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R288" s="218" t="s">
        <v>166</v>
      </c>
      <c r="AT288" s="218" t="s">
        <v>161</v>
      </c>
      <c r="AU288" s="218" t="s">
        <v>77</v>
      </c>
      <c r="AY288" s="20" t="s">
        <v>159</v>
      </c>
      <c r="BE288" s="219">
        <f>IF(N288="základní",J288,0)</f>
        <v>0</v>
      </c>
      <c r="BF288" s="219">
        <f>IF(N288="snížená",J288,0)</f>
        <v>0</v>
      </c>
      <c r="BG288" s="219">
        <f>IF(N288="zákl. přenesená",J288,0)</f>
        <v>0</v>
      </c>
      <c r="BH288" s="219">
        <f>IF(N288="sníž. přenesená",J288,0)</f>
        <v>0</v>
      </c>
      <c r="BI288" s="219">
        <f>IF(N288="nulová",J288,0)</f>
        <v>0</v>
      </c>
      <c r="BJ288" s="20" t="s">
        <v>77</v>
      </c>
      <c r="BK288" s="219">
        <f>ROUND(I288*H288,2)</f>
        <v>0</v>
      </c>
      <c r="BL288" s="20" t="s">
        <v>166</v>
      </c>
      <c r="BM288" s="218" t="s">
        <v>2322</v>
      </c>
    </row>
    <row r="289" s="2" customFormat="1" ht="16.5" customHeight="1">
      <c r="A289" s="41"/>
      <c r="B289" s="42"/>
      <c r="C289" s="207" t="s">
        <v>1346</v>
      </c>
      <c r="D289" s="207" t="s">
        <v>161</v>
      </c>
      <c r="E289" s="208" t="s">
        <v>3233</v>
      </c>
      <c r="F289" s="209" t="s">
        <v>3234</v>
      </c>
      <c r="G289" s="210" t="s">
        <v>2992</v>
      </c>
      <c r="H289" s="211">
        <v>4</v>
      </c>
      <c r="I289" s="212"/>
      <c r="J289" s="213">
        <f>ROUND(I289*H289,2)</f>
        <v>0</v>
      </c>
      <c r="K289" s="209" t="s">
        <v>2996</v>
      </c>
      <c r="L289" s="47"/>
      <c r="M289" s="214" t="s">
        <v>19</v>
      </c>
      <c r="N289" s="215" t="s">
        <v>40</v>
      </c>
      <c r="O289" s="87"/>
      <c r="P289" s="216">
        <f>O289*H289</f>
        <v>0</v>
      </c>
      <c r="Q289" s="216">
        <v>0</v>
      </c>
      <c r="R289" s="216">
        <f>Q289*H289</f>
        <v>0</v>
      </c>
      <c r="S289" s="216">
        <v>0</v>
      </c>
      <c r="T289" s="217">
        <f>S289*H289</f>
        <v>0</v>
      </c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R289" s="218" t="s">
        <v>166</v>
      </c>
      <c r="AT289" s="218" t="s">
        <v>161</v>
      </c>
      <c r="AU289" s="218" t="s">
        <v>77</v>
      </c>
      <c r="AY289" s="20" t="s">
        <v>159</v>
      </c>
      <c r="BE289" s="219">
        <f>IF(N289="základní",J289,0)</f>
        <v>0</v>
      </c>
      <c r="BF289" s="219">
        <f>IF(N289="snížená",J289,0)</f>
        <v>0</v>
      </c>
      <c r="BG289" s="219">
        <f>IF(N289="zákl. přenesená",J289,0)</f>
        <v>0</v>
      </c>
      <c r="BH289" s="219">
        <f>IF(N289="sníž. přenesená",J289,0)</f>
        <v>0</v>
      </c>
      <c r="BI289" s="219">
        <f>IF(N289="nulová",J289,0)</f>
        <v>0</v>
      </c>
      <c r="BJ289" s="20" t="s">
        <v>77</v>
      </c>
      <c r="BK289" s="219">
        <f>ROUND(I289*H289,2)</f>
        <v>0</v>
      </c>
      <c r="BL289" s="20" t="s">
        <v>166</v>
      </c>
      <c r="BM289" s="218" t="s">
        <v>2330</v>
      </c>
    </row>
    <row r="290" s="12" customFormat="1" ht="25.92" customHeight="1">
      <c r="A290" s="12"/>
      <c r="B290" s="191"/>
      <c r="C290" s="192"/>
      <c r="D290" s="193" t="s">
        <v>68</v>
      </c>
      <c r="E290" s="194" t="s">
        <v>878</v>
      </c>
      <c r="F290" s="194" t="s">
        <v>3235</v>
      </c>
      <c r="G290" s="192"/>
      <c r="H290" s="192"/>
      <c r="I290" s="195"/>
      <c r="J290" s="196">
        <f>BK290</f>
        <v>0</v>
      </c>
      <c r="K290" s="192"/>
      <c r="L290" s="197"/>
      <c r="M290" s="198"/>
      <c r="N290" s="199"/>
      <c r="O290" s="199"/>
      <c r="P290" s="200">
        <f>SUM(P291:P293)</f>
        <v>0</v>
      </c>
      <c r="Q290" s="199"/>
      <c r="R290" s="200">
        <f>SUM(R291:R293)</f>
        <v>0</v>
      </c>
      <c r="S290" s="199"/>
      <c r="T290" s="201">
        <f>SUM(T291:T293)</f>
        <v>0</v>
      </c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R290" s="202" t="s">
        <v>77</v>
      </c>
      <c r="AT290" s="203" t="s">
        <v>68</v>
      </c>
      <c r="AU290" s="203" t="s">
        <v>69</v>
      </c>
      <c r="AY290" s="202" t="s">
        <v>159</v>
      </c>
      <c r="BK290" s="204">
        <f>SUM(BK291:BK293)</f>
        <v>0</v>
      </c>
    </row>
    <row r="291" s="2" customFormat="1" ht="21.75" customHeight="1">
      <c r="A291" s="41"/>
      <c r="B291" s="42"/>
      <c r="C291" s="207" t="s">
        <v>1351</v>
      </c>
      <c r="D291" s="207" t="s">
        <v>161</v>
      </c>
      <c r="E291" s="208" t="s">
        <v>3236</v>
      </c>
      <c r="F291" s="209" t="s">
        <v>3237</v>
      </c>
      <c r="G291" s="210" t="s">
        <v>251</v>
      </c>
      <c r="H291" s="211">
        <v>682</v>
      </c>
      <c r="I291" s="212"/>
      <c r="J291" s="213">
        <f>ROUND(I291*H291,2)</f>
        <v>0</v>
      </c>
      <c r="K291" s="209" t="s">
        <v>2993</v>
      </c>
      <c r="L291" s="47"/>
      <c r="M291" s="214" t="s">
        <v>19</v>
      </c>
      <c r="N291" s="215" t="s">
        <v>40</v>
      </c>
      <c r="O291" s="87"/>
      <c r="P291" s="216">
        <f>O291*H291</f>
        <v>0</v>
      </c>
      <c r="Q291" s="216">
        <v>0</v>
      </c>
      <c r="R291" s="216">
        <f>Q291*H291</f>
        <v>0</v>
      </c>
      <c r="S291" s="216">
        <v>0</v>
      </c>
      <c r="T291" s="217">
        <f>S291*H291</f>
        <v>0</v>
      </c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R291" s="218" t="s">
        <v>166</v>
      </c>
      <c r="AT291" s="218" t="s">
        <v>161</v>
      </c>
      <c r="AU291" s="218" t="s">
        <v>77</v>
      </c>
      <c r="AY291" s="20" t="s">
        <v>159</v>
      </c>
      <c r="BE291" s="219">
        <f>IF(N291="základní",J291,0)</f>
        <v>0</v>
      </c>
      <c r="BF291" s="219">
        <f>IF(N291="snížená",J291,0)</f>
        <v>0</v>
      </c>
      <c r="BG291" s="219">
        <f>IF(N291="zákl. přenesená",J291,0)</f>
        <v>0</v>
      </c>
      <c r="BH291" s="219">
        <f>IF(N291="sníž. přenesená",J291,0)</f>
        <v>0</v>
      </c>
      <c r="BI291" s="219">
        <f>IF(N291="nulová",J291,0)</f>
        <v>0</v>
      </c>
      <c r="BJ291" s="20" t="s">
        <v>77</v>
      </c>
      <c r="BK291" s="219">
        <f>ROUND(I291*H291,2)</f>
        <v>0</v>
      </c>
      <c r="BL291" s="20" t="s">
        <v>166</v>
      </c>
      <c r="BM291" s="218" t="s">
        <v>2338</v>
      </c>
    </row>
    <row r="292" s="2" customFormat="1" ht="16.5" customHeight="1">
      <c r="A292" s="41"/>
      <c r="B292" s="42"/>
      <c r="C292" s="207" t="s">
        <v>1354</v>
      </c>
      <c r="D292" s="207" t="s">
        <v>161</v>
      </c>
      <c r="E292" s="208" t="s">
        <v>789</v>
      </c>
      <c r="F292" s="209" t="s">
        <v>3238</v>
      </c>
      <c r="G292" s="210" t="s">
        <v>2992</v>
      </c>
      <c r="H292" s="211">
        <v>2</v>
      </c>
      <c r="I292" s="212"/>
      <c r="J292" s="213">
        <f>ROUND(I292*H292,2)</f>
        <v>0</v>
      </c>
      <c r="K292" s="209" t="s">
        <v>2993</v>
      </c>
      <c r="L292" s="47"/>
      <c r="M292" s="214" t="s">
        <v>19</v>
      </c>
      <c r="N292" s="215" t="s">
        <v>40</v>
      </c>
      <c r="O292" s="87"/>
      <c r="P292" s="216">
        <f>O292*H292</f>
        <v>0</v>
      </c>
      <c r="Q292" s="216">
        <v>0</v>
      </c>
      <c r="R292" s="216">
        <f>Q292*H292</f>
        <v>0</v>
      </c>
      <c r="S292" s="216">
        <v>0</v>
      </c>
      <c r="T292" s="217">
        <f>S292*H292</f>
        <v>0</v>
      </c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R292" s="218" t="s">
        <v>166</v>
      </c>
      <c r="AT292" s="218" t="s">
        <v>161</v>
      </c>
      <c r="AU292" s="218" t="s">
        <v>77</v>
      </c>
      <c r="AY292" s="20" t="s">
        <v>159</v>
      </c>
      <c r="BE292" s="219">
        <f>IF(N292="základní",J292,0)</f>
        <v>0</v>
      </c>
      <c r="BF292" s="219">
        <f>IF(N292="snížená",J292,0)</f>
        <v>0</v>
      </c>
      <c r="BG292" s="219">
        <f>IF(N292="zákl. přenesená",J292,0)</f>
        <v>0</v>
      </c>
      <c r="BH292" s="219">
        <f>IF(N292="sníž. přenesená",J292,0)</f>
        <v>0</v>
      </c>
      <c r="BI292" s="219">
        <f>IF(N292="nulová",J292,0)</f>
        <v>0</v>
      </c>
      <c r="BJ292" s="20" t="s">
        <v>77</v>
      </c>
      <c r="BK292" s="219">
        <f>ROUND(I292*H292,2)</f>
        <v>0</v>
      </c>
      <c r="BL292" s="20" t="s">
        <v>166</v>
      </c>
      <c r="BM292" s="218" t="s">
        <v>2346</v>
      </c>
    </row>
    <row r="293" s="2" customFormat="1" ht="16.5" customHeight="1">
      <c r="A293" s="41"/>
      <c r="B293" s="42"/>
      <c r="C293" s="207" t="s">
        <v>1359</v>
      </c>
      <c r="D293" s="207" t="s">
        <v>161</v>
      </c>
      <c r="E293" s="208" t="s">
        <v>794</v>
      </c>
      <c r="F293" s="209" t="s">
        <v>3239</v>
      </c>
      <c r="G293" s="210" t="s">
        <v>2992</v>
      </c>
      <c r="H293" s="211">
        <v>6</v>
      </c>
      <c r="I293" s="212"/>
      <c r="J293" s="213">
        <f>ROUND(I293*H293,2)</f>
        <v>0</v>
      </c>
      <c r="K293" s="209" t="s">
        <v>2993</v>
      </c>
      <c r="L293" s="47"/>
      <c r="M293" s="214" t="s">
        <v>19</v>
      </c>
      <c r="N293" s="215" t="s">
        <v>40</v>
      </c>
      <c r="O293" s="87"/>
      <c r="P293" s="216">
        <f>O293*H293</f>
        <v>0</v>
      </c>
      <c r="Q293" s="216">
        <v>0</v>
      </c>
      <c r="R293" s="216">
        <f>Q293*H293</f>
        <v>0</v>
      </c>
      <c r="S293" s="216">
        <v>0</v>
      </c>
      <c r="T293" s="217">
        <f>S293*H293</f>
        <v>0</v>
      </c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R293" s="218" t="s">
        <v>166</v>
      </c>
      <c r="AT293" s="218" t="s">
        <v>161</v>
      </c>
      <c r="AU293" s="218" t="s">
        <v>77</v>
      </c>
      <c r="AY293" s="20" t="s">
        <v>159</v>
      </c>
      <c r="BE293" s="219">
        <f>IF(N293="základní",J293,0)</f>
        <v>0</v>
      </c>
      <c r="BF293" s="219">
        <f>IF(N293="snížená",J293,0)</f>
        <v>0</v>
      </c>
      <c r="BG293" s="219">
        <f>IF(N293="zákl. přenesená",J293,0)</f>
        <v>0</v>
      </c>
      <c r="BH293" s="219">
        <f>IF(N293="sníž. přenesená",J293,0)</f>
        <v>0</v>
      </c>
      <c r="BI293" s="219">
        <f>IF(N293="nulová",J293,0)</f>
        <v>0</v>
      </c>
      <c r="BJ293" s="20" t="s">
        <v>77</v>
      </c>
      <c r="BK293" s="219">
        <f>ROUND(I293*H293,2)</f>
        <v>0</v>
      </c>
      <c r="BL293" s="20" t="s">
        <v>166</v>
      </c>
      <c r="BM293" s="218" t="s">
        <v>2354</v>
      </c>
    </row>
    <row r="294" s="12" customFormat="1" ht="25.92" customHeight="1">
      <c r="A294" s="12"/>
      <c r="B294" s="191"/>
      <c r="C294" s="192"/>
      <c r="D294" s="193" t="s">
        <v>68</v>
      </c>
      <c r="E294" s="194" t="s">
        <v>887</v>
      </c>
      <c r="F294" s="194" t="s">
        <v>3240</v>
      </c>
      <c r="G294" s="192"/>
      <c r="H294" s="192"/>
      <c r="I294" s="195"/>
      <c r="J294" s="196">
        <f>BK294</f>
        <v>0</v>
      </c>
      <c r="K294" s="192"/>
      <c r="L294" s="197"/>
      <c r="M294" s="198"/>
      <c r="N294" s="199"/>
      <c r="O294" s="199"/>
      <c r="P294" s="200">
        <f>SUM(P295:P318)</f>
        <v>0</v>
      </c>
      <c r="Q294" s="199"/>
      <c r="R294" s="200">
        <f>SUM(R295:R318)</f>
        <v>0</v>
      </c>
      <c r="S294" s="199"/>
      <c r="T294" s="201">
        <f>SUM(T295:T318)</f>
        <v>0</v>
      </c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R294" s="202" t="s">
        <v>77</v>
      </c>
      <c r="AT294" s="203" t="s">
        <v>68</v>
      </c>
      <c r="AU294" s="203" t="s">
        <v>69</v>
      </c>
      <c r="AY294" s="202" t="s">
        <v>159</v>
      </c>
      <c r="BK294" s="204">
        <f>SUM(BK295:BK318)</f>
        <v>0</v>
      </c>
    </row>
    <row r="295" s="2" customFormat="1" ht="16.5" customHeight="1">
      <c r="A295" s="41"/>
      <c r="B295" s="42"/>
      <c r="C295" s="207" t="s">
        <v>1364</v>
      </c>
      <c r="D295" s="207" t="s">
        <v>161</v>
      </c>
      <c r="E295" s="208" t="s">
        <v>804</v>
      </c>
      <c r="F295" s="209" t="s">
        <v>3241</v>
      </c>
      <c r="G295" s="210" t="s">
        <v>2992</v>
      </c>
      <c r="H295" s="211">
        <v>204</v>
      </c>
      <c r="I295" s="212"/>
      <c r="J295" s="213">
        <f>ROUND(I295*H295,2)</f>
        <v>0</v>
      </c>
      <c r="K295" s="209" t="s">
        <v>2993</v>
      </c>
      <c r="L295" s="47"/>
      <c r="M295" s="214" t="s">
        <v>19</v>
      </c>
      <c r="N295" s="215" t="s">
        <v>40</v>
      </c>
      <c r="O295" s="87"/>
      <c r="P295" s="216">
        <f>O295*H295</f>
        <v>0</v>
      </c>
      <c r="Q295" s="216">
        <v>0</v>
      </c>
      <c r="R295" s="216">
        <f>Q295*H295</f>
        <v>0</v>
      </c>
      <c r="S295" s="216">
        <v>0</v>
      </c>
      <c r="T295" s="217">
        <f>S295*H295</f>
        <v>0</v>
      </c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R295" s="218" t="s">
        <v>166</v>
      </c>
      <c r="AT295" s="218" t="s">
        <v>161</v>
      </c>
      <c r="AU295" s="218" t="s">
        <v>77</v>
      </c>
      <c r="AY295" s="20" t="s">
        <v>159</v>
      </c>
      <c r="BE295" s="219">
        <f>IF(N295="základní",J295,0)</f>
        <v>0</v>
      </c>
      <c r="BF295" s="219">
        <f>IF(N295="snížená",J295,0)</f>
        <v>0</v>
      </c>
      <c r="BG295" s="219">
        <f>IF(N295="zákl. přenesená",J295,0)</f>
        <v>0</v>
      </c>
      <c r="BH295" s="219">
        <f>IF(N295="sníž. přenesená",J295,0)</f>
        <v>0</v>
      </c>
      <c r="BI295" s="219">
        <f>IF(N295="nulová",J295,0)</f>
        <v>0</v>
      </c>
      <c r="BJ295" s="20" t="s">
        <v>77</v>
      </c>
      <c r="BK295" s="219">
        <f>ROUND(I295*H295,2)</f>
        <v>0</v>
      </c>
      <c r="BL295" s="20" t="s">
        <v>166</v>
      </c>
      <c r="BM295" s="218" t="s">
        <v>2362</v>
      </c>
    </row>
    <row r="296" s="2" customFormat="1" ht="16.5" customHeight="1">
      <c r="A296" s="41"/>
      <c r="B296" s="42"/>
      <c r="C296" s="207" t="s">
        <v>1371</v>
      </c>
      <c r="D296" s="207" t="s">
        <v>161</v>
      </c>
      <c r="E296" s="208" t="s">
        <v>809</v>
      </c>
      <c r="F296" s="209" t="s">
        <v>3242</v>
      </c>
      <c r="G296" s="210" t="s">
        <v>2992</v>
      </c>
      <c r="H296" s="211">
        <v>781</v>
      </c>
      <c r="I296" s="212"/>
      <c r="J296" s="213">
        <f>ROUND(I296*H296,2)</f>
        <v>0</v>
      </c>
      <c r="K296" s="209" t="s">
        <v>2993</v>
      </c>
      <c r="L296" s="47"/>
      <c r="M296" s="214" t="s">
        <v>19</v>
      </c>
      <c r="N296" s="215" t="s">
        <v>40</v>
      </c>
      <c r="O296" s="87"/>
      <c r="P296" s="216">
        <f>O296*H296</f>
        <v>0</v>
      </c>
      <c r="Q296" s="216">
        <v>0</v>
      </c>
      <c r="R296" s="216">
        <f>Q296*H296</f>
        <v>0</v>
      </c>
      <c r="S296" s="216">
        <v>0</v>
      </c>
      <c r="T296" s="217">
        <f>S296*H296</f>
        <v>0</v>
      </c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R296" s="218" t="s">
        <v>166</v>
      </c>
      <c r="AT296" s="218" t="s">
        <v>161</v>
      </c>
      <c r="AU296" s="218" t="s">
        <v>77</v>
      </c>
      <c r="AY296" s="20" t="s">
        <v>159</v>
      </c>
      <c r="BE296" s="219">
        <f>IF(N296="základní",J296,0)</f>
        <v>0</v>
      </c>
      <c r="BF296" s="219">
        <f>IF(N296="snížená",J296,0)</f>
        <v>0</v>
      </c>
      <c r="BG296" s="219">
        <f>IF(N296="zákl. přenesená",J296,0)</f>
        <v>0</v>
      </c>
      <c r="BH296" s="219">
        <f>IF(N296="sníž. přenesená",J296,0)</f>
        <v>0</v>
      </c>
      <c r="BI296" s="219">
        <f>IF(N296="nulová",J296,0)</f>
        <v>0</v>
      </c>
      <c r="BJ296" s="20" t="s">
        <v>77</v>
      </c>
      <c r="BK296" s="219">
        <f>ROUND(I296*H296,2)</f>
        <v>0</v>
      </c>
      <c r="BL296" s="20" t="s">
        <v>166</v>
      </c>
      <c r="BM296" s="218" t="s">
        <v>2372</v>
      </c>
    </row>
    <row r="297" s="2" customFormat="1" ht="16.5" customHeight="1">
      <c r="A297" s="41"/>
      <c r="B297" s="42"/>
      <c r="C297" s="207" t="s">
        <v>1376</v>
      </c>
      <c r="D297" s="207" t="s">
        <v>161</v>
      </c>
      <c r="E297" s="208" t="s">
        <v>814</v>
      </c>
      <c r="F297" s="209" t="s">
        <v>3243</v>
      </c>
      <c r="G297" s="210" t="s">
        <v>2992</v>
      </c>
      <c r="H297" s="211">
        <v>8</v>
      </c>
      <c r="I297" s="212"/>
      <c r="J297" s="213">
        <f>ROUND(I297*H297,2)</f>
        <v>0</v>
      </c>
      <c r="K297" s="209" t="s">
        <v>2993</v>
      </c>
      <c r="L297" s="47"/>
      <c r="M297" s="214" t="s">
        <v>19</v>
      </c>
      <c r="N297" s="215" t="s">
        <v>40</v>
      </c>
      <c r="O297" s="87"/>
      <c r="P297" s="216">
        <f>O297*H297</f>
        <v>0</v>
      </c>
      <c r="Q297" s="216">
        <v>0</v>
      </c>
      <c r="R297" s="216">
        <f>Q297*H297</f>
        <v>0</v>
      </c>
      <c r="S297" s="216">
        <v>0</v>
      </c>
      <c r="T297" s="217">
        <f>S297*H297</f>
        <v>0</v>
      </c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R297" s="218" t="s">
        <v>166</v>
      </c>
      <c r="AT297" s="218" t="s">
        <v>161</v>
      </c>
      <c r="AU297" s="218" t="s">
        <v>77</v>
      </c>
      <c r="AY297" s="20" t="s">
        <v>159</v>
      </c>
      <c r="BE297" s="219">
        <f>IF(N297="základní",J297,0)</f>
        <v>0</v>
      </c>
      <c r="BF297" s="219">
        <f>IF(N297="snížená",J297,0)</f>
        <v>0</v>
      </c>
      <c r="BG297" s="219">
        <f>IF(N297="zákl. přenesená",J297,0)</f>
        <v>0</v>
      </c>
      <c r="BH297" s="219">
        <f>IF(N297="sníž. přenesená",J297,0)</f>
        <v>0</v>
      </c>
      <c r="BI297" s="219">
        <f>IF(N297="nulová",J297,0)</f>
        <v>0</v>
      </c>
      <c r="BJ297" s="20" t="s">
        <v>77</v>
      </c>
      <c r="BK297" s="219">
        <f>ROUND(I297*H297,2)</f>
        <v>0</v>
      </c>
      <c r="BL297" s="20" t="s">
        <v>166</v>
      </c>
      <c r="BM297" s="218" t="s">
        <v>2382</v>
      </c>
    </row>
    <row r="298" s="2" customFormat="1" ht="21.75" customHeight="1">
      <c r="A298" s="41"/>
      <c r="B298" s="42"/>
      <c r="C298" s="207" t="s">
        <v>1380</v>
      </c>
      <c r="D298" s="207" t="s">
        <v>161</v>
      </c>
      <c r="E298" s="208" t="s">
        <v>821</v>
      </c>
      <c r="F298" s="209" t="s">
        <v>3244</v>
      </c>
      <c r="G298" s="210" t="s">
        <v>2992</v>
      </c>
      <c r="H298" s="211">
        <v>4</v>
      </c>
      <c r="I298" s="212"/>
      <c r="J298" s="213">
        <f>ROUND(I298*H298,2)</f>
        <v>0</v>
      </c>
      <c r="K298" s="209" t="s">
        <v>2993</v>
      </c>
      <c r="L298" s="47"/>
      <c r="M298" s="214" t="s">
        <v>19</v>
      </c>
      <c r="N298" s="215" t="s">
        <v>40</v>
      </c>
      <c r="O298" s="87"/>
      <c r="P298" s="216">
        <f>O298*H298</f>
        <v>0</v>
      </c>
      <c r="Q298" s="216">
        <v>0</v>
      </c>
      <c r="R298" s="216">
        <f>Q298*H298</f>
        <v>0</v>
      </c>
      <c r="S298" s="216">
        <v>0</v>
      </c>
      <c r="T298" s="217">
        <f>S298*H298</f>
        <v>0</v>
      </c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R298" s="218" t="s">
        <v>166</v>
      </c>
      <c r="AT298" s="218" t="s">
        <v>161</v>
      </c>
      <c r="AU298" s="218" t="s">
        <v>77</v>
      </c>
      <c r="AY298" s="20" t="s">
        <v>159</v>
      </c>
      <c r="BE298" s="219">
        <f>IF(N298="základní",J298,0)</f>
        <v>0</v>
      </c>
      <c r="BF298" s="219">
        <f>IF(N298="snížená",J298,0)</f>
        <v>0</v>
      </c>
      <c r="BG298" s="219">
        <f>IF(N298="zákl. přenesená",J298,0)</f>
        <v>0</v>
      </c>
      <c r="BH298" s="219">
        <f>IF(N298="sníž. přenesená",J298,0)</f>
        <v>0</v>
      </c>
      <c r="BI298" s="219">
        <f>IF(N298="nulová",J298,0)</f>
        <v>0</v>
      </c>
      <c r="BJ298" s="20" t="s">
        <v>77</v>
      </c>
      <c r="BK298" s="219">
        <f>ROUND(I298*H298,2)</f>
        <v>0</v>
      </c>
      <c r="BL298" s="20" t="s">
        <v>166</v>
      </c>
      <c r="BM298" s="218" t="s">
        <v>2396</v>
      </c>
    </row>
    <row r="299" s="2" customFormat="1" ht="16.5" customHeight="1">
      <c r="A299" s="41"/>
      <c r="B299" s="42"/>
      <c r="C299" s="207" t="s">
        <v>1385</v>
      </c>
      <c r="D299" s="207" t="s">
        <v>161</v>
      </c>
      <c r="E299" s="208" t="s">
        <v>541</v>
      </c>
      <c r="F299" s="209" t="s">
        <v>3245</v>
      </c>
      <c r="G299" s="210" t="s">
        <v>2992</v>
      </c>
      <c r="H299" s="211">
        <v>4</v>
      </c>
      <c r="I299" s="212"/>
      <c r="J299" s="213">
        <f>ROUND(I299*H299,2)</f>
        <v>0</v>
      </c>
      <c r="K299" s="209" t="s">
        <v>19</v>
      </c>
      <c r="L299" s="47"/>
      <c r="M299" s="214" t="s">
        <v>19</v>
      </c>
      <c r="N299" s="215" t="s">
        <v>40</v>
      </c>
      <c r="O299" s="87"/>
      <c r="P299" s="216">
        <f>O299*H299</f>
        <v>0</v>
      </c>
      <c r="Q299" s="216">
        <v>0</v>
      </c>
      <c r="R299" s="216">
        <f>Q299*H299</f>
        <v>0</v>
      </c>
      <c r="S299" s="216">
        <v>0</v>
      </c>
      <c r="T299" s="217">
        <f>S299*H299</f>
        <v>0</v>
      </c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R299" s="218" t="s">
        <v>166</v>
      </c>
      <c r="AT299" s="218" t="s">
        <v>161</v>
      </c>
      <c r="AU299" s="218" t="s">
        <v>77</v>
      </c>
      <c r="AY299" s="20" t="s">
        <v>159</v>
      </c>
      <c r="BE299" s="219">
        <f>IF(N299="základní",J299,0)</f>
        <v>0</v>
      </c>
      <c r="BF299" s="219">
        <f>IF(N299="snížená",J299,0)</f>
        <v>0</v>
      </c>
      <c r="BG299" s="219">
        <f>IF(N299="zákl. přenesená",J299,0)</f>
        <v>0</v>
      </c>
      <c r="BH299" s="219">
        <f>IF(N299="sníž. přenesená",J299,0)</f>
        <v>0</v>
      </c>
      <c r="BI299" s="219">
        <f>IF(N299="nulová",J299,0)</f>
        <v>0</v>
      </c>
      <c r="BJ299" s="20" t="s">
        <v>77</v>
      </c>
      <c r="BK299" s="219">
        <f>ROUND(I299*H299,2)</f>
        <v>0</v>
      </c>
      <c r="BL299" s="20" t="s">
        <v>166</v>
      </c>
      <c r="BM299" s="218" t="s">
        <v>2406</v>
      </c>
    </row>
    <row r="300" s="2" customFormat="1" ht="16.5" customHeight="1">
      <c r="A300" s="41"/>
      <c r="B300" s="42"/>
      <c r="C300" s="207" t="s">
        <v>1392</v>
      </c>
      <c r="D300" s="207" t="s">
        <v>161</v>
      </c>
      <c r="E300" s="208" t="s">
        <v>829</v>
      </c>
      <c r="F300" s="209" t="s">
        <v>3246</v>
      </c>
      <c r="G300" s="210" t="s">
        <v>2992</v>
      </c>
      <c r="H300" s="211">
        <v>6</v>
      </c>
      <c r="I300" s="212"/>
      <c r="J300" s="213">
        <f>ROUND(I300*H300,2)</f>
        <v>0</v>
      </c>
      <c r="K300" s="209" t="s">
        <v>19</v>
      </c>
      <c r="L300" s="47"/>
      <c r="M300" s="214" t="s">
        <v>19</v>
      </c>
      <c r="N300" s="215" t="s">
        <v>40</v>
      </c>
      <c r="O300" s="87"/>
      <c r="P300" s="216">
        <f>O300*H300</f>
        <v>0</v>
      </c>
      <c r="Q300" s="216">
        <v>0</v>
      </c>
      <c r="R300" s="216">
        <f>Q300*H300</f>
        <v>0</v>
      </c>
      <c r="S300" s="216">
        <v>0</v>
      </c>
      <c r="T300" s="217">
        <f>S300*H300</f>
        <v>0</v>
      </c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R300" s="218" t="s">
        <v>166</v>
      </c>
      <c r="AT300" s="218" t="s">
        <v>161</v>
      </c>
      <c r="AU300" s="218" t="s">
        <v>77</v>
      </c>
      <c r="AY300" s="20" t="s">
        <v>159</v>
      </c>
      <c r="BE300" s="219">
        <f>IF(N300="základní",J300,0)</f>
        <v>0</v>
      </c>
      <c r="BF300" s="219">
        <f>IF(N300="snížená",J300,0)</f>
        <v>0</v>
      </c>
      <c r="BG300" s="219">
        <f>IF(N300="zákl. přenesená",J300,0)</f>
        <v>0</v>
      </c>
      <c r="BH300" s="219">
        <f>IF(N300="sníž. přenesená",J300,0)</f>
        <v>0</v>
      </c>
      <c r="BI300" s="219">
        <f>IF(N300="nulová",J300,0)</f>
        <v>0</v>
      </c>
      <c r="BJ300" s="20" t="s">
        <v>77</v>
      </c>
      <c r="BK300" s="219">
        <f>ROUND(I300*H300,2)</f>
        <v>0</v>
      </c>
      <c r="BL300" s="20" t="s">
        <v>166</v>
      </c>
      <c r="BM300" s="218" t="s">
        <v>2417</v>
      </c>
    </row>
    <row r="301" s="2" customFormat="1" ht="16.5" customHeight="1">
      <c r="A301" s="41"/>
      <c r="B301" s="42"/>
      <c r="C301" s="207" t="s">
        <v>1399</v>
      </c>
      <c r="D301" s="207" t="s">
        <v>161</v>
      </c>
      <c r="E301" s="208" t="s">
        <v>868</v>
      </c>
      <c r="F301" s="209" t="s">
        <v>3247</v>
      </c>
      <c r="G301" s="210" t="s">
        <v>2992</v>
      </c>
      <c r="H301" s="211">
        <v>6</v>
      </c>
      <c r="I301" s="212"/>
      <c r="J301" s="213">
        <f>ROUND(I301*H301,2)</f>
        <v>0</v>
      </c>
      <c r="K301" s="209" t="s">
        <v>2993</v>
      </c>
      <c r="L301" s="47"/>
      <c r="M301" s="214" t="s">
        <v>19</v>
      </c>
      <c r="N301" s="215" t="s">
        <v>40</v>
      </c>
      <c r="O301" s="87"/>
      <c r="P301" s="216">
        <f>O301*H301</f>
        <v>0</v>
      </c>
      <c r="Q301" s="216">
        <v>0</v>
      </c>
      <c r="R301" s="216">
        <f>Q301*H301</f>
        <v>0</v>
      </c>
      <c r="S301" s="216">
        <v>0</v>
      </c>
      <c r="T301" s="217">
        <f>S301*H301</f>
        <v>0</v>
      </c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R301" s="218" t="s">
        <v>166</v>
      </c>
      <c r="AT301" s="218" t="s">
        <v>161</v>
      </c>
      <c r="AU301" s="218" t="s">
        <v>77</v>
      </c>
      <c r="AY301" s="20" t="s">
        <v>159</v>
      </c>
      <c r="BE301" s="219">
        <f>IF(N301="základní",J301,0)</f>
        <v>0</v>
      </c>
      <c r="BF301" s="219">
        <f>IF(N301="snížená",J301,0)</f>
        <v>0</v>
      </c>
      <c r="BG301" s="219">
        <f>IF(N301="zákl. přenesená",J301,0)</f>
        <v>0</v>
      </c>
      <c r="BH301" s="219">
        <f>IF(N301="sníž. přenesená",J301,0)</f>
        <v>0</v>
      </c>
      <c r="BI301" s="219">
        <f>IF(N301="nulová",J301,0)</f>
        <v>0</v>
      </c>
      <c r="BJ301" s="20" t="s">
        <v>77</v>
      </c>
      <c r="BK301" s="219">
        <f>ROUND(I301*H301,2)</f>
        <v>0</v>
      </c>
      <c r="BL301" s="20" t="s">
        <v>166</v>
      </c>
      <c r="BM301" s="218" t="s">
        <v>2427</v>
      </c>
    </row>
    <row r="302" s="2" customFormat="1" ht="16.5" customHeight="1">
      <c r="A302" s="41"/>
      <c r="B302" s="42"/>
      <c r="C302" s="207" t="s">
        <v>1409</v>
      </c>
      <c r="D302" s="207" t="s">
        <v>161</v>
      </c>
      <c r="E302" s="208" t="s">
        <v>873</v>
      </c>
      <c r="F302" s="209" t="s">
        <v>3248</v>
      </c>
      <c r="G302" s="210" t="s">
        <v>2992</v>
      </c>
      <c r="H302" s="211">
        <v>1</v>
      </c>
      <c r="I302" s="212"/>
      <c r="J302" s="213">
        <f>ROUND(I302*H302,2)</f>
        <v>0</v>
      </c>
      <c r="K302" s="209" t="s">
        <v>2993</v>
      </c>
      <c r="L302" s="47"/>
      <c r="M302" s="214" t="s">
        <v>19</v>
      </c>
      <c r="N302" s="215" t="s">
        <v>40</v>
      </c>
      <c r="O302" s="87"/>
      <c r="P302" s="216">
        <f>O302*H302</f>
        <v>0</v>
      </c>
      <c r="Q302" s="216">
        <v>0</v>
      </c>
      <c r="R302" s="216">
        <f>Q302*H302</f>
        <v>0</v>
      </c>
      <c r="S302" s="216">
        <v>0</v>
      </c>
      <c r="T302" s="217">
        <f>S302*H302</f>
        <v>0</v>
      </c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R302" s="218" t="s">
        <v>166</v>
      </c>
      <c r="AT302" s="218" t="s">
        <v>161</v>
      </c>
      <c r="AU302" s="218" t="s">
        <v>77</v>
      </c>
      <c r="AY302" s="20" t="s">
        <v>159</v>
      </c>
      <c r="BE302" s="219">
        <f>IF(N302="základní",J302,0)</f>
        <v>0</v>
      </c>
      <c r="BF302" s="219">
        <f>IF(N302="snížená",J302,0)</f>
        <v>0</v>
      </c>
      <c r="BG302" s="219">
        <f>IF(N302="zákl. přenesená",J302,0)</f>
        <v>0</v>
      </c>
      <c r="BH302" s="219">
        <f>IF(N302="sníž. přenesená",J302,0)</f>
        <v>0</v>
      </c>
      <c r="BI302" s="219">
        <f>IF(N302="nulová",J302,0)</f>
        <v>0</v>
      </c>
      <c r="BJ302" s="20" t="s">
        <v>77</v>
      </c>
      <c r="BK302" s="219">
        <f>ROUND(I302*H302,2)</f>
        <v>0</v>
      </c>
      <c r="BL302" s="20" t="s">
        <v>166</v>
      </c>
      <c r="BM302" s="218" t="s">
        <v>2439</v>
      </c>
    </row>
    <row r="303" s="2" customFormat="1" ht="37.8" customHeight="1">
      <c r="A303" s="41"/>
      <c r="B303" s="42"/>
      <c r="C303" s="207" t="s">
        <v>1414</v>
      </c>
      <c r="D303" s="207" t="s">
        <v>161</v>
      </c>
      <c r="E303" s="208" t="s">
        <v>878</v>
      </c>
      <c r="F303" s="209" t="s">
        <v>3249</v>
      </c>
      <c r="G303" s="210" t="s">
        <v>2992</v>
      </c>
      <c r="H303" s="211">
        <v>167</v>
      </c>
      <c r="I303" s="212"/>
      <c r="J303" s="213">
        <f>ROUND(I303*H303,2)</f>
        <v>0</v>
      </c>
      <c r="K303" s="209" t="s">
        <v>2993</v>
      </c>
      <c r="L303" s="47"/>
      <c r="M303" s="214" t="s">
        <v>19</v>
      </c>
      <c r="N303" s="215" t="s">
        <v>40</v>
      </c>
      <c r="O303" s="87"/>
      <c r="P303" s="216">
        <f>O303*H303</f>
        <v>0</v>
      </c>
      <c r="Q303" s="216">
        <v>0</v>
      </c>
      <c r="R303" s="216">
        <f>Q303*H303</f>
        <v>0</v>
      </c>
      <c r="S303" s="216">
        <v>0</v>
      </c>
      <c r="T303" s="217">
        <f>S303*H303</f>
        <v>0</v>
      </c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R303" s="218" t="s">
        <v>166</v>
      </c>
      <c r="AT303" s="218" t="s">
        <v>161</v>
      </c>
      <c r="AU303" s="218" t="s">
        <v>77</v>
      </c>
      <c r="AY303" s="20" t="s">
        <v>159</v>
      </c>
      <c r="BE303" s="219">
        <f>IF(N303="základní",J303,0)</f>
        <v>0</v>
      </c>
      <c r="BF303" s="219">
        <f>IF(N303="snížená",J303,0)</f>
        <v>0</v>
      </c>
      <c r="BG303" s="219">
        <f>IF(N303="zákl. přenesená",J303,0)</f>
        <v>0</v>
      </c>
      <c r="BH303" s="219">
        <f>IF(N303="sníž. přenesená",J303,0)</f>
        <v>0</v>
      </c>
      <c r="BI303" s="219">
        <f>IF(N303="nulová",J303,0)</f>
        <v>0</v>
      </c>
      <c r="BJ303" s="20" t="s">
        <v>77</v>
      </c>
      <c r="BK303" s="219">
        <f>ROUND(I303*H303,2)</f>
        <v>0</v>
      </c>
      <c r="BL303" s="20" t="s">
        <v>166</v>
      </c>
      <c r="BM303" s="218" t="s">
        <v>2456</v>
      </c>
    </row>
    <row r="304" s="2" customFormat="1" ht="16.5" customHeight="1">
      <c r="A304" s="41"/>
      <c r="B304" s="42"/>
      <c r="C304" s="207" t="s">
        <v>1420</v>
      </c>
      <c r="D304" s="207" t="s">
        <v>161</v>
      </c>
      <c r="E304" s="208" t="s">
        <v>887</v>
      </c>
      <c r="F304" s="209" t="s">
        <v>3250</v>
      </c>
      <c r="G304" s="210" t="s">
        <v>2992</v>
      </c>
      <c r="H304" s="211">
        <v>45</v>
      </c>
      <c r="I304" s="212"/>
      <c r="J304" s="213">
        <f>ROUND(I304*H304,2)</f>
        <v>0</v>
      </c>
      <c r="K304" s="209" t="s">
        <v>2993</v>
      </c>
      <c r="L304" s="47"/>
      <c r="M304" s="214" t="s">
        <v>19</v>
      </c>
      <c r="N304" s="215" t="s">
        <v>40</v>
      </c>
      <c r="O304" s="87"/>
      <c r="P304" s="216">
        <f>O304*H304</f>
        <v>0</v>
      </c>
      <c r="Q304" s="216">
        <v>0</v>
      </c>
      <c r="R304" s="216">
        <f>Q304*H304</f>
        <v>0</v>
      </c>
      <c r="S304" s="216">
        <v>0</v>
      </c>
      <c r="T304" s="217">
        <f>S304*H304</f>
        <v>0</v>
      </c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R304" s="218" t="s">
        <v>166</v>
      </c>
      <c r="AT304" s="218" t="s">
        <v>161</v>
      </c>
      <c r="AU304" s="218" t="s">
        <v>77</v>
      </c>
      <c r="AY304" s="20" t="s">
        <v>159</v>
      </c>
      <c r="BE304" s="219">
        <f>IF(N304="základní",J304,0)</f>
        <v>0</v>
      </c>
      <c r="BF304" s="219">
        <f>IF(N304="snížená",J304,0)</f>
        <v>0</v>
      </c>
      <c r="BG304" s="219">
        <f>IF(N304="zákl. přenesená",J304,0)</f>
        <v>0</v>
      </c>
      <c r="BH304" s="219">
        <f>IF(N304="sníž. přenesená",J304,0)</f>
        <v>0</v>
      </c>
      <c r="BI304" s="219">
        <f>IF(N304="nulová",J304,0)</f>
        <v>0</v>
      </c>
      <c r="BJ304" s="20" t="s">
        <v>77</v>
      </c>
      <c r="BK304" s="219">
        <f>ROUND(I304*H304,2)</f>
        <v>0</v>
      </c>
      <c r="BL304" s="20" t="s">
        <v>166</v>
      </c>
      <c r="BM304" s="218" t="s">
        <v>3251</v>
      </c>
    </row>
    <row r="305" s="2" customFormat="1" ht="16.5" customHeight="1">
      <c r="A305" s="41"/>
      <c r="B305" s="42"/>
      <c r="C305" s="207" t="s">
        <v>1424</v>
      </c>
      <c r="D305" s="207" t="s">
        <v>161</v>
      </c>
      <c r="E305" s="208" t="s">
        <v>892</v>
      </c>
      <c r="F305" s="209" t="s">
        <v>3252</v>
      </c>
      <c r="G305" s="210" t="s">
        <v>2992</v>
      </c>
      <c r="H305" s="211">
        <v>11</v>
      </c>
      <c r="I305" s="212"/>
      <c r="J305" s="213">
        <f>ROUND(I305*H305,2)</f>
        <v>0</v>
      </c>
      <c r="K305" s="209" t="s">
        <v>2993</v>
      </c>
      <c r="L305" s="47"/>
      <c r="M305" s="214" t="s">
        <v>19</v>
      </c>
      <c r="N305" s="215" t="s">
        <v>40</v>
      </c>
      <c r="O305" s="87"/>
      <c r="P305" s="216">
        <f>O305*H305</f>
        <v>0</v>
      </c>
      <c r="Q305" s="216">
        <v>0</v>
      </c>
      <c r="R305" s="216">
        <f>Q305*H305</f>
        <v>0</v>
      </c>
      <c r="S305" s="216">
        <v>0</v>
      </c>
      <c r="T305" s="217">
        <f>S305*H305</f>
        <v>0</v>
      </c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R305" s="218" t="s">
        <v>166</v>
      </c>
      <c r="AT305" s="218" t="s">
        <v>161</v>
      </c>
      <c r="AU305" s="218" t="s">
        <v>77</v>
      </c>
      <c r="AY305" s="20" t="s">
        <v>159</v>
      </c>
      <c r="BE305" s="219">
        <f>IF(N305="základní",J305,0)</f>
        <v>0</v>
      </c>
      <c r="BF305" s="219">
        <f>IF(N305="snížená",J305,0)</f>
        <v>0</v>
      </c>
      <c r="BG305" s="219">
        <f>IF(N305="zákl. přenesená",J305,0)</f>
        <v>0</v>
      </c>
      <c r="BH305" s="219">
        <f>IF(N305="sníž. přenesená",J305,0)</f>
        <v>0</v>
      </c>
      <c r="BI305" s="219">
        <f>IF(N305="nulová",J305,0)</f>
        <v>0</v>
      </c>
      <c r="BJ305" s="20" t="s">
        <v>77</v>
      </c>
      <c r="BK305" s="219">
        <f>ROUND(I305*H305,2)</f>
        <v>0</v>
      </c>
      <c r="BL305" s="20" t="s">
        <v>166</v>
      </c>
      <c r="BM305" s="218" t="s">
        <v>3253</v>
      </c>
    </row>
    <row r="306" s="2" customFormat="1" ht="16.5" customHeight="1">
      <c r="A306" s="41"/>
      <c r="B306" s="42"/>
      <c r="C306" s="207" t="s">
        <v>1430</v>
      </c>
      <c r="D306" s="207" t="s">
        <v>161</v>
      </c>
      <c r="E306" s="208" t="s">
        <v>897</v>
      </c>
      <c r="F306" s="209" t="s">
        <v>3254</v>
      </c>
      <c r="G306" s="210" t="s">
        <v>2992</v>
      </c>
      <c r="H306" s="211">
        <v>11</v>
      </c>
      <c r="I306" s="212"/>
      <c r="J306" s="213">
        <f>ROUND(I306*H306,2)</f>
        <v>0</v>
      </c>
      <c r="K306" s="209" t="s">
        <v>2993</v>
      </c>
      <c r="L306" s="47"/>
      <c r="M306" s="214" t="s">
        <v>19</v>
      </c>
      <c r="N306" s="215" t="s">
        <v>40</v>
      </c>
      <c r="O306" s="87"/>
      <c r="P306" s="216">
        <f>O306*H306</f>
        <v>0</v>
      </c>
      <c r="Q306" s="216">
        <v>0</v>
      </c>
      <c r="R306" s="216">
        <f>Q306*H306</f>
        <v>0</v>
      </c>
      <c r="S306" s="216">
        <v>0</v>
      </c>
      <c r="T306" s="217">
        <f>S306*H306</f>
        <v>0</v>
      </c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R306" s="218" t="s">
        <v>166</v>
      </c>
      <c r="AT306" s="218" t="s">
        <v>161</v>
      </c>
      <c r="AU306" s="218" t="s">
        <v>77</v>
      </c>
      <c r="AY306" s="20" t="s">
        <v>159</v>
      </c>
      <c r="BE306" s="219">
        <f>IF(N306="základní",J306,0)</f>
        <v>0</v>
      </c>
      <c r="BF306" s="219">
        <f>IF(N306="snížená",J306,0)</f>
        <v>0</v>
      </c>
      <c r="BG306" s="219">
        <f>IF(N306="zákl. přenesená",J306,0)</f>
        <v>0</v>
      </c>
      <c r="BH306" s="219">
        <f>IF(N306="sníž. přenesená",J306,0)</f>
        <v>0</v>
      </c>
      <c r="BI306" s="219">
        <f>IF(N306="nulová",J306,0)</f>
        <v>0</v>
      </c>
      <c r="BJ306" s="20" t="s">
        <v>77</v>
      </c>
      <c r="BK306" s="219">
        <f>ROUND(I306*H306,2)</f>
        <v>0</v>
      </c>
      <c r="BL306" s="20" t="s">
        <v>166</v>
      </c>
      <c r="BM306" s="218" t="s">
        <v>3255</v>
      </c>
    </row>
    <row r="307" s="2" customFormat="1" ht="16.5" customHeight="1">
      <c r="A307" s="41"/>
      <c r="B307" s="42"/>
      <c r="C307" s="207" t="s">
        <v>1434</v>
      </c>
      <c r="D307" s="207" t="s">
        <v>161</v>
      </c>
      <c r="E307" s="208" t="s">
        <v>904</v>
      </c>
      <c r="F307" s="209" t="s">
        <v>3256</v>
      </c>
      <c r="G307" s="210" t="s">
        <v>2992</v>
      </c>
      <c r="H307" s="211">
        <v>376</v>
      </c>
      <c r="I307" s="212"/>
      <c r="J307" s="213">
        <f>ROUND(I307*H307,2)</f>
        <v>0</v>
      </c>
      <c r="K307" s="209" t="s">
        <v>2993</v>
      </c>
      <c r="L307" s="47"/>
      <c r="M307" s="214" t="s">
        <v>19</v>
      </c>
      <c r="N307" s="215" t="s">
        <v>40</v>
      </c>
      <c r="O307" s="87"/>
      <c r="P307" s="216">
        <f>O307*H307</f>
        <v>0</v>
      </c>
      <c r="Q307" s="216">
        <v>0</v>
      </c>
      <c r="R307" s="216">
        <f>Q307*H307</f>
        <v>0</v>
      </c>
      <c r="S307" s="216">
        <v>0</v>
      </c>
      <c r="T307" s="217">
        <f>S307*H307</f>
        <v>0</v>
      </c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R307" s="218" t="s">
        <v>166</v>
      </c>
      <c r="AT307" s="218" t="s">
        <v>161</v>
      </c>
      <c r="AU307" s="218" t="s">
        <v>77</v>
      </c>
      <c r="AY307" s="20" t="s">
        <v>159</v>
      </c>
      <c r="BE307" s="219">
        <f>IF(N307="základní",J307,0)</f>
        <v>0</v>
      </c>
      <c r="BF307" s="219">
        <f>IF(N307="snížená",J307,0)</f>
        <v>0</v>
      </c>
      <c r="BG307" s="219">
        <f>IF(N307="zákl. přenesená",J307,0)</f>
        <v>0</v>
      </c>
      <c r="BH307" s="219">
        <f>IF(N307="sníž. přenesená",J307,0)</f>
        <v>0</v>
      </c>
      <c r="BI307" s="219">
        <f>IF(N307="nulová",J307,0)</f>
        <v>0</v>
      </c>
      <c r="BJ307" s="20" t="s">
        <v>77</v>
      </c>
      <c r="BK307" s="219">
        <f>ROUND(I307*H307,2)</f>
        <v>0</v>
      </c>
      <c r="BL307" s="20" t="s">
        <v>166</v>
      </c>
      <c r="BM307" s="218" t="s">
        <v>3257</v>
      </c>
    </row>
    <row r="308" s="2" customFormat="1" ht="16.5" customHeight="1">
      <c r="A308" s="41"/>
      <c r="B308" s="42"/>
      <c r="C308" s="207" t="s">
        <v>1439</v>
      </c>
      <c r="D308" s="207" t="s">
        <v>161</v>
      </c>
      <c r="E308" s="208" t="s">
        <v>907</v>
      </c>
      <c r="F308" s="209" t="s">
        <v>3258</v>
      </c>
      <c r="G308" s="210" t="s">
        <v>2992</v>
      </c>
      <c r="H308" s="211">
        <v>710</v>
      </c>
      <c r="I308" s="212"/>
      <c r="J308" s="213">
        <f>ROUND(I308*H308,2)</f>
        <v>0</v>
      </c>
      <c r="K308" s="209" t="s">
        <v>2993</v>
      </c>
      <c r="L308" s="47"/>
      <c r="M308" s="214" t="s">
        <v>19</v>
      </c>
      <c r="N308" s="215" t="s">
        <v>40</v>
      </c>
      <c r="O308" s="87"/>
      <c r="P308" s="216">
        <f>O308*H308</f>
        <v>0</v>
      </c>
      <c r="Q308" s="216">
        <v>0</v>
      </c>
      <c r="R308" s="216">
        <f>Q308*H308</f>
        <v>0</v>
      </c>
      <c r="S308" s="216">
        <v>0</v>
      </c>
      <c r="T308" s="217">
        <f>S308*H308</f>
        <v>0</v>
      </c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R308" s="218" t="s">
        <v>166</v>
      </c>
      <c r="AT308" s="218" t="s">
        <v>161</v>
      </c>
      <c r="AU308" s="218" t="s">
        <v>77</v>
      </c>
      <c r="AY308" s="20" t="s">
        <v>159</v>
      </c>
      <c r="BE308" s="219">
        <f>IF(N308="základní",J308,0)</f>
        <v>0</v>
      </c>
      <c r="BF308" s="219">
        <f>IF(N308="snížená",J308,0)</f>
        <v>0</v>
      </c>
      <c r="BG308" s="219">
        <f>IF(N308="zákl. přenesená",J308,0)</f>
        <v>0</v>
      </c>
      <c r="BH308" s="219">
        <f>IF(N308="sníž. přenesená",J308,0)</f>
        <v>0</v>
      </c>
      <c r="BI308" s="219">
        <f>IF(N308="nulová",J308,0)</f>
        <v>0</v>
      </c>
      <c r="BJ308" s="20" t="s">
        <v>77</v>
      </c>
      <c r="BK308" s="219">
        <f>ROUND(I308*H308,2)</f>
        <v>0</v>
      </c>
      <c r="BL308" s="20" t="s">
        <v>166</v>
      </c>
      <c r="BM308" s="218" t="s">
        <v>3259</v>
      </c>
    </row>
    <row r="309" s="2" customFormat="1" ht="16.5" customHeight="1">
      <c r="A309" s="41"/>
      <c r="B309" s="42"/>
      <c r="C309" s="207" t="s">
        <v>1446</v>
      </c>
      <c r="D309" s="207" t="s">
        <v>161</v>
      </c>
      <c r="E309" s="208" t="s">
        <v>3260</v>
      </c>
      <c r="F309" s="209" t="s">
        <v>3261</v>
      </c>
      <c r="G309" s="210" t="s">
        <v>251</v>
      </c>
      <c r="H309" s="211">
        <v>140</v>
      </c>
      <c r="I309" s="212"/>
      <c r="J309" s="213">
        <f>ROUND(I309*H309,2)</f>
        <v>0</v>
      </c>
      <c r="K309" s="209" t="s">
        <v>2996</v>
      </c>
      <c r="L309" s="47"/>
      <c r="M309" s="214" t="s">
        <v>19</v>
      </c>
      <c r="N309" s="215" t="s">
        <v>40</v>
      </c>
      <c r="O309" s="87"/>
      <c r="P309" s="216">
        <f>O309*H309</f>
        <v>0</v>
      </c>
      <c r="Q309" s="216">
        <v>0</v>
      </c>
      <c r="R309" s="216">
        <f>Q309*H309</f>
        <v>0</v>
      </c>
      <c r="S309" s="216">
        <v>0</v>
      </c>
      <c r="T309" s="217">
        <f>S309*H309</f>
        <v>0</v>
      </c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R309" s="218" t="s">
        <v>166</v>
      </c>
      <c r="AT309" s="218" t="s">
        <v>161</v>
      </c>
      <c r="AU309" s="218" t="s">
        <v>77</v>
      </c>
      <c r="AY309" s="20" t="s">
        <v>159</v>
      </c>
      <c r="BE309" s="219">
        <f>IF(N309="základní",J309,0)</f>
        <v>0</v>
      </c>
      <c r="BF309" s="219">
        <f>IF(N309="snížená",J309,0)</f>
        <v>0</v>
      </c>
      <c r="BG309" s="219">
        <f>IF(N309="zákl. přenesená",J309,0)</f>
        <v>0</v>
      </c>
      <c r="BH309" s="219">
        <f>IF(N309="sníž. přenesená",J309,0)</f>
        <v>0</v>
      </c>
      <c r="BI309" s="219">
        <f>IF(N309="nulová",J309,0)</f>
        <v>0</v>
      </c>
      <c r="BJ309" s="20" t="s">
        <v>77</v>
      </c>
      <c r="BK309" s="219">
        <f>ROUND(I309*H309,2)</f>
        <v>0</v>
      </c>
      <c r="BL309" s="20" t="s">
        <v>166</v>
      </c>
      <c r="BM309" s="218" t="s">
        <v>3262</v>
      </c>
    </row>
    <row r="310" s="2" customFormat="1" ht="16.5" customHeight="1">
      <c r="A310" s="41"/>
      <c r="B310" s="42"/>
      <c r="C310" s="207" t="s">
        <v>1451</v>
      </c>
      <c r="D310" s="207" t="s">
        <v>161</v>
      </c>
      <c r="E310" s="208" t="s">
        <v>3263</v>
      </c>
      <c r="F310" s="209" t="s">
        <v>3264</v>
      </c>
      <c r="G310" s="210" t="s">
        <v>251</v>
      </c>
      <c r="H310" s="211">
        <v>405</v>
      </c>
      <c r="I310" s="212"/>
      <c r="J310" s="213">
        <f>ROUND(I310*H310,2)</f>
        <v>0</v>
      </c>
      <c r="K310" s="209" t="s">
        <v>2996</v>
      </c>
      <c r="L310" s="47"/>
      <c r="M310" s="214" t="s">
        <v>19</v>
      </c>
      <c r="N310" s="215" t="s">
        <v>40</v>
      </c>
      <c r="O310" s="87"/>
      <c r="P310" s="216">
        <f>O310*H310</f>
        <v>0</v>
      </c>
      <c r="Q310" s="216">
        <v>0</v>
      </c>
      <c r="R310" s="216">
        <f>Q310*H310</f>
        <v>0</v>
      </c>
      <c r="S310" s="216">
        <v>0</v>
      </c>
      <c r="T310" s="217">
        <f>S310*H310</f>
        <v>0</v>
      </c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R310" s="218" t="s">
        <v>166</v>
      </c>
      <c r="AT310" s="218" t="s">
        <v>161</v>
      </c>
      <c r="AU310" s="218" t="s">
        <v>77</v>
      </c>
      <c r="AY310" s="20" t="s">
        <v>159</v>
      </c>
      <c r="BE310" s="219">
        <f>IF(N310="základní",J310,0)</f>
        <v>0</v>
      </c>
      <c r="BF310" s="219">
        <f>IF(N310="snížená",J310,0)</f>
        <v>0</v>
      </c>
      <c r="BG310" s="219">
        <f>IF(N310="zákl. přenesená",J310,0)</f>
        <v>0</v>
      </c>
      <c r="BH310" s="219">
        <f>IF(N310="sníž. přenesená",J310,0)</f>
        <v>0</v>
      </c>
      <c r="BI310" s="219">
        <f>IF(N310="nulová",J310,0)</f>
        <v>0</v>
      </c>
      <c r="BJ310" s="20" t="s">
        <v>77</v>
      </c>
      <c r="BK310" s="219">
        <f>ROUND(I310*H310,2)</f>
        <v>0</v>
      </c>
      <c r="BL310" s="20" t="s">
        <v>166</v>
      </c>
      <c r="BM310" s="218" t="s">
        <v>3265</v>
      </c>
    </row>
    <row r="311" s="2" customFormat="1" ht="16.5" customHeight="1">
      <c r="A311" s="41"/>
      <c r="B311" s="42"/>
      <c r="C311" s="207" t="s">
        <v>1457</v>
      </c>
      <c r="D311" s="207" t="s">
        <v>161</v>
      </c>
      <c r="E311" s="208" t="s">
        <v>911</v>
      </c>
      <c r="F311" s="209" t="s">
        <v>3266</v>
      </c>
      <c r="G311" s="210" t="s">
        <v>197</v>
      </c>
      <c r="H311" s="211">
        <v>76</v>
      </c>
      <c r="I311" s="212"/>
      <c r="J311" s="213">
        <f>ROUND(I311*H311,2)</f>
        <v>0</v>
      </c>
      <c r="K311" s="209" t="s">
        <v>2993</v>
      </c>
      <c r="L311" s="47"/>
      <c r="M311" s="214" t="s">
        <v>19</v>
      </c>
      <c r="N311" s="215" t="s">
        <v>40</v>
      </c>
      <c r="O311" s="87"/>
      <c r="P311" s="216">
        <f>O311*H311</f>
        <v>0</v>
      </c>
      <c r="Q311" s="216">
        <v>0</v>
      </c>
      <c r="R311" s="216">
        <f>Q311*H311</f>
        <v>0</v>
      </c>
      <c r="S311" s="216">
        <v>0</v>
      </c>
      <c r="T311" s="217">
        <f>S311*H311</f>
        <v>0</v>
      </c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R311" s="218" t="s">
        <v>166</v>
      </c>
      <c r="AT311" s="218" t="s">
        <v>161</v>
      </c>
      <c r="AU311" s="218" t="s">
        <v>77</v>
      </c>
      <c r="AY311" s="20" t="s">
        <v>159</v>
      </c>
      <c r="BE311" s="219">
        <f>IF(N311="základní",J311,0)</f>
        <v>0</v>
      </c>
      <c r="BF311" s="219">
        <f>IF(N311="snížená",J311,0)</f>
        <v>0</v>
      </c>
      <c r="BG311" s="219">
        <f>IF(N311="zákl. přenesená",J311,0)</f>
        <v>0</v>
      </c>
      <c r="BH311" s="219">
        <f>IF(N311="sníž. přenesená",J311,0)</f>
        <v>0</v>
      </c>
      <c r="BI311" s="219">
        <f>IF(N311="nulová",J311,0)</f>
        <v>0</v>
      </c>
      <c r="BJ311" s="20" t="s">
        <v>77</v>
      </c>
      <c r="BK311" s="219">
        <f>ROUND(I311*H311,2)</f>
        <v>0</v>
      </c>
      <c r="BL311" s="20" t="s">
        <v>166</v>
      </c>
      <c r="BM311" s="218" t="s">
        <v>3267</v>
      </c>
    </row>
    <row r="312" s="2" customFormat="1" ht="16.5" customHeight="1">
      <c r="A312" s="41"/>
      <c r="B312" s="42"/>
      <c r="C312" s="207" t="s">
        <v>1460</v>
      </c>
      <c r="D312" s="207" t="s">
        <v>161</v>
      </c>
      <c r="E312" s="208" t="s">
        <v>916</v>
      </c>
      <c r="F312" s="209" t="s">
        <v>3268</v>
      </c>
      <c r="G312" s="210" t="s">
        <v>197</v>
      </c>
      <c r="H312" s="211">
        <v>152</v>
      </c>
      <c r="I312" s="212"/>
      <c r="J312" s="213">
        <f>ROUND(I312*H312,2)</f>
        <v>0</v>
      </c>
      <c r="K312" s="209" t="s">
        <v>2993</v>
      </c>
      <c r="L312" s="47"/>
      <c r="M312" s="214" t="s">
        <v>19</v>
      </c>
      <c r="N312" s="215" t="s">
        <v>40</v>
      </c>
      <c r="O312" s="87"/>
      <c r="P312" s="216">
        <f>O312*H312</f>
        <v>0</v>
      </c>
      <c r="Q312" s="216">
        <v>0</v>
      </c>
      <c r="R312" s="216">
        <f>Q312*H312</f>
        <v>0</v>
      </c>
      <c r="S312" s="216">
        <v>0</v>
      </c>
      <c r="T312" s="217">
        <f>S312*H312</f>
        <v>0</v>
      </c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R312" s="218" t="s">
        <v>166</v>
      </c>
      <c r="AT312" s="218" t="s">
        <v>161</v>
      </c>
      <c r="AU312" s="218" t="s">
        <v>77</v>
      </c>
      <c r="AY312" s="20" t="s">
        <v>159</v>
      </c>
      <c r="BE312" s="219">
        <f>IF(N312="základní",J312,0)</f>
        <v>0</v>
      </c>
      <c r="BF312" s="219">
        <f>IF(N312="snížená",J312,0)</f>
        <v>0</v>
      </c>
      <c r="BG312" s="219">
        <f>IF(N312="zákl. přenesená",J312,0)</f>
        <v>0</v>
      </c>
      <c r="BH312" s="219">
        <f>IF(N312="sníž. přenesená",J312,0)</f>
        <v>0</v>
      </c>
      <c r="BI312" s="219">
        <f>IF(N312="nulová",J312,0)</f>
        <v>0</v>
      </c>
      <c r="BJ312" s="20" t="s">
        <v>77</v>
      </c>
      <c r="BK312" s="219">
        <f>ROUND(I312*H312,2)</f>
        <v>0</v>
      </c>
      <c r="BL312" s="20" t="s">
        <v>166</v>
      </c>
      <c r="BM312" s="218" t="s">
        <v>3269</v>
      </c>
    </row>
    <row r="313" s="2" customFormat="1" ht="16.5" customHeight="1">
      <c r="A313" s="41"/>
      <c r="B313" s="42"/>
      <c r="C313" s="207" t="s">
        <v>1464</v>
      </c>
      <c r="D313" s="207" t="s">
        <v>161</v>
      </c>
      <c r="E313" s="208" t="s">
        <v>247</v>
      </c>
      <c r="F313" s="209" t="s">
        <v>3270</v>
      </c>
      <c r="G313" s="210" t="s">
        <v>2992</v>
      </c>
      <c r="H313" s="211">
        <v>830</v>
      </c>
      <c r="I313" s="212"/>
      <c r="J313" s="213">
        <f>ROUND(I313*H313,2)</f>
        <v>0</v>
      </c>
      <c r="K313" s="209" t="s">
        <v>2993</v>
      </c>
      <c r="L313" s="47"/>
      <c r="M313" s="214" t="s">
        <v>19</v>
      </c>
      <c r="N313" s="215" t="s">
        <v>40</v>
      </c>
      <c r="O313" s="87"/>
      <c r="P313" s="216">
        <f>O313*H313</f>
        <v>0</v>
      </c>
      <c r="Q313" s="216">
        <v>0</v>
      </c>
      <c r="R313" s="216">
        <f>Q313*H313</f>
        <v>0</v>
      </c>
      <c r="S313" s="216">
        <v>0</v>
      </c>
      <c r="T313" s="217">
        <f>S313*H313</f>
        <v>0</v>
      </c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R313" s="218" t="s">
        <v>166</v>
      </c>
      <c r="AT313" s="218" t="s">
        <v>161</v>
      </c>
      <c r="AU313" s="218" t="s">
        <v>77</v>
      </c>
      <c r="AY313" s="20" t="s">
        <v>159</v>
      </c>
      <c r="BE313" s="219">
        <f>IF(N313="základní",J313,0)</f>
        <v>0</v>
      </c>
      <c r="BF313" s="219">
        <f>IF(N313="snížená",J313,0)</f>
        <v>0</v>
      </c>
      <c r="BG313" s="219">
        <f>IF(N313="zákl. přenesená",J313,0)</f>
        <v>0</v>
      </c>
      <c r="BH313" s="219">
        <f>IF(N313="sníž. přenesená",J313,0)</f>
        <v>0</v>
      </c>
      <c r="BI313" s="219">
        <f>IF(N313="nulová",J313,0)</f>
        <v>0</v>
      </c>
      <c r="BJ313" s="20" t="s">
        <v>77</v>
      </c>
      <c r="BK313" s="219">
        <f>ROUND(I313*H313,2)</f>
        <v>0</v>
      </c>
      <c r="BL313" s="20" t="s">
        <v>166</v>
      </c>
      <c r="BM313" s="218" t="s">
        <v>3271</v>
      </c>
    </row>
    <row r="314" s="2" customFormat="1" ht="16.5" customHeight="1">
      <c r="A314" s="41"/>
      <c r="B314" s="42"/>
      <c r="C314" s="207" t="s">
        <v>1471</v>
      </c>
      <c r="D314" s="207" t="s">
        <v>161</v>
      </c>
      <c r="E314" s="208" t="s">
        <v>929</v>
      </c>
      <c r="F314" s="209" t="s">
        <v>3272</v>
      </c>
      <c r="G314" s="210" t="s">
        <v>2926</v>
      </c>
      <c r="H314" s="211">
        <v>60</v>
      </c>
      <c r="I314" s="212"/>
      <c r="J314" s="213">
        <f>ROUND(I314*H314,2)</f>
        <v>0</v>
      </c>
      <c r="K314" s="209" t="s">
        <v>2993</v>
      </c>
      <c r="L314" s="47"/>
      <c r="M314" s="214" t="s">
        <v>19</v>
      </c>
      <c r="N314" s="215" t="s">
        <v>40</v>
      </c>
      <c r="O314" s="87"/>
      <c r="P314" s="216">
        <f>O314*H314</f>
        <v>0</v>
      </c>
      <c r="Q314" s="216">
        <v>0</v>
      </c>
      <c r="R314" s="216">
        <f>Q314*H314</f>
        <v>0</v>
      </c>
      <c r="S314" s="216">
        <v>0</v>
      </c>
      <c r="T314" s="217">
        <f>S314*H314</f>
        <v>0</v>
      </c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R314" s="218" t="s">
        <v>166</v>
      </c>
      <c r="AT314" s="218" t="s">
        <v>161</v>
      </c>
      <c r="AU314" s="218" t="s">
        <v>77</v>
      </c>
      <c r="AY314" s="20" t="s">
        <v>159</v>
      </c>
      <c r="BE314" s="219">
        <f>IF(N314="základní",J314,0)</f>
        <v>0</v>
      </c>
      <c r="BF314" s="219">
        <f>IF(N314="snížená",J314,0)</f>
        <v>0</v>
      </c>
      <c r="BG314" s="219">
        <f>IF(N314="zákl. přenesená",J314,0)</f>
        <v>0</v>
      </c>
      <c r="BH314" s="219">
        <f>IF(N314="sníž. přenesená",J314,0)</f>
        <v>0</v>
      </c>
      <c r="BI314" s="219">
        <f>IF(N314="nulová",J314,0)</f>
        <v>0</v>
      </c>
      <c r="BJ314" s="20" t="s">
        <v>77</v>
      </c>
      <c r="BK314" s="219">
        <f>ROUND(I314*H314,2)</f>
        <v>0</v>
      </c>
      <c r="BL314" s="20" t="s">
        <v>166</v>
      </c>
      <c r="BM314" s="218" t="s">
        <v>3273</v>
      </c>
    </row>
    <row r="315" s="2" customFormat="1" ht="16.5" customHeight="1">
      <c r="A315" s="41"/>
      <c r="B315" s="42"/>
      <c r="C315" s="207" t="s">
        <v>1477</v>
      </c>
      <c r="D315" s="207" t="s">
        <v>161</v>
      </c>
      <c r="E315" s="208" t="s">
        <v>934</v>
      </c>
      <c r="F315" s="209" t="s">
        <v>3274</v>
      </c>
      <c r="G315" s="210" t="s">
        <v>2926</v>
      </c>
      <c r="H315" s="211">
        <v>80</v>
      </c>
      <c r="I315" s="212"/>
      <c r="J315" s="213">
        <f>ROUND(I315*H315,2)</f>
        <v>0</v>
      </c>
      <c r="K315" s="209" t="s">
        <v>2993</v>
      </c>
      <c r="L315" s="47"/>
      <c r="M315" s="214" t="s">
        <v>19</v>
      </c>
      <c r="N315" s="215" t="s">
        <v>40</v>
      </c>
      <c r="O315" s="87"/>
      <c r="P315" s="216">
        <f>O315*H315</f>
        <v>0</v>
      </c>
      <c r="Q315" s="216">
        <v>0</v>
      </c>
      <c r="R315" s="216">
        <f>Q315*H315</f>
        <v>0</v>
      </c>
      <c r="S315" s="216">
        <v>0</v>
      </c>
      <c r="T315" s="217">
        <f>S315*H315</f>
        <v>0</v>
      </c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R315" s="218" t="s">
        <v>166</v>
      </c>
      <c r="AT315" s="218" t="s">
        <v>161</v>
      </c>
      <c r="AU315" s="218" t="s">
        <v>77</v>
      </c>
      <c r="AY315" s="20" t="s">
        <v>159</v>
      </c>
      <c r="BE315" s="219">
        <f>IF(N315="základní",J315,0)</f>
        <v>0</v>
      </c>
      <c r="BF315" s="219">
        <f>IF(N315="snížená",J315,0)</f>
        <v>0</v>
      </c>
      <c r="BG315" s="219">
        <f>IF(N315="zákl. přenesená",J315,0)</f>
        <v>0</v>
      </c>
      <c r="BH315" s="219">
        <f>IF(N315="sníž. přenesená",J315,0)</f>
        <v>0</v>
      </c>
      <c r="BI315" s="219">
        <f>IF(N315="nulová",J315,0)</f>
        <v>0</v>
      </c>
      <c r="BJ315" s="20" t="s">
        <v>77</v>
      </c>
      <c r="BK315" s="219">
        <f>ROUND(I315*H315,2)</f>
        <v>0</v>
      </c>
      <c r="BL315" s="20" t="s">
        <v>166</v>
      </c>
      <c r="BM315" s="218" t="s">
        <v>3275</v>
      </c>
    </row>
    <row r="316" s="2" customFormat="1" ht="16.5" customHeight="1">
      <c r="A316" s="41"/>
      <c r="B316" s="42"/>
      <c r="C316" s="207" t="s">
        <v>344</v>
      </c>
      <c r="D316" s="207" t="s">
        <v>161</v>
      </c>
      <c r="E316" s="208" t="s">
        <v>939</v>
      </c>
      <c r="F316" s="209" t="s">
        <v>3276</v>
      </c>
      <c r="G316" s="210" t="s">
        <v>2926</v>
      </c>
      <c r="H316" s="211">
        <v>32</v>
      </c>
      <c r="I316" s="212"/>
      <c r="J316" s="213">
        <f>ROUND(I316*H316,2)</f>
        <v>0</v>
      </c>
      <c r="K316" s="209" t="s">
        <v>2993</v>
      </c>
      <c r="L316" s="47"/>
      <c r="M316" s="214" t="s">
        <v>19</v>
      </c>
      <c r="N316" s="215" t="s">
        <v>40</v>
      </c>
      <c r="O316" s="87"/>
      <c r="P316" s="216">
        <f>O316*H316</f>
        <v>0</v>
      </c>
      <c r="Q316" s="216">
        <v>0</v>
      </c>
      <c r="R316" s="216">
        <f>Q316*H316</f>
        <v>0</v>
      </c>
      <c r="S316" s="216">
        <v>0</v>
      </c>
      <c r="T316" s="217">
        <f>S316*H316</f>
        <v>0</v>
      </c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R316" s="218" t="s">
        <v>166</v>
      </c>
      <c r="AT316" s="218" t="s">
        <v>161</v>
      </c>
      <c r="AU316" s="218" t="s">
        <v>77</v>
      </c>
      <c r="AY316" s="20" t="s">
        <v>159</v>
      </c>
      <c r="BE316" s="219">
        <f>IF(N316="základní",J316,0)</f>
        <v>0</v>
      </c>
      <c r="BF316" s="219">
        <f>IF(N316="snížená",J316,0)</f>
        <v>0</v>
      </c>
      <c r="BG316" s="219">
        <f>IF(N316="zákl. přenesená",J316,0)</f>
        <v>0</v>
      </c>
      <c r="BH316" s="219">
        <f>IF(N316="sníž. přenesená",J316,0)</f>
        <v>0</v>
      </c>
      <c r="BI316" s="219">
        <f>IF(N316="nulová",J316,0)</f>
        <v>0</v>
      </c>
      <c r="BJ316" s="20" t="s">
        <v>77</v>
      </c>
      <c r="BK316" s="219">
        <f>ROUND(I316*H316,2)</f>
        <v>0</v>
      </c>
      <c r="BL316" s="20" t="s">
        <v>166</v>
      </c>
      <c r="BM316" s="218" t="s">
        <v>3277</v>
      </c>
    </row>
    <row r="317" s="2" customFormat="1" ht="16.5" customHeight="1">
      <c r="A317" s="41"/>
      <c r="B317" s="42"/>
      <c r="C317" s="207" t="s">
        <v>419</v>
      </c>
      <c r="D317" s="207" t="s">
        <v>161</v>
      </c>
      <c r="E317" s="208" t="s">
        <v>944</v>
      </c>
      <c r="F317" s="209" t="s">
        <v>3278</v>
      </c>
      <c r="G317" s="210" t="s">
        <v>235</v>
      </c>
      <c r="H317" s="211">
        <v>1</v>
      </c>
      <c r="I317" s="212"/>
      <c r="J317" s="213">
        <f>ROUND(I317*H317,2)</f>
        <v>0</v>
      </c>
      <c r="K317" s="209" t="s">
        <v>19</v>
      </c>
      <c r="L317" s="47"/>
      <c r="M317" s="214" t="s">
        <v>19</v>
      </c>
      <c r="N317" s="215" t="s">
        <v>40</v>
      </c>
      <c r="O317" s="87"/>
      <c r="P317" s="216">
        <f>O317*H317</f>
        <v>0</v>
      </c>
      <c r="Q317" s="216">
        <v>0</v>
      </c>
      <c r="R317" s="216">
        <f>Q317*H317</f>
        <v>0</v>
      </c>
      <c r="S317" s="216">
        <v>0</v>
      </c>
      <c r="T317" s="217">
        <f>S317*H317</f>
        <v>0</v>
      </c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R317" s="218" t="s">
        <v>166</v>
      </c>
      <c r="AT317" s="218" t="s">
        <v>161</v>
      </c>
      <c r="AU317" s="218" t="s">
        <v>77</v>
      </c>
      <c r="AY317" s="20" t="s">
        <v>159</v>
      </c>
      <c r="BE317" s="219">
        <f>IF(N317="základní",J317,0)</f>
        <v>0</v>
      </c>
      <c r="BF317" s="219">
        <f>IF(N317="snížená",J317,0)</f>
        <v>0</v>
      </c>
      <c r="BG317" s="219">
        <f>IF(N317="zákl. přenesená",J317,0)</f>
        <v>0</v>
      </c>
      <c r="BH317" s="219">
        <f>IF(N317="sníž. přenesená",J317,0)</f>
        <v>0</v>
      </c>
      <c r="BI317" s="219">
        <f>IF(N317="nulová",J317,0)</f>
        <v>0</v>
      </c>
      <c r="BJ317" s="20" t="s">
        <v>77</v>
      </c>
      <c r="BK317" s="219">
        <f>ROUND(I317*H317,2)</f>
        <v>0</v>
      </c>
      <c r="BL317" s="20" t="s">
        <v>166</v>
      </c>
      <c r="BM317" s="218" t="s">
        <v>3279</v>
      </c>
    </row>
    <row r="318" s="2" customFormat="1" ht="16.5" customHeight="1">
      <c r="A318" s="41"/>
      <c r="B318" s="42"/>
      <c r="C318" s="207" t="s">
        <v>1492</v>
      </c>
      <c r="D318" s="207" t="s">
        <v>161</v>
      </c>
      <c r="E318" s="208" t="s">
        <v>954</v>
      </c>
      <c r="F318" s="209" t="s">
        <v>3280</v>
      </c>
      <c r="G318" s="210" t="s">
        <v>235</v>
      </c>
      <c r="H318" s="211">
        <v>1</v>
      </c>
      <c r="I318" s="212"/>
      <c r="J318" s="213">
        <f>ROUND(I318*H318,2)</f>
        <v>0</v>
      </c>
      <c r="K318" s="209" t="s">
        <v>19</v>
      </c>
      <c r="L318" s="47"/>
      <c r="M318" s="284" t="s">
        <v>19</v>
      </c>
      <c r="N318" s="285" t="s">
        <v>40</v>
      </c>
      <c r="O318" s="282"/>
      <c r="P318" s="286">
        <f>O318*H318</f>
        <v>0</v>
      </c>
      <c r="Q318" s="286">
        <v>0</v>
      </c>
      <c r="R318" s="286">
        <f>Q318*H318</f>
        <v>0</v>
      </c>
      <c r="S318" s="286">
        <v>0</v>
      </c>
      <c r="T318" s="287">
        <f>S318*H318</f>
        <v>0</v>
      </c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R318" s="218" t="s">
        <v>166</v>
      </c>
      <c r="AT318" s="218" t="s">
        <v>161</v>
      </c>
      <c r="AU318" s="218" t="s">
        <v>77</v>
      </c>
      <c r="AY318" s="20" t="s">
        <v>159</v>
      </c>
      <c r="BE318" s="219">
        <f>IF(N318="základní",J318,0)</f>
        <v>0</v>
      </c>
      <c r="BF318" s="219">
        <f>IF(N318="snížená",J318,0)</f>
        <v>0</v>
      </c>
      <c r="BG318" s="219">
        <f>IF(N318="zákl. přenesená",J318,0)</f>
        <v>0</v>
      </c>
      <c r="BH318" s="219">
        <f>IF(N318="sníž. přenesená",J318,0)</f>
        <v>0</v>
      </c>
      <c r="BI318" s="219">
        <f>IF(N318="nulová",J318,0)</f>
        <v>0</v>
      </c>
      <c r="BJ318" s="20" t="s">
        <v>77</v>
      </c>
      <c r="BK318" s="219">
        <f>ROUND(I318*H318,2)</f>
        <v>0</v>
      </c>
      <c r="BL318" s="20" t="s">
        <v>166</v>
      </c>
      <c r="BM318" s="218" t="s">
        <v>3281</v>
      </c>
    </row>
    <row r="319" s="2" customFormat="1" ht="6.96" customHeight="1">
      <c r="A319" s="41"/>
      <c r="B319" s="62"/>
      <c r="C319" s="63"/>
      <c r="D319" s="63"/>
      <c r="E319" s="63"/>
      <c r="F319" s="63"/>
      <c r="G319" s="63"/>
      <c r="H319" s="63"/>
      <c r="I319" s="63"/>
      <c r="J319" s="63"/>
      <c r="K319" s="63"/>
      <c r="L319" s="47"/>
      <c r="M319" s="41"/>
      <c r="O319" s="41"/>
      <c r="P319" s="41"/>
      <c r="Q319" s="41"/>
      <c r="R319" s="41"/>
      <c r="S319" s="41"/>
      <c r="T319" s="41"/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</row>
  </sheetData>
  <sheetProtection sheet="1" autoFilter="0" formatColumns="0" formatRows="0" objects="1" scenarios="1" spinCount="100000" saltValue="gz0yXGhm0g0MHDzy0HLJgMDqsI+rPD4w8QK67V0rTMLv9ukjjAMR9M9QzBcMK9u0DjsxPSsa712JTG6+PUE2PQ==" hashValue="OAZuozrY9sZI6oFVhHZyFbR0CzHS1R8D65OvgfburWWenjbGqcRt+gC7L5BR53siep6TmCS2ABbgabwh0MA8tA==" algorithmName="SHA-512" password="CC35"/>
  <autoFilter ref="C91:K318"/>
  <mergeCells count="9">
    <mergeCell ref="E7:H7"/>
    <mergeCell ref="E9:H9"/>
    <mergeCell ref="E18:H18"/>
    <mergeCell ref="E27:H27"/>
    <mergeCell ref="E48:H48"/>
    <mergeCell ref="E50:H50"/>
    <mergeCell ref="E82:H82"/>
    <mergeCell ref="E84:H8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97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79</v>
      </c>
    </row>
    <row r="4" s="1" customFormat="1" ht="24.96" customHeight="1">
      <c r="B4" s="23"/>
      <c r="D4" s="133" t="s">
        <v>104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Domov pro seniory Náměšť nad Oslavou - úspory energií-revize 1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105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3282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29. 4. 2024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">
        <v>19</v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">
        <v>22</v>
      </c>
      <c r="F15" s="41"/>
      <c r="G15" s="41"/>
      <c r="H15" s="41"/>
      <c r="I15" s="135" t="s">
        <v>27</v>
      </c>
      <c r="J15" s="139" t="s">
        <v>19</v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28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27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30</v>
      </c>
      <c r="E20" s="41"/>
      <c r="F20" s="41"/>
      <c r="G20" s="41"/>
      <c r="H20" s="41"/>
      <c r="I20" s="135" t="s">
        <v>26</v>
      </c>
      <c r="J20" s="139" t="s">
        <v>19</v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">
        <v>22</v>
      </c>
      <c r="F21" s="41"/>
      <c r="G21" s="41"/>
      <c r="H21" s="41"/>
      <c r="I21" s="135" t="s">
        <v>27</v>
      </c>
      <c r="J21" s="139" t="s">
        <v>19</v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32</v>
      </c>
      <c r="E23" s="41"/>
      <c r="F23" s="41"/>
      <c r="G23" s="41"/>
      <c r="H23" s="41"/>
      <c r="I23" s="135" t="s">
        <v>26</v>
      </c>
      <c r="J23" s="139" t="s">
        <v>19</v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">
        <v>22</v>
      </c>
      <c r="F24" s="41"/>
      <c r="G24" s="41"/>
      <c r="H24" s="41"/>
      <c r="I24" s="135" t="s">
        <v>27</v>
      </c>
      <c r="J24" s="139" t="s">
        <v>19</v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33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35</v>
      </c>
      <c r="E30" s="41"/>
      <c r="F30" s="41"/>
      <c r="G30" s="41"/>
      <c r="H30" s="41"/>
      <c r="I30" s="41"/>
      <c r="J30" s="147">
        <f>ROUND(J91,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37</v>
      </c>
      <c r="G32" s="41"/>
      <c r="H32" s="41"/>
      <c r="I32" s="148" t="s">
        <v>36</v>
      </c>
      <c r="J32" s="148" t="s">
        <v>38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39</v>
      </c>
      <c r="E33" s="135" t="s">
        <v>40</v>
      </c>
      <c r="F33" s="150">
        <f>ROUND((SUM(BE91:BE181)),  2)</f>
        <v>0</v>
      </c>
      <c r="G33" s="41"/>
      <c r="H33" s="41"/>
      <c r="I33" s="151">
        <v>0.20999999999999999</v>
      </c>
      <c r="J33" s="150">
        <f>ROUND(((SUM(BE91:BE181))*I33),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41</v>
      </c>
      <c r="F34" s="150">
        <f>ROUND((SUM(BF91:BF181)),  2)</f>
        <v>0</v>
      </c>
      <c r="G34" s="41"/>
      <c r="H34" s="41"/>
      <c r="I34" s="151">
        <v>0.12</v>
      </c>
      <c r="J34" s="150">
        <f>ROUND(((SUM(BF91:BF181))*I34),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42</v>
      </c>
      <c r="F35" s="150">
        <f>ROUND((SUM(BG91:BG181)),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43</v>
      </c>
      <c r="F36" s="150">
        <f>ROUND((SUM(BH91:BH181)),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44</v>
      </c>
      <c r="F37" s="150">
        <f>ROUND((SUM(BI91:BI181)),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45</v>
      </c>
      <c r="E39" s="154"/>
      <c r="F39" s="154"/>
      <c r="G39" s="155" t="s">
        <v>46</v>
      </c>
      <c r="H39" s="156" t="s">
        <v>47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107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Domov pro seniory Náměšť nad Oslavou - úspory energií-revize 1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105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07 - FVE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29. 4. 2024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 xml:space="preserve"> </v>
      </c>
      <c r="G54" s="43"/>
      <c r="H54" s="43"/>
      <c r="I54" s="35" t="s">
        <v>30</v>
      </c>
      <c r="J54" s="39" t="str">
        <f>E21</f>
        <v xml:space="preserve"> 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28</v>
      </c>
      <c r="D55" s="43"/>
      <c r="E55" s="43"/>
      <c r="F55" s="30" t="str">
        <f>IF(E18="","",E18)</f>
        <v>Vyplň údaj</v>
      </c>
      <c r="G55" s="43"/>
      <c r="H55" s="43"/>
      <c r="I55" s="35" t="s">
        <v>32</v>
      </c>
      <c r="J55" s="39" t="str">
        <f>E24</f>
        <v xml:space="preserve"> 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108</v>
      </c>
      <c r="D57" s="165"/>
      <c r="E57" s="165"/>
      <c r="F57" s="165"/>
      <c r="G57" s="165"/>
      <c r="H57" s="165"/>
      <c r="I57" s="165"/>
      <c r="J57" s="166" t="s">
        <v>109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67</v>
      </c>
      <c r="D59" s="43"/>
      <c r="E59" s="43"/>
      <c r="F59" s="43"/>
      <c r="G59" s="43"/>
      <c r="H59" s="43"/>
      <c r="I59" s="43"/>
      <c r="J59" s="105">
        <f>J91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110</v>
      </c>
    </row>
    <row r="60" s="9" customFormat="1" ht="24.96" customHeight="1">
      <c r="A60" s="9"/>
      <c r="B60" s="168"/>
      <c r="C60" s="169"/>
      <c r="D60" s="170" t="s">
        <v>3283</v>
      </c>
      <c r="E60" s="171"/>
      <c r="F60" s="171"/>
      <c r="G60" s="171"/>
      <c r="H60" s="171"/>
      <c r="I60" s="171"/>
      <c r="J60" s="172">
        <f>J92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3284</v>
      </c>
      <c r="E61" s="177"/>
      <c r="F61" s="177"/>
      <c r="G61" s="177"/>
      <c r="H61" s="177"/>
      <c r="I61" s="177"/>
      <c r="J61" s="178">
        <f>J93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3285</v>
      </c>
      <c r="E62" s="177"/>
      <c r="F62" s="177"/>
      <c r="G62" s="177"/>
      <c r="H62" s="177"/>
      <c r="I62" s="177"/>
      <c r="J62" s="178">
        <f>J116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3286</v>
      </c>
      <c r="E63" s="177"/>
      <c r="F63" s="177"/>
      <c r="G63" s="177"/>
      <c r="H63" s="177"/>
      <c r="I63" s="177"/>
      <c r="J63" s="178">
        <f>J122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3287</v>
      </c>
      <c r="E64" s="177"/>
      <c r="F64" s="177"/>
      <c r="G64" s="177"/>
      <c r="H64" s="177"/>
      <c r="I64" s="177"/>
      <c r="J64" s="178">
        <f>J128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8"/>
      <c r="C65" s="169"/>
      <c r="D65" s="170" t="s">
        <v>3288</v>
      </c>
      <c r="E65" s="171"/>
      <c r="F65" s="171"/>
      <c r="G65" s="171"/>
      <c r="H65" s="171"/>
      <c r="I65" s="171"/>
      <c r="J65" s="172">
        <f>J137</f>
        <v>0</v>
      </c>
      <c r="K65" s="169"/>
      <c r="L65" s="173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68"/>
      <c r="C66" s="169"/>
      <c r="D66" s="170" t="s">
        <v>3289</v>
      </c>
      <c r="E66" s="171"/>
      <c r="F66" s="171"/>
      <c r="G66" s="171"/>
      <c r="H66" s="171"/>
      <c r="I66" s="171"/>
      <c r="J66" s="172">
        <f>J144</f>
        <v>0</v>
      </c>
      <c r="K66" s="169"/>
      <c r="L66" s="173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74"/>
      <c r="C67" s="175"/>
      <c r="D67" s="176" t="s">
        <v>3290</v>
      </c>
      <c r="E67" s="177"/>
      <c r="F67" s="177"/>
      <c r="G67" s="177"/>
      <c r="H67" s="177"/>
      <c r="I67" s="177"/>
      <c r="J67" s="178">
        <f>J145</f>
        <v>0</v>
      </c>
      <c r="K67" s="175"/>
      <c r="L67" s="17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4"/>
      <c r="C68" s="175"/>
      <c r="D68" s="176" t="s">
        <v>3291</v>
      </c>
      <c r="E68" s="177"/>
      <c r="F68" s="177"/>
      <c r="G68" s="177"/>
      <c r="H68" s="177"/>
      <c r="I68" s="177"/>
      <c r="J68" s="178">
        <f>J158</f>
        <v>0</v>
      </c>
      <c r="K68" s="175"/>
      <c r="L68" s="17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68"/>
      <c r="C69" s="169"/>
      <c r="D69" s="170" t="s">
        <v>3292</v>
      </c>
      <c r="E69" s="171"/>
      <c r="F69" s="171"/>
      <c r="G69" s="171"/>
      <c r="H69" s="171"/>
      <c r="I69" s="171"/>
      <c r="J69" s="172">
        <f>J173</f>
        <v>0</v>
      </c>
      <c r="K69" s="169"/>
      <c r="L69" s="17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74"/>
      <c r="C70" s="175"/>
      <c r="D70" s="176" t="s">
        <v>3293</v>
      </c>
      <c r="E70" s="177"/>
      <c r="F70" s="177"/>
      <c r="G70" s="177"/>
      <c r="H70" s="177"/>
      <c r="I70" s="177"/>
      <c r="J70" s="178">
        <f>J174</f>
        <v>0</v>
      </c>
      <c r="K70" s="175"/>
      <c r="L70" s="179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4"/>
      <c r="C71" s="175"/>
      <c r="D71" s="176" t="s">
        <v>3294</v>
      </c>
      <c r="E71" s="177"/>
      <c r="F71" s="177"/>
      <c r="G71" s="177"/>
      <c r="H71" s="177"/>
      <c r="I71" s="177"/>
      <c r="J71" s="178">
        <f>J178</f>
        <v>0</v>
      </c>
      <c r="K71" s="175"/>
      <c r="L71" s="179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3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62"/>
      <c r="C73" s="63"/>
      <c r="D73" s="63"/>
      <c r="E73" s="63"/>
      <c r="F73" s="63"/>
      <c r="G73" s="63"/>
      <c r="H73" s="63"/>
      <c r="I73" s="63"/>
      <c r="J73" s="63"/>
      <c r="K73" s="63"/>
      <c r="L73" s="13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7" s="2" customFormat="1" ht="6.96" customHeight="1">
      <c r="A77" s="41"/>
      <c r="B77" s="64"/>
      <c r="C77" s="65"/>
      <c r="D77" s="65"/>
      <c r="E77" s="65"/>
      <c r="F77" s="65"/>
      <c r="G77" s="65"/>
      <c r="H77" s="65"/>
      <c r="I77" s="65"/>
      <c r="J77" s="65"/>
      <c r="K77" s="65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24.96" customHeight="1">
      <c r="A78" s="41"/>
      <c r="B78" s="42"/>
      <c r="C78" s="26" t="s">
        <v>144</v>
      </c>
      <c r="D78" s="43"/>
      <c r="E78" s="43"/>
      <c r="F78" s="43"/>
      <c r="G78" s="43"/>
      <c r="H78" s="43"/>
      <c r="I78" s="43"/>
      <c r="J78" s="43"/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16</v>
      </c>
      <c r="D80" s="43"/>
      <c r="E80" s="43"/>
      <c r="F80" s="43"/>
      <c r="G80" s="43"/>
      <c r="H80" s="43"/>
      <c r="I80" s="43"/>
      <c r="J80" s="43"/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6.5" customHeight="1">
      <c r="A81" s="41"/>
      <c r="B81" s="42"/>
      <c r="C81" s="43"/>
      <c r="D81" s="43"/>
      <c r="E81" s="163" t="str">
        <f>E7</f>
        <v>Domov pro seniory Náměšť nad Oslavou - úspory energií-revize 1</v>
      </c>
      <c r="F81" s="35"/>
      <c r="G81" s="35"/>
      <c r="H81" s="35"/>
      <c r="I81" s="43"/>
      <c r="J81" s="43"/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5" t="s">
        <v>105</v>
      </c>
      <c r="D82" s="43"/>
      <c r="E82" s="43"/>
      <c r="F82" s="43"/>
      <c r="G82" s="43"/>
      <c r="H82" s="43"/>
      <c r="I82" s="43"/>
      <c r="J82" s="43"/>
      <c r="K82" s="4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6.5" customHeight="1">
      <c r="A83" s="41"/>
      <c r="B83" s="42"/>
      <c r="C83" s="43"/>
      <c r="D83" s="43"/>
      <c r="E83" s="72" t="str">
        <f>E9</f>
        <v>07 - FVE</v>
      </c>
      <c r="F83" s="43"/>
      <c r="G83" s="43"/>
      <c r="H83" s="43"/>
      <c r="I83" s="43"/>
      <c r="J83" s="43"/>
      <c r="K83" s="43"/>
      <c r="L83" s="13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6.96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3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2" customHeight="1">
      <c r="A85" s="41"/>
      <c r="B85" s="42"/>
      <c r="C85" s="35" t="s">
        <v>21</v>
      </c>
      <c r="D85" s="43"/>
      <c r="E85" s="43"/>
      <c r="F85" s="30" t="str">
        <f>F12</f>
        <v xml:space="preserve"> </v>
      </c>
      <c r="G85" s="43"/>
      <c r="H85" s="43"/>
      <c r="I85" s="35" t="s">
        <v>23</v>
      </c>
      <c r="J85" s="75" t="str">
        <f>IF(J12="","",J12)</f>
        <v>29. 4. 2024</v>
      </c>
      <c r="K85" s="43"/>
      <c r="L85" s="13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6.96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3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5.15" customHeight="1">
      <c r="A87" s="41"/>
      <c r="B87" s="42"/>
      <c r="C87" s="35" t="s">
        <v>25</v>
      </c>
      <c r="D87" s="43"/>
      <c r="E87" s="43"/>
      <c r="F87" s="30" t="str">
        <f>E15</f>
        <v xml:space="preserve"> </v>
      </c>
      <c r="G87" s="43"/>
      <c r="H87" s="43"/>
      <c r="I87" s="35" t="s">
        <v>30</v>
      </c>
      <c r="J87" s="39" t="str">
        <f>E21</f>
        <v xml:space="preserve"> </v>
      </c>
      <c r="K87" s="43"/>
      <c r="L87" s="13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5.15" customHeight="1">
      <c r="A88" s="41"/>
      <c r="B88" s="42"/>
      <c r="C88" s="35" t="s">
        <v>28</v>
      </c>
      <c r="D88" s="43"/>
      <c r="E88" s="43"/>
      <c r="F88" s="30" t="str">
        <f>IF(E18="","",E18)</f>
        <v>Vyplň údaj</v>
      </c>
      <c r="G88" s="43"/>
      <c r="H88" s="43"/>
      <c r="I88" s="35" t="s">
        <v>32</v>
      </c>
      <c r="J88" s="39" t="str">
        <f>E24</f>
        <v xml:space="preserve"> </v>
      </c>
      <c r="K88" s="43"/>
      <c r="L88" s="13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0.32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3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11" customFormat="1" ht="29.28" customHeight="1">
      <c r="A90" s="180"/>
      <c r="B90" s="181"/>
      <c r="C90" s="182" t="s">
        <v>145</v>
      </c>
      <c r="D90" s="183" t="s">
        <v>54</v>
      </c>
      <c r="E90" s="183" t="s">
        <v>50</v>
      </c>
      <c r="F90" s="183" t="s">
        <v>51</v>
      </c>
      <c r="G90" s="183" t="s">
        <v>146</v>
      </c>
      <c r="H90" s="183" t="s">
        <v>147</v>
      </c>
      <c r="I90" s="183" t="s">
        <v>148</v>
      </c>
      <c r="J90" s="183" t="s">
        <v>109</v>
      </c>
      <c r="K90" s="184" t="s">
        <v>149</v>
      </c>
      <c r="L90" s="185"/>
      <c r="M90" s="95" t="s">
        <v>19</v>
      </c>
      <c r="N90" s="96" t="s">
        <v>39</v>
      </c>
      <c r="O90" s="96" t="s">
        <v>150</v>
      </c>
      <c r="P90" s="96" t="s">
        <v>151</v>
      </c>
      <c r="Q90" s="96" t="s">
        <v>152</v>
      </c>
      <c r="R90" s="96" t="s">
        <v>153</v>
      </c>
      <c r="S90" s="96" t="s">
        <v>154</v>
      </c>
      <c r="T90" s="97" t="s">
        <v>155</v>
      </c>
      <c r="U90" s="180"/>
      <c r="V90" s="180"/>
      <c r="W90" s="180"/>
      <c r="X90" s="180"/>
      <c r="Y90" s="180"/>
      <c r="Z90" s="180"/>
      <c r="AA90" s="180"/>
      <c r="AB90" s="180"/>
      <c r="AC90" s="180"/>
      <c r="AD90" s="180"/>
      <c r="AE90" s="180"/>
    </row>
    <row r="91" s="2" customFormat="1" ht="22.8" customHeight="1">
      <c r="A91" s="41"/>
      <c r="B91" s="42"/>
      <c r="C91" s="102" t="s">
        <v>156</v>
      </c>
      <c r="D91" s="43"/>
      <c r="E91" s="43"/>
      <c r="F91" s="43"/>
      <c r="G91" s="43"/>
      <c r="H91" s="43"/>
      <c r="I91" s="43"/>
      <c r="J91" s="186">
        <f>BK91</f>
        <v>0</v>
      </c>
      <c r="K91" s="43"/>
      <c r="L91" s="47"/>
      <c r="M91" s="98"/>
      <c r="N91" s="187"/>
      <c r="O91" s="99"/>
      <c r="P91" s="188">
        <f>P92+P137+P144+P173</f>
        <v>0</v>
      </c>
      <c r="Q91" s="99"/>
      <c r="R91" s="188">
        <f>R92+R137+R144+R173</f>
        <v>5.3476400000000002</v>
      </c>
      <c r="S91" s="99"/>
      <c r="T91" s="189">
        <f>T92+T137+T144+T173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68</v>
      </c>
      <c r="AU91" s="20" t="s">
        <v>110</v>
      </c>
      <c r="BK91" s="190">
        <f>BK92+BK137+BK144+BK173</f>
        <v>0</v>
      </c>
    </row>
    <row r="92" s="12" customFormat="1" ht="25.92" customHeight="1">
      <c r="A92" s="12"/>
      <c r="B92" s="191"/>
      <c r="C92" s="192"/>
      <c r="D92" s="193" t="s">
        <v>68</v>
      </c>
      <c r="E92" s="194" t="s">
        <v>316</v>
      </c>
      <c r="F92" s="194" t="s">
        <v>3295</v>
      </c>
      <c r="G92" s="192"/>
      <c r="H92" s="192"/>
      <c r="I92" s="195"/>
      <c r="J92" s="196">
        <f>BK92</f>
        <v>0</v>
      </c>
      <c r="K92" s="192"/>
      <c r="L92" s="197"/>
      <c r="M92" s="198"/>
      <c r="N92" s="199"/>
      <c r="O92" s="199"/>
      <c r="P92" s="200">
        <f>P93+P116+P122+P128</f>
        <v>0</v>
      </c>
      <c r="Q92" s="199"/>
      <c r="R92" s="200">
        <f>R93+R116+R122+R128</f>
        <v>3.2652000000000005</v>
      </c>
      <c r="S92" s="199"/>
      <c r="T92" s="201">
        <f>T93+T116+T122+T128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2" t="s">
        <v>77</v>
      </c>
      <c r="AT92" s="203" t="s">
        <v>68</v>
      </c>
      <c r="AU92" s="203" t="s">
        <v>69</v>
      </c>
      <c r="AY92" s="202" t="s">
        <v>159</v>
      </c>
      <c r="BK92" s="204">
        <f>BK93+BK116+BK122+BK128</f>
        <v>0</v>
      </c>
    </row>
    <row r="93" s="12" customFormat="1" ht="22.8" customHeight="1">
      <c r="A93" s="12"/>
      <c r="B93" s="191"/>
      <c r="C93" s="192"/>
      <c r="D93" s="193" t="s">
        <v>68</v>
      </c>
      <c r="E93" s="205" t="s">
        <v>3296</v>
      </c>
      <c r="F93" s="205" t="s">
        <v>3297</v>
      </c>
      <c r="G93" s="192"/>
      <c r="H93" s="192"/>
      <c r="I93" s="195"/>
      <c r="J93" s="206">
        <f>BK93</f>
        <v>0</v>
      </c>
      <c r="K93" s="192"/>
      <c r="L93" s="197"/>
      <c r="M93" s="198"/>
      <c r="N93" s="199"/>
      <c r="O93" s="199"/>
      <c r="P93" s="200">
        <f>SUM(P94:P115)</f>
        <v>0</v>
      </c>
      <c r="Q93" s="199"/>
      <c r="R93" s="200">
        <f>SUM(R94:R115)</f>
        <v>3.0392000000000006</v>
      </c>
      <c r="S93" s="199"/>
      <c r="T93" s="201">
        <f>SUM(T94:T115)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2" t="s">
        <v>77</v>
      </c>
      <c r="AT93" s="203" t="s">
        <v>68</v>
      </c>
      <c r="AU93" s="203" t="s">
        <v>77</v>
      </c>
      <c r="AY93" s="202" t="s">
        <v>159</v>
      </c>
      <c r="BK93" s="204">
        <f>SUM(BK94:BK115)</f>
        <v>0</v>
      </c>
    </row>
    <row r="94" s="2" customFormat="1" ht="24.15" customHeight="1">
      <c r="A94" s="41"/>
      <c r="B94" s="42"/>
      <c r="C94" s="207" t="s">
        <v>77</v>
      </c>
      <c r="D94" s="207" t="s">
        <v>161</v>
      </c>
      <c r="E94" s="208" t="s">
        <v>3298</v>
      </c>
      <c r="F94" s="209" t="s">
        <v>3299</v>
      </c>
      <c r="G94" s="210" t="s">
        <v>251</v>
      </c>
      <c r="H94" s="211">
        <v>240</v>
      </c>
      <c r="I94" s="212"/>
      <c r="J94" s="213">
        <f>ROUND(I94*H94,2)</f>
        <v>0</v>
      </c>
      <c r="K94" s="209" t="s">
        <v>19</v>
      </c>
      <c r="L94" s="47"/>
      <c r="M94" s="214" t="s">
        <v>19</v>
      </c>
      <c r="N94" s="215" t="s">
        <v>40</v>
      </c>
      <c r="O94" s="87"/>
      <c r="P94" s="216">
        <f>O94*H94</f>
        <v>0</v>
      </c>
      <c r="Q94" s="216">
        <v>0</v>
      </c>
      <c r="R94" s="216">
        <f>Q94*H94</f>
        <v>0</v>
      </c>
      <c r="S94" s="216">
        <v>0</v>
      </c>
      <c r="T94" s="217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18" t="s">
        <v>520</v>
      </c>
      <c r="AT94" s="218" t="s">
        <v>161</v>
      </c>
      <c r="AU94" s="218" t="s">
        <v>79</v>
      </c>
      <c r="AY94" s="20" t="s">
        <v>159</v>
      </c>
      <c r="BE94" s="219">
        <f>IF(N94="základní",J94,0)</f>
        <v>0</v>
      </c>
      <c r="BF94" s="219">
        <f>IF(N94="snížená",J94,0)</f>
        <v>0</v>
      </c>
      <c r="BG94" s="219">
        <f>IF(N94="zákl. přenesená",J94,0)</f>
        <v>0</v>
      </c>
      <c r="BH94" s="219">
        <f>IF(N94="sníž. přenesená",J94,0)</f>
        <v>0</v>
      </c>
      <c r="BI94" s="219">
        <f>IF(N94="nulová",J94,0)</f>
        <v>0</v>
      </c>
      <c r="BJ94" s="20" t="s">
        <v>77</v>
      </c>
      <c r="BK94" s="219">
        <f>ROUND(I94*H94,2)</f>
        <v>0</v>
      </c>
      <c r="BL94" s="20" t="s">
        <v>520</v>
      </c>
      <c r="BM94" s="218" t="s">
        <v>3300</v>
      </c>
    </row>
    <row r="95" s="2" customFormat="1" ht="16.5" customHeight="1">
      <c r="A95" s="41"/>
      <c r="B95" s="42"/>
      <c r="C95" s="258" t="s">
        <v>79</v>
      </c>
      <c r="D95" s="258" t="s">
        <v>316</v>
      </c>
      <c r="E95" s="259" t="s">
        <v>3301</v>
      </c>
      <c r="F95" s="260" t="s">
        <v>3302</v>
      </c>
      <c r="G95" s="261" t="s">
        <v>251</v>
      </c>
      <c r="H95" s="262">
        <v>240</v>
      </c>
      <c r="I95" s="263"/>
      <c r="J95" s="264">
        <f>ROUND(I95*H95,2)</f>
        <v>0</v>
      </c>
      <c r="K95" s="260" t="s">
        <v>19</v>
      </c>
      <c r="L95" s="265"/>
      <c r="M95" s="266" t="s">
        <v>19</v>
      </c>
      <c r="N95" s="267" t="s">
        <v>40</v>
      </c>
      <c r="O95" s="87"/>
      <c r="P95" s="216">
        <f>O95*H95</f>
        <v>0</v>
      </c>
      <c r="Q95" s="216">
        <v>6.9999999999999994E-05</v>
      </c>
      <c r="R95" s="216">
        <f>Q95*H95</f>
        <v>0.016799999999999999</v>
      </c>
      <c r="S95" s="216">
        <v>0</v>
      </c>
      <c r="T95" s="217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18" t="s">
        <v>969</v>
      </c>
      <c r="AT95" s="218" t="s">
        <v>316</v>
      </c>
      <c r="AU95" s="218" t="s">
        <v>79</v>
      </c>
      <c r="AY95" s="20" t="s">
        <v>159</v>
      </c>
      <c r="BE95" s="219">
        <f>IF(N95="základní",J95,0)</f>
        <v>0</v>
      </c>
      <c r="BF95" s="219">
        <f>IF(N95="snížená",J95,0)</f>
        <v>0</v>
      </c>
      <c r="BG95" s="219">
        <f>IF(N95="zákl. přenesená",J95,0)</f>
        <v>0</v>
      </c>
      <c r="BH95" s="219">
        <f>IF(N95="sníž. přenesená",J95,0)</f>
        <v>0</v>
      </c>
      <c r="BI95" s="219">
        <f>IF(N95="nulová",J95,0)</f>
        <v>0</v>
      </c>
      <c r="BJ95" s="20" t="s">
        <v>77</v>
      </c>
      <c r="BK95" s="219">
        <f>ROUND(I95*H95,2)</f>
        <v>0</v>
      </c>
      <c r="BL95" s="20" t="s">
        <v>969</v>
      </c>
      <c r="BM95" s="218" t="s">
        <v>3303</v>
      </c>
    </row>
    <row r="96" s="2" customFormat="1" ht="16.5" customHeight="1">
      <c r="A96" s="41"/>
      <c r="B96" s="42"/>
      <c r="C96" s="207" t="s">
        <v>194</v>
      </c>
      <c r="D96" s="207" t="s">
        <v>161</v>
      </c>
      <c r="E96" s="208" t="s">
        <v>3304</v>
      </c>
      <c r="F96" s="209" t="s">
        <v>3305</v>
      </c>
      <c r="G96" s="210" t="s">
        <v>251</v>
      </c>
      <c r="H96" s="211">
        <v>20</v>
      </c>
      <c r="I96" s="212"/>
      <c r="J96" s="213">
        <f>ROUND(I96*H96,2)</f>
        <v>0</v>
      </c>
      <c r="K96" s="209" t="s">
        <v>19</v>
      </c>
      <c r="L96" s="47"/>
      <c r="M96" s="214" t="s">
        <v>19</v>
      </c>
      <c r="N96" s="215" t="s">
        <v>40</v>
      </c>
      <c r="O96" s="87"/>
      <c r="P96" s="216">
        <f>O96*H96</f>
        <v>0</v>
      </c>
      <c r="Q96" s="216">
        <v>0</v>
      </c>
      <c r="R96" s="216">
        <f>Q96*H96</f>
        <v>0</v>
      </c>
      <c r="S96" s="216">
        <v>0</v>
      </c>
      <c r="T96" s="217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18" t="s">
        <v>520</v>
      </c>
      <c r="AT96" s="218" t="s">
        <v>161</v>
      </c>
      <c r="AU96" s="218" t="s">
        <v>79</v>
      </c>
      <c r="AY96" s="20" t="s">
        <v>159</v>
      </c>
      <c r="BE96" s="219">
        <f>IF(N96="základní",J96,0)</f>
        <v>0</v>
      </c>
      <c r="BF96" s="219">
        <f>IF(N96="snížená",J96,0)</f>
        <v>0</v>
      </c>
      <c r="BG96" s="219">
        <f>IF(N96="zákl. přenesená",J96,0)</f>
        <v>0</v>
      </c>
      <c r="BH96" s="219">
        <f>IF(N96="sníž. přenesená",J96,0)</f>
        <v>0</v>
      </c>
      <c r="BI96" s="219">
        <f>IF(N96="nulová",J96,0)</f>
        <v>0</v>
      </c>
      <c r="BJ96" s="20" t="s">
        <v>77</v>
      </c>
      <c r="BK96" s="219">
        <f>ROUND(I96*H96,2)</f>
        <v>0</v>
      </c>
      <c r="BL96" s="20" t="s">
        <v>520</v>
      </c>
      <c r="BM96" s="218" t="s">
        <v>3306</v>
      </c>
    </row>
    <row r="97" s="2" customFormat="1" ht="16.5" customHeight="1">
      <c r="A97" s="41"/>
      <c r="B97" s="42"/>
      <c r="C97" s="258" t="s">
        <v>166</v>
      </c>
      <c r="D97" s="258" t="s">
        <v>316</v>
      </c>
      <c r="E97" s="259" t="s">
        <v>3307</v>
      </c>
      <c r="F97" s="260" t="s">
        <v>3308</v>
      </c>
      <c r="G97" s="261" t="s">
        <v>251</v>
      </c>
      <c r="H97" s="262">
        <v>20</v>
      </c>
      <c r="I97" s="263"/>
      <c r="J97" s="264">
        <f>ROUND(I97*H97,2)</f>
        <v>0</v>
      </c>
      <c r="K97" s="260" t="s">
        <v>19</v>
      </c>
      <c r="L97" s="265"/>
      <c r="M97" s="266" t="s">
        <v>19</v>
      </c>
      <c r="N97" s="267" t="s">
        <v>40</v>
      </c>
      <c r="O97" s="87"/>
      <c r="P97" s="216">
        <f>O97*H97</f>
        <v>0</v>
      </c>
      <c r="Q97" s="216">
        <v>0.00052999999999999998</v>
      </c>
      <c r="R97" s="216">
        <f>Q97*H97</f>
        <v>0.0106</v>
      </c>
      <c r="S97" s="216">
        <v>0</v>
      </c>
      <c r="T97" s="217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18" t="s">
        <v>969</v>
      </c>
      <c r="AT97" s="218" t="s">
        <v>316</v>
      </c>
      <c r="AU97" s="218" t="s">
        <v>79</v>
      </c>
      <c r="AY97" s="20" t="s">
        <v>159</v>
      </c>
      <c r="BE97" s="219">
        <f>IF(N97="základní",J97,0)</f>
        <v>0</v>
      </c>
      <c r="BF97" s="219">
        <f>IF(N97="snížená",J97,0)</f>
        <v>0</v>
      </c>
      <c r="BG97" s="219">
        <f>IF(N97="zákl. přenesená",J97,0)</f>
        <v>0</v>
      </c>
      <c r="BH97" s="219">
        <f>IF(N97="sníž. přenesená",J97,0)</f>
        <v>0</v>
      </c>
      <c r="BI97" s="219">
        <f>IF(N97="nulová",J97,0)</f>
        <v>0</v>
      </c>
      <c r="BJ97" s="20" t="s">
        <v>77</v>
      </c>
      <c r="BK97" s="219">
        <f>ROUND(I97*H97,2)</f>
        <v>0</v>
      </c>
      <c r="BL97" s="20" t="s">
        <v>969</v>
      </c>
      <c r="BM97" s="218" t="s">
        <v>3309</v>
      </c>
    </row>
    <row r="98" s="2" customFormat="1" ht="16.5" customHeight="1">
      <c r="A98" s="41"/>
      <c r="B98" s="42"/>
      <c r="C98" s="207" t="s">
        <v>206</v>
      </c>
      <c r="D98" s="207" t="s">
        <v>161</v>
      </c>
      <c r="E98" s="208" t="s">
        <v>3310</v>
      </c>
      <c r="F98" s="209" t="s">
        <v>3311</v>
      </c>
      <c r="G98" s="210" t="s">
        <v>251</v>
      </c>
      <c r="H98" s="211">
        <v>3200</v>
      </c>
      <c r="I98" s="212"/>
      <c r="J98" s="213">
        <f>ROUND(I98*H98,2)</f>
        <v>0</v>
      </c>
      <c r="K98" s="209" t="s">
        <v>19</v>
      </c>
      <c r="L98" s="47"/>
      <c r="M98" s="214" t="s">
        <v>19</v>
      </c>
      <c r="N98" s="215" t="s">
        <v>40</v>
      </c>
      <c r="O98" s="87"/>
      <c r="P98" s="216">
        <f>O98*H98</f>
        <v>0</v>
      </c>
      <c r="Q98" s="216">
        <v>0</v>
      </c>
      <c r="R98" s="216">
        <f>Q98*H98</f>
        <v>0</v>
      </c>
      <c r="S98" s="216">
        <v>0</v>
      </c>
      <c r="T98" s="217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18" t="s">
        <v>520</v>
      </c>
      <c r="AT98" s="218" t="s">
        <v>161</v>
      </c>
      <c r="AU98" s="218" t="s">
        <v>79</v>
      </c>
      <c r="AY98" s="20" t="s">
        <v>159</v>
      </c>
      <c r="BE98" s="219">
        <f>IF(N98="základní",J98,0)</f>
        <v>0</v>
      </c>
      <c r="BF98" s="219">
        <f>IF(N98="snížená",J98,0)</f>
        <v>0</v>
      </c>
      <c r="BG98" s="219">
        <f>IF(N98="zákl. přenesená",J98,0)</f>
        <v>0</v>
      </c>
      <c r="BH98" s="219">
        <f>IF(N98="sníž. přenesená",J98,0)</f>
        <v>0</v>
      </c>
      <c r="BI98" s="219">
        <f>IF(N98="nulová",J98,0)</f>
        <v>0</v>
      </c>
      <c r="BJ98" s="20" t="s">
        <v>77</v>
      </c>
      <c r="BK98" s="219">
        <f>ROUND(I98*H98,2)</f>
        <v>0</v>
      </c>
      <c r="BL98" s="20" t="s">
        <v>520</v>
      </c>
      <c r="BM98" s="218" t="s">
        <v>3312</v>
      </c>
    </row>
    <row r="99" s="2" customFormat="1" ht="16.5" customHeight="1">
      <c r="A99" s="41"/>
      <c r="B99" s="42"/>
      <c r="C99" s="258" t="s">
        <v>215</v>
      </c>
      <c r="D99" s="258" t="s">
        <v>316</v>
      </c>
      <c r="E99" s="259" t="s">
        <v>3313</v>
      </c>
      <c r="F99" s="260" t="s">
        <v>3314</v>
      </c>
      <c r="G99" s="261" t="s">
        <v>251</v>
      </c>
      <c r="H99" s="262">
        <v>3200</v>
      </c>
      <c r="I99" s="263"/>
      <c r="J99" s="264">
        <f>ROUND(I99*H99,2)</f>
        <v>0</v>
      </c>
      <c r="K99" s="260" t="s">
        <v>19</v>
      </c>
      <c r="L99" s="265"/>
      <c r="M99" s="266" t="s">
        <v>19</v>
      </c>
      <c r="N99" s="267" t="s">
        <v>40</v>
      </c>
      <c r="O99" s="87"/>
      <c r="P99" s="216">
        <f>O99*H99</f>
        <v>0</v>
      </c>
      <c r="Q99" s="216">
        <v>0.00081999999999999998</v>
      </c>
      <c r="R99" s="216">
        <f>Q99*H99</f>
        <v>2.6240000000000001</v>
      </c>
      <c r="S99" s="216">
        <v>0</v>
      </c>
      <c r="T99" s="217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18" t="s">
        <v>969</v>
      </c>
      <c r="AT99" s="218" t="s">
        <v>316</v>
      </c>
      <c r="AU99" s="218" t="s">
        <v>79</v>
      </c>
      <c r="AY99" s="20" t="s">
        <v>159</v>
      </c>
      <c r="BE99" s="219">
        <f>IF(N99="základní",J99,0)</f>
        <v>0</v>
      </c>
      <c r="BF99" s="219">
        <f>IF(N99="snížená",J99,0)</f>
        <v>0</v>
      </c>
      <c r="BG99" s="219">
        <f>IF(N99="zákl. přenesená",J99,0)</f>
        <v>0</v>
      </c>
      <c r="BH99" s="219">
        <f>IF(N99="sníž. přenesená",J99,0)</f>
        <v>0</v>
      </c>
      <c r="BI99" s="219">
        <f>IF(N99="nulová",J99,0)</f>
        <v>0</v>
      </c>
      <c r="BJ99" s="20" t="s">
        <v>77</v>
      </c>
      <c r="BK99" s="219">
        <f>ROUND(I99*H99,2)</f>
        <v>0</v>
      </c>
      <c r="BL99" s="20" t="s">
        <v>969</v>
      </c>
      <c r="BM99" s="218" t="s">
        <v>3315</v>
      </c>
    </row>
    <row r="100" s="2" customFormat="1" ht="16.5" customHeight="1">
      <c r="A100" s="41"/>
      <c r="B100" s="42"/>
      <c r="C100" s="207" t="s">
        <v>220</v>
      </c>
      <c r="D100" s="207" t="s">
        <v>161</v>
      </c>
      <c r="E100" s="208" t="s">
        <v>3316</v>
      </c>
      <c r="F100" s="209" t="s">
        <v>3317</v>
      </c>
      <c r="G100" s="210" t="s">
        <v>251</v>
      </c>
      <c r="H100" s="211">
        <v>20</v>
      </c>
      <c r="I100" s="212"/>
      <c r="J100" s="213">
        <f>ROUND(I100*H100,2)</f>
        <v>0</v>
      </c>
      <c r="K100" s="209" t="s">
        <v>19</v>
      </c>
      <c r="L100" s="47"/>
      <c r="M100" s="214" t="s">
        <v>19</v>
      </c>
      <c r="N100" s="215" t="s">
        <v>40</v>
      </c>
      <c r="O100" s="87"/>
      <c r="P100" s="216">
        <f>O100*H100</f>
        <v>0</v>
      </c>
      <c r="Q100" s="216">
        <v>0</v>
      </c>
      <c r="R100" s="216">
        <f>Q100*H100</f>
        <v>0</v>
      </c>
      <c r="S100" s="216">
        <v>0</v>
      </c>
      <c r="T100" s="217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18" t="s">
        <v>520</v>
      </c>
      <c r="AT100" s="218" t="s">
        <v>161</v>
      </c>
      <c r="AU100" s="218" t="s">
        <v>79</v>
      </c>
      <c r="AY100" s="20" t="s">
        <v>159</v>
      </c>
      <c r="BE100" s="219">
        <f>IF(N100="základní",J100,0)</f>
        <v>0</v>
      </c>
      <c r="BF100" s="219">
        <f>IF(N100="snížená",J100,0)</f>
        <v>0</v>
      </c>
      <c r="BG100" s="219">
        <f>IF(N100="zákl. přenesená",J100,0)</f>
        <v>0</v>
      </c>
      <c r="BH100" s="219">
        <f>IF(N100="sníž. přenesená",J100,0)</f>
        <v>0</v>
      </c>
      <c r="BI100" s="219">
        <f>IF(N100="nulová",J100,0)</f>
        <v>0</v>
      </c>
      <c r="BJ100" s="20" t="s">
        <v>77</v>
      </c>
      <c r="BK100" s="219">
        <f>ROUND(I100*H100,2)</f>
        <v>0</v>
      </c>
      <c r="BL100" s="20" t="s">
        <v>520</v>
      </c>
      <c r="BM100" s="218" t="s">
        <v>3318</v>
      </c>
    </row>
    <row r="101" s="2" customFormat="1" ht="16.5" customHeight="1">
      <c r="A101" s="41"/>
      <c r="B101" s="42"/>
      <c r="C101" s="258" t="s">
        <v>225</v>
      </c>
      <c r="D101" s="258" t="s">
        <v>316</v>
      </c>
      <c r="E101" s="259" t="s">
        <v>3319</v>
      </c>
      <c r="F101" s="260" t="s">
        <v>3320</v>
      </c>
      <c r="G101" s="261" t="s">
        <v>251</v>
      </c>
      <c r="H101" s="262">
        <v>20</v>
      </c>
      <c r="I101" s="263"/>
      <c r="J101" s="264">
        <f>ROUND(I101*H101,2)</f>
        <v>0</v>
      </c>
      <c r="K101" s="260" t="s">
        <v>19</v>
      </c>
      <c r="L101" s="265"/>
      <c r="M101" s="266" t="s">
        <v>19</v>
      </c>
      <c r="N101" s="267" t="s">
        <v>40</v>
      </c>
      <c r="O101" s="87"/>
      <c r="P101" s="216">
        <f>O101*H101</f>
        <v>0</v>
      </c>
      <c r="Q101" s="216">
        <v>0.00052999999999999998</v>
      </c>
      <c r="R101" s="216">
        <f>Q101*H101</f>
        <v>0.0106</v>
      </c>
      <c r="S101" s="216">
        <v>0</v>
      </c>
      <c r="T101" s="217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18" t="s">
        <v>969</v>
      </c>
      <c r="AT101" s="218" t="s">
        <v>316</v>
      </c>
      <c r="AU101" s="218" t="s">
        <v>79</v>
      </c>
      <c r="AY101" s="20" t="s">
        <v>159</v>
      </c>
      <c r="BE101" s="219">
        <f>IF(N101="základní",J101,0)</f>
        <v>0</v>
      </c>
      <c r="BF101" s="219">
        <f>IF(N101="snížená",J101,0)</f>
        <v>0</v>
      </c>
      <c r="BG101" s="219">
        <f>IF(N101="zákl. přenesená",J101,0)</f>
        <v>0</v>
      </c>
      <c r="BH101" s="219">
        <f>IF(N101="sníž. přenesená",J101,0)</f>
        <v>0</v>
      </c>
      <c r="BI101" s="219">
        <f>IF(N101="nulová",J101,0)</f>
        <v>0</v>
      </c>
      <c r="BJ101" s="20" t="s">
        <v>77</v>
      </c>
      <c r="BK101" s="219">
        <f>ROUND(I101*H101,2)</f>
        <v>0</v>
      </c>
      <c r="BL101" s="20" t="s">
        <v>969</v>
      </c>
      <c r="BM101" s="218" t="s">
        <v>3321</v>
      </c>
    </row>
    <row r="102" s="2" customFormat="1" ht="16.5" customHeight="1">
      <c r="A102" s="41"/>
      <c r="B102" s="42"/>
      <c r="C102" s="207" t="s">
        <v>232</v>
      </c>
      <c r="D102" s="207" t="s">
        <v>161</v>
      </c>
      <c r="E102" s="208" t="s">
        <v>3322</v>
      </c>
      <c r="F102" s="209" t="s">
        <v>3323</v>
      </c>
      <c r="G102" s="210" t="s">
        <v>251</v>
      </c>
      <c r="H102" s="211">
        <v>20</v>
      </c>
      <c r="I102" s="212"/>
      <c r="J102" s="213">
        <f>ROUND(I102*H102,2)</f>
        <v>0</v>
      </c>
      <c r="K102" s="209" t="s">
        <v>19</v>
      </c>
      <c r="L102" s="47"/>
      <c r="M102" s="214" t="s">
        <v>19</v>
      </c>
      <c r="N102" s="215" t="s">
        <v>40</v>
      </c>
      <c r="O102" s="87"/>
      <c r="P102" s="216">
        <f>O102*H102</f>
        <v>0</v>
      </c>
      <c r="Q102" s="216">
        <v>0</v>
      </c>
      <c r="R102" s="216">
        <f>Q102*H102</f>
        <v>0</v>
      </c>
      <c r="S102" s="216">
        <v>0</v>
      </c>
      <c r="T102" s="217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18" t="s">
        <v>520</v>
      </c>
      <c r="AT102" s="218" t="s">
        <v>161</v>
      </c>
      <c r="AU102" s="218" t="s">
        <v>79</v>
      </c>
      <c r="AY102" s="20" t="s">
        <v>159</v>
      </c>
      <c r="BE102" s="219">
        <f>IF(N102="základní",J102,0)</f>
        <v>0</v>
      </c>
      <c r="BF102" s="219">
        <f>IF(N102="snížená",J102,0)</f>
        <v>0</v>
      </c>
      <c r="BG102" s="219">
        <f>IF(N102="zákl. přenesená",J102,0)</f>
        <v>0</v>
      </c>
      <c r="BH102" s="219">
        <f>IF(N102="sníž. přenesená",J102,0)</f>
        <v>0</v>
      </c>
      <c r="BI102" s="219">
        <f>IF(N102="nulová",J102,0)</f>
        <v>0</v>
      </c>
      <c r="BJ102" s="20" t="s">
        <v>77</v>
      </c>
      <c r="BK102" s="219">
        <f>ROUND(I102*H102,2)</f>
        <v>0</v>
      </c>
      <c r="BL102" s="20" t="s">
        <v>520</v>
      </c>
      <c r="BM102" s="218" t="s">
        <v>3324</v>
      </c>
    </row>
    <row r="103" s="2" customFormat="1" ht="16.5" customHeight="1">
      <c r="A103" s="41"/>
      <c r="B103" s="42"/>
      <c r="C103" s="258" t="s">
        <v>237</v>
      </c>
      <c r="D103" s="258" t="s">
        <v>316</v>
      </c>
      <c r="E103" s="259" t="s">
        <v>3325</v>
      </c>
      <c r="F103" s="260" t="s">
        <v>3326</v>
      </c>
      <c r="G103" s="261" t="s">
        <v>251</v>
      </c>
      <c r="H103" s="262">
        <v>20</v>
      </c>
      <c r="I103" s="263"/>
      <c r="J103" s="264">
        <f>ROUND(I103*H103,2)</f>
        <v>0</v>
      </c>
      <c r="K103" s="260" t="s">
        <v>19</v>
      </c>
      <c r="L103" s="265"/>
      <c r="M103" s="266" t="s">
        <v>19</v>
      </c>
      <c r="N103" s="267" t="s">
        <v>40</v>
      </c>
      <c r="O103" s="87"/>
      <c r="P103" s="216">
        <f>O103*H103</f>
        <v>0</v>
      </c>
      <c r="Q103" s="216">
        <v>0.00052999999999999998</v>
      </c>
      <c r="R103" s="216">
        <f>Q103*H103</f>
        <v>0.0106</v>
      </c>
      <c r="S103" s="216">
        <v>0</v>
      </c>
      <c r="T103" s="217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18" t="s">
        <v>969</v>
      </c>
      <c r="AT103" s="218" t="s">
        <v>316</v>
      </c>
      <c r="AU103" s="218" t="s">
        <v>79</v>
      </c>
      <c r="AY103" s="20" t="s">
        <v>159</v>
      </c>
      <c r="BE103" s="219">
        <f>IF(N103="základní",J103,0)</f>
        <v>0</v>
      </c>
      <c r="BF103" s="219">
        <f>IF(N103="snížená",J103,0)</f>
        <v>0</v>
      </c>
      <c r="BG103" s="219">
        <f>IF(N103="zákl. přenesená",J103,0)</f>
        <v>0</v>
      </c>
      <c r="BH103" s="219">
        <f>IF(N103="sníž. přenesená",J103,0)</f>
        <v>0</v>
      </c>
      <c r="BI103" s="219">
        <f>IF(N103="nulová",J103,0)</f>
        <v>0</v>
      </c>
      <c r="BJ103" s="20" t="s">
        <v>77</v>
      </c>
      <c r="BK103" s="219">
        <f>ROUND(I103*H103,2)</f>
        <v>0</v>
      </c>
      <c r="BL103" s="20" t="s">
        <v>969</v>
      </c>
      <c r="BM103" s="218" t="s">
        <v>3327</v>
      </c>
    </row>
    <row r="104" s="2" customFormat="1" ht="16.5" customHeight="1">
      <c r="A104" s="41"/>
      <c r="B104" s="42"/>
      <c r="C104" s="207" t="s">
        <v>242</v>
      </c>
      <c r="D104" s="207" t="s">
        <v>161</v>
      </c>
      <c r="E104" s="208" t="s">
        <v>3328</v>
      </c>
      <c r="F104" s="209" t="s">
        <v>3329</v>
      </c>
      <c r="G104" s="210" t="s">
        <v>235</v>
      </c>
      <c r="H104" s="211">
        <v>2</v>
      </c>
      <c r="I104" s="212"/>
      <c r="J104" s="213">
        <f>ROUND(I104*H104,2)</f>
        <v>0</v>
      </c>
      <c r="K104" s="209" t="s">
        <v>19</v>
      </c>
      <c r="L104" s="47"/>
      <c r="M104" s="214" t="s">
        <v>19</v>
      </c>
      <c r="N104" s="215" t="s">
        <v>40</v>
      </c>
      <c r="O104" s="87"/>
      <c r="P104" s="216">
        <f>O104*H104</f>
        <v>0</v>
      </c>
      <c r="Q104" s="216">
        <v>0</v>
      </c>
      <c r="R104" s="216">
        <f>Q104*H104</f>
        <v>0</v>
      </c>
      <c r="S104" s="216">
        <v>0</v>
      </c>
      <c r="T104" s="217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18" t="s">
        <v>520</v>
      </c>
      <c r="AT104" s="218" t="s">
        <v>161</v>
      </c>
      <c r="AU104" s="218" t="s">
        <v>79</v>
      </c>
      <c r="AY104" s="20" t="s">
        <v>159</v>
      </c>
      <c r="BE104" s="219">
        <f>IF(N104="základní",J104,0)</f>
        <v>0</v>
      </c>
      <c r="BF104" s="219">
        <f>IF(N104="snížená",J104,0)</f>
        <v>0</v>
      </c>
      <c r="BG104" s="219">
        <f>IF(N104="zákl. přenesená",J104,0)</f>
        <v>0</v>
      </c>
      <c r="BH104" s="219">
        <f>IF(N104="sníž. přenesená",J104,0)</f>
        <v>0</v>
      </c>
      <c r="BI104" s="219">
        <f>IF(N104="nulová",J104,0)</f>
        <v>0</v>
      </c>
      <c r="BJ104" s="20" t="s">
        <v>77</v>
      </c>
      <c r="BK104" s="219">
        <f>ROUND(I104*H104,2)</f>
        <v>0</v>
      </c>
      <c r="BL104" s="20" t="s">
        <v>520</v>
      </c>
      <c r="BM104" s="218" t="s">
        <v>3330</v>
      </c>
    </row>
    <row r="105" s="2" customFormat="1" ht="16.5" customHeight="1">
      <c r="A105" s="41"/>
      <c r="B105" s="42"/>
      <c r="C105" s="258" t="s">
        <v>8</v>
      </c>
      <c r="D105" s="258" t="s">
        <v>316</v>
      </c>
      <c r="E105" s="259" t="s">
        <v>3328</v>
      </c>
      <c r="F105" s="260" t="s">
        <v>3331</v>
      </c>
      <c r="G105" s="261" t="s">
        <v>235</v>
      </c>
      <c r="H105" s="262">
        <v>2</v>
      </c>
      <c r="I105" s="263"/>
      <c r="J105" s="264">
        <f>ROUND(I105*H105,2)</f>
        <v>0</v>
      </c>
      <c r="K105" s="260" t="s">
        <v>19</v>
      </c>
      <c r="L105" s="265"/>
      <c r="M105" s="266" t="s">
        <v>19</v>
      </c>
      <c r="N105" s="267" t="s">
        <v>40</v>
      </c>
      <c r="O105" s="87"/>
      <c r="P105" s="216">
        <f>O105*H105</f>
        <v>0</v>
      </c>
      <c r="Q105" s="216">
        <v>0</v>
      </c>
      <c r="R105" s="216">
        <f>Q105*H105</f>
        <v>0</v>
      </c>
      <c r="S105" s="216">
        <v>0</v>
      </c>
      <c r="T105" s="217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18" t="s">
        <v>1834</v>
      </c>
      <c r="AT105" s="218" t="s">
        <v>316</v>
      </c>
      <c r="AU105" s="218" t="s">
        <v>79</v>
      </c>
      <c r="AY105" s="20" t="s">
        <v>159</v>
      </c>
      <c r="BE105" s="219">
        <f>IF(N105="základní",J105,0)</f>
        <v>0</v>
      </c>
      <c r="BF105" s="219">
        <f>IF(N105="snížená",J105,0)</f>
        <v>0</v>
      </c>
      <c r="BG105" s="219">
        <f>IF(N105="zákl. přenesená",J105,0)</f>
        <v>0</v>
      </c>
      <c r="BH105" s="219">
        <f>IF(N105="sníž. přenesená",J105,0)</f>
        <v>0</v>
      </c>
      <c r="BI105" s="219">
        <f>IF(N105="nulová",J105,0)</f>
        <v>0</v>
      </c>
      <c r="BJ105" s="20" t="s">
        <v>77</v>
      </c>
      <c r="BK105" s="219">
        <f>ROUND(I105*H105,2)</f>
        <v>0</v>
      </c>
      <c r="BL105" s="20" t="s">
        <v>520</v>
      </c>
      <c r="BM105" s="218" t="s">
        <v>3332</v>
      </c>
    </row>
    <row r="106" s="2" customFormat="1" ht="21.75" customHeight="1">
      <c r="A106" s="41"/>
      <c r="B106" s="42"/>
      <c r="C106" s="207" t="s">
        <v>254</v>
      </c>
      <c r="D106" s="207" t="s">
        <v>161</v>
      </c>
      <c r="E106" s="208" t="s">
        <v>3333</v>
      </c>
      <c r="F106" s="209" t="s">
        <v>3334</v>
      </c>
      <c r="G106" s="210" t="s">
        <v>235</v>
      </c>
      <c r="H106" s="211">
        <v>100</v>
      </c>
      <c r="I106" s="212"/>
      <c r="J106" s="213">
        <f>ROUND(I106*H106,2)</f>
        <v>0</v>
      </c>
      <c r="K106" s="209" t="s">
        <v>19</v>
      </c>
      <c r="L106" s="47"/>
      <c r="M106" s="214" t="s">
        <v>19</v>
      </c>
      <c r="N106" s="215" t="s">
        <v>40</v>
      </c>
      <c r="O106" s="87"/>
      <c r="P106" s="216">
        <f>O106*H106</f>
        <v>0</v>
      </c>
      <c r="Q106" s="216">
        <v>0</v>
      </c>
      <c r="R106" s="216">
        <f>Q106*H106</f>
        <v>0</v>
      </c>
      <c r="S106" s="216">
        <v>0</v>
      </c>
      <c r="T106" s="217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18" t="s">
        <v>520</v>
      </c>
      <c r="AT106" s="218" t="s">
        <v>161</v>
      </c>
      <c r="AU106" s="218" t="s">
        <v>79</v>
      </c>
      <c r="AY106" s="20" t="s">
        <v>159</v>
      </c>
      <c r="BE106" s="219">
        <f>IF(N106="základní",J106,0)</f>
        <v>0</v>
      </c>
      <c r="BF106" s="219">
        <f>IF(N106="snížená",J106,0)</f>
        <v>0</v>
      </c>
      <c r="BG106" s="219">
        <f>IF(N106="zákl. přenesená",J106,0)</f>
        <v>0</v>
      </c>
      <c r="BH106" s="219">
        <f>IF(N106="sníž. přenesená",J106,0)</f>
        <v>0</v>
      </c>
      <c r="BI106" s="219">
        <f>IF(N106="nulová",J106,0)</f>
        <v>0</v>
      </c>
      <c r="BJ106" s="20" t="s">
        <v>77</v>
      </c>
      <c r="BK106" s="219">
        <f>ROUND(I106*H106,2)</f>
        <v>0</v>
      </c>
      <c r="BL106" s="20" t="s">
        <v>520</v>
      </c>
      <c r="BM106" s="218" t="s">
        <v>3335</v>
      </c>
    </row>
    <row r="107" s="2" customFormat="1" ht="24.15" customHeight="1">
      <c r="A107" s="41"/>
      <c r="B107" s="42"/>
      <c r="C107" s="207" t="s">
        <v>260</v>
      </c>
      <c r="D107" s="207" t="s">
        <v>161</v>
      </c>
      <c r="E107" s="208" t="s">
        <v>3336</v>
      </c>
      <c r="F107" s="209" t="s">
        <v>3337</v>
      </c>
      <c r="G107" s="210" t="s">
        <v>251</v>
      </c>
      <c r="H107" s="211">
        <v>100</v>
      </c>
      <c r="I107" s="212"/>
      <c r="J107" s="213">
        <f>ROUND(I107*H107,2)</f>
        <v>0</v>
      </c>
      <c r="K107" s="209" t="s">
        <v>19</v>
      </c>
      <c r="L107" s="47"/>
      <c r="M107" s="214" t="s">
        <v>19</v>
      </c>
      <c r="N107" s="215" t="s">
        <v>40</v>
      </c>
      <c r="O107" s="87"/>
      <c r="P107" s="216">
        <f>O107*H107</f>
        <v>0</v>
      </c>
      <c r="Q107" s="216">
        <v>0</v>
      </c>
      <c r="R107" s="216">
        <f>Q107*H107</f>
        <v>0</v>
      </c>
      <c r="S107" s="216">
        <v>0</v>
      </c>
      <c r="T107" s="217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18" t="s">
        <v>520</v>
      </c>
      <c r="AT107" s="218" t="s">
        <v>161</v>
      </c>
      <c r="AU107" s="218" t="s">
        <v>79</v>
      </c>
      <c r="AY107" s="20" t="s">
        <v>159</v>
      </c>
      <c r="BE107" s="219">
        <f>IF(N107="základní",J107,0)</f>
        <v>0</v>
      </c>
      <c r="BF107" s="219">
        <f>IF(N107="snížená",J107,0)</f>
        <v>0</v>
      </c>
      <c r="BG107" s="219">
        <f>IF(N107="zákl. přenesená",J107,0)</f>
        <v>0</v>
      </c>
      <c r="BH107" s="219">
        <f>IF(N107="sníž. přenesená",J107,0)</f>
        <v>0</v>
      </c>
      <c r="BI107" s="219">
        <f>IF(N107="nulová",J107,0)</f>
        <v>0</v>
      </c>
      <c r="BJ107" s="20" t="s">
        <v>77</v>
      </c>
      <c r="BK107" s="219">
        <f>ROUND(I107*H107,2)</f>
        <v>0</v>
      </c>
      <c r="BL107" s="20" t="s">
        <v>520</v>
      </c>
      <c r="BM107" s="218" t="s">
        <v>3338</v>
      </c>
    </row>
    <row r="108" s="2" customFormat="1" ht="16.5" customHeight="1">
      <c r="A108" s="41"/>
      <c r="B108" s="42"/>
      <c r="C108" s="258" t="s">
        <v>268</v>
      </c>
      <c r="D108" s="258" t="s">
        <v>316</v>
      </c>
      <c r="E108" s="259" t="s">
        <v>3339</v>
      </c>
      <c r="F108" s="260" t="s">
        <v>3340</v>
      </c>
      <c r="G108" s="261" t="s">
        <v>251</v>
      </c>
      <c r="H108" s="262">
        <v>100</v>
      </c>
      <c r="I108" s="263"/>
      <c r="J108" s="264">
        <f>ROUND(I108*H108,2)</f>
        <v>0</v>
      </c>
      <c r="K108" s="260" t="s">
        <v>19</v>
      </c>
      <c r="L108" s="265"/>
      <c r="M108" s="266" t="s">
        <v>19</v>
      </c>
      <c r="N108" s="267" t="s">
        <v>40</v>
      </c>
      <c r="O108" s="87"/>
      <c r="P108" s="216">
        <f>O108*H108</f>
        <v>0</v>
      </c>
      <c r="Q108" s="216">
        <v>0.0016199999999999999</v>
      </c>
      <c r="R108" s="216">
        <f>Q108*H108</f>
        <v>0.16199999999999998</v>
      </c>
      <c r="S108" s="216">
        <v>0</v>
      </c>
      <c r="T108" s="217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18" t="s">
        <v>1834</v>
      </c>
      <c r="AT108" s="218" t="s">
        <v>316</v>
      </c>
      <c r="AU108" s="218" t="s">
        <v>79</v>
      </c>
      <c r="AY108" s="20" t="s">
        <v>159</v>
      </c>
      <c r="BE108" s="219">
        <f>IF(N108="základní",J108,0)</f>
        <v>0</v>
      </c>
      <c r="BF108" s="219">
        <f>IF(N108="snížená",J108,0)</f>
        <v>0</v>
      </c>
      <c r="BG108" s="219">
        <f>IF(N108="zákl. přenesená",J108,0)</f>
        <v>0</v>
      </c>
      <c r="BH108" s="219">
        <f>IF(N108="sníž. přenesená",J108,0)</f>
        <v>0</v>
      </c>
      <c r="BI108" s="219">
        <f>IF(N108="nulová",J108,0)</f>
        <v>0</v>
      </c>
      <c r="BJ108" s="20" t="s">
        <v>77</v>
      </c>
      <c r="BK108" s="219">
        <f>ROUND(I108*H108,2)</f>
        <v>0</v>
      </c>
      <c r="BL108" s="20" t="s">
        <v>520</v>
      </c>
      <c r="BM108" s="218" t="s">
        <v>3341</v>
      </c>
    </row>
    <row r="109" s="2" customFormat="1" ht="16.5" customHeight="1">
      <c r="A109" s="41"/>
      <c r="B109" s="42"/>
      <c r="C109" s="207" t="s">
        <v>273</v>
      </c>
      <c r="D109" s="207" t="s">
        <v>161</v>
      </c>
      <c r="E109" s="208" t="s">
        <v>3342</v>
      </c>
      <c r="F109" s="209" t="s">
        <v>3343</v>
      </c>
      <c r="G109" s="210" t="s">
        <v>235</v>
      </c>
      <c r="H109" s="211">
        <v>220</v>
      </c>
      <c r="I109" s="212"/>
      <c r="J109" s="213">
        <f>ROUND(I109*H109,2)</f>
        <v>0</v>
      </c>
      <c r="K109" s="209" t="s">
        <v>19</v>
      </c>
      <c r="L109" s="47"/>
      <c r="M109" s="214" t="s">
        <v>19</v>
      </c>
      <c r="N109" s="215" t="s">
        <v>40</v>
      </c>
      <c r="O109" s="87"/>
      <c r="P109" s="216">
        <f>O109*H109</f>
        <v>0</v>
      </c>
      <c r="Q109" s="216">
        <v>0</v>
      </c>
      <c r="R109" s="216">
        <f>Q109*H109</f>
        <v>0</v>
      </c>
      <c r="S109" s="216">
        <v>0</v>
      </c>
      <c r="T109" s="217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18" t="s">
        <v>520</v>
      </c>
      <c r="AT109" s="218" t="s">
        <v>161</v>
      </c>
      <c r="AU109" s="218" t="s">
        <v>79</v>
      </c>
      <c r="AY109" s="20" t="s">
        <v>159</v>
      </c>
      <c r="BE109" s="219">
        <f>IF(N109="základní",J109,0)</f>
        <v>0</v>
      </c>
      <c r="BF109" s="219">
        <f>IF(N109="snížená",J109,0)</f>
        <v>0</v>
      </c>
      <c r="BG109" s="219">
        <f>IF(N109="zákl. přenesená",J109,0)</f>
        <v>0</v>
      </c>
      <c r="BH109" s="219">
        <f>IF(N109="sníž. přenesená",J109,0)</f>
        <v>0</v>
      </c>
      <c r="BI109" s="219">
        <f>IF(N109="nulová",J109,0)</f>
        <v>0</v>
      </c>
      <c r="BJ109" s="20" t="s">
        <v>77</v>
      </c>
      <c r="BK109" s="219">
        <f>ROUND(I109*H109,2)</f>
        <v>0</v>
      </c>
      <c r="BL109" s="20" t="s">
        <v>520</v>
      </c>
      <c r="BM109" s="218" t="s">
        <v>3344</v>
      </c>
    </row>
    <row r="110" s="2" customFormat="1" ht="16.5" customHeight="1">
      <c r="A110" s="41"/>
      <c r="B110" s="42"/>
      <c r="C110" s="207" t="s">
        <v>281</v>
      </c>
      <c r="D110" s="207" t="s">
        <v>161</v>
      </c>
      <c r="E110" s="208" t="s">
        <v>3119</v>
      </c>
      <c r="F110" s="209" t="s">
        <v>3345</v>
      </c>
      <c r="G110" s="210" t="s">
        <v>251</v>
      </c>
      <c r="H110" s="211">
        <v>820</v>
      </c>
      <c r="I110" s="212"/>
      <c r="J110" s="213">
        <f>ROUND(I110*H110,2)</f>
        <v>0</v>
      </c>
      <c r="K110" s="209" t="s">
        <v>19</v>
      </c>
      <c r="L110" s="47"/>
      <c r="M110" s="214" t="s">
        <v>19</v>
      </c>
      <c r="N110" s="215" t="s">
        <v>40</v>
      </c>
      <c r="O110" s="87"/>
      <c r="P110" s="216">
        <f>O110*H110</f>
        <v>0</v>
      </c>
      <c r="Q110" s="216">
        <v>0</v>
      </c>
      <c r="R110" s="216">
        <f>Q110*H110</f>
        <v>0</v>
      </c>
      <c r="S110" s="216">
        <v>0</v>
      </c>
      <c r="T110" s="217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18" t="s">
        <v>273</v>
      </c>
      <c r="AT110" s="218" t="s">
        <v>161</v>
      </c>
      <c r="AU110" s="218" t="s">
        <v>79</v>
      </c>
      <c r="AY110" s="20" t="s">
        <v>159</v>
      </c>
      <c r="BE110" s="219">
        <f>IF(N110="základní",J110,0)</f>
        <v>0</v>
      </c>
      <c r="BF110" s="219">
        <f>IF(N110="snížená",J110,0)</f>
        <v>0</v>
      </c>
      <c r="BG110" s="219">
        <f>IF(N110="zákl. přenesená",J110,0)</f>
        <v>0</v>
      </c>
      <c r="BH110" s="219">
        <f>IF(N110="sníž. přenesená",J110,0)</f>
        <v>0</v>
      </c>
      <c r="BI110" s="219">
        <f>IF(N110="nulová",J110,0)</f>
        <v>0</v>
      </c>
      <c r="BJ110" s="20" t="s">
        <v>77</v>
      </c>
      <c r="BK110" s="219">
        <f>ROUND(I110*H110,2)</f>
        <v>0</v>
      </c>
      <c r="BL110" s="20" t="s">
        <v>273</v>
      </c>
      <c r="BM110" s="218" t="s">
        <v>3346</v>
      </c>
    </row>
    <row r="111" s="2" customFormat="1" ht="16.5" customHeight="1">
      <c r="A111" s="41"/>
      <c r="B111" s="42"/>
      <c r="C111" s="258" t="s">
        <v>288</v>
      </c>
      <c r="D111" s="258" t="s">
        <v>316</v>
      </c>
      <c r="E111" s="259" t="s">
        <v>3117</v>
      </c>
      <c r="F111" s="260" t="s">
        <v>3347</v>
      </c>
      <c r="G111" s="261" t="s">
        <v>251</v>
      </c>
      <c r="H111" s="262">
        <v>200</v>
      </c>
      <c r="I111" s="263"/>
      <c r="J111" s="264">
        <f>ROUND(I111*H111,2)</f>
        <v>0</v>
      </c>
      <c r="K111" s="260" t="s">
        <v>19</v>
      </c>
      <c r="L111" s="265"/>
      <c r="M111" s="266" t="s">
        <v>19</v>
      </c>
      <c r="N111" s="267" t="s">
        <v>40</v>
      </c>
      <c r="O111" s="87"/>
      <c r="P111" s="216">
        <f>O111*H111</f>
        <v>0</v>
      </c>
      <c r="Q111" s="216">
        <v>0.00017000000000000001</v>
      </c>
      <c r="R111" s="216">
        <f>Q111*H111</f>
        <v>0.034000000000000002</v>
      </c>
      <c r="S111" s="216">
        <v>0</v>
      </c>
      <c r="T111" s="217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18" t="s">
        <v>342</v>
      </c>
      <c r="AT111" s="218" t="s">
        <v>316</v>
      </c>
      <c r="AU111" s="218" t="s">
        <v>79</v>
      </c>
      <c r="AY111" s="20" t="s">
        <v>159</v>
      </c>
      <c r="BE111" s="219">
        <f>IF(N111="základní",J111,0)</f>
        <v>0</v>
      </c>
      <c r="BF111" s="219">
        <f>IF(N111="snížená",J111,0)</f>
        <v>0</v>
      </c>
      <c r="BG111" s="219">
        <f>IF(N111="zákl. přenesená",J111,0)</f>
        <v>0</v>
      </c>
      <c r="BH111" s="219">
        <f>IF(N111="sníž. přenesená",J111,0)</f>
        <v>0</v>
      </c>
      <c r="BI111" s="219">
        <f>IF(N111="nulová",J111,0)</f>
        <v>0</v>
      </c>
      <c r="BJ111" s="20" t="s">
        <v>77</v>
      </c>
      <c r="BK111" s="219">
        <f>ROUND(I111*H111,2)</f>
        <v>0</v>
      </c>
      <c r="BL111" s="20" t="s">
        <v>273</v>
      </c>
      <c r="BM111" s="218" t="s">
        <v>3348</v>
      </c>
    </row>
    <row r="112" s="2" customFormat="1" ht="16.5" customHeight="1">
      <c r="A112" s="41"/>
      <c r="B112" s="42"/>
      <c r="C112" s="258" t="s">
        <v>293</v>
      </c>
      <c r="D112" s="258" t="s">
        <v>316</v>
      </c>
      <c r="E112" s="259" t="s">
        <v>3121</v>
      </c>
      <c r="F112" s="260" t="s">
        <v>3349</v>
      </c>
      <c r="G112" s="261" t="s">
        <v>251</v>
      </c>
      <c r="H112" s="262">
        <v>300</v>
      </c>
      <c r="I112" s="263"/>
      <c r="J112" s="264">
        <f>ROUND(I112*H112,2)</f>
        <v>0</v>
      </c>
      <c r="K112" s="260" t="s">
        <v>19</v>
      </c>
      <c r="L112" s="265"/>
      <c r="M112" s="266" t="s">
        <v>19</v>
      </c>
      <c r="N112" s="267" t="s">
        <v>40</v>
      </c>
      <c r="O112" s="87"/>
      <c r="P112" s="216">
        <f>O112*H112</f>
        <v>0</v>
      </c>
      <c r="Q112" s="216">
        <v>0.00016000000000000001</v>
      </c>
      <c r="R112" s="216">
        <f>Q112*H112</f>
        <v>0.048000000000000001</v>
      </c>
      <c r="S112" s="216">
        <v>0</v>
      </c>
      <c r="T112" s="217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18" t="s">
        <v>342</v>
      </c>
      <c r="AT112" s="218" t="s">
        <v>316</v>
      </c>
      <c r="AU112" s="218" t="s">
        <v>79</v>
      </c>
      <c r="AY112" s="20" t="s">
        <v>159</v>
      </c>
      <c r="BE112" s="219">
        <f>IF(N112="základní",J112,0)</f>
        <v>0</v>
      </c>
      <c r="BF112" s="219">
        <f>IF(N112="snížená",J112,0)</f>
        <v>0</v>
      </c>
      <c r="BG112" s="219">
        <f>IF(N112="zákl. přenesená",J112,0)</f>
        <v>0</v>
      </c>
      <c r="BH112" s="219">
        <f>IF(N112="sníž. přenesená",J112,0)</f>
        <v>0</v>
      </c>
      <c r="BI112" s="219">
        <f>IF(N112="nulová",J112,0)</f>
        <v>0</v>
      </c>
      <c r="BJ112" s="20" t="s">
        <v>77</v>
      </c>
      <c r="BK112" s="219">
        <f>ROUND(I112*H112,2)</f>
        <v>0</v>
      </c>
      <c r="BL112" s="20" t="s">
        <v>273</v>
      </c>
      <c r="BM112" s="218" t="s">
        <v>3350</v>
      </c>
    </row>
    <row r="113" s="2" customFormat="1" ht="16.5" customHeight="1">
      <c r="A113" s="41"/>
      <c r="B113" s="42"/>
      <c r="C113" s="258" t="s">
        <v>295</v>
      </c>
      <c r="D113" s="258" t="s">
        <v>316</v>
      </c>
      <c r="E113" s="259" t="s">
        <v>3113</v>
      </c>
      <c r="F113" s="260" t="s">
        <v>3351</v>
      </c>
      <c r="G113" s="261" t="s">
        <v>251</v>
      </c>
      <c r="H113" s="262">
        <v>100</v>
      </c>
      <c r="I113" s="263"/>
      <c r="J113" s="264">
        <f>ROUND(I113*H113,2)</f>
        <v>0</v>
      </c>
      <c r="K113" s="260" t="s">
        <v>19</v>
      </c>
      <c r="L113" s="265"/>
      <c r="M113" s="266" t="s">
        <v>19</v>
      </c>
      <c r="N113" s="267" t="s">
        <v>40</v>
      </c>
      <c r="O113" s="87"/>
      <c r="P113" s="216">
        <f>O113*H113</f>
        <v>0</v>
      </c>
      <c r="Q113" s="216">
        <v>0.00025000000000000001</v>
      </c>
      <c r="R113" s="216">
        <f>Q113*H113</f>
        <v>0.025000000000000001</v>
      </c>
      <c r="S113" s="216">
        <v>0</v>
      </c>
      <c r="T113" s="217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18" t="s">
        <v>342</v>
      </c>
      <c r="AT113" s="218" t="s">
        <v>316</v>
      </c>
      <c r="AU113" s="218" t="s">
        <v>79</v>
      </c>
      <c r="AY113" s="20" t="s">
        <v>159</v>
      </c>
      <c r="BE113" s="219">
        <f>IF(N113="základní",J113,0)</f>
        <v>0</v>
      </c>
      <c r="BF113" s="219">
        <f>IF(N113="snížená",J113,0)</f>
        <v>0</v>
      </c>
      <c r="BG113" s="219">
        <f>IF(N113="zákl. přenesená",J113,0)</f>
        <v>0</v>
      </c>
      <c r="BH113" s="219">
        <f>IF(N113="sníž. přenesená",J113,0)</f>
        <v>0</v>
      </c>
      <c r="BI113" s="219">
        <f>IF(N113="nulová",J113,0)</f>
        <v>0</v>
      </c>
      <c r="BJ113" s="20" t="s">
        <v>77</v>
      </c>
      <c r="BK113" s="219">
        <f>ROUND(I113*H113,2)</f>
        <v>0</v>
      </c>
      <c r="BL113" s="20" t="s">
        <v>273</v>
      </c>
      <c r="BM113" s="218" t="s">
        <v>3352</v>
      </c>
    </row>
    <row r="114" s="2" customFormat="1" ht="16.5" customHeight="1">
      <c r="A114" s="41"/>
      <c r="B114" s="42"/>
      <c r="C114" s="258" t="s">
        <v>7</v>
      </c>
      <c r="D114" s="258" t="s">
        <v>316</v>
      </c>
      <c r="E114" s="259" t="s">
        <v>3353</v>
      </c>
      <c r="F114" s="260" t="s">
        <v>3354</v>
      </c>
      <c r="G114" s="261" t="s">
        <v>251</v>
      </c>
      <c r="H114" s="262">
        <v>100</v>
      </c>
      <c r="I114" s="263"/>
      <c r="J114" s="264">
        <f>ROUND(I114*H114,2)</f>
        <v>0</v>
      </c>
      <c r="K114" s="260" t="s">
        <v>19</v>
      </c>
      <c r="L114" s="265"/>
      <c r="M114" s="266" t="s">
        <v>19</v>
      </c>
      <c r="N114" s="267" t="s">
        <v>40</v>
      </c>
      <c r="O114" s="87"/>
      <c r="P114" s="216">
        <f>O114*H114</f>
        <v>0</v>
      </c>
      <c r="Q114" s="216">
        <v>0.00034000000000000002</v>
      </c>
      <c r="R114" s="216">
        <f>Q114*H114</f>
        <v>0.034000000000000002</v>
      </c>
      <c r="S114" s="216">
        <v>0</v>
      </c>
      <c r="T114" s="217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18" t="s">
        <v>342</v>
      </c>
      <c r="AT114" s="218" t="s">
        <v>316</v>
      </c>
      <c r="AU114" s="218" t="s">
        <v>79</v>
      </c>
      <c r="AY114" s="20" t="s">
        <v>159</v>
      </c>
      <c r="BE114" s="219">
        <f>IF(N114="základní",J114,0)</f>
        <v>0</v>
      </c>
      <c r="BF114" s="219">
        <f>IF(N114="snížená",J114,0)</f>
        <v>0</v>
      </c>
      <c r="BG114" s="219">
        <f>IF(N114="zákl. přenesená",J114,0)</f>
        <v>0</v>
      </c>
      <c r="BH114" s="219">
        <f>IF(N114="sníž. přenesená",J114,0)</f>
        <v>0</v>
      </c>
      <c r="BI114" s="219">
        <f>IF(N114="nulová",J114,0)</f>
        <v>0</v>
      </c>
      <c r="BJ114" s="20" t="s">
        <v>77</v>
      </c>
      <c r="BK114" s="219">
        <f>ROUND(I114*H114,2)</f>
        <v>0</v>
      </c>
      <c r="BL114" s="20" t="s">
        <v>273</v>
      </c>
      <c r="BM114" s="218" t="s">
        <v>3355</v>
      </c>
    </row>
    <row r="115" s="2" customFormat="1" ht="16.5" customHeight="1">
      <c r="A115" s="41"/>
      <c r="B115" s="42"/>
      <c r="C115" s="258" t="s">
        <v>303</v>
      </c>
      <c r="D115" s="258" t="s">
        <v>316</v>
      </c>
      <c r="E115" s="259" t="s">
        <v>3356</v>
      </c>
      <c r="F115" s="260" t="s">
        <v>3357</v>
      </c>
      <c r="G115" s="261" t="s">
        <v>251</v>
      </c>
      <c r="H115" s="262">
        <v>120</v>
      </c>
      <c r="I115" s="263"/>
      <c r="J115" s="264">
        <f>ROUND(I115*H115,2)</f>
        <v>0</v>
      </c>
      <c r="K115" s="260" t="s">
        <v>19</v>
      </c>
      <c r="L115" s="265"/>
      <c r="M115" s="266" t="s">
        <v>19</v>
      </c>
      <c r="N115" s="267" t="s">
        <v>40</v>
      </c>
      <c r="O115" s="87"/>
      <c r="P115" s="216">
        <f>O115*H115</f>
        <v>0</v>
      </c>
      <c r="Q115" s="216">
        <v>0.00052999999999999998</v>
      </c>
      <c r="R115" s="216">
        <f>Q115*H115</f>
        <v>0.063600000000000004</v>
      </c>
      <c r="S115" s="216">
        <v>0</v>
      </c>
      <c r="T115" s="217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18" t="s">
        <v>342</v>
      </c>
      <c r="AT115" s="218" t="s">
        <v>316</v>
      </c>
      <c r="AU115" s="218" t="s">
        <v>79</v>
      </c>
      <c r="AY115" s="20" t="s">
        <v>159</v>
      </c>
      <c r="BE115" s="219">
        <f>IF(N115="základní",J115,0)</f>
        <v>0</v>
      </c>
      <c r="BF115" s="219">
        <f>IF(N115="snížená",J115,0)</f>
        <v>0</v>
      </c>
      <c r="BG115" s="219">
        <f>IF(N115="zákl. přenesená",J115,0)</f>
        <v>0</v>
      </c>
      <c r="BH115" s="219">
        <f>IF(N115="sníž. přenesená",J115,0)</f>
        <v>0</v>
      </c>
      <c r="BI115" s="219">
        <f>IF(N115="nulová",J115,0)</f>
        <v>0</v>
      </c>
      <c r="BJ115" s="20" t="s">
        <v>77</v>
      </c>
      <c r="BK115" s="219">
        <f>ROUND(I115*H115,2)</f>
        <v>0</v>
      </c>
      <c r="BL115" s="20" t="s">
        <v>273</v>
      </c>
      <c r="BM115" s="218" t="s">
        <v>3358</v>
      </c>
    </row>
    <row r="116" s="12" customFormat="1" ht="22.8" customHeight="1">
      <c r="A116" s="12"/>
      <c r="B116" s="191"/>
      <c r="C116" s="192"/>
      <c r="D116" s="193" t="s">
        <v>68</v>
      </c>
      <c r="E116" s="205" t="s">
        <v>3359</v>
      </c>
      <c r="F116" s="205" t="s">
        <v>3360</v>
      </c>
      <c r="G116" s="192"/>
      <c r="H116" s="192"/>
      <c r="I116" s="195"/>
      <c r="J116" s="206">
        <f>BK116</f>
        <v>0</v>
      </c>
      <c r="K116" s="192"/>
      <c r="L116" s="197"/>
      <c r="M116" s="198"/>
      <c r="N116" s="199"/>
      <c r="O116" s="199"/>
      <c r="P116" s="200">
        <f>SUM(P117:P121)</f>
        <v>0</v>
      </c>
      <c r="Q116" s="199"/>
      <c r="R116" s="200">
        <f>SUM(R117:R121)</f>
        <v>0.22600000000000001</v>
      </c>
      <c r="S116" s="199"/>
      <c r="T116" s="201">
        <f>SUM(T117:T121)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02" t="s">
        <v>194</v>
      </c>
      <c r="AT116" s="203" t="s">
        <v>68</v>
      </c>
      <c r="AU116" s="203" t="s">
        <v>77</v>
      </c>
      <c r="AY116" s="202" t="s">
        <v>159</v>
      </c>
      <c r="BK116" s="204">
        <f>SUM(BK117:BK121)</f>
        <v>0</v>
      </c>
    </row>
    <row r="117" s="2" customFormat="1" ht="16.5" customHeight="1">
      <c r="A117" s="41"/>
      <c r="B117" s="42"/>
      <c r="C117" s="207" t="s">
        <v>309</v>
      </c>
      <c r="D117" s="207" t="s">
        <v>161</v>
      </c>
      <c r="E117" s="208" t="s">
        <v>3361</v>
      </c>
      <c r="F117" s="209" t="s">
        <v>3362</v>
      </c>
      <c r="G117" s="210" t="s">
        <v>251</v>
      </c>
      <c r="H117" s="211">
        <v>2650</v>
      </c>
      <c r="I117" s="212"/>
      <c r="J117" s="213">
        <f>ROUND(I117*H117,2)</f>
        <v>0</v>
      </c>
      <c r="K117" s="209" t="s">
        <v>19</v>
      </c>
      <c r="L117" s="47"/>
      <c r="M117" s="214" t="s">
        <v>19</v>
      </c>
      <c r="N117" s="215" t="s">
        <v>40</v>
      </c>
      <c r="O117" s="87"/>
      <c r="P117" s="216">
        <f>O117*H117</f>
        <v>0</v>
      </c>
      <c r="Q117" s="216">
        <v>0</v>
      </c>
      <c r="R117" s="216">
        <f>Q117*H117</f>
        <v>0</v>
      </c>
      <c r="S117" s="216">
        <v>0</v>
      </c>
      <c r="T117" s="217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18" t="s">
        <v>520</v>
      </c>
      <c r="AT117" s="218" t="s">
        <v>161</v>
      </c>
      <c r="AU117" s="218" t="s">
        <v>79</v>
      </c>
      <c r="AY117" s="20" t="s">
        <v>159</v>
      </c>
      <c r="BE117" s="219">
        <f>IF(N117="základní",J117,0)</f>
        <v>0</v>
      </c>
      <c r="BF117" s="219">
        <f>IF(N117="snížená",J117,0)</f>
        <v>0</v>
      </c>
      <c r="BG117" s="219">
        <f>IF(N117="zákl. přenesená",J117,0)</f>
        <v>0</v>
      </c>
      <c r="BH117" s="219">
        <f>IF(N117="sníž. přenesená",J117,0)</f>
        <v>0</v>
      </c>
      <c r="BI117" s="219">
        <f>IF(N117="nulová",J117,0)</f>
        <v>0</v>
      </c>
      <c r="BJ117" s="20" t="s">
        <v>77</v>
      </c>
      <c r="BK117" s="219">
        <f>ROUND(I117*H117,2)</f>
        <v>0</v>
      </c>
      <c r="BL117" s="20" t="s">
        <v>520</v>
      </c>
      <c r="BM117" s="218" t="s">
        <v>3363</v>
      </c>
    </row>
    <row r="118" s="2" customFormat="1" ht="16.5" customHeight="1">
      <c r="A118" s="41"/>
      <c r="B118" s="42"/>
      <c r="C118" s="258" t="s">
        <v>315</v>
      </c>
      <c r="D118" s="258" t="s">
        <v>316</v>
      </c>
      <c r="E118" s="259" t="s">
        <v>3364</v>
      </c>
      <c r="F118" s="260" t="s">
        <v>3365</v>
      </c>
      <c r="G118" s="261" t="s">
        <v>251</v>
      </c>
      <c r="H118" s="262">
        <v>2650</v>
      </c>
      <c r="I118" s="263"/>
      <c r="J118" s="264">
        <f>ROUND(I118*H118,2)</f>
        <v>0</v>
      </c>
      <c r="K118" s="260" t="s">
        <v>19</v>
      </c>
      <c r="L118" s="265"/>
      <c r="M118" s="266" t="s">
        <v>19</v>
      </c>
      <c r="N118" s="267" t="s">
        <v>40</v>
      </c>
      <c r="O118" s="87"/>
      <c r="P118" s="216">
        <f>O118*H118</f>
        <v>0</v>
      </c>
      <c r="Q118" s="216">
        <v>6.0000000000000002E-05</v>
      </c>
      <c r="R118" s="216">
        <f>Q118*H118</f>
        <v>0.159</v>
      </c>
      <c r="S118" s="216">
        <v>0</v>
      </c>
      <c r="T118" s="217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18" t="s">
        <v>969</v>
      </c>
      <c r="AT118" s="218" t="s">
        <v>316</v>
      </c>
      <c r="AU118" s="218" t="s">
        <v>79</v>
      </c>
      <c r="AY118" s="20" t="s">
        <v>159</v>
      </c>
      <c r="BE118" s="219">
        <f>IF(N118="základní",J118,0)</f>
        <v>0</v>
      </c>
      <c r="BF118" s="219">
        <f>IF(N118="snížená",J118,0)</f>
        <v>0</v>
      </c>
      <c r="BG118" s="219">
        <f>IF(N118="zákl. přenesená",J118,0)</f>
        <v>0</v>
      </c>
      <c r="BH118" s="219">
        <f>IF(N118="sníž. přenesená",J118,0)</f>
        <v>0</v>
      </c>
      <c r="BI118" s="219">
        <f>IF(N118="nulová",J118,0)</f>
        <v>0</v>
      </c>
      <c r="BJ118" s="20" t="s">
        <v>77</v>
      </c>
      <c r="BK118" s="219">
        <f>ROUND(I118*H118,2)</f>
        <v>0</v>
      </c>
      <c r="BL118" s="20" t="s">
        <v>969</v>
      </c>
      <c r="BM118" s="218" t="s">
        <v>3366</v>
      </c>
    </row>
    <row r="119" s="2" customFormat="1" ht="16.5" customHeight="1">
      <c r="A119" s="41"/>
      <c r="B119" s="42"/>
      <c r="C119" s="207" t="s">
        <v>320</v>
      </c>
      <c r="D119" s="207" t="s">
        <v>161</v>
      </c>
      <c r="E119" s="208" t="s">
        <v>3367</v>
      </c>
      <c r="F119" s="209" t="s">
        <v>3368</v>
      </c>
      <c r="G119" s="210" t="s">
        <v>251</v>
      </c>
      <c r="H119" s="211">
        <v>320</v>
      </c>
      <c r="I119" s="212"/>
      <c r="J119" s="213">
        <f>ROUND(I119*H119,2)</f>
        <v>0</v>
      </c>
      <c r="K119" s="209" t="s">
        <v>19</v>
      </c>
      <c r="L119" s="47"/>
      <c r="M119" s="214" t="s">
        <v>19</v>
      </c>
      <c r="N119" s="215" t="s">
        <v>40</v>
      </c>
      <c r="O119" s="87"/>
      <c r="P119" s="216">
        <f>O119*H119</f>
        <v>0</v>
      </c>
      <c r="Q119" s="216">
        <v>0</v>
      </c>
      <c r="R119" s="216">
        <f>Q119*H119</f>
        <v>0</v>
      </c>
      <c r="S119" s="216">
        <v>0</v>
      </c>
      <c r="T119" s="217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18" t="s">
        <v>520</v>
      </c>
      <c r="AT119" s="218" t="s">
        <v>161</v>
      </c>
      <c r="AU119" s="218" t="s">
        <v>79</v>
      </c>
      <c r="AY119" s="20" t="s">
        <v>159</v>
      </c>
      <c r="BE119" s="219">
        <f>IF(N119="základní",J119,0)</f>
        <v>0</v>
      </c>
      <c r="BF119" s="219">
        <f>IF(N119="snížená",J119,0)</f>
        <v>0</v>
      </c>
      <c r="BG119" s="219">
        <f>IF(N119="zákl. přenesená",J119,0)</f>
        <v>0</v>
      </c>
      <c r="BH119" s="219">
        <f>IF(N119="sníž. přenesená",J119,0)</f>
        <v>0</v>
      </c>
      <c r="BI119" s="219">
        <f>IF(N119="nulová",J119,0)</f>
        <v>0</v>
      </c>
      <c r="BJ119" s="20" t="s">
        <v>77</v>
      </c>
      <c r="BK119" s="219">
        <f>ROUND(I119*H119,2)</f>
        <v>0</v>
      </c>
      <c r="BL119" s="20" t="s">
        <v>520</v>
      </c>
      <c r="BM119" s="218" t="s">
        <v>3369</v>
      </c>
    </row>
    <row r="120" s="2" customFormat="1" ht="16.5" customHeight="1">
      <c r="A120" s="41"/>
      <c r="B120" s="42"/>
      <c r="C120" s="258" t="s">
        <v>328</v>
      </c>
      <c r="D120" s="258" t="s">
        <v>316</v>
      </c>
      <c r="E120" s="259" t="s">
        <v>3370</v>
      </c>
      <c r="F120" s="260" t="s">
        <v>3371</v>
      </c>
      <c r="G120" s="261" t="s">
        <v>251</v>
      </c>
      <c r="H120" s="262">
        <v>320</v>
      </c>
      <c r="I120" s="263"/>
      <c r="J120" s="264">
        <f>ROUND(I120*H120,2)</f>
        <v>0</v>
      </c>
      <c r="K120" s="260" t="s">
        <v>19</v>
      </c>
      <c r="L120" s="265"/>
      <c r="M120" s="266" t="s">
        <v>19</v>
      </c>
      <c r="N120" s="267" t="s">
        <v>40</v>
      </c>
      <c r="O120" s="87"/>
      <c r="P120" s="216">
        <f>O120*H120</f>
        <v>0</v>
      </c>
      <c r="Q120" s="216">
        <v>0.00020000000000000001</v>
      </c>
      <c r="R120" s="216">
        <f>Q120*H120</f>
        <v>0.064000000000000001</v>
      </c>
      <c r="S120" s="216">
        <v>0</v>
      </c>
      <c r="T120" s="217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18" t="s">
        <v>969</v>
      </c>
      <c r="AT120" s="218" t="s">
        <v>316</v>
      </c>
      <c r="AU120" s="218" t="s">
        <v>79</v>
      </c>
      <c r="AY120" s="20" t="s">
        <v>159</v>
      </c>
      <c r="BE120" s="219">
        <f>IF(N120="základní",J120,0)</f>
        <v>0</v>
      </c>
      <c r="BF120" s="219">
        <f>IF(N120="snížená",J120,0)</f>
        <v>0</v>
      </c>
      <c r="BG120" s="219">
        <f>IF(N120="zákl. přenesená",J120,0)</f>
        <v>0</v>
      </c>
      <c r="BH120" s="219">
        <f>IF(N120="sníž. přenesená",J120,0)</f>
        <v>0</v>
      </c>
      <c r="BI120" s="219">
        <f>IF(N120="nulová",J120,0)</f>
        <v>0</v>
      </c>
      <c r="BJ120" s="20" t="s">
        <v>77</v>
      </c>
      <c r="BK120" s="219">
        <f>ROUND(I120*H120,2)</f>
        <v>0</v>
      </c>
      <c r="BL120" s="20" t="s">
        <v>969</v>
      </c>
      <c r="BM120" s="218" t="s">
        <v>3372</v>
      </c>
    </row>
    <row r="121" s="2" customFormat="1" ht="16.5" customHeight="1">
      <c r="A121" s="41"/>
      <c r="B121" s="42"/>
      <c r="C121" s="207" t="s">
        <v>330</v>
      </c>
      <c r="D121" s="207" t="s">
        <v>161</v>
      </c>
      <c r="E121" s="208" t="s">
        <v>3373</v>
      </c>
      <c r="F121" s="209" t="s">
        <v>3374</v>
      </c>
      <c r="G121" s="210" t="s">
        <v>235</v>
      </c>
      <c r="H121" s="211">
        <v>3</v>
      </c>
      <c r="I121" s="212"/>
      <c r="J121" s="213">
        <f>ROUND(I121*H121,2)</f>
        <v>0</v>
      </c>
      <c r="K121" s="209" t="s">
        <v>19</v>
      </c>
      <c r="L121" s="47"/>
      <c r="M121" s="214" t="s">
        <v>19</v>
      </c>
      <c r="N121" s="215" t="s">
        <v>40</v>
      </c>
      <c r="O121" s="87"/>
      <c r="P121" s="216">
        <f>O121*H121</f>
        <v>0</v>
      </c>
      <c r="Q121" s="216">
        <v>0.001</v>
      </c>
      <c r="R121" s="216">
        <f>Q121*H121</f>
        <v>0.0030000000000000001</v>
      </c>
      <c r="S121" s="216">
        <v>0</v>
      </c>
      <c r="T121" s="217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18" t="s">
        <v>520</v>
      </c>
      <c r="AT121" s="218" t="s">
        <v>161</v>
      </c>
      <c r="AU121" s="218" t="s">
        <v>79</v>
      </c>
      <c r="AY121" s="20" t="s">
        <v>159</v>
      </c>
      <c r="BE121" s="219">
        <f>IF(N121="základní",J121,0)</f>
        <v>0</v>
      </c>
      <c r="BF121" s="219">
        <f>IF(N121="snížená",J121,0)</f>
        <v>0</v>
      </c>
      <c r="BG121" s="219">
        <f>IF(N121="zákl. přenesená",J121,0)</f>
        <v>0</v>
      </c>
      <c r="BH121" s="219">
        <f>IF(N121="sníž. přenesená",J121,0)</f>
        <v>0</v>
      </c>
      <c r="BI121" s="219">
        <f>IF(N121="nulová",J121,0)</f>
        <v>0</v>
      </c>
      <c r="BJ121" s="20" t="s">
        <v>77</v>
      </c>
      <c r="BK121" s="219">
        <f>ROUND(I121*H121,2)</f>
        <v>0</v>
      </c>
      <c r="BL121" s="20" t="s">
        <v>520</v>
      </c>
      <c r="BM121" s="218" t="s">
        <v>3375</v>
      </c>
    </row>
    <row r="122" s="12" customFormat="1" ht="22.8" customHeight="1">
      <c r="A122" s="12"/>
      <c r="B122" s="191"/>
      <c r="C122" s="192"/>
      <c r="D122" s="193" t="s">
        <v>68</v>
      </c>
      <c r="E122" s="205" t="s">
        <v>3376</v>
      </c>
      <c r="F122" s="205" t="s">
        <v>3377</v>
      </c>
      <c r="G122" s="192"/>
      <c r="H122" s="192"/>
      <c r="I122" s="195"/>
      <c r="J122" s="206">
        <f>BK122</f>
        <v>0</v>
      </c>
      <c r="K122" s="192"/>
      <c r="L122" s="197"/>
      <c r="M122" s="198"/>
      <c r="N122" s="199"/>
      <c r="O122" s="199"/>
      <c r="P122" s="200">
        <f>SUM(P123:P127)</f>
        <v>0</v>
      </c>
      <c r="Q122" s="199"/>
      <c r="R122" s="200">
        <f>SUM(R123:R127)</f>
        <v>0</v>
      </c>
      <c r="S122" s="199"/>
      <c r="T122" s="201">
        <f>SUM(T123:T127)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02" t="s">
        <v>194</v>
      </c>
      <c r="AT122" s="203" t="s">
        <v>68</v>
      </c>
      <c r="AU122" s="203" t="s">
        <v>77</v>
      </c>
      <c r="AY122" s="202" t="s">
        <v>159</v>
      </c>
      <c r="BK122" s="204">
        <f>SUM(BK123:BK127)</f>
        <v>0</v>
      </c>
    </row>
    <row r="123" s="2" customFormat="1" ht="16.5" customHeight="1">
      <c r="A123" s="41"/>
      <c r="B123" s="42"/>
      <c r="C123" s="207" t="s">
        <v>333</v>
      </c>
      <c r="D123" s="207" t="s">
        <v>161</v>
      </c>
      <c r="E123" s="208" t="s">
        <v>3378</v>
      </c>
      <c r="F123" s="209" t="s">
        <v>3379</v>
      </c>
      <c r="G123" s="210" t="s">
        <v>235</v>
      </c>
      <c r="H123" s="211">
        <v>1</v>
      </c>
      <c r="I123" s="212"/>
      <c r="J123" s="213">
        <f>ROUND(I123*H123,2)</f>
        <v>0</v>
      </c>
      <c r="K123" s="209" t="s">
        <v>19</v>
      </c>
      <c r="L123" s="47"/>
      <c r="M123" s="214" t="s">
        <v>19</v>
      </c>
      <c r="N123" s="215" t="s">
        <v>40</v>
      </c>
      <c r="O123" s="87"/>
      <c r="P123" s="216">
        <f>O123*H123</f>
        <v>0</v>
      </c>
      <c r="Q123" s="216">
        <v>0</v>
      </c>
      <c r="R123" s="216">
        <f>Q123*H123</f>
        <v>0</v>
      </c>
      <c r="S123" s="216">
        <v>0</v>
      </c>
      <c r="T123" s="217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18" t="s">
        <v>520</v>
      </c>
      <c r="AT123" s="218" t="s">
        <v>161</v>
      </c>
      <c r="AU123" s="218" t="s">
        <v>79</v>
      </c>
      <c r="AY123" s="20" t="s">
        <v>159</v>
      </c>
      <c r="BE123" s="219">
        <f>IF(N123="základní",J123,0)</f>
        <v>0</v>
      </c>
      <c r="BF123" s="219">
        <f>IF(N123="snížená",J123,0)</f>
        <v>0</v>
      </c>
      <c r="BG123" s="219">
        <f>IF(N123="zákl. přenesená",J123,0)</f>
        <v>0</v>
      </c>
      <c r="BH123" s="219">
        <f>IF(N123="sníž. přenesená",J123,0)</f>
        <v>0</v>
      </c>
      <c r="BI123" s="219">
        <f>IF(N123="nulová",J123,0)</f>
        <v>0</v>
      </c>
      <c r="BJ123" s="20" t="s">
        <v>77</v>
      </c>
      <c r="BK123" s="219">
        <f>ROUND(I123*H123,2)</f>
        <v>0</v>
      </c>
      <c r="BL123" s="20" t="s">
        <v>520</v>
      </c>
      <c r="BM123" s="218" t="s">
        <v>3380</v>
      </c>
    </row>
    <row r="124" s="2" customFormat="1" ht="16.5" customHeight="1">
      <c r="A124" s="41"/>
      <c r="B124" s="42"/>
      <c r="C124" s="207" t="s">
        <v>336</v>
      </c>
      <c r="D124" s="207" t="s">
        <v>161</v>
      </c>
      <c r="E124" s="208" t="s">
        <v>3381</v>
      </c>
      <c r="F124" s="209" t="s">
        <v>3382</v>
      </c>
      <c r="G124" s="210" t="s">
        <v>3383</v>
      </c>
      <c r="H124" s="211">
        <v>1</v>
      </c>
      <c r="I124" s="212"/>
      <c r="J124" s="213">
        <f>ROUND(I124*H124,2)</f>
        <v>0</v>
      </c>
      <c r="K124" s="209" t="s">
        <v>19</v>
      </c>
      <c r="L124" s="47"/>
      <c r="M124" s="214" t="s">
        <v>19</v>
      </c>
      <c r="N124" s="215" t="s">
        <v>40</v>
      </c>
      <c r="O124" s="87"/>
      <c r="P124" s="216">
        <f>O124*H124</f>
        <v>0</v>
      </c>
      <c r="Q124" s="216">
        <v>0</v>
      </c>
      <c r="R124" s="216">
        <f>Q124*H124</f>
        <v>0</v>
      </c>
      <c r="S124" s="216">
        <v>0</v>
      </c>
      <c r="T124" s="217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18" t="s">
        <v>520</v>
      </c>
      <c r="AT124" s="218" t="s">
        <v>161</v>
      </c>
      <c r="AU124" s="218" t="s">
        <v>79</v>
      </c>
      <c r="AY124" s="20" t="s">
        <v>159</v>
      </c>
      <c r="BE124" s="219">
        <f>IF(N124="základní",J124,0)</f>
        <v>0</v>
      </c>
      <c r="BF124" s="219">
        <f>IF(N124="snížená",J124,0)</f>
        <v>0</v>
      </c>
      <c r="BG124" s="219">
        <f>IF(N124="zákl. přenesená",J124,0)</f>
        <v>0</v>
      </c>
      <c r="BH124" s="219">
        <f>IF(N124="sníž. přenesená",J124,0)</f>
        <v>0</v>
      </c>
      <c r="BI124" s="219">
        <f>IF(N124="nulová",J124,0)</f>
        <v>0</v>
      </c>
      <c r="BJ124" s="20" t="s">
        <v>77</v>
      </c>
      <c r="BK124" s="219">
        <f>ROUND(I124*H124,2)</f>
        <v>0</v>
      </c>
      <c r="BL124" s="20" t="s">
        <v>520</v>
      </c>
      <c r="BM124" s="218" t="s">
        <v>3384</v>
      </c>
    </row>
    <row r="125" s="2" customFormat="1" ht="21.75" customHeight="1">
      <c r="A125" s="41"/>
      <c r="B125" s="42"/>
      <c r="C125" s="207" t="s">
        <v>338</v>
      </c>
      <c r="D125" s="207" t="s">
        <v>161</v>
      </c>
      <c r="E125" s="208" t="s">
        <v>3385</v>
      </c>
      <c r="F125" s="209" t="s">
        <v>3386</v>
      </c>
      <c r="G125" s="210" t="s">
        <v>235</v>
      </c>
      <c r="H125" s="211">
        <v>1</v>
      </c>
      <c r="I125" s="212"/>
      <c r="J125" s="213">
        <f>ROUND(I125*H125,2)</f>
        <v>0</v>
      </c>
      <c r="K125" s="209" t="s">
        <v>19</v>
      </c>
      <c r="L125" s="47"/>
      <c r="M125" s="214" t="s">
        <v>19</v>
      </c>
      <c r="N125" s="215" t="s">
        <v>40</v>
      </c>
      <c r="O125" s="87"/>
      <c r="P125" s="216">
        <f>O125*H125</f>
        <v>0</v>
      </c>
      <c r="Q125" s="216">
        <v>0</v>
      </c>
      <c r="R125" s="216">
        <f>Q125*H125</f>
        <v>0</v>
      </c>
      <c r="S125" s="216">
        <v>0</v>
      </c>
      <c r="T125" s="217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18" t="s">
        <v>520</v>
      </c>
      <c r="AT125" s="218" t="s">
        <v>161</v>
      </c>
      <c r="AU125" s="218" t="s">
        <v>79</v>
      </c>
      <c r="AY125" s="20" t="s">
        <v>159</v>
      </c>
      <c r="BE125" s="219">
        <f>IF(N125="základní",J125,0)</f>
        <v>0</v>
      </c>
      <c r="BF125" s="219">
        <f>IF(N125="snížená",J125,0)</f>
        <v>0</v>
      </c>
      <c r="BG125" s="219">
        <f>IF(N125="zákl. přenesená",J125,0)</f>
        <v>0</v>
      </c>
      <c r="BH125" s="219">
        <f>IF(N125="sníž. přenesená",J125,0)</f>
        <v>0</v>
      </c>
      <c r="BI125" s="219">
        <f>IF(N125="nulová",J125,0)</f>
        <v>0</v>
      </c>
      <c r="BJ125" s="20" t="s">
        <v>77</v>
      </c>
      <c r="BK125" s="219">
        <f>ROUND(I125*H125,2)</f>
        <v>0</v>
      </c>
      <c r="BL125" s="20" t="s">
        <v>520</v>
      </c>
      <c r="BM125" s="218" t="s">
        <v>3387</v>
      </c>
    </row>
    <row r="126" s="2" customFormat="1" ht="16.5" customHeight="1">
      <c r="A126" s="41"/>
      <c r="B126" s="42"/>
      <c r="C126" s="207" t="s">
        <v>340</v>
      </c>
      <c r="D126" s="207" t="s">
        <v>161</v>
      </c>
      <c r="E126" s="208" t="s">
        <v>3388</v>
      </c>
      <c r="F126" s="209" t="s">
        <v>3389</v>
      </c>
      <c r="G126" s="210" t="s">
        <v>235</v>
      </c>
      <c r="H126" s="211">
        <v>6</v>
      </c>
      <c r="I126" s="212"/>
      <c r="J126" s="213">
        <f>ROUND(I126*H126,2)</f>
        <v>0</v>
      </c>
      <c r="K126" s="209" t="s">
        <v>19</v>
      </c>
      <c r="L126" s="47"/>
      <c r="M126" s="214" t="s">
        <v>19</v>
      </c>
      <c r="N126" s="215" t="s">
        <v>40</v>
      </c>
      <c r="O126" s="87"/>
      <c r="P126" s="216">
        <f>O126*H126</f>
        <v>0</v>
      </c>
      <c r="Q126" s="216">
        <v>0</v>
      </c>
      <c r="R126" s="216">
        <f>Q126*H126</f>
        <v>0</v>
      </c>
      <c r="S126" s="216">
        <v>0</v>
      </c>
      <c r="T126" s="217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18" t="s">
        <v>520</v>
      </c>
      <c r="AT126" s="218" t="s">
        <v>161</v>
      </c>
      <c r="AU126" s="218" t="s">
        <v>79</v>
      </c>
      <c r="AY126" s="20" t="s">
        <v>159</v>
      </c>
      <c r="BE126" s="219">
        <f>IF(N126="základní",J126,0)</f>
        <v>0</v>
      </c>
      <c r="BF126" s="219">
        <f>IF(N126="snížená",J126,0)</f>
        <v>0</v>
      </c>
      <c r="BG126" s="219">
        <f>IF(N126="zákl. přenesená",J126,0)</f>
        <v>0</v>
      </c>
      <c r="BH126" s="219">
        <f>IF(N126="sníž. přenesená",J126,0)</f>
        <v>0</v>
      </c>
      <c r="BI126" s="219">
        <f>IF(N126="nulová",J126,0)</f>
        <v>0</v>
      </c>
      <c r="BJ126" s="20" t="s">
        <v>77</v>
      </c>
      <c r="BK126" s="219">
        <f>ROUND(I126*H126,2)</f>
        <v>0</v>
      </c>
      <c r="BL126" s="20" t="s">
        <v>520</v>
      </c>
      <c r="BM126" s="218" t="s">
        <v>3390</v>
      </c>
    </row>
    <row r="127" s="2" customFormat="1" ht="16.5" customHeight="1">
      <c r="A127" s="41"/>
      <c r="B127" s="42"/>
      <c r="C127" s="207" t="s">
        <v>342</v>
      </c>
      <c r="D127" s="207" t="s">
        <v>161</v>
      </c>
      <c r="E127" s="208" t="s">
        <v>3391</v>
      </c>
      <c r="F127" s="209" t="s">
        <v>3392</v>
      </c>
      <c r="G127" s="210" t="s">
        <v>235</v>
      </c>
      <c r="H127" s="211">
        <v>1</v>
      </c>
      <c r="I127" s="212"/>
      <c r="J127" s="213">
        <f>ROUND(I127*H127,2)</f>
        <v>0</v>
      </c>
      <c r="K127" s="209" t="s">
        <v>19</v>
      </c>
      <c r="L127" s="47"/>
      <c r="M127" s="214" t="s">
        <v>19</v>
      </c>
      <c r="N127" s="215" t="s">
        <v>40</v>
      </c>
      <c r="O127" s="87"/>
      <c r="P127" s="216">
        <f>O127*H127</f>
        <v>0</v>
      </c>
      <c r="Q127" s="216">
        <v>0</v>
      </c>
      <c r="R127" s="216">
        <f>Q127*H127</f>
        <v>0</v>
      </c>
      <c r="S127" s="216">
        <v>0</v>
      </c>
      <c r="T127" s="217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18" t="s">
        <v>520</v>
      </c>
      <c r="AT127" s="218" t="s">
        <v>161</v>
      </c>
      <c r="AU127" s="218" t="s">
        <v>79</v>
      </c>
      <c r="AY127" s="20" t="s">
        <v>159</v>
      </c>
      <c r="BE127" s="219">
        <f>IF(N127="základní",J127,0)</f>
        <v>0</v>
      </c>
      <c r="BF127" s="219">
        <f>IF(N127="snížená",J127,0)</f>
        <v>0</v>
      </c>
      <c r="BG127" s="219">
        <f>IF(N127="zákl. přenesená",J127,0)</f>
        <v>0</v>
      </c>
      <c r="BH127" s="219">
        <f>IF(N127="sníž. přenesená",J127,0)</f>
        <v>0</v>
      </c>
      <c r="BI127" s="219">
        <f>IF(N127="nulová",J127,0)</f>
        <v>0</v>
      </c>
      <c r="BJ127" s="20" t="s">
        <v>77</v>
      </c>
      <c r="BK127" s="219">
        <f>ROUND(I127*H127,2)</f>
        <v>0</v>
      </c>
      <c r="BL127" s="20" t="s">
        <v>520</v>
      </c>
      <c r="BM127" s="218" t="s">
        <v>3393</v>
      </c>
    </row>
    <row r="128" s="12" customFormat="1" ht="22.8" customHeight="1">
      <c r="A128" s="12"/>
      <c r="B128" s="191"/>
      <c r="C128" s="192"/>
      <c r="D128" s="193" t="s">
        <v>68</v>
      </c>
      <c r="E128" s="205" t="s">
        <v>3394</v>
      </c>
      <c r="F128" s="205" t="s">
        <v>3395</v>
      </c>
      <c r="G128" s="192"/>
      <c r="H128" s="192"/>
      <c r="I128" s="195"/>
      <c r="J128" s="206">
        <f>BK128</f>
        <v>0</v>
      </c>
      <c r="K128" s="192"/>
      <c r="L128" s="197"/>
      <c r="M128" s="198"/>
      <c r="N128" s="199"/>
      <c r="O128" s="199"/>
      <c r="P128" s="200">
        <f>SUM(P129:P136)</f>
        <v>0</v>
      </c>
      <c r="Q128" s="199"/>
      <c r="R128" s="200">
        <f>SUM(R129:R136)</f>
        <v>0</v>
      </c>
      <c r="S128" s="199"/>
      <c r="T128" s="201">
        <f>SUM(T129:T136)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02" t="s">
        <v>166</v>
      </c>
      <c r="AT128" s="203" t="s">
        <v>68</v>
      </c>
      <c r="AU128" s="203" t="s">
        <v>77</v>
      </c>
      <c r="AY128" s="202" t="s">
        <v>159</v>
      </c>
      <c r="BK128" s="204">
        <f>SUM(BK129:BK136)</f>
        <v>0</v>
      </c>
    </row>
    <row r="129" s="2" customFormat="1" ht="16.5" customHeight="1">
      <c r="A129" s="41"/>
      <c r="B129" s="42"/>
      <c r="C129" s="207" t="s">
        <v>346</v>
      </c>
      <c r="D129" s="207" t="s">
        <v>161</v>
      </c>
      <c r="E129" s="208" t="s">
        <v>3396</v>
      </c>
      <c r="F129" s="209" t="s">
        <v>3397</v>
      </c>
      <c r="G129" s="210" t="s">
        <v>2926</v>
      </c>
      <c r="H129" s="211">
        <v>110</v>
      </c>
      <c r="I129" s="212"/>
      <c r="J129" s="213">
        <f>ROUND(I129*H129,2)</f>
        <v>0</v>
      </c>
      <c r="K129" s="209" t="s">
        <v>19</v>
      </c>
      <c r="L129" s="47"/>
      <c r="M129" s="214" t="s">
        <v>19</v>
      </c>
      <c r="N129" s="215" t="s">
        <v>40</v>
      </c>
      <c r="O129" s="87"/>
      <c r="P129" s="216">
        <f>O129*H129</f>
        <v>0</v>
      </c>
      <c r="Q129" s="216">
        <v>0</v>
      </c>
      <c r="R129" s="216">
        <f>Q129*H129</f>
        <v>0</v>
      </c>
      <c r="S129" s="216">
        <v>0</v>
      </c>
      <c r="T129" s="217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18" t="s">
        <v>3398</v>
      </c>
      <c r="AT129" s="218" t="s">
        <v>161</v>
      </c>
      <c r="AU129" s="218" t="s">
        <v>79</v>
      </c>
      <c r="AY129" s="20" t="s">
        <v>159</v>
      </c>
      <c r="BE129" s="219">
        <f>IF(N129="základní",J129,0)</f>
        <v>0</v>
      </c>
      <c r="BF129" s="219">
        <f>IF(N129="snížená",J129,0)</f>
        <v>0</v>
      </c>
      <c r="BG129" s="219">
        <f>IF(N129="zákl. přenesená",J129,0)</f>
        <v>0</v>
      </c>
      <c r="BH129" s="219">
        <f>IF(N129="sníž. přenesená",J129,0)</f>
        <v>0</v>
      </c>
      <c r="BI129" s="219">
        <f>IF(N129="nulová",J129,0)</f>
        <v>0</v>
      </c>
      <c r="BJ129" s="20" t="s">
        <v>77</v>
      </c>
      <c r="BK129" s="219">
        <f>ROUND(I129*H129,2)</f>
        <v>0</v>
      </c>
      <c r="BL129" s="20" t="s">
        <v>3398</v>
      </c>
      <c r="BM129" s="218" t="s">
        <v>3399</v>
      </c>
    </row>
    <row r="130" s="2" customFormat="1" ht="16.5" customHeight="1">
      <c r="A130" s="41"/>
      <c r="B130" s="42"/>
      <c r="C130" s="207" t="s">
        <v>352</v>
      </c>
      <c r="D130" s="207" t="s">
        <v>161</v>
      </c>
      <c r="E130" s="208" t="s">
        <v>3400</v>
      </c>
      <c r="F130" s="209" t="s">
        <v>3401</v>
      </c>
      <c r="G130" s="210" t="s">
        <v>2926</v>
      </c>
      <c r="H130" s="211">
        <v>65</v>
      </c>
      <c r="I130" s="212"/>
      <c r="J130" s="213">
        <f>ROUND(I130*H130,2)</f>
        <v>0</v>
      </c>
      <c r="K130" s="209" t="s">
        <v>19</v>
      </c>
      <c r="L130" s="47"/>
      <c r="M130" s="214" t="s">
        <v>19</v>
      </c>
      <c r="N130" s="215" t="s">
        <v>40</v>
      </c>
      <c r="O130" s="87"/>
      <c r="P130" s="216">
        <f>O130*H130</f>
        <v>0</v>
      </c>
      <c r="Q130" s="216">
        <v>0</v>
      </c>
      <c r="R130" s="216">
        <f>Q130*H130</f>
        <v>0</v>
      </c>
      <c r="S130" s="216">
        <v>0</v>
      </c>
      <c r="T130" s="217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18" t="s">
        <v>3402</v>
      </c>
      <c r="AT130" s="218" t="s">
        <v>161</v>
      </c>
      <c r="AU130" s="218" t="s">
        <v>79</v>
      </c>
      <c r="AY130" s="20" t="s">
        <v>159</v>
      </c>
      <c r="BE130" s="219">
        <f>IF(N130="základní",J130,0)</f>
        <v>0</v>
      </c>
      <c r="BF130" s="219">
        <f>IF(N130="snížená",J130,0)</f>
        <v>0</v>
      </c>
      <c r="BG130" s="219">
        <f>IF(N130="zákl. přenesená",J130,0)</f>
        <v>0</v>
      </c>
      <c r="BH130" s="219">
        <f>IF(N130="sníž. přenesená",J130,0)</f>
        <v>0</v>
      </c>
      <c r="BI130" s="219">
        <f>IF(N130="nulová",J130,0)</f>
        <v>0</v>
      </c>
      <c r="BJ130" s="20" t="s">
        <v>77</v>
      </c>
      <c r="BK130" s="219">
        <f>ROUND(I130*H130,2)</f>
        <v>0</v>
      </c>
      <c r="BL130" s="20" t="s">
        <v>3402</v>
      </c>
      <c r="BM130" s="218" t="s">
        <v>3403</v>
      </c>
    </row>
    <row r="131" s="2" customFormat="1" ht="16.5" customHeight="1">
      <c r="A131" s="41"/>
      <c r="B131" s="42"/>
      <c r="C131" s="207" t="s">
        <v>358</v>
      </c>
      <c r="D131" s="207" t="s">
        <v>161</v>
      </c>
      <c r="E131" s="208" t="s">
        <v>3404</v>
      </c>
      <c r="F131" s="209" t="s">
        <v>3405</v>
      </c>
      <c r="G131" s="210" t="s">
        <v>2926</v>
      </c>
      <c r="H131" s="211">
        <v>145</v>
      </c>
      <c r="I131" s="212"/>
      <c r="J131" s="213">
        <f>ROUND(I131*H131,2)</f>
        <v>0</v>
      </c>
      <c r="K131" s="209" t="s">
        <v>19</v>
      </c>
      <c r="L131" s="47"/>
      <c r="M131" s="214" t="s">
        <v>19</v>
      </c>
      <c r="N131" s="215" t="s">
        <v>40</v>
      </c>
      <c r="O131" s="87"/>
      <c r="P131" s="216">
        <f>O131*H131</f>
        <v>0</v>
      </c>
      <c r="Q131" s="216">
        <v>0</v>
      </c>
      <c r="R131" s="216">
        <f>Q131*H131</f>
        <v>0</v>
      </c>
      <c r="S131" s="216">
        <v>0</v>
      </c>
      <c r="T131" s="217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18" t="s">
        <v>3402</v>
      </c>
      <c r="AT131" s="218" t="s">
        <v>161</v>
      </c>
      <c r="AU131" s="218" t="s">
        <v>79</v>
      </c>
      <c r="AY131" s="20" t="s">
        <v>159</v>
      </c>
      <c r="BE131" s="219">
        <f>IF(N131="základní",J131,0)</f>
        <v>0</v>
      </c>
      <c r="BF131" s="219">
        <f>IF(N131="snížená",J131,0)</f>
        <v>0</v>
      </c>
      <c r="BG131" s="219">
        <f>IF(N131="zákl. přenesená",J131,0)</f>
        <v>0</v>
      </c>
      <c r="BH131" s="219">
        <f>IF(N131="sníž. přenesená",J131,0)</f>
        <v>0</v>
      </c>
      <c r="BI131" s="219">
        <f>IF(N131="nulová",J131,0)</f>
        <v>0</v>
      </c>
      <c r="BJ131" s="20" t="s">
        <v>77</v>
      </c>
      <c r="BK131" s="219">
        <f>ROUND(I131*H131,2)</f>
        <v>0</v>
      </c>
      <c r="BL131" s="20" t="s">
        <v>3402</v>
      </c>
      <c r="BM131" s="218" t="s">
        <v>3406</v>
      </c>
    </row>
    <row r="132" s="2" customFormat="1" ht="16.5" customHeight="1">
      <c r="A132" s="41"/>
      <c r="B132" s="42"/>
      <c r="C132" s="207" t="s">
        <v>363</v>
      </c>
      <c r="D132" s="207" t="s">
        <v>161</v>
      </c>
      <c r="E132" s="208" t="s">
        <v>3407</v>
      </c>
      <c r="F132" s="209" t="s">
        <v>3408</v>
      </c>
      <c r="G132" s="210" t="s">
        <v>2926</v>
      </c>
      <c r="H132" s="211">
        <v>22</v>
      </c>
      <c r="I132" s="212"/>
      <c r="J132" s="213">
        <f>ROUND(I132*H132,2)</f>
        <v>0</v>
      </c>
      <c r="K132" s="209" t="s">
        <v>19</v>
      </c>
      <c r="L132" s="47"/>
      <c r="M132" s="214" t="s">
        <v>19</v>
      </c>
      <c r="N132" s="215" t="s">
        <v>40</v>
      </c>
      <c r="O132" s="87"/>
      <c r="P132" s="216">
        <f>O132*H132</f>
        <v>0</v>
      </c>
      <c r="Q132" s="216">
        <v>0</v>
      </c>
      <c r="R132" s="216">
        <f>Q132*H132</f>
        <v>0</v>
      </c>
      <c r="S132" s="216">
        <v>0</v>
      </c>
      <c r="T132" s="217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18" t="s">
        <v>3402</v>
      </c>
      <c r="AT132" s="218" t="s">
        <v>161</v>
      </c>
      <c r="AU132" s="218" t="s">
        <v>79</v>
      </c>
      <c r="AY132" s="20" t="s">
        <v>159</v>
      </c>
      <c r="BE132" s="219">
        <f>IF(N132="základní",J132,0)</f>
        <v>0</v>
      </c>
      <c r="BF132" s="219">
        <f>IF(N132="snížená",J132,0)</f>
        <v>0</v>
      </c>
      <c r="BG132" s="219">
        <f>IF(N132="zákl. přenesená",J132,0)</f>
        <v>0</v>
      </c>
      <c r="BH132" s="219">
        <f>IF(N132="sníž. přenesená",J132,0)</f>
        <v>0</v>
      </c>
      <c r="BI132" s="219">
        <f>IF(N132="nulová",J132,0)</f>
        <v>0</v>
      </c>
      <c r="BJ132" s="20" t="s">
        <v>77</v>
      </c>
      <c r="BK132" s="219">
        <f>ROUND(I132*H132,2)</f>
        <v>0</v>
      </c>
      <c r="BL132" s="20" t="s">
        <v>3402</v>
      </c>
      <c r="BM132" s="218" t="s">
        <v>3409</v>
      </c>
    </row>
    <row r="133" s="2" customFormat="1" ht="16.5" customHeight="1">
      <c r="A133" s="41"/>
      <c r="B133" s="42"/>
      <c r="C133" s="207" t="s">
        <v>369</v>
      </c>
      <c r="D133" s="207" t="s">
        <v>161</v>
      </c>
      <c r="E133" s="208" t="s">
        <v>3410</v>
      </c>
      <c r="F133" s="209" t="s">
        <v>3411</v>
      </c>
      <c r="G133" s="210" t="s">
        <v>2926</v>
      </c>
      <c r="H133" s="211">
        <v>2</v>
      </c>
      <c r="I133" s="212"/>
      <c r="J133" s="213">
        <f>ROUND(I133*H133,2)</f>
        <v>0</v>
      </c>
      <c r="K133" s="209" t="s">
        <v>19</v>
      </c>
      <c r="L133" s="47"/>
      <c r="M133" s="214" t="s">
        <v>19</v>
      </c>
      <c r="N133" s="215" t="s">
        <v>40</v>
      </c>
      <c r="O133" s="87"/>
      <c r="P133" s="216">
        <f>O133*H133</f>
        <v>0</v>
      </c>
      <c r="Q133" s="216">
        <v>0</v>
      </c>
      <c r="R133" s="216">
        <f>Q133*H133</f>
        <v>0</v>
      </c>
      <c r="S133" s="216">
        <v>0</v>
      </c>
      <c r="T133" s="217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18" t="s">
        <v>3402</v>
      </c>
      <c r="AT133" s="218" t="s">
        <v>161</v>
      </c>
      <c r="AU133" s="218" t="s">
        <v>79</v>
      </c>
      <c r="AY133" s="20" t="s">
        <v>159</v>
      </c>
      <c r="BE133" s="219">
        <f>IF(N133="základní",J133,0)</f>
        <v>0</v>
      </c>
      <c r="BF133" s="219">
        <f>IF(N133="snížená",J133,0)</f>
        <v>0</v>
      </c>
      <c r="BG133" s="219">
        <f>IF(N133="zákl. přenesená",J133,0)</f>
        <v>0</v>
      </c>
      <c r="BH133" s="219">
        <f>IF(N133="sníž. přenesená",J133,0)</f>
        <v>0</v>
      </c>
      <c r="BI133" s="219">
        <f>IF(N133="nulová",J133,0)</f>
        <v>0</v>
      </c>
      <c r="BJ133" s="20" t="s">
        <v>77</v>
      </c>
      <c r="BK133" s="219">
        <f>ROUND(I133*H133,2)</f>
        <v>0</v>
      </c>
      <c r="BL133" s="20" t="s">
        <v>3402</v>
      </c>
      <c r="BM133" s="218" t="s">
        <v>3412</v>
      </c>
    </row>
    <row r="134" s="2" customFormat="1" ht="16.5" customHeight="1">
      <c r="A134" s="41"/>
      <c r="B134" s="42"/>
      <c r="C134" s="207" t="s">
        <v>375</v>
      </c>
      <c r="D134" s="207" t="s">
        <v>161</v>
      </c>
      <c r="E134" s="208" t="s">
        <v>3413</v>
      </c>
      <c r="F134" s="209" t="s">
        <v>3414</v>
      </c>
      <c r="G134" s="210" t="s">
        <v>2926</v>
      </c>
      <c r="H134" s="211">
        <v>55</v>
      </c>
      <c r="I134" s="212"/>
      <c r="J134" s="213">
        <f>ROUND(I134*H134,2)</f>
        <v>0</v>
      </c>
      <c r="K134" s="209" t="s">
        <v>19</v>
      </c>
      <c r="L134" s="47"/>
      <c r="M134" s="214" t="s">
        <v>19</v>
      </c>
      <c r="N134" s="215" t="s">
        <v>40</v>
      </c>
      <c r="O134" s="87"/>
      <c r="P134" s="216">
        <f>O134*H134</f>
        <v>0</v>
      </c>
      <c r="Q134" s="216">
        <v>0</v>
      </c>
      <c r="R134" s="216">
        <f>Q134*H134</f>
        <v>0</v>
      </c>
      <c r="S134" s="216">
        <v>0</v>
      </c>
      <c r="T134" s="217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18" t="s">
        <v>3402</v>
      </c>
      <c r="AT134" s="218" t="s">
        <v>161</v>
      </c>
      <c r="AU134" s="218" t="s">
        <v>79</v>
      </c>
      <c r="AY134" s="20" t="s">
        <v>159</v>
      </c>
      <c r="BE134" s="219">
        <f>IF(N134="základní",J134,0)</f>
        <v>0</v>
      </c>
      <c r="BF134" s="219">
        <f>IF(N134="snížená",J134,0)</f>
        <v>0</v>
      </c>
      <c r="BG134" s="219">
        <f>IF(N134="zákl. přenesená",J134,0)</f>
        <v>0</v>
      </c>
      <c r="BH134" s="219">
        <f>IF(N134="sníž. přenesená",J134,0)</f>
        <v>0</v>
      </c>
      <c r="BI134" s="219">
        <f>IF(N134="nulová",J134,0)</f>
        <v>0</v>
      </c>
      <c r="BJ134" s="20" t="s">
        <v>77</v>
      </c>
      <c r="BK134" s="219">
        <f>ROUND(I134*H134,2)</f>
        <v>0</v>
      </c>
      <c r="BL134" s="20" t="s">
        <v>3402</v>
      </c>
      <c r="BM134" s="218" t="s">
        <v>3415</v>
      </c>
    </row>
    <row r="135" s="2" customFormat="1" ht="16.5" customHeight="1">
      <c r="A135" s="41"/>
      <c r="B135" s="42"/>
      <c r="C135" s="207" t="s">
        <v>380</v>
      </c>
      <c r="D135" s="207" t="s">
        <v>161</v>
      </c>
      <c r="E135" s="208" t="s">
        <v>3416</v>
      </c>
      <c r="F135" s="209" t="s">
        <v>3417</v>
      </c>
      <c r="G135" s="210" t="s">
        <v>2926</v>
      </c>
      <c r="H135" s="211">
        <v>35</v>
      </c>
      <c r="I135" s="212"/>
      <c r="J135" s="213">
        <f>ROUND(I135*H135,2)</f>
        <v>0</v>
      </c>
      <c r="K135" s="209" t="s">
        <v>19</v>
      </c>
      <c r="L135" s="47"/>
      <c r="M135" s="214" t="s">
        <v>19</v>
      </c>
      <c r="N135" s="215" t="s">
        <v>40</v>
      </c>
      <c r="O135" s="87"/>
      <c r="P135" s="216">
        <f>O135*H135</f>
        <v>0</v>
      </c>
      <c r="Q135" s="216">
        <v>0</v>
      </c>
      <c r="R135" s="216">
        <f>Q135*H135</f>
        <v>0</v>
      </c>
      <c r="S135" s="216">
        <v>0</v>
      </c>
      <c r="T135" s="217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18" t="s">
        <v>3402</v>
      </c>
      <c r="AT135" s="218" t="s">
        <v>161</v>
      </c>
      <c r="AU135" s="218" t="s">
        <v>79</v>
      </c>
      <c r="AY135" s="20" t="s">
        <v>159</v>
      </c>
      <c r="BE135" s="219">
        <f>IF(N135="základní",J135,0)</f>
        <v>0</v>
      </c>
      <c r="BF135" s="219">
        <f>IF(N135="snížená",J135,0)</f>
        <v>0</v>
      </c>
      <c r="BG135" s="219">
        <f>IF(N135="zákl. přenesená",J135,0)</f>
        <v>0</v>
      </c>
      <c r="BH135" s="219">
        <f>IF(N135="sníž. přenesená",J135,0)</f>
        <v>0</v>
      </c>
      <c r="BI135" s="219">
        <f>IF(N135="nulová",J135,0)</f>
        <v>0</v>
      </c>
      <c r="BJ135" s="20" t="s">
        <v>77</v>
      </c>
      <c r="BK135" s="219">
        <f>ROUND(I135*H135,2)</f>
        <v>0</v>
      </c>
      <c r="BL135" s="20" t="s">
        <v>3402</v>
      </c>
      <c r="BM135" s="218" t="s">
        <v>3418</v>
      </c>
    </row>
    <row r="136" s="2" customFormat="1" ht="16.5" customHeight="1">
      <c r="A136" s="41"/>
      <c r="B136" s="42"/>
      <c r="C136" s="207" t="s">
        <v>386</v>
      </c>
      <c r="D136" s="207" t="s">
        <v>161</v>
      </c>
      <c r="E136" s="208" t="s">
        <v>3419</v>
      </c>
      <c r="F136" s="209" t="s">
        <v>3420</v>
      </c>
      <c r="G136" s="210" t="s">
        <v>2926</v>
      </c>
      <c r="H136" s="211">
        <v>35</v>
      </c>
      <c r="I136" s="212"/>
      <c r="J136" s="213">
        <f>ROUND(I136*H136,2)</f>
        <v>0</v>
      </c>
      <c r="K136" s="209" t="s">
        <v>19</v>
      </c>
      <c r="L136" s="47"/>
      <c r="M136" s="214" t="s">
        <v>19</v>
      </c>
      <c r="N136" s="215" t="s">
        <v>40</v>
      </c>
      <c r="O136" s="87"/>
      <c r="P136" s="216">
        <f>O136*H136</f>
        <v>0</v>
      </c>
      <c r="Q136" s="216">
        <v>0</v>
      </c>
      <c r="R136" s="216">
        <f>Q136*H136</f>
        <v>0</v>
      </c>
      <c r="S136" s="216">
        <v>0</v>
      </c>
      <c r="T136" s="217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18" t="s">
        <v>520</v>
      </c>
      <c r="AT136" s="218" t="s">
        <v>161</v>
      </c>
      <c r="AU136" s="218" t="s">
        <v>79</v>
      </c>
      <c r="AY136" s="20" t="s">
        <v>159</v>
      </c>
      <c r="BE136" s="219">
        <f>IF(N136="základní",J136,0)</f>
        <v>0</v>
      </c>
      <c r="BF136" s="219">
        <f>IF(N136="snížená",J136,0)</f>
        <v>0</v>
      </c>
      <c r="BG136" s="219">
        <f>IF(N136="zákl. přenesená",J136,0)</f>
        <v>0</v>
      </c>
      <c r="BH136" s="219">
        <f>IF(N136="sníž. přenesená",J136,0)</f>
        <v>0</v>
      </c>
      <c r="BI136" s="219">
        <f>IF(N136="nulová",J136,0)</f>
        <v>0</v>
      </c>
      <c r="BJ136" s="20" t="s">
        <v>77</v>
      </c>
      <c r="BK136" s="219">
        <f>ROUND(I136*H136,2)</f>
        <v>0</v>
      </c>
      <c r="BL136" s="20" t="s">
        <v>520</v>
      </c>
      <c r="BM136" s="218" t="s">
        <v>3421</v>
      </c>
    </row>
    <row r="137" s="12" customFormat="1" ht="25.92" customHeight="1">
      <c r="A137" s="12"/>
      <c r="B137" s="191"/>
      <c r="C137" s="192"/>
      <c r="D137" s="193" t="s">
        <v>68</v>
      </c>
      <c r="E137" s="194" t="s">
        <v>1490</v>
      </c>
      <c r="F137" s="194" t="s">
        <v>3422</v>
      </c>
      <c r="G137" s="192"/>
      <c r="H137" s="192"/>
      <c r="I137" s="195"/>
      <c r="J137" s="196">
        <f>BK137</f>
        <v>0</v>
      </c>
      <c r="K137" s="192"/>
      <c r="L137" s="197"/>
      <c r="M137" s="198"/>
      <c r="N137" s="199"/>
      <c r="O137" s="199"/>
      <c r="P137" s="200">
        <f>SUM(P138:P143)</f>
        <v>0</v>
      </c>
      <c r="Q137" s="199"/>
      <c r="R137" s="200">
        <f>SUM(R138:R143)</f>
        <v>2.0808</v>
      </c>
      <c r="S137" s="199"/>
      <c r="T137" s="201">
        <f>SUM(T138:T143)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02" t="s">
        <v>79</v>
      </c>
      <c r="AT137" s="203" t="s">
        <v>68</v>
      </c>
      <c r="AU137" s="203" t="s">
        <v>69</v>
      </c>
      <c r="AY137" s="202" t="s">
        <v>159</v>
      </c>
      <c r="BK137" s="204">
        <f>SUM(BK138:BK143)</f>
        <v>0</v>
      </c>
    </row>
    <row r="138" s="2" customFormat="1" ht="16.5" customHeight="1">
      <c r="A138" s="41"/>
      <c r="B138" s="42"/>
      <c r="C138" s="207" t="s">
        <v>392</v>
      </c>
      <c r="D138" s="207" t="s">
        <v>161</v>
      </c>
      <c r="E138" s="208" t="s">
        <v>3423</v>
      </c>
      <c r="F138" s="209" t="s">
        <v>3424</v>
      </c>
      <c r="G138" s="210" t="s">
        <v>235</v>
      </c>
      <c r="H138" s="211">
        <v>10</v>
      </c>
      <c r="I138" s="212"/>
      <c r="J138" s="213">
        <f>ROUND(I138*H138,2)</f>
        <v>0</v>
      </c>
      <c r="K138" s="209" t="s">
        <v>19</v>
      </c>
      <c r="L138" s="47"/>
      <c r="M138" s="214" t="s">
        <v>19</v>
      </c>
      <c r="N138" s="215" t="s">
        <v>40</v>
      </c>
      <c r="O138" s="87"/>
      <c r="P138" s="216">
        <f>O138*H138</f>
        <v>0</v>
      </c>
      <c r="Q138" s="216">
        <v>0</v>
      </c>
      <c r="R138" s="216">
        <f>Q138*H138</f>
        <v>0</v>
      </c>
      <c r="S138" s="216">
        <v>0</v>
      </c>
      <c r="T138" s="217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18" t="s">
        <v>520</v>
      </c>
      <c r="AT138" s="218" t="s">
        <v>161</v>
      </c>
      <c r="AU138" s="218" t="s">
        <v>77</v>
      </c>
      <c r="AY138" s="20" t="s">
        <v>159</v>
      </c>
      <c r="BE138" s="219">
        <f>IF(N138="základní",J138,0)</f>
        <v>0</v>
      </c>
      <c r="BF138" s="219">
        <f>IF(N138="snížená",J138,0)</f>
        <v>0</v>
      </c>
      <c r="BG138" s="219">
        <f>IF(N138="zákl. přenesená",J138,0)</f>
        <v>0</v>
      </c>
      <c r="BH138" s="219">
        <f>IF(N138="sníž. přenesená",J138,0)</f>
        <v>0</v>
      </c>
      <c r="BI138" s="219">
        <f>IF(N138="nulová",J138,0)</f>
        <v>0</v>
      </c>
      <c r="BJ138" s="20" t="s">
        <v>77</v>
      </c>
      <c r="BK138" s="219">
        <f>ROUND(I138*H138,2)</f>
        <v>0</v>
      </c>
      <c r="BL138" s="20" t="s">
        <v>520</v>
      </c>
      <c r="BM138" s="218" t="s">
        <v>3425</v>
      </c>
    </row>
    <row r="139" s="2" customFormat="1" ht="16.5" customHeight="1">
      <c r="A139" s="41"/>
      <c r="B139" s="42"/>
      <c r="C139" s="258" t="s">
        <v>397</v>
      </c>
      <c r="D139" s="258" t="s">
        <v>316</v>
      </c>
      <c r="E139" s="259" t="s">
        <v>3426</v>
      </c>
      <c r="F139" s="260" t="s">
        <v>3427</v>
      </c>
      <c r="G139" s="261" t="s">
        <v>235</v>
      </c>
      <c r="H139" s="262">
        <v>5</v>
      </c>
      <c r="I139" s="263"/>
      <c r="J139" s="264">
        <f>ROUND(I139*H139,2)</f>
        <v>0</v>
      </c>
      <c r="K139" s="260" t="s">
        <v>19</v>
      </c>
      <c r="L139" s="265"/>
      <c r="M139" s="266" t="s">
        <v>19</v>
      </c>
      <c r="N139" s="267" t="s">
        <v>40</v>
      </c>
      <c r="O139" s="87"/>
      <c r="P139" s="216">
        <f>O139*H139</f>
        <v>0</v>
      </c>
      <c r="Q139" s="216">
        <v>0</v>
      </c>
      <c r="R139" s="216">
        <f>Q139*H139</f>
        <v>0</v>
      </c>
      <c r="S139" s="216">
        <v>0</v>
      </c>
      <c r="T139" s="217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18" t="s">
        <v>1834</v>
      </c>
      <c r="AT139" s="218" t="s">
        <v>316</v>
      </c>
      <c r="AU139" s="218" t="s">
        <v>77</v>
      </c>
      <c r="AY139" s="20" t="s">
        <v>159</v>
      </c>
      <c r="BE139" s="219">
        <f>IF(N139="základní",J139,0)</f>
        <v>0</v>
      </c>
      <c r="BF139" s="219">
        <f>IF(N139="snížená",J139,0)</f>
        <v>0</v>
      </c>
      <c r="BG139" s="219">
        <f>IF(N139="zákl. přenesená",J139,0)</f>
        <v>0</v>
      </c>
      <c r="BH139" s="219">
        <f>IF(N139="sníž. přenesená",J139,0)</f>
        <v>0</v>
      </c>
      <c r="BI139" s="219">
        <f>IF(N139="nulová",J139,0)</f>
        <v>0</v>
      </c>
      <c r="BJ139" s="20" t="s">
        <v>77</v>
      </c>
      <c r="BK139" s="219">
        <f>ROUND(I139*H139,2)</f>
        <v>0</v>
      </c>
      <c r="BL139" s="20" t="s">
        <v>520</v>
      </c>
      <c r="BM139" s="218" t="s">
        <v>3428</v>
      </c>
    </row>
    <row r="140" s="2" customFormat="1" ht="21.75" customHeight="1">
      <c r="A140" s="41"/>
      <c r="B140" s="42"/>
      <c r="C140" s="258" t="s">
        <v>402</v>
      </c>
      <c r="D140" s="258" t="s">
        <v>316</v>
      </c>
      <c r="E140" s="259" t="s">
        <v>3429</v>
      </c>
      <c r="F140" s="260" t="s">
        <v>3430</v>
      </c>
      <c r="G140" s="261" t="s">
        <v>235</v>
      </c>
      <c r="H140" s="262">
        <v>1</v>
      </c>
      <c r="I140" s="263"/>
      <c r="J140" s="264">
        <f>ROUND(I140*H140,2)</f>
        <v>0</v>
      </c>
      <c r="K140" s="260" t="s">
        <v>19</v>
      </c>
      <c r="L140" s="265"/>
      <c r="M140" s="266" t="s">
        <v>19</v>
      </c>
      <c r="N140" s="267" t="s">
        <v>40</v>
      </c>
      <c r="O140" s="87"/>
      <c r="P140" s="216">
        <f>O140*H140</f>
        <v>0</v>
      </c>
      <c r="Q140" s="216">
        <v>0.00080000000000000004</v>
      </c>
      <c r="R140" s="216">
        <f>Q140*H140</f>
        <v>0.00080000000000000004</v>
      </c>
      <c r="S140" s="216">
        <v>0</v>
      </c>
      <c r="T140" s="217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18" t="s">
        <v>969</v>
      </c>
      <c r="AT140" s="218" t="s">
        <v>316</v>
      </c>
      <c r="AU140" s="218" t="s">
        <v>77</v>
      </c>
      <c r="AY140" s="20" t="s">
        <v>159</v>
      </c>
      <c r="BE140" s="219">
        <f>IF(N140="základní",J140,0)</f>
        <v>0</v>
      </c>
      <c r="BF140" s="219">
        <f>IF(N140="snížená",J140,0)</f>
        <v>0</v>
      </c>
      <c r="BG140" s="219">
        <f>IF(N140="zákl. přenesená",J140,0)</f>
        <v>0</v>
      </c>
      <c r="BH140" s="219">
        <f>IF(N140="sníž. přenesená",J140,0)</f>
        <v>0</v>
      </c>
      <c r="BI140" s="219">
        <f>IF(N140="nulová",J140,0)</f>
        <v>0</v>
      </c>
      <c r="BJ140" s="20" t="s">
        <v>77</v>
      </c>
      <c r="BK140" s="219">
        <f>ROUND(I140*H140,2)</f>
        <v>0</v>
      </c>
      <c r="BL140" s="20" t="s">
        <v>969</v>
      </c>
      <c r="BM140" s="218" t="s">
        <v>3431</v>
      </c>
    </row>
    <row r="141" s="2" customFormat="1" ht="16.5" customHeight="1">
      <c r="A141" s="41"/>
      <c r="B141" s="42"/>
      <c r="C141" s="207" t="s">
        <v>407</v>
      </c>
      <c r="D141" s="207" t="s">
        <v>161</v>
      </c>
      <c r="E141" s="208" t="s">
        <v>3432</v>
      </c>
      <c r="F141" s="209" t="s">
        <v>3433</v>
      </c>
      <c r="G141" s="210" t="s">
        <v>251</v>
      </c>
      <c r="H141" s="211">
        <v>320</v>
      </c>
      <c r="I141" s="212"/>
      <c r="J141" s="213">
        <f>ROUND(I141*H141,2)</f>
        <v>0</v>
      </c>
      <c r="K141" s="209" t="s">
        <v>19</v>
      </c>
      <c r="L141" s="47"/>
      <c r="M141" s="214" t="s">
        <v>19</v>
      </c>
      <c r="N141" s="215" t="s">
        <v>40</v>
      </c>
      <c r="O141" s="87"/>
      <c r="P141" s="216">
        <f>O141*H141</f>
        <v>0</v>
      </c>
      <c r="Q141" s="216">
        <v>0</v>
      </c>
      <c r="R141" s="216">
        <f>Q141*H141</f>
        <v>0</v>
      </c>
      <c r="S141" s="216">
        <v>0</v>
      </c>
      <c r="T141" s="217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18" t="s">
        <v>520</v>
      </c>
      <c r="AT141" s="218" t="s">
        <v>161</v>
      </c>
      <c r="AU141" s="218" t="s">
        <v>77</v>
      </c>
      <c r="AY141" s="20" t="s">
        <v>159</v>
      </c>
      <c r="BE141" s="219">
        <f>IF(N141="základní",J141,0)</f>
        <v>0</v>
      </c>
      <c r="BF141" s="219">
        <f>IF(N141="snížená",J141,0)</f>
        <v>0</v>
      </c>
      <c r="BG141" s="219">
        <f>IF(N141="zákl. přenesená",J141,0)</f>
        <v>0</v>
      </c>
      <c r="BH141" s="219">
        <f>IF(N141="sníž. přenesená",J141,0)</f>
        <v>0</v>
      </c>
      <c r="BI141" s="219">
        <f>IF(N141="nulová",J141,0)</f>
        <v>0</v>
      </c>
      <c r="BJ141" s="20" t="s">
        <v>77</v>
      </c>
      <c r="BK141" s="219">
        <f>ROUND(I141*H141,2)</f>
        <v>0</v>
      </c>
      <c r="BL141" s="20" t="s">
        <v>520</v>
      </c>
      <c r="BM141" s="218" t="s">
        <v>3434</v>
      </c>
    </row>
    <row r="142" s="2" customFormat="1" ht="24.15" customHeight="1">
      <c r="A142" s="41"/>
      <c r="B142" s="42"/>
      <c r="C142" s="258" t="s">
        <v>413</v>
      </c>
      <c r="D142" s="258" t="s">
        <v>316</v>
      </c>
      <c r="E142" s="259" t="s">
        <v>3435</v>
      </c>
      <c r="F142" s="260" t="s">
        <v>3436</v>
      </c>
      <c r="G142" s="261" t="s">
        <v>251</v>
      </c>
      <c r="H142" s="262">
        <v>320</v>
      </c>
      <c r="I142" s="263"/>
      <c r="J142" s="264">
        <f>ROUND(I142*H142,2)</f>
        <v>0</v>
      </c>
      <c r="K142" s="260" t="s">
        <v>19</v>
      </c>
      <c r="L142" s="265"/>
      <c r="M142" s="266" t="s">
        <v>19</v>
      </c>
      <c r="N142" s="267" t="s">
        <v>40</v>
      </c>
      <c r="O142" s="87"/>
      <c r="P142" s="216">
        <f>O142*H142</f>
        <v>0</v>
      </c>
      <c r="Q142" s="216">
        <v>0.0064999999999999997</v>
      </c>
      <c r="R142" s="216">
        <f>Q142*H142</f>
        <v>2.0800000000000001</v>
      </c>
      <c r="S142" s="216">
        <v>0</v>
      </c>
      <c r="T142" s="217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18" t="s">
        <v>969</v>
      </c>
      <c r="AT142" s="218" t="s">
        <v>316</v>
      </c>
      <c r="AU142" s="218" t="s">
        <v>77</v>
      </c>
      <c r="AY142" s="20" t="s">
        <v>159</v>
      </c>
      <c r="BE142" s="219">
        <f>IF(N142="základní",J142,0)</f>
        <v>0</v>
      </c>
      <c r="BF142" s="219">
        <f>IF(N142="snížená",J142,0)</f>
        <v>0</v>
      </c>
      <c r="BG142" s="219">
        <f>IF(N142="zákl. přenesená",J142,0)</f>
        <v>0</v>
      </c>
      <c r="BH142" s="219">
        <f>IF(N142="sníž. přenesená",J142,0)</f>
        <v>0</v>
      </c>
      <c r="BI142" s="219">
        <f>IF(N142="nulová",J142,0)</f>
        <v>0</v>
      </c>
      <c r="BJ142" s="20" t="s">
        <v>77</v>
      </c>
      <c r="BK142" s="219">
        <f>ROUND(I142*H142,2)</f>
        <v>0</v>
      </c>
      <c r="BL142" s="20" t="s">
        <v>969</v>
      </c>
      <c r="BM142" s="218" t="s">
        <v>3437</v>
      </c>
    </row>
    <row r="143" s="2" customFormat="1" ht="16.5" customHeight="1">
      <c r="A143" s="41"/>
      <c r="B143" s="42"/>
      <c r="C143" s="207" t="s">
        <v>421</v>
      </c>
      <c r="D143" s="207" t="s">
        <v>161</v>
      </c>
      <c r="E143" s="208" t="s">
        <v>3438</v>
      </c>
      <c r="F143" s="209" t="s">
        <v>3439</v>
      </c>
      <c r="G143" s="210" t="s">
        <v>251</v>
      </c>
      <c r="H143" s="211">
        <v>320</v>
      </c>
      <c r="I143" s="212"/>
      <c r="J143" s="213">
        <f>ROUND(I143*H143,2)</f>
        <v>0</v>
      </c>
      <c r="K143" s="209" t="s">
        <v>19</v>
      </c>
      <c r="L143" s="47"/>
      <c r="M143" s="214" t="s">
        <v>19</v>
      </c>
      <c r="N143" s="215" t="s">
        <v>40</v>
      </c>
      <c r="O143" s="87"/>
      <c r="P143" s="216">
        <f>O143*H143</f>
        <v>0</v>
      </c>
      <c r="Q143" s="216">
        <v>0</v>
      </c>
      <c r="R143" s="216">
        <f>Q143*H143</f>
        <v>0</v>
      </c>
      <c r="S143" s="216">
        <v>0</v>
      </c>
      <c r="T143" s="217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18" t="s">
        <v>273</v>
      </c>
      <c r="AT143" s="218" t="s">
        <v>161</v>
      </c>
      <c r="AU143" s="218" t="s">
        <v>77</v>
      </c>
      <c r="AY143" s="20" t="s">
        <v>159</v>
      </c>
      <c r="BE143" s="219">
        <f>IF(N143="základní",J143,0)</f>
        <v>0</v>
      </c>
      <c r="BF143" s="219">
        <f>IF(N143="snížená",J143,0)</f>
        <v>0</v>
      </c>
      <c r="BG143" s="219">
        <f>IF(N143="zákl. přenesená",J143,0)</f>
        <v>0</v>
      </c>
      <c r="BH143" s="219">
        <f>IF(N143="sníž. přenesená",J143,0)</f>
        <v>0</v>
      </c>
      <c r="BI143" s="219">
        <f>IF(N143="nulová",J143,0)</f>
        <v>0</v>
      </c>
      <c r="BJ143" s="20" t="s">
        <v>77</v>
      </c>
      <c r="BK143" s="219">
        <f>ROUND(I143*H143,2)</f>
        <v>0</v>
      </c>
      <c r="BL143" s="20" t="s">
        <v>273</v>
      </c>
      <c r="BM143" s="218" t="s">
        <v>3440</v>
      </c>
    </row>
    <row r="144" s="12" customFormat="1" ht="25.92" customHeight="1">
      <c r="A144" s="12"/>
      <c r="B144" s="191"/>
      <c r="C144" s="192"/>
      <c r="D144" s="193" t="s">
        <v>68</v>
      </c>
      <c r="E144" s="194" t="s">
        <v>3441</v>
      </c>
      <c r="F144" s="194" t="s">
        <v>3442</v>
      </c>
      <c r="G144" s="192"/>
      <c r="H144" s="192"/>
      <c r="I144" s="195"/>
      <c r="J144" s="196">
        <f>BK144</f>
        <v>0</v>
      </c>
      <c r="K144" s="192"/>
      <c r="L144" s="197"/>
      <c r="M144" s="198"/>
      <c r="N144" s="199"/>
      <c r="O144" s="199"/>
      <c r="P144" s="200">
        <f>P145+P158</f>
        <v>0</v>
      </c>
      <c r="Q144" s="199"/>
      <c r="R144" s="200">
        <f>R145+R158</f>
        <v>0.00164</v>
      </c>
      <c r="S144" s="199"/>
      <c r="T144" s="201">
        <f>T145+T158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02" t="s">
        <v>166</v>
      </c>
      <c r="AT144" s="203" t="s">
        <v>68</v>
      </c>
      <c r="AU144" s="203" t="s">
        <v>69</v>
      </c>
      <c r="AY144" s="202" t="s">
        <v>159</v>
      </c>
      <c r="BK144" s="204">
        <f>BK145+BK158</f>
        <v>0</v>
      </c>
    </row>
    <row r="145" s="12" customFormat="1" ht="22.8" customHeight="1">
      <c r="A145" s="12"/>
      <c r="B145" s="191"/>
      <c r="C145" s="192"/>
      <c r="D145" s="193" t="s">
        <v>68</v>
      </c>
      <c r="E145" s="205" t="s">
        <v>3443</v>
      </c>
      <c r="F145" s="205" t="s">
        <v>2857</v>
      </c>
      <c r="G145" s="192"/>
      <c r="H145" s="192"/>
      <c r="I145" s="195"/>
      <c r="J145" s="206">
        <f>BK145</f>
        <v>0</v>
      </c>
      <c r="K145" s="192"/>
      <c r="L145" s="197"/>
      <c r="M145" s="198"/>
      <c r="N145" s="199"/>
      <c r="O145" s="199"/>
      <c r="P145" s="200">
        <f>SUM(P146:P157)</f>
        <v>0</v>
      </c>
      <c r="Q145" s="199"/>
      <c r="R145" s="200">
        <f>SUM(R146:R157)</f>
        <v>0.00164</v>
      </c>
      <c r="S145" s="199"/>
      <c r="T145" s="201">
        <f>SUM(T146:T157)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02" t="s">
        <v>194</v>
      </c>
      <c r="AT145" s="203" t="s">
        <v>68</v>
      </c>
      <c r="AU145" s="203" t="s">
        <v>77</v>
      </c>
      <c r="AY145" s="202" t="s">
        <v>159</v>
      </c>
      <c r="BK145" s="204">
        <f>SUM(BK146:BK157)</f>
        <v>0</v>
      </c>
    </row>
    <row r="146" s="2" customFormat="1" ht="16.5" customHeight="1">
      <c r="A146" s="41"/>
      <c r="B146" s="42"/>
      <c r="C146" s="207" t="s">
        <v>428</v>
      </c>
      <c r="D146" s="207" t="s">
        <v>161</v>
      </c>
      <c r="E146" s="208" t="s">
        <v>3444</v>
      </c>
      <c r="F146" s="209" t="s">
        <v>3445</v>
      </c>
      <c r="G146" s="210" t="s">
        <v>235</v>
      </c>
      <c r="H146" s="211">
        <v>8</v>
      </c>
      <c r="I146" s="212"/>
      <c r="J146" s="213">
        <f>ROUND(I146*H146,2)</f>
        <v>0</v>
      </c>
      <c r="K146" s="209" t="s">
        <v>19</v>
      </c>
      <c r="L146" s="47"/>
      <c r="M146" s="214" t="s">
        <v>19</v>
      </c>
      <c r="N146" s="215" t="s">
        <v>40</v>
      </c>
      <c r="O146" s="87"/>
      <c r="P146" s="216">
        <f>O146*H146</f>
        <v>0</v>
      </c>
      <c r="Q146" s="216">
        <v>0</v>
      </c>
      <c r="R146" s="216">
        <f>Q146*H146</f>
        <v>0</v>
      </c>
      <c r="S146" s="216">
        <v>0</v>
      </c>
      <c r="T146" s="217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18" t="s">
        <v>520</v>
      </c>
      <c r="AT146" s="218" t="s">
        <v>161</v>
      </c>
      <c r="AU146" s="218" t="s">
        <v>79</v>
      </c>
      <c r="AY146" s="20" t="s">
        <v>159</v>
      </c>
      <c r="BE146" s="219">
        <f>IF(N146="základní",J146,0)</f>
        <v>0</v>
      </c>
      <c r="BF146" s="219">
        <f>IF(N146="snížená",J146,0)</f>
        <v>0</v>
      </c>
      <c r="BG146" s="219">
        <f>IF(N146="zákl. přenesená",J146,0)</f>
        <v>0</v>
      </c>
      <c r="BH146" s="219">
        <f>IF(N146="sníž. přenesená",J146,0)</f>
        <v>0</v>
      </c>
      <c r="BI146" s="219">
        <f>IF(N146="nulová",J146,0)</f>
        <v>0</v>
      </c>
      <c r="BJ146" s="20" t="s">
        <v>77</v>
      </c>
      <c r="BK146" s="219">
        <f>ROUND(I146*H146,2)</f>
        <v>0</v>
      </c>
      <c r="BL146" s="20" t="s">
        <v>520</v>
      </c>
      <c r="BM146" s="218" t="s">
        <v>3446</v>
      </c>
    </row>
    <row r="147" s="2" customFormat="1" ht="16.5" customHeight="1">
      <c r="A147" s="41"/>
      <c r="B147" s="42"/>
      <c r="C147" s="258" t="s">
        <v>432</v>
      </c>
      <c r="D147" s="258" t="s">
        <v>316</v>
      </c>
      <c r="E147" s="259" t="s">
        <v>3447</v>
      </c>
      <c r="F147" s="260" t="s">
        <v>3448</v>
      </c>
      <c r="G147" s="261" t="s">
        <v>235</v>
      </c>
      <c r="H147" s="262">
        <v>1</v>
      </c>
      <c r="I147" s="263"/>
      <c r="J147" s="264">
        <f>ROUND(I147*H147,2)</f>
        <v>0</v>
      </c>
      <c r="K147" s="260" t="s">
        <v>19</v>
      </c>
      <c r="L147" s="265"/>
      <c r="M147" s="266" t="s">
        <v>19</v>
      </c>
      <c r="N147" s="267" t="s">
        <v>40</v>
      </c>
      <c r="O147" s="87"/>
      <c r="P147" s="216">
        <f>O147*H147</f>
        <v>0</v>
      </c>
      <c r="Q147" s="216">
        <v>0</v>
      </c>
      <c r="R147" s="216">
        <f>Q147*H147</f>
        <v>0</v>
      </c>
      <c r="S147" s="216">
        <v>0</v>
      </c>
      <c r="T147" s="217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18" t="s">
        <v>1834</v>
      </c>
      <c r="AT147" s="218" t="s">
        <v>316</v>
      </c>
      <c r="AU147" s="218" t="s">
        <v>79</v>
      </c>
      <c r="AY147" s="20" t="s">
        <v>159</v>
      </c>
      <c r="BE147" s="219">
        <f>IF(N147="základní",J147,0)</f>
        <v>0</v>
      </c>
      <c r="BF147" s="219">
        <f>IF(N147="snížená",J147,0)</f>
        <v>0</v>
      </c>
      <c r="BG147" s="219">
        <f>IF(N147="zákl. přenesená",J147,0)</f>
        <v>0</v>
      </c>
      <c r="BH147" s="219">
        <f>IF(N147="sníž. přenesená",J147,0)</f>
        <v>0</v>
      </c>
      <c r="BI147" s="219">
        <f>IF(N147="nulová",J147,0)</f>
        <v>0</v>
      </c>
      <c r="BJ147" s="20" t="s">
        <v>77</v>
      </c>
      <c r="BK147" s="219">
        <f>ROUND(I147*H147,2)</f>
        <v>0</v>
      </c>
      <c r="BL147" s="20" t="s">
        <v>520</v>
      </c>
      <c r="BM147" s="218" t="s">
        <v>3449</v>
      </c>
    </row>
    <row r="148" s="2" customFormat="1" ht="16.5" customHeight="1">
      <c r="A148" s="41"/>
      <c r="B148" s="42"/>
      <c r="C148" s="258" t="s">
        <v>437</v>
      </c>
      <c r="D148" s="258" t="s">
        <v>316</v>
      </c>
      <c r="E148" s="259" t="s">
        <v>3450</v>
      </c>
      <c r="F148" s="260" t="s">
        <v>3451</v>
      </c>
      <c r="G148" s="261" t="s">
        <v>235</v>
      </c>
      <c r="H148" s="262">
        <v>1</v>
      </c>
      <c r="I148" s="263"/>
      <c r="J148" s="264">
        <f>ROUND(I148*H148,2)</f>
        <v>0</v>
      </c>
      <c r="K148" s="260" t="s">
        <v>19</v>
      </c>
      <c r="L148" s="265"/>
      <c r="M148" s="266" t="s">
        <v>19</v>
      </c>
      <c r="N148" s="267" t="s">
        <v>40</v>
      </c>
      <c r="O148" s="87"/>
      <c r="P148" s="216">
        <f>O148*H148</f>
        <v>0</v>
      </c>
      <c r="Q148" s="216">
        <v>0</v>
      </c>
      <c r="R148" s="216">
        <f>Q148*H148</f>
        <v>0</v>
      </c>
      <c r="S148" s="216">
        <v>0</v>
      </c>
      <c r="T148" s="217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18" t="s">
        <v>1834</v>
      </c>
      <c r="AT148" s="218" t="s">
        <v>316</v>
      </c>
      <c r="AU148" s="218" t="s">
        <v>79</v>
      </c>
      <c r="AY148" s="20" t="s">
        <v>159</v>
      </c>
      <c r="BE148" s="219">
        <f>IF(N148="základní",J148,0)</f>
        <v>0</v>
      </c>
      <c r="BF148" s="219">
        <f>IF(N148="snížená",J148,0)</f>
        <v>0</v>
      </c>
      <c r="BG148" s="219">
        <f>IF(N148="zákl. přenesená",J148,0)</f>
        <v>0</v>
      </c>
      <c r="BH148" s="219">
        <f>IF(N148="sníž. přenesená",J148,0)</f>
        <v>0</v>
      </c>
      <c r="BI148" s="219">
        <f>IF(N148="nulová",J148,0)</f>
        <v>0</v>
      </c>
      <c r="BJ148" s="20" t="s">
        <v>77</v>
      </c>
      <c r="BK148" s="219">
        <f>ROUND(I148*H148,2)</f>
        <v>0</v>
      </c>
      <c r="BL148" s="20" t="s">
        <v>520</v>
      </c>
      <c r="BM148" s="218" t="s">
        <v>3452</v>
      </c>
    </row>
    <row r="149" s="2" customFormat="1" ht="16.5" customHeight="1">
      <c r="A149" s="41"/>
      <c r="B149" s="42"/>
      <c r="C149" s="258" t="s">
        <v>441</v>
      </c>
      <c r="D149" s="258" t="s">
        <v>316</v>
      </c>
      <c r="E149" s="259" t="s">
        <v>3453</v>
      </c>
      <c r="F149" s="260" t="s">
        <v>3454</v>
      </c>
      <c r="G149" s="261" t="s">
        <v>235</v>
      </c>
      <c r="H149" s="262">
        <v>1</v>
      </c>
      <c r="I149" s="263"/>
      <c r="J149" s="264">
        <f>ROUND(I149*H149,2)</f>
        <v>0</v>
      </c>
      <c r="K149" s="260" t="s">
        <v>19</v>
      </c>
      <c r="L149" s="265"/>
      <c r="M149" s="266" t="s">
        <v>19</v>
      </c>
      <c r="N149" s="267" t="s">
        <v>40</v>
      </c>
      <c r="O149" s="87"/>
      <c r="P149" s="216">
        <f>O149*H149</f>
        <v>0</v>
      </c>
      <c r="Q149" s="216">
        <v>0</v>
      </c>
      <c r="R149" s="216">
        <f>Q149*H149</f>
        <v>0</v>
      </c>
      <c r="S149" s="216">
        <v>0</v>
      </c>
      <c r="T149" s="217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18" t="s">
        <v>1834</v>
      </c>
      <c r="AT149" s="218" t="s">
        <v>316</v>
      </c>
      <c r="AU149" s="218" t="s">
        <v>79</v>
      </c>
      <c r="AY149" s="20" t="s">
        <v>159</v>
      </c>
      <c r="BE149" s="219">
        <f>IF(N149="základní",J149,0)</f>
        <v>0</v>
      </c>
      <c r="BF149" s="219">
        <f>IF(N149="snížená",J149,0)</f>
        <v>0</v>
      </c>
      <c r="BG149" s="219">
        <f>IF(N149="zákl. přenesená",J149,0)</f>
        <v>0</v>
      </c>
      <c r="BH149" s="219">
        <f>IF(N149="sníž. přenesená",J149,0)</f>
        <v>0</v>
      </c>
      <c r="BI149" s="219">
        <f>IF(N149="nulová",J149,0)</f>
        <v>0</v>
      </c>
      <c r="BJ149" s="20" t="s">
        <v>77</v>
      </c>
      <c r="BK149" s="219">
        <f>ROUND(I149*H149,2)</f>
        <v>0</v>
      </c>
      <c r="BL149" s="20" t="s">
        <v>520</v>
      </c>
      <c r="BM149" s="218" t="s">
        <v>3455</v>
      </c>
    </row>
    <row r="150" s="2" customFormat="1" ht="16.5" customHeight="1">
      <c r="A150" s="41"/>
      <c r="B150" s="42"/>
      <c r="C150" s="258" t="s">
        <v>444</v>
      </c>
      <c r="D150" s="258" t="s">
        <v>316</v>
      </c>
      <c r="E150" s="259" t="s">
        <v>3456</v>
      </c>
      <c r="F150" s="260" t="s">
        <v>3457</v>
      </c>
      <c r="G150" s="261" t="s">
        <v>235</v>
      </c>
      <c r="H150" s="262">
        <v>1</v>
      </c>
      <c r="I150" s="263"/>
      <c r="J150" s="264">
        <f>ROUND(I150*H150,2)</f>
        <v>0</v>
      </c>
      <c r="K150" s="260" t="s">
        <v>19</v>
      </c>
      <c r="L150" s="265"/>
      <c r="M150" s="266" t="s">
        <v>19</v>
      </c>
      <c r="N150" s="267" t="s">
        <v>40</v>
      </c>
      <c r="O150" s="87"/>
      <c r="P150" s="216">
        <f>O150*H150</f>
        <v>0</v>
      </c>
      <c r="Q150" s="216">
        <v>0</v>
      </c>
      <c r="R150" s="216">
        <f>Q150*H150</f>
        <v>0</v>
      </c>
      <c r="S150" s="216">
        <v>0</v>
      </c>
      <c r="T150" s="217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18" t="s">
        <v>1834</v>
      </c>
      <c r="AT150" s="218" t="s">
        <v>316</v>
      </c>
      <c r="AU150" s="218" t="s">
        <v>79</v>
      </c>
      <c r="AY150" s="20" t="s">
        <v>159</v>
      </c>
      <c r="BE150" s="219">
        <f>IF(N150="základní",J150,0)</f>
        <v>0</v>
      </c>
      <c r="BF150" s="219">
        <f>IF(N150="snížená",J150,0)</f>
        <v>0</v>
      </c>
      <c r="BG150" s="219">
        <f>IF(N150="zákl. přenesená",J150,0)</f>
        <v>0</v>
      </c>
      <c r="BH150" s="219">
        <f>IF(N150="sníž. přenesená",J150,0)</f>
        <v>0</v>
      </c>
      <c r="BI150" s="219">
        <f>IF(N150="nulová",J150,0)</f>
        <v>0</v>
      </c>
      <c r="BJ150" s="20" t="s">
        <v>77</v>
      </c>
      <c r="BK150" s="219">
        <f>ROUND(I150*H150,2)</f>
        <v>0</v>
      </c>
      <c r="BL150" s="20" t="s">
        <v>520</v>
      </c>
      <c r="BM150" s="218" t="s">
        <v>3458</v>
      </c>
    </row>
    <row r="151" s="2" customFormat="1" ht="16.5" customHeight="1">
      <c r="A151" s="41"/>
      <c r="B151" s="42"/>
      <c r="C151" s="258" t="s">
        <v>448</v>
      </c>
      <c r="D151" s="258" t="s">
        <v>316</v>
      </c>
      <c r="E151" s="259" t="s">
        <v>3459</v>
      </c>
      <c r="F151" s="260" t="s">
        <v>3460</v>
      </c>
      <c r="G151" s="261" t="s">
        <v>235</v>
      </c>
      <c r="H151" s="262">
        <v>1</v>
      </c>
      <c r="I151" s="263"/>
      <c r="J151" s="264">
        <f>ROUND(I151*H151,2)</f>
        <v>0</v>
      </c>
      <c r="K151" s="260" t="s">
        <v>19</v>
      </c>
      <c r="L151" s="265"/>
      <c r="M151" s="266" t="s">
        <v>19</v>
      </c>
      <c r="N151" s="267" t="s">
        <v>40</v>
      </c>
      <c r="O151" s="87"/>
      <c r="P151" s="216">
        <f>O151*H151</f>
        <v>0</v>
      </c>
      <c r="Q151" s="216">
        <v>0</v>
      </c>
      <c r="R151" s="216">
        <f>Q151*H151</f>
        <v>0</v>
      </c>
      <c r="S151" s="216">
        <v>0</v>
      </c>
      <c r="T151" s="217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18" t="s">
        <v>1834</v>
      </c>
      <c r="AT151" s="218" t="s">
        <v>316</v>
      </c>
      <c r="AU151" s="218" t="s">
        <v>79</v>
      </c>
      <c r="AY151" s="20" t="s">
        <v>159</v>
      </c>
      <c r="BE151" s="219">
        <f>IF(N151="základní",J151,0)</f>
        <v>0</v>
      </c>
      <c r="BF151" s="219">
        <f>IF(N151="snížená",J151,0)</f>
        <v>0</v>
      </c>
      <c r="BG151" s="219">
        <f>IF(N151="zákl. přenesená",J151,0)</f>
        <v>0</v>
      </c>
      <c r="BH151" s="219">
        <f>IF(N151="sníž. přenesená",J151,0)</f>
        <v>0</v>
      </c>
      <c r="BI151" s="219">
        <f>IF(N151="nulová",J151,0)</f>
        <v>0</v>
      </c>
      <c r="BJ151" s="20" t="s">
        <v>77</v>
      </c>
      <c r="BK151" s="219">
        <f>ROUND(I151*H151,2)</f>
        <v>0</v>
      </c>
      <c r="BL151" s="20" t="s">
        <v>520</v>
      </c>
      <c r="BM151" s="218" t="s">
        <v>3461</v>
      </c>
    </row>
    <row r="152" s="2" customFormat="1" ht="16.5" customHeight="1">
      <c r="A152" s="41"/>
      <c r="B152" s="42"/>
      <c r="C152" s="258" t="s">
        <v>453</v>
      </c>
      <c r="D152" s="258" t="s">
        <v>316</v>
      </c>
      <c r="E152" s="259" t="s">
        <v>3462</v>
      </c>
      <c r="F152" s="260" t="s">
        <v>3463</v>
      </c>
      <c r="G152" s="261" t="s">
        <v>235</v>
      </c>
      <c r="H152" s="262">
        <v>1</v>
      </c>
      <c r="I152" s="263"/>
      <c r="J152" s="264">
        <f>ROUND(I152*H152,2)</f>
        <v>0</v>
      </c>
      <c r="K152" s="260" t="s">
        <v>19</v>
      </c>
      <c r="L152" s="265"/>
      <c r="M152" s="266" t="s">
        <v>19</v>
      </c>
      <c r="N152" s="267" t="s">
        <v>40</v>
      </c>
      <c r="O152" s="87"/>
      <c r="P152" s="216">
        <f>O152*H152</f>
        <v>0</v>
      </c>
      <c r="Q152" s="216">
        <v>0</v>
      </c>
      <c r="R152" s="216">
        <f>Q152*H152</f>
        <v>0</v>
      </c>
      <c r="S152" s="216">
        <v>0</v>
      </c>
      <c r="T152" s="217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18" t="s">
        <v>1834</v>
      </c>
      <c r="AT152" s="218" t="s">
        <v>316</v>
      </c>
      <c r="AU152" s="218" t="s">
        <v>79</v>
      </c>
      <c r="AY152" s="20" t="s">
        <v>159</v>
      </c>
      <c r="BE152" s="219">
        <f>IF(N152="základní",J152,0)</f>
        <v>0</v>
      </c>
      <c r="BF152" s="219">
        <f>IF(N152="snížená",J152,0)</f>
        <v>0</v>
      </c>
      <c r="BG152" s="219">
        <f>IF(N152="zákl. přenesená",J152,0)</f>
        <v>0</v>
      </c>
      <c r="BH152" s="219">
        <f>IF(N152="sníž. přenesená",J152,0)</f>
        <v>0</v>
      </c>
      <c r="BI152" s="219">
        <f>IF(N152="nulová",J152,0)</f>
        <v>0</v>
      </c>
      <c r="BJ152" s="20" t="s">
        <v>77</v>
      </c>
      <c r="BK152" s="219">
        <f>ROUND(I152*H152,2)</f>
        <v>0</v>
      </c>
      <c r="BL152" s="20" t="s">
        <v>520</v>
      </c>
      <c r="BM152" s="218" t="s">
        <v>3464</v>
      </c>
    </row>
    <row r="153" s="2" customFormat="1" ht="16.5" customHeight="1">
      <c r="A153" s="41"/>
      <c r="B153" s="42"/>
      <c r="C153" s="258" t="s">
        <v>462</v>
      </c>
      <c r="D153" s="258" t="s">
        <v>316</v>
      </c>
      <c r="E153" s="259" t="s">
        <v>3465</v>
      </c>
      <c r="F153" s="260" t="s">
        <v>3466</v>
      </c>
      <c r="G153" s="261" t="s">
        <v>235</v>
      </c>
      <c r="H153" s="262">
        <v>1</v>
      </c>
      <c r="I153" s="263"/>
      <c r="J153" s="264">
        <f>ROUND(I153*H153,2)</f>
        <v>0</v>
      </c>
      <c r="K153" s="260" t="s">
        <v>19</v>
      </c>
      <c r="L153" s="265"/>
      <c r="M153" s="266" t="s">
        <v>19</v>
      </c>
      <c r="N153" s="267" t="s">
        <v>40</v>
      </c>
      <c r="O153" s="87"/>
      <c r="P153" s="216">
        <f>O153*H153</f>
        <v>0</v>
      </c>
      <c r="Q153" s="216">
        <v>0</v>
      </c>
      <c r="R153" s="216">
        <f>Q153*H153</f>
        <v>0</v>
      </c>
      <c r="S153" s="216">
        <v>0</v>
      </c>
      <c r="T153" s="217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18" t="s">
        <v>1834</v>
      </c>
      <c r="AT153" s="218" t="s">
        <v>316</v>
      </c>
      <c r="AU153" s="218" t="s">
        <v>79</v>
      </c>
      <c r="AY153" s="20" t="s">
        <v>159</v>
      </c>
      <c r="BE153" s="219">
        <f>IF(N153="základní",J153,0)</f>
        <v>0</v>
      </c>
      <c r="BF153" s="219">
        <f>IF(N153="snížená",J153,0)</f>
        <v>0</v>
      </c>
      <c r="BG153" s="219">
        <f>IF(N153="zákl. přenesená",J153,0)</f>
        <v>0</v>
      </c>
      <c r="BH153" s="219">
        <f>IF(N153="sníž. přenesená",J153,0)</f>
        <v>0</v>
      </c>
      <c r="BI153" s="219">
        <f>IF(N153="nulová",J153,0)</f>
        <v>0</v>
      </c>
      <c r="BJ153" s="20" t="s">
        <v>77</v>
      </c>
      <c r="BK153" s="219">
        <f>ROUND(I153*H153,2)</f>
        <v>0</v>
      </c>
      <c r="BL153" s="20" t="s">
        <v>520</v>
      </c>
      <c r="BM153" s="218" t="s">
        <v>3467</v>
      </c>
    </row>
    <row r="154" s="2" customFormat="1" ht="16.5" customHeight="1">
      <c r="A154" s="41"/>
      <c r="B154" s="42"/>
      <c r="C154" s="258" t="s">
        <v>469</v>
      </c>
      <c r="D154" s="258" t="s">
        <v>316</v>
      </c>
      <c r="E154" s="259" t="s">
        <v>3468</v>
      </c>
      <c r="F154" s="260" t="s">
        <v>3469</v>
      </c>
      <c r="G154" s="261" t="s">
        <v>235</v>
      </c>
      <c r="H154" s="262">
        <v>1</v>
      </c>
      <c r="I154" s="263"/>
      <c r="J154" s="264">
        <f>ROUND(I154*H154,2)</f>
        <v>0</v>
      </c>
      <c r="K154" s="260" t="s">
        <v>19</v>
      </c>
      <c r="L154" s="265"/>
      <c r="M154" s="266" t="s">
        <v>19</v>
      </c>
      <c r="N154" s="267" t="s">
        <v>40</v>
      </c>
      <c r="O154" s="87"/>
      <c r="P154" s="216">
        <f>O154*H154</f>
        <v>0</v>
      </c>
      <c r="Q154" s="216">
        <v>0</v>
      </c>
      <c r="R154" s="216">
        <f>Q154*H154</f>
        <v>0</v>
      </c>
      <c r="S154" s="216">
        <v>0</v>
      </c>
      <c r="T154" s="217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18" t="s">
        <v>1834</v>
      </c>
      <c r="AT154" s="218" t="s">
        <v>316</v>
      </c>
      <c r="AU154" s="218" t="s">
        <v>79</v>
      </c>
      <c r="AY154" s="20" t="s">
        <v>159</v>
      </c>
      <c r="BE154" s="219">
        <f>IF(N154="základní",J154,0)</f>
        <v>0</v>
      </c>
      <c r="BF154" s="219">
        <f>IF(N154="snížená",J154,0)</f>
        <v>0</v>
      </c>
      <c r="BG154" s="219">
        <f>IF(N154="zákl. přenesená",J154,0)</f>
        <v>0</v>
      </c>
      <c r="BH154" s="219">
        <f>IF(N154="sníž. přenesená",J154,0)</f>
        <v>0</v>
      </c>
      <c r="BI154" s="219">
        <f>IF(N154="nulová",J154,0)</f>
        <v>0</v>
      </c>
      <c r="BJ154" s="20" t="s">
        <v>77</v>
      </c>
      <c r="BK154" s="219">
        <f>ROUND(I154*H154,2)</f>
        <v>0</v>
      </c>
      <c r="BL154" s="20" t="s">
        <v>520</v>
      </c>
      <c r="BM154" s="218" t="s">
        <v>3470</v>
      </c>
    </row>
    <row r="155" s="2" customFormat="1" ht="16.5" customHeight="1">
      <c r="A155" s="41"/>
      <c r="B155" s="42"/>
      <c r="C155" s="258" t="s">
        <v>474</v>
      </c>
      <c r="D155" s="258" t="s">
        <v>316</v>
      </c>
      <c r="E155" s="259" t="s">
        <v>3471</v>
      </c>
      <c r="F155" s="260" t="s">
        <v>3472</v>
      </c>
      <c r="G155" s="261" t="s">
        <v>235</v>
      </c>
      <c r="H155" s="262">
        <v>2</v>
      </c>
      <c r="I155" s="263"/>
      <c r="J155" s="264">
        <f>ROUND(I155*H155,2)</f>
        <v>0</v>
      </c>
      <c r="K155" s="260" t="s">
        <v>19</v>
      </c>
      <c r="L155" s="265"/>
      <c r="M155" s="266" t="s">
        <v>19</v>
      </c>
      <c r="N155" s="267" t="s">
        <v>40</v>
      </c>
      <c r="O155" s="87"/>
      <c r="P155" s="216">
        <f>O155*H155</f>
        <v>0</v>
      </c>
      <c r="Q155" s="216">
        <v>0</v>
      </c>
      <c r="R155" s="216">
        <f>Q155*H155</f>
        <v>0</v>
      </c>
      <c r="S155" s="216">
        <v>0</v>
      </c>
      <c r="T155" s="217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18" t="s">
        <v>1834</v>
      </c>
      <c r="AT155" s="218" t="s">
        <v>316</v>
      </c>
      <c r="AU155" s="218" t="s">
        <v>79</v>
      </c>
      <c r="AY155" s="20" t="s">
        <v>159</v>
      </c>
      <c r="BE155" s="219">
        <f>IF(N155="základní",J155,0)</f>
        <v>0</v>
      </c>
      <c r="BF155" s="219">
        <f>IF(N155="snížená",J155,0)</f>
        <v>0</v>
      </c>
      <c r="BG155" s="219">
        <f>IF(N155="zákl. přenesená",J155,0)</f>
        <v>0</v>
      </c>
      <c r="BH155" s="219">
        <f>IF(N155="sníž. přenesená",J155,0)</f>
        <v>0</v>
      </c>
      <c r="BI155" s="219">
        <f>IF(N155="nulová",J155,0)</f>
        <v>0</v>
      </c>
      <c r="BJ155" s="20" t="s">
        <v>77</v>
      </c>
      <c r="BK155" s="219">
        <f>ROUND(I155*H155,2)</f>
        <v>0</v>
      </c>
      <c r="BL155" s="20" t="s">
        <v>520</v>
      </c>
      <c r="BM155" s="218" t="s">
        <v>3473</v>
      </c>
    </row>
    <row r="156" s="2" customFormat="1" ht="16.5" customHeight="1">
      <c r="A156" s="41"/>
      <c r="B156" s="42"/>
      <c r="C156" s="258" t="s">
        <v>481</v>
      </c>
      <c r="D156" s="258" t="s">
        <v>316</v>
      </c>
      <c r="E156" s="259" t="s">
        <v>3474</v>
      </c>
      <c r="F156" s="260" t="s">
        <v>3475</v>
      </c>
      <c r="G156" s="261" t="s">
        <v>3383</v>
      </c>
      <c r="H156" s="262">
        <v>1</v>
      </c>
      <c r="I156" s="263"/>
      <c r="J156" s="264">
        <f>ROUND(I156*H156,2)</f>
        <v>0</v>
      </c>
      <c r="K156" s="260" t="s">
        <v>19</v>
      </c>
      <c r="L156" s="265"/>
      <c r="M156" s="266" t="s">
        <v>19</v>
      </c>
      <c r="N156" s="267" t="s">
        <v>40</v>
      </c>
      <c r="O156" s="87"/>
      <c r="P156" s="216">
        <f>O156*H156</f>
        <v>0</v>
      </c>
      <c r="Q156" s="216">
        <v>0.00081999999999999998</v>
      </c>
      <c r="R156" s="216">
        <f>Q156*H156</f>
        <v>0.00081999999999999998</v>
      </c>
      <c r="S156" s="216">
        <v>0</v>
      </c>
      <c r="T156" s="217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18" t="s">
        <v>969</v>
      </c>
      <c r="AT156" s="218" t="s">
        <v>316</v>
      </c>
      <c r="AU156" s="218" t="s">
        <v>79</v>
      </c>
      <c r="AY156" s="20" t="s">
        <v>159</v>
      </c>
      <c r="BE156" s="219">
        <f>IF(N156="základní",J156,0)</f>
        <v>0</v>
      </c>
      <c r="BF156" s="219">
        <f>IF(N156="snížená",J156,0)</f>
        <v>0</v>
      </c>
      <c r="BG156" s="219">
        <f>IF(N156="zákl. přenesená",J156,0)</f>
        <v>0</v>
      </c>
      <c r="BH156" s="219">
        <f>IF(N156="sníž. přenesená",J156,0)</f>
        <v>0</v>
      </c>
      <c r="BI156" s="219">
        <f>IF(N156="nulová",J156,0)</f>
        <v>0</v>
      </c>
      <c r="BJ156" s="20" t="s">
        <v>77</v>
      </c>
      <c r="BK156" s="219">
        <f>ROUND(I156*H156,2)</f>
        <v>0</v>
      </c>
      <c r="BL156" s="20" t="s">
        <v>969</v>
      </c>
      <c r="BM156" s="218" t="s">
        <v>3476</v>
      </c>
    </row>
    <row r="157" s="2" customFormat="1" ht="24.15" customHeight="1">
      <c r="A157" s="41"/>
      <c r="B157" s="42"/>
      <c r="C157" s="258" t="s">
        <v>488</v>
      </c>
      <c r="D157" s="258" t="s">
        <v>316</v>
      </c>
      <c r="E157" s="259" t="s">
        <v>3477</v>
      </c>
      <c r="F157" s="260" t="s">
        <v>3478</v>
      </c>
      <c r="G157" s="261" t="s">
        <v>3383</v>
      </c>
      <c r="H157" s="262">
        <v>1</v>
      </c>
      <c r="I157" s="263"/>
      <c r="J157" s="264">
        <f>ROUND(I157*H157,2)</f>
        <v>0</v>
      </c>
      <c r="K157" s="260" t="s">
        <v>19</v>
      </c>
      <c r="L157" s="265"/>
      <c r="M157" s="266" t="s">
        <v>19</v>
      </c>
      <c r="N157" s="267" t="s">
        <v>40</v>
      </c>
      <c r="O157" s="87"/>
      <c r="P157" s="216">
        <f>O157*H157</f>
        <v>0</v>
      </c>
      <c r="Q157" s="216">
        <v>0.00081999999999999998</v>
      </c>
      <c r="R157" s="216">
        <f>Q157*H157</f>
        <v>0.00081999999999999998</v>
      </c>
      <c r="S157" s="216">
        <v>0</v>
      </c>
      <c r="T157" s="217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18" t="s">
        <v>969</v>
      </c>
      <c r="AT157" s="218" t="s">
        <v>316</v>
      </c>
      <c r="AU157" s="218" t="s">
        <v>79</v>
      </c>
      <c r="AY157" s="20" t="s">
        <v>159</v>
      </c>
      <c r="BE157" s="219">
        <f>IF(N157="základní",J157,0)</f>
        <v>0</v>
      </c>
      <c r="BF157" s="219">
        <f>IF(N157="snížená",J157,0)</f>
        <v>0</v>
      </c>
      <c r="BG157" s="219">
        <f>IF(N157="zákl. přenesená",J157,0)</f>
        <v>0</v>
      </c>
      <c r="BH157" s="219">
        <f>IF(N157="sníž. přenesená",J157,0)</f>
        <v>0</v>
      </c>
      <c r="BI157" s="219">
        <f>IF(N157="nulová",J157,0)</f>
        <v>0</v>
      </c>
      <c r="BJ157" s="20" t="s">
        <v>77</v>
      </c>
      <c r="BK157" s="219">
        <f>ROUND(I157*H157,2)</f>
        <v>0</v>
      </c>
      <c r="BL157" s="20" t="s">
        <v>969</v>
      </c>
      <c r="BM157" s="218" t="s">
        <v>3479</v>
      </c>
    </row>
    <row r="158" s="12" customFormat="1" ht="22.8" customHeight="1">
      <c r="A158" s="12"/>
      <c r="B158" s="191"/>
      <c r="C158" s="192"/>
      <c r="D158" s="193" t="s">
        <v>68</v>
      </c>
      <c r="E158" s="205" t="s">
        <v>3480</v>
      </c>
      <c r="F158" s="205" t="s">
        <v>3481</v>
      </c>
      <c r="G158" s="192"/>
      <c r="H158" s="192"/>
      <c r="I158" s="195"/>
      <c r="J158" s="206">
        <f>BK158</f>
        <v>0</v>
      </c>
      <c r="K158" s="192"/>
      <c r="L158" s="197"/>
      <c r="M158" s="198"/>
      <c r="N158" s="199"/>
      <c r="O158" s="199"/>
      <c r="P158" s="200">
        <f>SUM(P159:P172)</f>
        <v>0</v>
      </c>
      <c r="Q158" s="199"/>
      <c r="R158" s="200">
        <f>SUM(R159:R172)</f>
        <v>0</v>
      </c>
      <c r="S158" s="199"/>
      <c r="T158" s="201">
        <f>SUM(T159:T172)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02" t="s">
        <v>166</v>
      </c>
      <c r="AT158" s="203" t="s">
        <v>68</v>
      </c>
      <c r="AU158" s="203" t="s">
        <v>77</v>
      </c>
      <c r="AY158" s="202" t="s">
        <v>159</v>
      </c>
      <c r="BK158" s="204">
        <f>SUM(BK159:BK172)</f>
        <v>0</v>
      </c>
    </row>
    <row r="159" s="2" customFormat="1" ht="16.5" customHeight="1">
      <c r="A159" s="41"/>
      <c r="B159" s="42"/>
      <c r="C159" s="207" t="s">
        <v>495</v>
      </c>
      <c r="D159" s="207" t="s">
        <v>161</v>
      </c>
      <c r="E159" s="208" t="s">
        <v>3482</v>
      </c>
      <c r="F159" s="209" t="s">
        <v>3483</v>
      </c>
      <c r="G159" s="210" t="s">
        <v>235</v>
      </c>
      <c r="H159" s="211">
        <v>157</v>
      </c>
      <c r="I159" s="212"/>
      <c r="J159" s="213">
        <f>ROUND(I159*H159,2)</f>
        <v>0</v>
      </c>
      <c r="K159" s="209" t="s">
        <v>19</v>
      </c>
      <c r="L159" s="47"/>
      <c r="M159" s="214" t="s">
        <v>19</v>
      </c>
      <c r="N159" s="215" t="s">
        <v>40</v>
      </c>
      <c r="O159" s="87"/>
      <c r="P159" s="216">
        <f>O159*H159</f>
        <v>0</v>
      </c>
      <c r="Q159" s="216">
        <v>0</v>
      </c>
      <c r="R159" s="216">
        <f>Q159*H159</f>
        <v>0</v>
      </c>
      <c r="S159" s="216">
        <v>0</v>
      </c>
      <c r="T159" s="217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18" t="s">
        <v>3402</v>
      </c>
      <c r="AT159" s="218" t="s">
        <v>161</v>
      </c>
      <c r="AU159" s="218" t="s">
        <v>79</v>
      </c>
      <c r="AY159" s="20" t="s">
        <v>159</v>
      </c>
      <c r="BE159" s="219">
        <f>IF(N159="základní",J159,0)</f>
        <v>0</v>
      </c>
      <c r="BF159" s="219">
        <f>IF(N159="snížená",J159,0)</f>
        <v>0</v>
      </c>
      <c r="BG159" s="219">
        <f>IF(N159="zákl. přenesená",J159,0)</f>
        <v>0</v>
      </c>
      <c r="BH159" s="219">
        <f>IF(N159="sníž. přenesená",J159,0)</f>
        <v>0</v>
      </c>
      <c r="BI159" s="219">
        <f>IF(N159="nulová",J159,0)</f>
        <v>0</v>
      </c>
      <c r="BJ159" s="20" t="s">
        <v>77</v>
      </c>
      <c r="BK159" s="219">
        <f>ROUND(I159*H159,2)</f>
        <v>0</v>
      </c>
      <c r="BL159" s="20" t="s">
        <v>3402</v>
      </c>
      <c r="BM159" s="218" t="s">
        <v>3484</v>
      </c>
    </row>
    <row r="160" s="2" customFormat="1" ht="16.5" customHeight="1">
      <c r="A160" s="41"/>
      <c r="B160" s="42"/>
      <c r="C160" s="258" t="s">
        <v>500</v>
      </c>
      <c r="D160" s="258" t="s">
        <v>316</v>
      </c>
      <c r="E160" s="259" t="s">
        <v>3485</v>
      </c>
      <c r="F160" s="260" t="s">
        <v>3486</v>
      </c>
      <c r="G160" s="261" t="s">
        <v>235</v>
      </c>
      <c r="H160" s="262">
        <v>157</v>
      </c>
      <c r="I160" s="263"/>
      <c r="J160" s="264">
        <f>ROUND(I160*H160,2)</f>
        <v>0</v>
      </c>
      <c r="K160" s="260" t="s">
        <v>19</v>
      </c>
      <c r="L160" s="265"/>
      <c r="M160" s="266" t="s">
        <v>19</v>
      </c>
      <c r="N160" s="267" t="s">
        <v>40</v>
      </c>
      <c r="O160" s="87"/>
      <c r="P160" s="216">
        <f>O160*H160</f>
        <v>0</v>
      </c>
      <c r="Q160" s="216">
        <v>0</v>
      </c>
      <c r="R160" s="216">
        <f>Q160*H160</f>
        <v>0</v>
      </c>
      <c r="S160" s="216">
        <v>0</v>
      </c>
      <c r="T160" s="217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18" t="s">
        <v>3402</v>
      </c>
      <c r="AT160" s="218" t="s">
        <v>316</v>
      </c>
      <c r="AU160" s="218" t="s">
        <v>79</v>
      </c>
      <c r="AY160" s="20" t="s">
        <v>159</v>
      </c>
      <c r="BE160" s="219">
        <f>IF(N160="základní",J160,0)</f>
        <v>0</v>
      </c>
      <c r="BF160" s="219">
        <f>IF(N160="snížená",J160,0)</f>
        <v>0</v>
      </c>
      <c r="BG160" s="219">
        <f>IF(N160="zákl. přenesená",J160,0)</f>
        <v>0</v>
      </c>
      <c r="BH160" s="219">
        <f>IF(N160="sníž. přenesená",J160,0)</f>
        <v>0</v>
      </c>
      <c r="BI160" s="219">
        <f>IF(N160="nulová",J160,0)</f>
        <v>0</v>
      </c>
      <c r="BJ160" s="20" t="s">
        <v>77</v>
      </c>
      <c r="BK160" s="219">
        <f>ROUND(I160*H160,2)</f>
        <v>0</v>
      </c>
      <c r="BL160" s="20" t="s">
        <v>3402</v>
      </c>
      <c r="BM160" s="218" t="s">
        <v>3487</v>
      </c>
    </row>
    <row r="161" s="2" customFormat="1" ht="16.5" customHeight="1">
      <c r="A161" s="41"/>
      <c r="B161" s="42"/>
      <c r="C161" s="207" t="s">
        <v>505</v>
      </c>
      <c r="D161" s="207" t="s">
        <v>161</v>
      </c>
      <c r="E161" s="208" t="s">
        <v>3488</v>
      </c>
      <c r="F161" s="209" t="s">
        <v>3489</v>
      </c>
      <c r="G161" s="210" t="s">
        <v>235</v>
      </c>
      <c r="H161" s="211">
        <v>157</v>
      </c>
      <c r="I161" s="212"/>
      <c r="J161" s="213">
        <f>ROUND(I161*H161,2)</f>
        <v>0</v>
      </c>
      <c r="K161" s="209" t="s">
        <v>19</v>
      </c>
      <c r="L161" s="47"/>
      <c r="M161" s="214" t="s">
        <v>19</v>
      </c>
      <c r="N161" s="215" t="s">
        <v>40</v>
      </c>
      <c r="O161" s="87"/>
      <c r="P161" s="216">
        <f>O161*H161</f>
        <v>0</v>
      </c>
      <c r="Q161" s="216">
        <v>0</v>
      </c>
      <c r="R161" s="216">
        <f>Q161*H161</f>
        <v>0</v>
      </c>
      <c r="S161" s="216">
        <v>0</v>
      </c>
      <c r="T161" s="217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18" t="s">
        <v>3402</v>
      </c>
      <c r="AT161" s="218" t="s">
        <v>161</v>
      </c>
      <c r="AU161" s="218" t="s">
        <v>79</v>
      </c>
      <c r="AY161" s="20" t="s">
        <v>159</v>
      </c>
      <c r="BE161" s="219">
        <f>IF(N161="základní",J161,0)</f>
        <v>0</v>
      </c>
      <c r="BF161" s="219">
        <f>IF(N161="snížená",J161,0)</f>
        <v>0</v>
      </c>
      <c r="BG161" s="219">
        <f>IF(N161="zákl. přenesená",J161,0)</f>
        <v>0</v>
      </c>
      <c r="BH161" s="219">
        <f>IF(N161="sníž. přenesená",J161,0)</f>
        <v>0</v>
      </c>
      <c r="BI161" s="219">
        <f>IF(N161="nulová",J161,0)</f>
        <v>0</v>
      </c>
      <c r="BJ161" s="20" t="s">
        <v>77</v>
      </c>
      <c r="BK161" s="219">
        <f>ROUND(I161*H161,2)</f>
        <v>0</v>
      </c>
      <c r="BL161" s="20" t="s">
        <v>3402</v>
      </c>
      <c r="BM161" s="218" t="s">
        <v>3490</v>
      </c>
    </row>
    <row r="162" s="2" customFormat="1" ht="16.5" customHeight="1">
      <c r="A162" s="41"/>
      <c r="B162" s="42"/>
      <c r="C162" s="258" t="s">
        <v>511</v>
      </c>
      <c r="D162" s="258" t="s">
        <v>316</v>
      </c>
      <c r="E162" s="259" t="s">
        <v>3491</v>
      </c>
      <c r="F162" s="260" t="s">
        <v>3492</v>
      </c>
      <c r="G162" s="261" t="s">
        <v>235</v>
      </c>
      <c r="H162" s="262">
        <v>157</v>
      </c>
      <c r="I162" s="263"/>
      <c r="J162" s="264">
        <f>ROUND(I162*H162,2)</f>
        <v>0</v>
      </c>
      <c r="K162" s="260" t="s">
        <v>19</v>
      </c>
      <c r="L162" s="265"/>
      <c r="M162" s="266" t="s">
        <v>19</v>
      </c>
      <c r="N162" s="267" t="s">
        <v>40</v>
      </c>
      <c r="O162" s="87"/>
      <c r="P162" s="216">
        <f>O162*H162</f>
        <v>0</v>
      </c>
      <c r="Q162" s="216">
        <v>0</v>
      </c>
      <c r="R162" s="216">
        <f>Q162*H162</f>
        <v>0</v>
      </c>
      <c r="S162" s="216">
        <v>0</v>
      </c>
      <c r="T162" s="217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18" t="s">
        <v>3402</v>
      </c>
      <c r="AT162" s="218" t="s">
        <v>316</v>
      </c>
      <c r="AU162" s="218" t="s">
        <v>79</v>
      </c>
      <c r="AY162" s="20" t="s">
        <v>159</v>
      </c>
      <c r="BE162" s="219">
        <f>IF(N162="základní",J162,0)</f>
        <v>0</v>
      </c>
      <c r="BF162" s="219">
        <f>IF(N162="snížená",J162,0)</f>
        <v>0</v>
      </c>
      <c r="BG162" s="219">
        <f>IF(N162="zákl. přenesená",J162,0)</f>
        <v>0</v>
      </c>
      <c r="BH162" s="219">
        <f>IF(N162="sníž. přenesená",J162,0)</f>
        <v>0</v>
      </c>
      <c r="BI162" s="219">
        <f>IF(N162="nulová",J162,0)</f>
        <v>0</v>
      </c>
      <c r="BJ162" s="20" t="s">
        <v>77</v>
      </c>
      <c r="BK162" s="219">
        <f>ROUND(I162*H162,2)</f>
        <v>0</v>
      </c>
      <c r="BL162" s="20" t="s">
        <v>3402</v>
      </c>
      <c r="BM162" s="218" t="s">
        <v>3493</v>
      </c>
    </row>
    <row r="163" s="2" customFormat="1" ht="16.5" customHeight="1">
      <c r="A163" s="41"/>
      <c r="B163" s="42"/>
      <c r="C163" s="207" t="s">
        <v>516</v>
      </c>
      <c r="D163" s="207" t="s">
        <v>161</v>
      </c>
      <c r="E163" s="208" t="s">
        <v>3494</v>
      </c>
      <c r="F163" s="209" t="s">
        <v>3495</v>
      </c>
      <c r="G163" s="210" t="s">
        <v>235</v>
      </c>
      <c r="H163" s="211">
        <v>4</v>
      </c>
      <c r="I163" s="212"/>
      <c r="J163" s="213">
        <f>ROUND(I163*H163,2)</f>
        <v>0</v>
      </c>
      <c r="K163" s="209" t="s">
        <v>19</v>
      </c>
      <c r="L163" s="47"/>
      <c r="M163" s="214" t="s">
        <v>19</v>
      </c>
      <c r="N163" s="215" t="s">
        <v>40</v>
      </c>
      <c r="O163" s="87"/>
      <c r="P163" s="216">
        <f>O163*H163</f>
        <v>0</v>
      </c>
      <c r="Q163" s="216">
        <v>0</v>
      </c>
      <c r="R163" s="216">
        <f>Q163*H163</f>
        <v>0</v>
      </c>
      <c r="S163" s="216">
        <v>0</v>
      </c>
      <c r="T163" s="217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18" t="s">
        <v>3402</v>
      </c>
      <c r="AT163" s="218" t="s">
        <v>161</v>
      </c>
      <c r="AU163" s="218" t="s">
        <v>79</v>
      </c>
      <c r="AY163" s="20" t="s">
        <v>159</v>
      </c>
      <c r="BE163" s="219">
        <f>IF(N163="základní",J163,0)</f>
        <v>0</v>
      </c>
      <c r="BF163" s="219">
        <f>IF(N163="snížená",J163,0)</f>
        <v>0</v>
      </c>
      <c r="BG163" s="219">
        <f>IF(N163="zákl. přenesená",J163,0)</f>
        <v>0</v>
      </c>
      <c r="BH163" s="219">
        <f>IF(N163="sníž. přenesená",J163,0)</f>
        <v>0</v>
      </c>
      <c r="BI163" s="219">
        <f>IF(N163="nulová",J163,0)</f>
        <v>0</v>
      </c>
      <c r="BJ163" s="20" t="s">
        <v>77</v>
      </c>
      <c r="BK163" s="219">
        <f>ROUND(I163*H163,2)</f>
        <v>0</v>
      </c>
      <c r="BL163" s="20" t="s">
        <v>3402</v>
      </c>
      <c r="BM163" s="218" t="s">
        <v>3496</v>
      </c>
    </row>
    <row r="164" s="2" customFormat="1" ht="24.15" customHeight="1">
      <c r="A164" s="41"/>
      <c r="B164" s="42"/>
      <c r="C164" s="258" t="s">
        <v>520</v>
      </c>
      <c r="D164" s="258" t="s">
        <v>316</v>
      </c>
      <c r="E164" s="259" t="s">
        <v>3497</v>
      </c>
      <c r="F164" s="260" t="s">
        <v>3498</v>
      </c>
      <c r="G164" s="261" t="s">
        <v>235</v>
      </c>
      <c r="H164" s="262">
        <v>2</v>
      </c>
      <c r="I164" s="263"/>
      <c r="J164" s="264">
        <f>ROUND(I164*H164,2)</f>
        <v>0</v>
      </c>
      <c r="K164" s="260" t="s">
        <v>19</v>
      </c>
      <c r="L164" s="265"/>
      <c r="M164" s="266" t="s">
        <v>19</v>
      </c>
      <c r="N164" s="267" t="s">
        <v>40</v>
      </c>
      <c r="O164" s="87"/>
      <c r="P164" s="216">
        <f>O164*H164</f>
        <v>0</v>
      </c>
      <c r="Q164" s="216">
        <v>0</v>
      </c>
      <c r="R164" s="216">
        <f>Q164*H164</f>
        <v>0</v>
      </c>
      <c r="S164" s="216">
        <v>0</v>
      </c>
      <c r="T164" s="217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18" t="s">
        <v>3402</v>
      </c>
      <c r="AT164" s="218" t="s">
        <v>316</v>
      </c>
      <c r="AU164" s="218" t="s">
        <v>79</v>
      </c>
      <c r="AY164" s="20" t="s">
        <v>159</v>
      </c>
      <c r="BE164" s="219">
        <f>IF(N164="základní",J164,0)</f>
        <v>0</v>
      </c>
      <c r="BF164" s="219">
        <f>IF(N164="snížená",J164,0)</f>
        <v>0</v>
      </c>
      <c r="BG164" s="219">
        <f>IF(N164="zákl. přenesená",J164,0)</f>
        <v>0</v>
      </c>
      <c r="BH164" s="219">
        <f>IF(N164="sníž. přenesená",J164,0)</f>
        <v>0</v>
      </c>
      <c r="BI164" s="219">
        <f>IF(N164="nulová",J164,0)</f>
        <v>0</v>
      </c>
      <c r="BJ164" s="20" t="s">
        <v>77</v>
      </c>
      <c r="BK164" s="219">
        <f>ROUND(I164*H164,2)</f>
        <v>0</v>
      </c>
      <c r="BL164" s="20" t="s">
        <v>3402</v>
      </c>
      <c r="BM164" s="218" t="s">
        <v>3499</v>
      </c>
    </row>
    <row r="165" s="2" customFormat="1" ht="24.15" customHeight="1">
      <c r="A165" s="41"/>
      <c r="B165" s="42"/>
      <c r="C165" s="258" t="s">
        <v>525</v>
      </c>
      <c r="D165" s="258" t="s">
        <v>316</v>
      </c>
      <c r="E165" s="259" t="s">
        <v>3500</v>
      </c>
      <c r="F165" s="260" t="s">
        <v>3501</v>
      </c>
      <c r="G165" s="261" t="s">
        <v>235</v>
      </c>
      <c r="H165" s="262">
        <v>2</v>
      </c>
      <c r="I165" s="263"/>
      <c r="J165" s="264">
        <f>ROUND(I165*H165,2)</f>
        <v>0</v>
      </c>
      <c r="K165" s="260" t="s">
        <v>19</v>
      </c>
      <c r="L165" s="265"/>
      <c r="M165" s="266" t="s">
        <v>19</v>
      </c>
      <c r="N165" s="267" t="s">
        <v>40</v>
      </c>
      <c r="O165" s="87"/>
      <c r="P165" s="216">
        <f>O165*H165</f>
        <v>0</v>
      </c>
      <c r="Q165" s="216">
        <v>0</v>
      </c>
      <c r="R165" s="216">
        <f>Q165*H165</f>
        <v>0</v>
      </c>
      <c r="S165" s="216">
        <v>0</v>
      </c>
      <c r="T165" s="217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18" t="s">
        <v>3402</v>
      </c>
      <c r="AT165" s="218" t="s">
        <v>316</v>
      </c>
      <c r="AU165" s="218" t="s">
        <v>79</v>
      </c>
      <c r="AY165" s="20" t="s">
        <v>159</v>
      </c>
      <c r="BE165" s="219">
        <f>IF(N165="základní",J165,0)</f>
        <v>0</v>
      </c>
      <c r="BF165" s="219">
        <f>IF(N165="snížená",J165,0)</f>
        <v>0</v>
      </c>
      <c r="BG165" s="219">
        <f>IF(N165="zákl. přenesená",J165,0)</f>
        <v>0</v>
      </c>
      <c r="BH165" s="219">
        <f>IF(N165="sníž. přenesená",J165,0)</f>
        <v>0</v>
      </c>
      <c r="BI165" s="219">
        <f>IF(N165="nulová",J165,0)</f>
        <v>0</v>
      </c>
      <c r="BJ165" s="20" t="s">
        <v>77</v>
      </c>
      <c r="BK165" s="219">
        <f>ROUND(I165*H165,2)</f>
        <v>0</v>
      </c>
      <c r="BL165" s="20" t="s">
        <v>3402</v>
      </c>
      <c r="BM165" s="218" t="s">
        <v>3502</v>
      </c>
    </row>
    <row r="166" s="2" customFormat="1" ht="16.5" customHeight="1">
      <c r="A166" s="41"/>
      <c r="B166" s="42"/>
      <c r="C166" s="207" t="s">
        <v>529</v>
      </c>
      <c r="D166" s="207" t="s">
        <v>161</v>
      </c>
      <c r="E166" s="208" t="s">
        <v>3503</v>
      </c>
      <c r="F166" s="209" t="s">
        <v>3504</v>
      </c>
      <c r="G166" s="210" t="s">
        <v>235</v>
      </c>
      <c r="H166" s="211">
        <v>157</v>
      </c>
      <c r="I166" s="212"/>
      <c r="J166" s="213">
        <f>ROUND(I166*H166,2)</f>
        <v>0</v>
      </c>
      <c r="K166" s="209" t="s">
        <v>19</v>
      </c>
      <c r="L166" s="47"/>
      <c r="M166" s="214" t="s">
        <v>19</v>
      </c>
      <c r="N166" s="215" t="s">
        <v>40</v>
      </c>
      <c r="O166" s="87"/>
      <c r="P166" s="216">
        <f>O166*H166</f>
        <v>0</v>
      </c>
      <c r="Q166" s="216">
        <v>0</v>
      </c>
      <c r="R166" s="216">
        <f>Q166*H166</f>
        <v>0</v>
      </c>
      <c r="S166" s="216">
        <v>0</v>
      </c>
      <c r="T166" s="217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18" t="s">
        <v>3402</v>
      </c>
      <c r="AT166" s="218" t="s">
        <v>161</v>
      </c>
      <c r="AU166" s="218" t="s">
        <v>79</v>
      </c>
      <c r="AY166" s="20" t="s">
        <v>159</v>
      </c>
      <c r="BE166" s="219">
        <f>IF(N166="základní",J166,0)</f>
        <v>0</v>
      </c>
      <c r="BF166" s="219">
        <f>IF(N166="snížená",J166,0)</f>
        <v>0</v>
      </c>
      <c r="BG166" s="219">
        <f>IF(N166="zákl. přenesená",J166,0)</f>
        <v>0</v>
      </c>
      <c r="BH166" s="219">
        <f>IF(N166="sníž. přenesená",J166,0)</f>
        <v>0</v>
      </c>
      <c r="BI166" s="219">
        <f>IF(N166="nulová",J166,0)</f>
        <v>0</v>
      </c>
      <c r="BJ166" s="20" t="s">
        <v>77</v>
      </c>
      <c r="BK166" s="219">
        <f>ROUND(I166*H166,2)</f>
        <v>0</v>
      </c>
      <c r="BL166" s="20" t="s">
        <v>3402</v>
      </c>
      <c r="BM166" s="218" t="s">
        <v>3505</v>
      </c>
    </row>
    <row r="167" s="2" customFormat="1" ht="16.5" customHeight="1">
      <c r="A167" s="41"/>
      <c r="B167" s="42"/>
      <c r="C167" s="258" t="s">
        <v>534</v>
      </c>
      <c r="D167" s="258" t="s">
        <v>316</v>
      </c>
      <c r="E167" s="259" t="s">
        <v>3506</v>
      </c>
      <c r="F167" s="260" t="s">
        <v>3507</v>
      </c>
      <c r="G167" s="261" t="s">
        <v>235</v>
      </c>
      <c r="H167" s="262">
        <v>157</v>
      </c>
      <c r="I167" s="263"/>
      <c r="J167" s="264">
        <f>ROUND(I167*H167,2)</f>
        <v>0</v>
      </c>
      <c r="K167" s="260" t="s">
        <v>19</v>
      </c>
      <c r="L167" s="265"/>
      <c r="M167" s="266" t="s">
        <v>19</v>
      </c>
      <c r="N167" s="267" t="s">
        <v>40</v>
      </c>
      <c r="O167" s="87"/>
      <c r="P167" s="216">
        <f>O167*H167</f>
        <v>0</v>
      </c>
      <c r="Q167" s="216">
        <v>0</v>
      </c>
      <c r="R167" s="216">
        <f>Q167*H167</f>
        <v>0</v>
      </c>
      <c r="S167" s="216">
        <v>0</v>
      </c>
      <c r="T167" s="217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18" t="s">
        <v>3402</v>
      </c>
      <c r="AT167" s="218" t="s">
        <v>316</v>
      </c>
      <c r="AU167" s="218" t="s">
        <v>79</v>
      </c>
      <c r="AY167" s="20" t="s">
        <v>159</v>
      </c>
      <c r="BE167" s="219">
        <f>IF(N167="základní",J167,0)</f>
        <v>0</v>
      </c>
      <c r="BF167" s="219">
        <f>IF(N167="snížená",J167,0)</f>
        <v>0</v>
      </c>
      <c r="BG167" s="219">
        <f>IF(N167="zákl. přenesená",J167,0)</f>
        <v>0</v>
      </c>
      <c r="BH167" s="219">
        <f>IF(N167="sníž. přenesená",J167,0)</f>
        <v>0</v>
      </c>
      <c r="BI167" s="219">
        <f>IF(N167="nulová",J167,0)</f>
        <v>0</v>
      </c>
      <c r="BJ167" s="20" t="s">
        <v>77</v>
      </c>
      <c r="BK167" s="219">
        <f>ROUND(I167*H167,2)</f>
        <v>0</v>
      </c>
      <c r="BL167" s="20" t="s">
        <v>3402</v>
      </c>
      <c r="BM167" s="218" t="s">
        <v>3508</v>
      </c>
    </row>
    <row r="168" s="2" customFormat="1" ht="16.5" customHeight="1">
      <c r="A168" s="41"/>
      <c r="B168" s="42"/>
      <c r="C168" s="207" t="s">
        <v>542</v>
      </c>
      <c r="D168" s="207" t="s">
        <v>161</v>
      </c>
      <c r="E168" s="208" t="s">
        <v>3509</v>
      </c>
      <c r="F168" s="209" t="s">
        <v>3510</v>
      </c>
      <c r="G168" s="210" t="s">
        <v>3383</v>
      </c>
      <c r="H168" s="211">
        <v>2</v>
      </c>
      <c r="I168" s="212"/>
      <c r="J168" s="213">
        <f>ROUND(I168*H168,2)</f>
        <v>0</v>
      </c>
      <c r="K168" s="209" t="s">
        <v>19</v>
      </c>
      <c r="L168" s="47"/>
      <c r="M168" s="214" t="s">
        <v>19</v>
      </c>
      <c r="N168" s="215" t="s">
        <v>40</v>
      </c>
      <c r="O168" s="87"/>
      <c r="P168" s="216">
        <f>O168*H168</f>
        <v>0</v>
      </c>
      <c r="Q168" s="216">
        <v>0</v>
      </c>
      <c r="R168" s="216">
        <f>Q168*H168</f>
        <v>0</v>
      </c>
      <c r="S168" s="216">
        <v>0</v>
      </c>
      <c r="T168" s="217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18" t="s">
        <v>3402</v>
      </c>
      <c r="AT168" s="218" t="s">
        <v>161</v>
      </c>
      <c r="AU168" s="218" t="s">
        <v>79</v>
      </c>
      <c r="AY168" s="20" t="s">
        <v>159</v>
      </c>
      <c r="BE168" s="219">
        <f>IF(N168="základní",J168,0)</f>
        <v>0</v>
      </c>
      <c r="BF168" s="219">
        <f>IF(N168="snížená",J168,0)</f>
        <v>0</v>
      </c>
      <c r="BG168" s="219">
        <f>IF(N168="zákl. přenesená",J168,0)</f>
        <v>0</v>
      </c>
      <c r="BH168" s="219">
        <f>IF(N168="sníž. přenesená",J168,0)</f>
        <v>0</v>
      </c>
      <c r="BI168" s="219">
        <f>IF(N168="nulová",J168,0)</f>
        <v>0</v>
      </c>
      <c r="BJ168" s="20" t="s">
        <v>77</v>
      </c>
      <c r="BK168" s="219">
        <f>ROUND(I168*H168,2)</f>
        <v>0</v>
      </c>
      <c r="BL168" s="20" t="s">
        <v>3402</v>
      </c>
      <c r="BM168" s="218" t="s">
        <v>3511</v>
      </c>
    </row>
    <row r="169" s="2" customFormat="1" ht="16.5" customHeight="1">
      <c r="A169" s="41"/>
      <c r="B169" s="42"/>
      <c r="C169" s="207" t="s">
        <v>547</v>
      </c>
      <c r="D169" s="207" t="s">
        <v>161</v>
      </c>
      <c r="E169" s="208" t="s">
        <v>3512</v>
      </c>
      <c r="F169" s="209" t="s">
        <v>3513</v>
      </c>
      <c r="G169" s="210" t="s">
        <v>235</v>
      </c>
      <c r="H169" s="211">
        <v>1</v>
      </c>
      <c r="I169" s="212"/>
      <c r="J169" s="213">
        <f>ROUND(I169*H169,2)</f>
        <v>0</v>
      </c>
      <c r="K169" s="209" t="s">
        <v>19</v>
      </c>
      <c r="L169" s="47"/>
      <c r="M169" s="214" t="s">
        <v>19</v>
      </c>
      <c r="N169" s="215" t="s">
        <v>40</v>
      </c>
      <c r="O169" s="87"/>
      <c r="P169" s="216">
        <f>O169*H169</f>
        <v>0</v>
      </c>
      <c r="Q169" s="216">
        <v>0</v>
      </c>
      <c r="R169" s="216">
        <f>Q169*H169</f>
        <v>0</v>
      </c>
      <c r="S169" s="216">
        <v>0</v>
      </c>
      <c r="T169" s="217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18" t="s">
        <v>3402</v>
      </c>
      <c r="AT169" s="218" t="s">
        <v>161</v>
      </c>
      <c r="AU169" s="218" t="s">
        <v>79</v>
      </c>
      <c r="AY169" s="20" t="s">
        <v>159</v>
      </c>
      <c r="BE169" s="219">
        <f>IF(N169="základní",J169,0)</f>
        <v>0</v>
      </c>
      <c r="BF169" s="219">
        <f>IF(N169="snížená",J169,0)</f>
        <v>0</v>
      </c>
      <c r="BG169" s="219">
        <f>IF(N169="zákl. přenesená",J169,0)</f>
        <v>0</v>
      </c>
      <c r="BH169" s="219">
        <f>IF(N169="sníž. přenesená",J169,0)</f>
        <v>0</v>
      </c>
      <c r="BI169" s="219">
        <f>IF(N169="nulová",J169,0)</f>
        <v>0</v>
      </c>
      <c r="BJ169" s="20" t="s">
        <v>77</v>
      </c>
      <c r="BK169" s="219">
        <f>ROUND(I169*H169,2)</f>
        <v>0</v>
      </c>
      <c r="BL169" s="20" t="s">
        <v>3402</v>
      </c>
      <c r="BM169" s="218" t="s">
        <v>3514</v>
      </c>
    </row>
    <row r="170" s="2" customFormat="1" ht="16.5" customHeight="1">
      <c r="A170" s="41"/>
      <c r="B170" s="42"/>
      <c r="C170" s="258" t="s">
        <v>553</v>
      </c>
      <c r="D170" s="258" t="s">
        <v>316</v>
      </c>
      <c r="E170" s="259" t="s">
        <v>3515</v>
      </c>
      <c r="F170" s="260" t="s">
        <v>3516</v>
      </c>
      <c r="G170" s="261" t="s">
        <v>235</v>
      </c>
      <c r="H170" s="262">
        <v>1</v>
      </c>
      <c r="I170" s="263"/>
      <c r="J170" s="264">
        <f>ROUND(I170*H170,2)</f>
        <v>0</v>
      </c>
      <c r="K170" s="260" t="s">
        <v>19</v>
      </c>
      <c r="L170" s="265"/>
      <c r="M170" s="266" t="s">
        <v>19</v>
      </c>
      <c r="N170" s="267" t="s">
        <v>40</v>
      </c>
      <c r="O170" s="87"/>
      <c r="P170" s="216">
        <f>O170*H170</f>
        <v>0</v>
      </c>
      <c r="Q170" s="216">
        <v>0</v>
      </c>
      <c r="R170" s="216">
        <f>Q170*H170</f>
        <v>0</v>
      </c>
      <c r="S170" s="216">
        <v>0</v>
      </c>
      <c r="T170" s="217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18" t="s">
        <v>3402</v>
      </c>
      <c r="AT170" s="218" t="s">
        <v>316</v>
      </c>
      <c r="AU170" s="218" t="s">
        <v>79</v>
      </c>
      <c r="AY170" s="20" t="s">
        <v>159</v>
      </c>
      <c r="BE170" s="219">
        <f>IF(N170="základní",J170,0)</f>
        <v>0</v>
      </c>
      <c r="BF170" s="219">
        <f>IF(N170="snížená",J170,0)</f>
        <v>0</v>
      </c>
      <c r="BG170" s="219">
        <f>IF(N170="zákl. přenesená",J170,0)</f>
        <v>0</v>
      </c>
      <c r="BH170" s="219">
        <f>IF(N170="sníž. přenesená",J170,0)</f>
        <v>0</v>
      </c>
      <c r="BI170" s="219">
        <f>IF(N170="nulová",J170,0)</f>
        <v>0</v>
      </c>
      <c r="BJ170" s="20" t="s">
        <v>77</v>
      </c>
      <c r="BK170" s="219">
        <f>ROUND(I170*H170,2)</f>
        <v>0</v>
      </c>
      <c r="BL170" s="20" t="s">
        <v>3402</v>
      </c>
      <c r="BM170" s="218" t="s">
        <v>3517</v>
      </c>
    </row>
    <row r="171" s="2" customFormat="1" ht="16.5" customHeight="1">
      <c r="A171" s="41"/>
      <c r="B171" s="42"/>
      <c r="C171" s="258" t="s">
        <v>564</v>
      </c>
      <c r="D171" s="258" t="s">
        <v>316</v>
      </c>
      <c r="E171" s="259" t="s">
        <v>3518</v>
      </c>
      <c r="F171" s="260" t="s">
        <v>3519</v>
      </c>
      <c r="G171" s="261" t="s">
        <v>3383</v>
      </c>
      <c r="H171" s="262">
        <v>1</v>
      </c>
      <c r="I171" s="263"/>
      <c r="J171" s="264">
        <f>ROUND(I171*H171,2)</f>
        <v>0</v>
      </c>
      <c r="K171" s="260" t="s">
        <v>19</v>
      </c>
      <c r="L171" s="265"/>
      <c r="M171" s="266" t="s">
        <v>19</v>
      </c>
      <c r="N171" s="267" t="s">
        <v>40</v>
      </c>
      <c r="O171" s="87"/>
      <c r="P171" s="216">
        <f>O171*H171</f>
        <v>0</v>
      </c>
      <c r="Q171" s="216">
        <v>0</v>
      </c>
      <c r="R171" s="216">
        <f>Q171*H171</f>
        <v>0</v>
      </c>
      <c r="S171" s="216">
        <v>0</v>
      </c>
      <c r="T171" s="217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18" t="s">
        <v>3402</v>
      </c>
      <c r="AT171" s="218" t="s">
        <v>316</v>
      </c>
      <c r="AU171" s="218" t="s">
        <v>79</v>
      </c>
      <c r="AY171" s="20" t="s">
        <v>159</v>
      </c>
      <c r="BE171" s="219">
        <f>IF(N171="základní",J171,0)</f>
        <v>0</v>
      </c>
      <c r="BF171" s="219">
        <f>IF(N171="snížená",J171,0)</f>
        <v>0</v>
      </c>
      <c r="BG171" s="219">
        <f>IF(N171="zákl. přenesená",J171,0)</f>
        <v>0</v>
      </c>
      <c r="BH171" s="219">
        <f>IF(N171="sníž. přenesená",J171,0)</f>
        <v>0</v>
      </c>
      <c r="BI171" s="219">
        <f>IF(N171="nulová",J171,0)</f>
        <v>0</v>
      </c>
      <c r="BJ171" s="20" t="s">
        <v>77</v>
      </c>
      <c r="BK171" s="219">
        <f>ROUND(I171*H171,2)</f>
        <v>0</v>
      </c>
      <c r="BL171" s="20" t="s">
        <v>3402</v>
      </c>
      <c r="BM171" s="218" t="s">
        <v>3520</v>
      </c>
    </row>
    <row r="172" s="2" customFormat="1" ht="16.5" customHeight="1">
      <c r="A172" s="41"/>
      <c r="B172" s="42"/>
      <c r="C172" s="207" t="s">
        <v>569</v>
      </c>
      <c r="D172" s="207" t="s">
        <v>161</v>
      </c>
      <c r="E172" s="208" t="s">
        <v>3521</v>
      </c>
      <c r="F172" s="209" t="s">
        <v>3522</v>
      </c>
      <c r="G172" s="210" t="s">
        <v>3383</v>
      </c>
      <c r="H172" s="211">
        <v>1</v>
      </c>
      <c r="I172" s="212"/>
      <c r="J172" s="213">
        <f>ROUND(I172*H172,2)</f>
        <v>0</v>
      </c>
      <c r="K172" s="209" t="s">
        <v>19</v>
      </c>
      <c r="L172" s="47"/>
      <c r="M172" s="214" t="s">
        <v>19</v>
      </c>
      <c r="N172" s="215" t="s">
        <v>40</v>
      </c>
      <c r="O172" s="87"/>
      <c r="P172" s="216">
        <f>O172*H172</f>
        <v>0</v>
      </c>
      <c r="Q172" s="216">
        <v>0</v>
      </c>
      <c r="R172" s="216">
        <f>Q172*H172</f>
        <v>0</v>
      </c>
      <c r="S172" s="216">
        <v>0</v>
      </c>
      <c r="T172" s="217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18" t="s">
        <v>3402</v>
      </c>
      <c r="AT172" s="218" t="s">
        <v>161</v>
      </c>
      <c r="AU172" s="218" t="s">
        <v>79</v>
      </c>
      <c r="AY172" s="20" t="s">
        <v>159</v>
      </c>
      <c r="BE172" s="219">
        <f>IF(N172="základní",J172,0)</f>
        <v>0</v>
      </c>
      <c r="BF172" s="219">
        <f>IF(N172="snížená",J172,0)</f>
        <v>0</v>
      </c>
      <c r="BG172" s="219">
        <f>IF(N172="zákl. přenesená",J172,0)</f>
        <v>0</v>
      </c>
      <c r="BH172" s="219">
        <f>IF(N172="sníž. přenesená",J172,0)</f>
        <v>0</v>
      </c>
      <c r="BI172" s="219">
        <f>IF(N172="nulová",J172,0)</f>
        <v>0</v>
      </c>
      <c r="BJ172" s="20" t="s">
        <v>77</v>
      </c>
      <c r="BK172" s="219">
        <f>ROUND(I172*H172,2)</f>
        <v>0</v>
      </c>
      <c r="BL172" s="20" t="s">
        <v>3402</v>
      </c>
      <c r="BM172" s="218" t="s">
        <v>3523</v>
      </c>
    </row>
    <row r="173" s="12" customFormat="1" ht="25.92" customHeight="1">
      <c r="A173" s="12"/>
      <c r="B173" s="191"/>
      <c r="C173" s="192"/>
      <c r="D173" s="193" t="s">
        <v>68</v>
      </c>
      <c r="E173" s="194" t="s">
        <v>3524</v>
      </c>
      <c r="F173" s="194" t="s">
        <v>102</v>
      </c>
      <c r="G173" s="192"/>
      <c r="H173" s="192"/>
      <c r="I173" s="195"/>
      <c r="J173" s="196">
        <f>BK173</f>
        <v>0</v>
      </c>
      <c r="K173" s="192"/>
      <c r="L173" s="197"/>
      <c r="M173" s="198"/>
      <c r="N173" s="199"/>
      <c r="O173" s="199"/>
      <c r="P173" s="200">
        <f>P174+P178</f>
        <v>0</v>
      </c>
      <c r="Q173" s="199"/>
      <c r="R173" s="200">
        <f>R174+R178</f>
        <v>0</v>
      </c>
      <c r="S173" s="199"/>
      <c r="T173" s="201">
        <f>T174+T178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02" t="s">
        <v>206</v>
      </c>
      <c r="AT173" s="203" t="s">
        <v>68</v>
      </c>
      <c r="AU173" s="203" t="s">
        <v>69</v>
      </c>
      <c r="AY173" s="202" t="s">
        <v>159</v>
      </c>
      <c r="BK173" s="204">
        <f>BK174+BK178</f>
        <v>0</v>
      </c>
    </row>
    <row r="174" s="12" customFormat="1" ht="22.8" customHeight="1">
      <c r="A174" s="12"/>
      <c r="B174" s="191"/>
      <c r="C174" s="192"/>
      <c r="D174" s="193" t="s">
        <v>68</v>
      </c>
      <c r="E174" s="205" t="s">
        <v>3525</v>
      </c>
      <c r="F174" s="205" t="s">
        <v>3526</v>
      </c>
      <c r="G174" s="192"/>
      <c r="H174" s="192"/>
      <c r="I174" s="195"/>
      <c r="J174" s="206">
        <f>BK174</f>
        <v>0</v>
      </c>
      <c r="K174" s="192"/>
      <c r="L174" s="197"/>
      <c r="M174" s="198"/>
      <c r="N174" s="199"/>
      <c r="O174" s="199"/>
      <c r="P174" s="200">
        <f>SUM(P175:P177)</f>
        <v>0</v>
      </c>
      <c r="Q174" s="199"/>
      <c r="R174" s="200">
        <f>SUM(R175:R177)</f>
        <v>0</v>
      </c>
      <c r="S174" s="199"/>
      <c r="T174" s="201">
        <f>SUM(T175:T177)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02" t="s">
        <v>206</v>
      </c>
      <c r="AT174" s="203" t="s">
        <v>68</v>
      </c>
      <c r="AU174" s="203" t="s">
        <v>77</v>
      </c>
      <c r="AY174" s="202" t="s">
        <v>159</v>
      </c>
      <c r="BK174" s="204">
        <f>SUM(BK175:BK177)</f>
        <v>0</v>
      </c>
    </row>
    <row r="175" s="2" customFormat="1" ht="16.5" customHeight="1">
      <c r="A175" s="41"/>
      <c r="B175" s="42"/>
      <c r="C175" s="207" t="s">
        <v>591</v>
      </c>
      <c r="D175" s="207" t="s">
        <v>161</v>
      </c>
      <c r="E175" s="208" t="s">
        <v>3527</v>
      </c>
      <c r="F175" s="209" t="s">
        <v>3528</v>
      </c>
      <c r="G175" s="210" t="s">
        <v>235</v>
      </c>
      <c r="H175" s="211">
        <v>7</v>
      </c>
      <c r="I175" s="212"/>
      <c r="J175" s="213">
        <f>ROUND(I175*H175,2)</f>
        <v>0</v>
      </c>
      <c r="K175" s="209" t="s">
        <v>19</v>
      </c>
      <c r="L175" s="47"/>
      <c r="M175" s="214" t="s">
        <v>19</v>
      </c>
      <c r="N175" s="215" t="s">
        <v>40</v>
      </c>
      <c r="O175" s="87"/>
      <c r="P175" s="216">
        <f>O175*H175</f>
        <v>0</v>
      </c>
      <c r="Q175" s="216">
        <v>0</v>
      </c>
      <c r="R175" s="216">
        <f>Q175*H175</f>
        <v>0</v>
      </c>
      <c r="S175" s="216">
        <v>0</v>
      </c>
      <c r="T175" s="217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18" t="s">
        <v>3398</v>
      </c>
      <c r="AT175" s="218" t="s">
        <v>161</v>
      </c>
      <c r="AU175" s="218" t="s">
        <v>79</v>
      </c>
      <c r="AY175" s="20" t="s">
        <v>159</v>
      </c>
      <c r="BE175" s="219">
        <f>IF(N175="základní",J175,0)</f>
        <v>0</v>
      </c>
      <c r="BF175" s="219">
        <f>IF(N175="snížená",J175,0)</f>
        <v>0</v>
      </c>
      <c r="BG175" s="219">
        <f>IF(N175="zákl. přenesená",J175,0)</f>
        <v>0</v>
      </c>
      <c r="BH175" s="219">
        <f>IF(N175="sníž. přenesená",J175,0)</f>
        <v>0</v>
      </c>
      <c r="BI175" s="219">
        <f>IF(N175="nulová",J175,0)</f>
        <v>0</v>
      </c>
      <c r="BJ175" s="20" t="s">
        <v>77</v>
      </c>
      <c r="BK175" s="219">
        <f>ROUND(I175*H175,2)</f>
        <v>0</v>
      </c>
      <c r="BL175" s="20" t="s">
        <v>3398</v>
      </c>
      <c r="BM175" s="218" t="s">
        <v>3529</v>
      </c>
    </row>
    <row r="176" s="2" customFormat="1" ht="16.5" customHeight="1">
      <c r="A176" s="41"/>
      <c r="B176" s="42"/>
      <c r="C176" s="207" t="s">
        <v>596</v>
      </c>
      <c r="D176" s="207" t="s">
        <v>161</v>
      </c>
      <c r="E176" s="208" t="s">
        <v>3530</v>
      </c>
      <c r="F176" s="209" t="s">
        <v>3531</v>
      </c>
      <c r="G176" s="210" t="s">
        <v>235</v>
      </c>
      <c r="H176" s="211">
        <v>1</v>
      </c>
      <c r="I176" s="212"/>
      <c r="J176" s="213">
        <f>ROUND(I176*H176,2)</f>
        <v>0</v>
      </c>
      <c r="K176" s="209" t="s">
        <v>19</v>
      </c>
      <c r="L176" s="47"/>
      <c r="M176" s="214" t="s">
        <v>19</v>
      </c>
      <c r="N176" s="215" t="s">
        <v>40</v>
      </c>
      <c r="O176" s="87"/>
      <c r="P176" s="216">
        <f>O176*H176</f>
        <v>0</v>
      </c>
      <c r="Q176" s="216">
        <v>0</v>
      </c>
      <c r="R176" s="216">
        <f>Q176*H176</f>
        <v>0</v>
      </c>
      <c r="S176" s="216">
        <v>0</v>
      </c>
      <c r="T176" s="217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18" t="s">
        <v>3398</v>
      </c>
      <c r="AT176" s="218" t="s">
        <v>161</v>
      </c>
      <c r="AU176" s="218" t="s">
        <v>79</v>
      </c>
      <c r="AY176" s="20" t="s">
        <v>159</v>
      </c>
      <c r="BE176" s="219">
        <f>IF(N176="základní",J176,0)</f>
        <v>0</v>
      </c>
      <c r="BF176" s="219">
        <f>IF(N176="snížená",J176,0)</f>
        <v>0</v>
      </c>
      <c r="BG176" s="219">
        <f>IF(N176="zákl. přenesená",J176,0)</f>
        <v>0</v>
      </c>
      <c r="BH176" s="219">
        <f>IF(N176="sníž. přenesená",J176,0)</f>
        <v>0</v>
      </c>
      <c r="BI176" s="219">
        <f>IF(N176="nulová",J176,0)</f>
        <v>0</v>
      </c>
      <c r="BJ176" s="20" t="s">
        <v>77</v>
      </c>
      <c r="BK176" s="219">
        <f>ROUND(I176*H176,2)</f>
        <v>0</v>
      </c>
      <c r="BL176" s="20" t="s">
        <v>3398</v>
      </c>
      <c r="BM176" s="218" t="s">
        <v>3532</v>
      </c>
    </row>
    <row r="177" s="2" customFormat="1" ht="16.5" customHeight="1">
      <c r="A177" s="41"/>
      <c r="B177" s="42"/>
      <c r="C177" s="207" t="s">
        <v>603</v>
      </c>
      <c r="D177" s="207" t="s">
        <v>161</v>
      </c>
      <c r="E177" s="208" t="s">
        <v>3533</v>
      </c>
      <c r="F177" s="209" t="s">
        <v>3534</v>
      </c>
      <c r="G177" s="210" t="s">
        <v>235</v>
      </c>
      <c r="H177" s="211">
        <v>1</v>
      </c>
      <c r="I177" s="212"/>
      <c r="J177" s="213">
        <f>ROUND(I177*H177,2)</f>
        <v>0</v>
      </c>
      <c r="K177" s="209" t="s">
        <v>19</v>
      </c>
      <c r="L177" s="47"/>
      <c r="M177" s="214" t="s">
        <v>19</v>
      </c>
      <c r="N177" s="215" t="s">
        <v>40</v>
      </c>
      <c r="O177" s="87"/>
      <c r="P177" s="216">
        <f>O177*H177</f>
        <v>0</v>
      </c>
      <c r="Q177" s="216">
        <v>0</v>
      </c>
      <c r="R177" s="216">
        <f>Q177*H177</f>
        <v>0</v>
      </c>
      <c r="S177" s="216">
        <v>0</v>
      </c>
      <c r="T177" s="217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18" t="s">
        <v>3398</v>
      </c>
      <c r="AT177" s="218" t="s">
        <v>161</v>
      </c>
      <c r="AU177" s="218" t="s">
        <v>79</v>
      </c>
      <c r="AY177" s="20" t="s">
        <v>159</v>
      </c>
      <c r="BE177" s="219">
        <f>IF(N177="základní",J177,0)</f>
        <v>0</v>
      </c>
      <c r="BF177" s="219">
        <f>IF(N177="snížená",J177,0)</f>
        <v>0</v>
      </c>
      <c r="BG177" s="219">
        <f>IF(N177="zákl. přenesená",J177,0)</f>
        <v>0</v>
      </c>
      <c r="BH177" s="219">
        <f>IF(N177="sníž. přenesená",J177,0)</f>
        <v>0</v>
      </c>
      <c r="BI177" s="219">
        <f>IF(N177="nulová",J177,0)</f>
        <v>0</v>
      </c>
      <c r="BJ177" s="20" t="s">
        <v>77</v>
      </c>
      <c r="BK177" s="219">
        <f>ROUND(I177*H177,2)</f>
        <v>0</v>
      </c>
      <c r="BL177" s="20" t="s">
        <v>3398</v>
      </c>
      <c r="BM177" s="218" t="s">
        <v>3535</v>
      </c>
    </row>
    <row r="178" s="12" customFormat="1" ht="22.8" customHeight="1">
      <c r="A178" s="12"/>
      <c r="B178" s="191"/>
      <c r="C178" s="192"/>
      <c r="D178" s="193" t="s">
        <v>68</v>
      </c>
      <c r="E178" s="205" t="s">
        <v>3536</v>
      </c>
      <c r="F178" s="205" t="s">
        <v>3537</v>
      </c>
      <c r="G178" s="192"/>
      <c r="H178" s="192"/>
      <c r="I178" s="195"/>
      <c r="J178" s="206">
        <f>BK178</f>
        <v>0</v>
      </c>
      <c r="K178" s="192"/>
      <c r="L178" s="197"/>
      <c r="M178" s="198"/>
      <c r="N178" s="199"/>
      <c r="O178" s="199"/>
      <c r="P178" s="200">
        <f>SUM(P179:P181)</f>
        <v>0</v>
      </c>
      <c r="Q178" s="199"/>
      <c r="R178" s="200">
        <f>SUM(R179:R181)</f>
        <v>0</v>
      </c>
      <c r="S178" s="199"/>
      <c r="T178" s="201">
        <f>SUM(T179:T181)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02" t="s">
        <v>206</v>
      </c>
      <c r="AT178" s="203" t="s">
        <v>68</v>
      </c>
      <c r="AU178" s="203" t="s">
        <v>77</v>
      </c>
      <c r="AY178" s="202" t="s">
        <v>159</v>
      </c>
      <c r="BK178" s="204">
        <f>SUM(BK179:BK181)</f>
        <v>0</v>
      </c>
    </row>
    <row r="179" s="2" customFormat="1" ht="16.5" customHeight="1">
      <c r="A179" s="41"/>
      <c r="B179" s="42"/>
      <c r="C179" s="207" t="s">
        <v>607</v>
      </c>
      <c r="D179" s="207" t="s">
        <v>161</v>
      </c>
      <c r="E179" s="208" t="s">
        <v>3538</v>
      </c>
      <c r="F179" s="209" t="s">
        <v>3539</v>
      </c>
      <c r="G179" s="210" t="s">
        <v>235</v>
      </c>
      <c r="H179" s="211">
        <v>1</v>
      </c>
      <c r="I179" s="212"/>
      <c r="J179" s="213">
        <f>ROUND(I179*H179,2)</f>
        <v>0</v>
      </c>
      <c r="K179" s="209" t="s">
        <v>19</v>
      </c>
      <c r="L179" s="47"/>
      <c r="M179" s="214" t="s">
        <v>19</v>
      </c>
      <c r="N179" s="215" t="s">
        <v>40</v>
      </c>
      <c r="O179" s="87"/>
      <c r="P179" s="216">
        <f>O179*H179</f>
        <v>0</v>
      </c>
      <c r="Q179" s="216">
        <v>0</v>
      </c>
      <c r="R179" s="216">
        <f>Q179*H179</f>
        <v>0</v>
      </c>
      <c r="S179" s="216">
        <v>0</v>
      </c>
      <c r="T179" s="217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18" t="s">
        <v>3398</v>
      </c>
      <c r="AT179" s="218" t="s">
        <v>161</v>
      </c>
      <c r="AU179" s="218" t="s">
        <v>79</v>
      </c>
      <c r="AY179" s="20" t="s">
        <v>159</v>
      </c>
      <c r="BE179" s="219">
        <f>IF(N179="základní",J179,0)</f>
        <v>0</v>
      </c>
      <c r="BF179" s="219">
        <f>IF(N179="snížená",J179,0)</f>
        <v>0</v>
      </c>
      <c r="BG179" s="219">
        <f>IF(N179="zákl. přenesená",J179,0)</f>
        <v>0</v>
      </c>
      <c r="BH179" s="219">
        <f>IF(N179="sníž. přenesená",J179,0)</f>
        <v>0</v>
      </c>
      <c r="BI179" s="219">
        <f>IF(N179="nulová",J179,0)</f>
        <v>0</v>
      </c>
      <c r="BJ179" s="20" t="s">
        <v>77</v>
      </c>
      <c r="BK179" s="219">
        <f>ROUND(I179*H179,2)</f>
        <v>0</v>
      </c>
      <c r="BL179" s="20" t="s">
        <v>3398</v>
      </c>
      <c r="BM179" s="218" t="s">
        <v>3540</v>
      </c>
    </row>
    <row r="180" s="2" customFormat="1" ht="16.5" customHeight="1">
      <c r="A180" s="41"/>
      <c r="B180" s="42"/>
      <c r="C180" s="207" t="s">
        <v>613</v>
      </c>
      <c r="D180" s="207" t="s">
        <v>161</v>
      </c>
      <c r="E180" s="208" t="s">
        <v>3541</v>
      </c>
      <c r="F180" s="209" t="s">
        <v>3542</v>
      </c>
      <c r="G180" s="210" t="s">
        <v>235</v>
      </c>
      <c r="H180" s="211">
        <v>1</v>
      </c>
      <c r="I180" s="212"/>
      <c r="J180" s="213">
        <f>ROUND(I180*H180,2)</f>
        <v>0</v>
      </c>
      <c r="K180" s="209" t="s">
        <v>19</v>
      </c>
      <c r="L180" s="47"/>
      <c r="M180" s="214" t="s">
        <v>19</v>
      </c>
      <c r="N180" s="215" t="s">
        <v>40</v>
      </c>
      <c r="O180" s="87"/>
      <c r="P180" s="216">
        <f>O180*H180</f>
        <v>0</v>
      </c>
      <c r="Q180" s="216">
        <v>0</v>
      </c>
      <c r="R180" s="216">
        <f>Q180*H180</f>
        <v>0</v>
      </c>
      <c r="S180" s="216">
        <v>0</v>
      </c>
      <c r="T180" s="217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18" t="s">
        <v>3398</v>
      </c>
      <c r="AT180" s="218" t="s">
        <v>161</v>
      </c>
      <c r="AU180" s="218" t="s">
        <v>79</v>
      </c>
      <c r="AY180" s="20" t="s">
        <v>159</v>
      </c>
      <c r="BE180" s="219">
        <f>IF(N180="základní",J180,0)</f>
        <v>0</v>
      </c>
      <c r="BF180" s="219">
        <f>IF(N180="snížená",J180,0)</f>
        <v>0</v>
      </c>
      <c r="BG180" s="219">
        <f>IF(N180="zákl. přenesená",J180,0)</f>
        <v>0</v>
      </c>
      <c r="BH180" s="219">
        <f>IF(N180="sníž. přenesená",J180,0)</f>
        <v>0</v>
      </c>
      <c r="BI180" s="219">
        <f>IF(N180="nulová",J180,0)</f>
        <v>0</v>
      </c>
      <c r="BJ180" s="20" t="s">
        <v>77</v>
      </c>
      <c r="BK180" s="219">
        <f>ROUND(I180*H180,2)</f>
        <v>0</v>
      </c>
      <c r="BL180" s="20" t="s">
        <v>3398</v>
      </c>
      <c r="BM180" s="218" t="s">
        <v>3543</v>
      </c>
    </row>
    <row r="181" s="2" customFormat="1" ht="16.5" customHeight="1">
      <c r="A181" s="41"/>
      <c r="B181" s="42"/>
      <c r="C181" s="207" t="s">
        <v>619</v>
      </c>
      <c r="D181" s="207" t="s">
        <v>161</v>
      </c>
      <c r="E181" s="208" t="s">
        <v>3544</v>
      </c>
      <c r="F181" s="209" t="s">
        <v>3545</v>
      </c>
      <c r="G181" s="210" t="s">
        <v>235</v>
      </c>
      <c r="H181" s="211">
        <v>1</v>
      </c>
      <c r="I181" s="212"/>
      <c r="J181" s="213">
        <f>ROUND(I181*H181,2)</f>
        <v>0</v>
      </c>
      <c r="K181" s="209" t="s">
        <v>19</v>
      </c>
      <c r="L181" s="47"/>
      <c r="M181" s="284" t="s">
        <v>19</v>
      </c>
      <c r="N181" s="285" t="s">
        <v>40</v>
      </c>
      <c r="O181" s="282"/>
      <c r="P181" s="286">
        <f>O181*H181</f>
        <v>0</v>
      </c>
      <c r="Q181" s="286">
        <v>0</v>
      </c>
      <c r="R181" s="286">
        <f>Q181*H181</f>
        <v>0</v>
      </c>
      <c r="S181" s="286">
        <v>0</v>
      </c>
      <c r="T181" s="287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18" t="s">
        <v>3398</v>
      </c>
      <c r="AT181" s="218" t="s">
        <v>161</v>
      </c>
      <c r="AU181" s="218" t="s">
        <v>79</v>
      </c>
      <c r="AY181" s="20" t="s">
        <v>159</v>
      </c>
      <c r="BE181" s="219">
        <f>IF(N181="základní",J181,0)</f>
        <v>0</v>
      </c>
      <c r="BF181" s="219">
        <f>IF(N181="snížená",J181,0)</f>
        <v>0</v>
      </c>
      <c r="BG181" s="219">
        <f>IF(N181="zákl. přenesená",J181,0)</f>
        <v>0</v>
      </c>
      <c r="BH181" s="219">
        <f>IF(N181="sníž. přenesená",J181,0)</f>
        <v>0</v>
      </c>
      <c r="BI181" s="219">
        <f>IF(N181="nulová",J181,0)</f>
        <v>0</v>
      </c>
      <c r="BJ181" s="20" t="s">
        <v>77</v>
      </c>
      <c r="BK181" s="219">
        <f>ROUND(I181*H181,2)</f>
        <v>0</v>
      </c>
      <c r="BL181" s="20" t="s">
        <v>3398</v>
      </c>
      <c r="BM181" s="218" t="s">
        <v>3546</v>
      </c>
    </row>
    <row r="182" s="2" customFormat="1" ht="6.96" customHeight="1">
      <c r="A182" s="41"/>
      <c r="B182" s="62"/>
      <c r="C182" s="63"/>
      <c r="D182" s="63"/>
      <c r="E182" s="63"/>
      <c r="F182" s="63"/>
      <c r="G182" s="63"/>
      <c r="H182" s="63"/>
      <c r="I182" s="63"/>
      <c r="J182" s="63"/>
      <c r="K182" s="63"/>
      <c r="L182" s="47"/>
      <c r="M182" s="41"/>
      <c r="O182" s="41"/>
      <c r="P182" s="41"/>
      <c r="Q182" s="41"/>
      <c r="R182" s="41"/>
      <c r="S182" s="41"/>
      <c r="T182" s="41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</row>
  </sheetData>
  <sheetProtection sheet="1" autoFilter="0" formatColumns="0" formatRows="0" objects="1" scenarios="1" spinCount="100000" saltValue="YhDNqnSG1LJe8Hbh8eYXFQSwIrJw71SqYGT2oBh5snNvrxzOnBFgwi1wV86FIz5h4IVuqlg12AFba0gw/Xo3EA==" hashValue="5tMFYFSeRyh3qKplfB12hmgm21ozVKnwngmTof1Bu4nMN07zS9l5xOiuszkSCmTTM6Z2OMyPCOJ7Jgm1X1w7+w==" algorithmName="SHA-512" password="CC35"/>
  <autoFilter ref="C90:K181"/>
  <mergeCells count="9">
    <mergeCell ref="E7:H7"/>
    <mergeCell ref="E9:H9"/>
    <mergeCell ref="E18:H18"/>
    <mergeCell ref="E27:H27"/>
    <mergeCell ref="E48:H48"/>
    <mergeCell ref="E50:H50"/>
    <mergeCell ref="E81:H81"/>
    <mergeCell ref="E83:H8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100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79</v>
      </c>
    </row>
    <row r="4" s="1" customFormat="1" ht="24.96" customHeight="1">
      <c r="B4" s="23"/>
      <c r="D4" s="133" t="s">
        <v>104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Domov pro seniory Náměšť nad Oslavou - úspory energií-revize 1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105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3547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29. 4. 2024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tr">
        <f>IF('Rekapitulace stavby'!AN10="","",'Rekapitulace stavby'!AN10)</f>
        <v/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tr">
        <f>IF('Rekapitulace stavby'!E11="","",'Rekapitulace stavby'!E11)</f>
        <v xml:space="preserve"> </v>
      </c>
      <c r="F15" s="41"/>
      <c r="G15" s="41"/>
      <c r="H15" s="41"/>
      <c r="I15" s="135" t="s">
        <v>27</v>
      </c>
      <c r="J15" s="139" t="str">
        <f>IF('Rekapitulace stavby'!AN11="","",'Rekapitulace stavby'!AN11)</f>
        <v/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28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27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30</v>
      </c>
      <c r="E20" s="41"/>
      <c r="F20" s="41"/>
      <c r="G20" s="41"/>
      <c r="H20" s="41"/>
      <c r="I20" s="135" t="s">
        <v>26</v>
      </c>
      <c r="J20" s="139" t="str">
        <f>IF('Rekapitulace stavby'!AN16="","",'Rekapitulace stavby'!AN16)</f>
        <v/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tr">
        <f>IF('Rekapitulace stavby'!E17="","",'Rekapitulace stavby'!E17)</f>
        <v xml:space="preserve"> </v>
      </c>
      <c r="F21" s="41"/>
      <c r="G21" s="41"/>
      <c r="H21" s="41"/>
      <c r="I21" s="135" t="s">
        <v>27</v>
      </c>
      <c r="J21" s="139" t="str">
        <f>IF('Rekapitulace stavby'!AN17="","",'Rekapitulace stavby'!AN17)</f>
        <v/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32</v>
      </c>
      <c r="E23" s="41"/>
      <c r="F23" s="41"/>
      <c r="G23" s="41"/>
      <c r="H23" s="41"/>
      <c r="I23" s="135" t="s">
        <v>26</v>
      </c>
      <c r="J23" s="139" t="str">
        <f>IF('Rekapitulace stavby'!AN19="","",'Rekapitulace stavby'!AN19)</f>
        <v/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tr">
        <f>IF('Rekapitulace stavby'!E20="","",'Rekapitulace stavby'!E20)</f>
        <v xml:space="preserve"> </v>
      </c>
      <c r="F24" s="41"/>
      <c r="G24" s="41"/>
      <c r="H24" s="41"/>
      <c r="I24" s="135" t="s">
        <v>27</v>
      </c>
      <c r="J24" s="139" t="str">
        <f>IF('Rekapitulace stavby'!AN20="","",'Rekapitulace stavby'!AN20)</f>
        <v/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33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35</v>
      </c>
      <c r="E30" s="41"/>
      <c r="F30" s="41"/>
      <c r="G30" s="41"/>
      <c r="H30" s="41"/>
      <c r="I30" s="41"/>
      <c r="J30" s="147">
        <f>ROUND(J88,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37</v>
      </c>
      <c r="G32" s="41"/>
      <c r="H32" s="41"/>
      <c r="I32" s="148" t="s">
        <v>36</v>
      </c>
      <c r="J32" s="148" t="s">
        <v>38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39</v>
      </c>
      <c r="E33" s="135" t="s">
        <v>40</v>
      </c>
      <c r="F33" s="150">
        <f>ROUND((SUM(BE88:BE332)),  2)</f>
        <v>0</v>
      </c>
      <c r="G33" s="41"/>
      <c r="H33" s="41"/>
      <c r="I33" s="151">
        <v>0.20999999999999999</v>
      </c>
      <c r="J33" s="150">
        <f>ROUND(((SUM(BE88:BE332))*I33),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41</v>
      </c>
      <c r="F34" s="150">
        <f>ROUND((SUM(BF88:BF332)),  2)</f>
        <v>0</v>
      </c>
      <c r="G34" s="41"/>
      <c r="H34" s="41"/>
      <c r="I34" s="151">
        <v>0.12</v>
      </c>
      <c r="J34" s="150">
        <f>ROUND(((SUM(BF88:BF332))*I34),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42</v>
      </c>
      <c r="F35" s="150">
        <f>ROUND((SUM(BG88:BG332)),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43</v>
      </c>
      <c r="F36" s="150">
        <f>ROUND((SUM(BH88:BH332)),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44</v>
      </c>
      <c r="F37" s="150">
        <f>ROUND((SUM(BI88:BI332)),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45</v>
      </c>
      <c r="E39" s="154"/>
      <c r="F39" s="154"/>
      <c r="G39" s="155" t="s">
        <v>46</v>
      </c>
      <c r="H39" s="156" t="s">
        <v>47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107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Domov pro seniory Náměšť nad Oslavou - úspory energií-revize 1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105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08 - VZT+CHL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29. 4. 2024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 xml:space="preserve"> </v>
      </c>
      <c r="G54" s="43"/>
      <c r="H54" s="43"/>
      <c r="I54" s="35" t="s">
        <v>30</v>
      </c>
      <c r="J54" s="39" t="str">
        <f>E21</f>
        <v xml:space="preserve"> 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28</v>
      </c>
      <c r="D55" s="43"/>
      <c r="E55" s="43"/>
      <c r="F55" s="30" t="str">
        <f>IF(E18="","",E18)</f>
        <v>Vyplň údaj</v>
      </c>
      <c r="G55" s="43"/>
      <c r="H55" s="43"/>
      <c r="I55" s="35" t="s">
        <v>32</v>
      </c>
      <c r="J55" s="39" t="str">
        <f>E24</f>
        <v xml:space="preserve"> 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108</v>
      </c>
      <c r="D57" s="165"/>
      <c r="E57" s="165"/>
      <c r="F57" s="165"/>
      <c r="G57" s="165"/>
      <c r="H57" s="165"/>
      <c r="I57" s="165"/>
      <c r="J57" s="166" t="s">
        <v>109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67</v>
      </c>
      <c r="D59" s="43"/>
      <c r="E59" s="43"/>
      <c r="F59" s="43"/>
      <c r="G59" s="43"/>
      <c r="H59" s="43"/>
      <c r="I59" s="43"/>
      <c r="J59" s="105">
        <f>J88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110</v>
      </c>
    </row>
    <row r="60" s="9" customFormat="1" ht="24.96" customHeight="1">
      <c r="A60" s="9"/>
      <c r="B60" s="168"/>
      <c r="C60" s="169"/>
      <c r="D60" s="170" t="s">
        <v>3548</v>
      </c>
      <c r="E60" s="171"/>
      <c r="F60" s="171"/>
      <c r="G60" s="171"/>
      <c r="H60" s="171"/>
      <c r="I60" s="171"/>
      <c r="J60" s="172">
        <f>J89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8"/>
      <c r="C61" s="169"/>
      <c r="D61" s="170" t="s">
        <v>3549</v>
      </c>
      <c r="E61" s="171"/>
      <c r="F61" s="171"/>
      <c r="G61" s="171"/>
      <c r="H61" s="171"/>
      <c r="I61" s="171"/>
      <c r="J61" s="172">
        <f>J116</f>
        <v>0</v>
      </c>
      <c r="K61" s="169"/>
      <c r="L61" s="173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68"/>
      <c r="C62" s="169"/>
      <c r="D62" s="170" t="s">
        <v>3550</v>
      </c>
      <c r="E62" s="171"/>
      <c r="F62" s="171"/>
      <c r="G62" s="171"/>
      <c r="H62" s="171"/>
      <c r="I62" s="171"/>
      <c r="J62" s="172">
        <f>J149</f>
        <v>0</v>
      </c>
      <c r="K62" s="169"/>
      <c r="L62" s="173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68"/>
      <c r="C63" s="169"/>
      <c r="D63" s="170" t="s">
        <v>3551</v>
      </c>
      <c r="E63" s="171"/>
      <c r="F63" s="171"/>
      <c r="G63" s="171"/>
      <c r="H63" s="171"/>
      <c r="I63" s="171"/>
      <c r="J63" s="172">
        <f>J184</f>
        <v>0</v>
      </c>
      <c r="K63" s="169"/>
      <c r="L63" s="173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9" customFormat="1" ht="24.96" customHeight="1">
      <c r="A64" s="9"/>
      <c r="B64" s="168"/>
      <c r="C64" s="169"/>
      <c r="D64" s="170" t="s">
        <v>3552</v>
      </c>
      <c r="E64" s="171"/>
      <c r="F64" s="171"/>
      <c r="G64" s="171"/>
      <c r="H64" s="171"/>
      <c r="I64" s="171"/>
      <c r="J64" s="172">
        <f>J222</f>
        <v>0</v>
      </c>
      <c r="K64" s="169"/>
      <c r="L64" s="17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68"/>
      <c r="C65" s="169"/>
      <c r="D65" s="170" t="s">
        <v>3553</v>
      </c>
      <c r="E65" s="171"/>
      <c r="F65" s="171"/>
      <c r="G65" s="171"/>
      <c r="H65" s="171"/>
      <c r="I65" s="171"/>
      <c r="J65" s="172">
        <f>J273</f>
        <v>0</v>
      </c>
      <c r="K65" s="169"/>
      <c r="L65" s="173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68"/>
      <c r="C66" s="169"/>
      <c r="D66" s="170" t="s">
        <v>3554</v>
      </c>
      <c r="E66" s="171"/>
      <c r="F66" s="171"/>
      <c r="G66" s="171"/>
      <c r="H66" s="171"/>
      <c r="I66" s="171"/>
      <c r="J66" s="172">
        <f>J299</f>
        <v>0</v>
      </c>
      <c r="K66" s="169"/>
      <c r="L66" s="173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68"/>
      <c r="C67" s="169"/>
      <c r="D67" s="170" t="s">
        <v>3555</v>
      </c>
      <c r="E67" s="171"/>
      <c r="F67" s="171"/>
      <c r="G67" s="171"/>
      <c r="H67" s="171"/>
      <c r="I67" s="171"/>
      <c r="J67" s="172">
        <f>J325</f>
        <v>0</v>
      </c>
      <c r="K67" s="169"/>
      <c r="L67" s="173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68"/>
      <c r="C68" s="169"/>
      <c r="D68" s="170" t="s">
        <v>3556</v>
      </c>
      <c r="E68" s="171"/>
      <c r="F68" s="171"/>
      <c r="G68" s="171"/>
      <c r="H68" s="171"/>
      <c r="I68" s="171"/>
      <c r="J68" s="172">
        <f>J330</f>
        <v>0</v>
      </c>
      <c r="K68" s="169"/>
      <c r="L68" s="17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2" customFormat="1" ht="21.84" customHeight="1">
      <c r="A69" s="41"/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137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6.96" customHeight="1">
      <c r="A70" s="41"/>
      <c r="B70" s="62"/>
      <c r="C70" s="63"/>
      <c r="D70" s="63"/>
      <c r="E70" s="63"/>
      <c r="F70" s="63"/>
      <c r="G70" s="63"/>
      <c r="H70" s="63"/>
      <c r="I70" s="63"/>
      <c r="J70" s="63"/>
      <c r="K70" s="63"/>
      <c r="L70" s="13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4" s="2" customFormat="1" ht="6.96" customHeight="1">
      <c r="A74" s="41"/>
      <c r="B74" s="64"/>
      <c r="C74" s="65"/>
      <c r="D74" s="65"/>
      <c r="E74" s="65"/>
      <c r="F74" s="65"/>
      <c r="G74" s="65"/>
      <c r="H74" s="65"/>
      <c r="I74" s="65"/>
      <c r="J74" s="65"/>
      <c r="K74" s="65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24.96" customHeight="1">
      <c r="A75" s="41"/>
      <c r="B75" s="42"/>
      <c r="C75" s="26" t="s">
        <v>144</v>
      </c>
      <c r="D75" s="43"/>
      <c r="E75" s="43"/>
      <c r="F75" s="43"/>
      <c r="G75" s="43"/>
      <c r="H75" s="43"/>
      <c r="I75" s="43"/>
      <c r="J75" s="43"/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16</v>
      </c>
      <c r="D77" s="43"/>
      <c r="E77" s="43"/>
      <c r="F77" s="43"/>
      <c r="G77" s="43"/>
      <c r="H77" s="43"/>
      <c r="I77" s="43"/>
      <c r="J77" s="43"/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6.5" customHeight="1">
      <c r="A78" s="41"/>
      <c r="B78" s="42"/>
      <c r="C78" s="43"/>
      <c r="D78" s="43"/>
      <c r="E78" s="163" t="str">
        <f>E7</f>
        <v>Domov pro seniory Náměšť nad Oslavou - úspory energií-revize 1</v>
      </c>
      <c r="F78" s="35"/>
      <c r="G78" s="35"/>
      <c r="H78" s="35"/>
      <c r="I78" s="43"/>
      <c r="J78" s="43"/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105</v>
      </c>
      <c r="D79" s="43"/>
      <c r="E79" s="43"/>
      <c r="F79" s="43"/>
      <c r="G79" s="43"/>
      <c r="H79" s="43"/>
      <c r="I79" s="43"/>
      <c r="J79" s="43"/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6.5" customHeight="1">
      <c r="A80" s="41"/>
      <c r="B80" s="42"/>
      <c r="C80" s="43"/>
      <c r="D80" s="43"/>
      <c r="E80" s="72" t="str">
        <f>E9</f>
        <v>08 - VZT+CHL</v>
      </c>
      <c r="F80" s="43"/>
      <c r="G80" s="43"/>
      <c r="H80" s="43"/>
      <c r="I80" s="43"/>
      <c r="J80" s="43"/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5" t="s">
        <v>21</v>
      </c>
      <c r="D82" s="43"/>
      <c r="E82" s="43"/>
      <c r="F82" s="30" t="str">
        <f>F12</f>
        <v xml:space="preserve"> </v>
      </c>
      <c r="G82" s="43"/>
      <c r="H82" s="43"/>
      <c r="I82" s="35" t="s">
        <v>23</v>
      </c>
      <c r="J82" s="75" t="str">
        <f>IF(J12="","",J12)</f>
        <v>29. 4. 2024</v>
      </c>
      <c r="K82" s="4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3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5.15" customHeight="1">
      <c r="A84" s="41"/>
      <c r="B84" s="42"/>
      <c r="C84" s="35" t="s">
        <v>25</v>
      </c>
      <c r="D84" s="43"/>
      <c r="E84" s="43"/>
      <c r="F84" s="30" t="str">
        <f>E15</f>
        <v xml:space="preserve"> </v>
      </c>
      <c r="G84" s="43"/>
      <c r="H84" s="43"/>
      <c r="I84" s="35" t="s">
        <v>30</v>
      </c>
      <c r="J84" s="39" t="str">
        <f>E21</f>
        <v xml:space="preserve"> </v>
      </c>
      <c r="K84" s="43"/>
      <c r="L84" s="13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5.15" customHeight="1">
      <c r="A85" s="41"/>
      <c r="B85" s="42"/>
      <c r="C85" s="35" t="s">
        <v>28</v>
      </c>
      <c r="D85" s="43"/>
      <c r="E85" s="43"/>
      <c r="F85" s="30" t="str">
        <f>IF(E18="","",E18)</f>
        <v>Vyplň údaj</v>
      </c>
      <c r="G85" s="43"/>
      <c r="H85" s="43"/>
      <c r="I85" s="35" t="s">
        <v>32</v>
      </c>
      <c r="J85" s="39" t="str">
        <f>E24</f>
        <v xml:space="preserve"> </v>
      </c>
      <c r="K85" s="43"/>
      <c r="L85" s="13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0.32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3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11" customFormat="1" ht="29.28" customHeight="1">
      <c r="A87" s="180"/>
      <c r="B87" s="181"/>
      <c r="C87" s="182" t="s">
        <v>145</v>
      </c>
      <c r="D87" s="183" t="s">
        <v>54</v>
      </c>
      <c r="E87" s="183" t="s">
        <v>50</v>
      </c>
      <c r="F87" s="183" t="s">
        <v>51</v>
      </c>
      <c r="G87" s="183" t="s">
        <v>146</v>
      </c>
      <c r="H87" s="183" t="s">
        <v>147</v>
      </c>
      <c r="I87" s="183" t="s">
        <v>148</v>
      </c>
      <c r="J87" s="183" t="s">
        <v>109</v>
      </c>
      <c r="K87" s="184" t="s">
        <v>149</v>
      </c>
      <c r="L87" s="185"/>
      <c r="M87" s="95" t="s">
        <v>19</v>
      </c>
      <c r="N87" s="96" t="s">
        <v>39</v>
      </c>
      <c r="O87" s="96" t="s">
        <v>150</v>
      </c>
      <c r="P87" s="96" t="s">
        <v>151</v>
      </c>
      <c r="Q87" s="96" t="s">
        <v>152</v>
      </c>
      <c r="R87" s="96" t="s">
        <v>153</v>
      </c>
      <c r="S87" s="96" t="s">
        <v>154</v>
      </c>
      <c r="T87" s="97" t="s">
        <v>155</v>
      </c>
      <c r="U87" s="180"/>
      <c r="V87" s="180"/>
      <c r="W87" s="180"/>
      <c r="X87" s="180"/>
      <c r="Y87" s="180"/>
      <c r="Z87" s="180"/>
      <c r="AA87" s="180"/>
      <c r="AB87" s="180"/>
      <c r="AC87" s="180"/>
      <c r="AD87" s="180"/>
      <c r="AE87" s="180"/>
    </row>
    <row r="88" s="2" customFormat="1" ht="22.8" customHeight="1">
      <c r="A88" s="41"/>
      <c r="B88" s="42"/>
      <c r="C88" s="102" t="s">
        <v>156</v>
      </c>
      <c r="D88" s="43"/>
      <c r="E88" s="43"/>
      <c r="F88" s="43"/>
      <c r="G88" s="43"/>
      <c r="H88" s="43"/>
      <c r="I88" s="43"/>
      <c r="J88" s="186">
        <f>BK88</f>
        <v>0</v>
      </c>
      <c r="K88" s="43"/>
      <c r="L88" s="47"/>
      <c r="M88" s="98"/>
      <c r="N88" s="187"/>
      <c r="O88" s="99"/>
      <c r="P88" s="188">
        <f>P89+P116+P149+P184+P222+P273+P299+P325+P330</f>
        <v>0</v>
      </c>
      <c r="Q88" s="99"/>
      <c r="R88" s="188">
        <f>R89+R116+R149+R184+R222+R273+R299+R325+R330</f>
        <v>0</v>
      </c>
      <c r="S88" s="99"/>
      <c r="T88" s="189">
        <f>T89+T116+T149+T184+T222+T273+T299+T325+T330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T88" s="20" t="s">
        <v>68</v>
      </c>
      <c r="AU88" s="20" t="s">
        <v>110</v>
      </c>
      <c r="BK88" s="190">
        <f>BK89+BK116+BK149+BK184+BK222+BK273+BK299+BK325+BK330</f>
        <v>0</v>
      </c>
    </row>
    <row r="89" s="12" customFormat="1" ht="25.92" customHeight="1">
      <c r="A89" s="12"/>
      <c r="B89" s="191"/>
      <c r="C89" s="192"/>
      <c r="D89" s="193" t="s">
        <v>68</v>
      </c>
      <c r="E89" s="194" t="s">
        <v>3557</v>
      </c>
      <c r="F89" s="194" t="s">
        <v>3558</v>
      </c>
      <c r="G89" s="192"/>
      <c r="H89" s="192"/>
      <c r="I89" s="195"/>
      <c r="J89" s="196">
        <f>BK89</f>
        <v>0</v>
      </c>
      <c r="K89" s="192"/>
      <c r="L89" s="197"/>
      <c r="M89" s="198"/>
      <c r="N89" s="199"/>
      <c r="O89" s="199"/>
      <c r="P89" s="200">
        <f>SUM(P90:P115)</f>
        <v>0</v>
      </c>
      <c r="Q89" s="199"/>
      <c r="R89" s="200">
        <f>SUM(R90:R115)</f>
        <v>0</v>
      </c>
      <c r="S89" s="199"/>
      <c r="T89" s="201">
        <f>SUM(T90:T115)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2" t="s">
        <v>77</v>
      </c>
      <c r="AT89" s="203" t="s">
        <v>68</v>
      </c>
      <c r="AU89" s="203" t="s">
        <v>69</v>
      </c>
      <c r="AY89" s="202" t="s">
        <v>159</v>
      </c>
      <c r="BK89" s="204">
        <f>SUM(BK90:BK115)</f>
        <v>0</v>
      </c>
    </row>
    <row r="90" s="2" customFormat="1" ht="100.5" customHeight="1">
      <c r="A90" s="41"/>
      <c r="B90" s="42"/>
      <c r="C90" s="207" t="s">
        <v>77</v>
      </c>
      <c r="D90" s="207" t="s">
        <v>161</v>
      </c>
      <c r="E90" s="208" t="s">
        <v>77</v>
      </c>
      <c r="F90" s="209" t="s">
        <v>3559</v>
      </c>
      <c r="G90" s="210" t="s">
        <v>2992</v>
      </c>
      <c r="H90" s="211">
        <v>1</v>
      </c>
      <c r="I90" s="212"/>
      <c r="J90" s="213">
        <f>ROUND(I90*H90,2)</f>
        <v>0</v>
      </c>
      <c r="K90" s="209" t="s">
        <v>19</v>
      </c>
      <c r="L90" s="47"/>
      <c r="M90" s="214" t="s">
        <v>19</v>
      </c>
      <c r="N90" s="215" t="s">
        <v>40</v>
      </c>
      <c r="O90" s="87"/>
      <c r="P90" s="216">
        <f>O90*H90</f>
        <v>0</v>
      </c>
      <c r="Q90" s="216">
        <v>0</v>
      </c>
      <c r="R90" s="216">
        <f>Q90*H90</f>
        <v>0</v>
      </c>
      <c r="S90" s="216">
        <v>0</v>
      </c>
      <c r="T90" s="217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18" t="s">
        <v>166</v>
      </c>
      <c r="AT90" s="218" t="s">
        <v>161</v>
      </c>
      <c r="AU90" s="218" t="s">
        <v>77</v>
      </c>
      <c r="AY90" s="20" t="s">
        <v>159</v>
      </c>
      <c r="BE90" s="219">
        <f>IF(N90="základní",J90,0)</f>
        <v>0</v>
      </c>
      <c r="BF90" s="219">
        <f>IF(N90="snížená",J90,0)</f>
        <v>0</v>
      </c>
      <c r="BG90" s="219">
        <f>IF(N90="zákl. přenesená",J90,0)</f>
        <v>0</v>
      </c>
      <c r="BH90" s="219">
        <f>IF(N90="sníž. přenesená",J90,0)</f>
        <v>0</v>
      </c>
      <c r="BI90" s="219">
        <f>IF(N90="nulová",J90,0)</f>
        <v>0</v>
      </c>
      <c r="BJ90" s="20" t="s">
        <v>77</v>
      </c>
      <c r="BK90" s="219">
        <f>ROUND(I90*H90,2)</f>
        <v>0</v>
      </c>
      <c r="BL90" s="20" t="s">
        <v>166</v>
      </c>
      <c r="BM90" s="218" t="s">
        <v>79</v>
      </c>
    </row>
    <row r="91" s="2" customFormat="1">
      <c r="A91" s="41"/>
      <c r="B91" s="42"/>
      <c r="C91" s="43"/>
      <c r="D91" s="227" t="s">
        <v>3560</v>
      </c>
      <c r="E91" s="43"/>
      <c r="F91" s="288" t="s">
        <v>3561</v>
      </c>
      <c r="G91" s="43"/>
      <c r="H91" s="43"/>
      <c r="I91" s="222"/>
      <c r="J91" s="43"/>
      <c r="K91" s="43"/>
      <c r="L91" s="47"/>
      <c r="M91" s="223"/>
      <c r="N91" s="224"/>
      <c r="O91" s="87"/>
      <c r="P91" s="87"/>
      <c r="Q91" s="87"/>
      <c r="R91" s="87"/>
      <c r="S91" s="87"/>
      <c r="T91" s="88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3560</v>
      </c>
      <c r="AU91" s="20" t="s">
        <v>77</v>
      </c>
    </row>
    <row r="92" s="2" customFormat="1" ht="16.5" customHeight="1">
      <c r="A92" s="41"/>
      <c r="B92" s="42"/>
      <c r="C92" s="207" t="s">
        <v>79</v>
      </c>
      <c r="D92" s="207" t="s">
        <v>161</v>
      </c>
      <c r="E92" s="208" t="s">
        <v>79</v>
      </c>
      <c r="F92" s="209" t="s">
        <v>3562</v>
      </c>
      <c r="G92" s="210" t="s">
        <v>2992</v>
      </c>
      <c r="H92" s="211">
        <v>1</v>
      </c>
      <c r="I92" s="212"/>
      <c r="J92" s="213">
        <f>ROUND(I92*H92,2)</f>
        <v>0</v>
      </c>
      <c r="K92" s="209" t="s">
        <v>19</v>
      </c>
      <c r="L92" s="47"/>
      <c r="M92" s="214" t="s">
        <v>19</v>
      </c>
      <c r="N92" s="215" t="s">
        <v>40</v>
      </c>
      <c r="O92" s="87"/>
      <c r="P92" s="216">
        <f>O92*H92</f>
        <v>0</v>
      </c>
      <c r="Q92" s="216">
        <v>0</v>
      </c>
      <c r="R92" s="216">
        <f>Q92*H92</f>
        <v>0</v>
      </c>
      <c r="S92" s="216">
        <v>0</v>
      </c>
      <c r="T92" s="217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18" t="s">
        <v>166</v>
      </c>
      <c r="AT92" s="218" t="s">
        <v>161</v>
      </c>
      <c r="AU92" s="218" t="s">
        <v>77</v>
      </c>
      <c r="AY92" s="20" t="s">
        <v>159</v>
      </c>
      <c r="BE92" s="219">
        <f>IF(N92="základní",J92,0)</f>
        <v>0</v>
      </c>
      <c r="BF92" s="219">
        <f>IF(N92="snížená",J92,0)</f>
        <v>0</v>
      </c>
      <c r="BG92" s="219">
        <f>IF(N92="zákl. přenesená",J92,0)</f>
        <v>0</v>
      </c>
      <c r="BH92" s="219">
        <f>IF(N92="sníž. přenesená",J92,0)</f>
        <v>0</v>
      </c>
      <c r="BI92" s="219">
        <f>IF(N92="nulová",J92,0)</f>
        <v>0</v>
      </c>
      <c r="BJ92" s="20" t="s">
        <v>77</v>
      </c>
      <c r="BK92" s="219">
        <f>ROUND(I92*H92,2)</f>
        <v>0</v>
      </c>
      <c r="BL92" s="20" t="s">
        <v>166</v>
      </c>
      <c r="BM92" s="218" t="s">
        <v>166</v>
      </c>
    </row>
    <row r="93" s="2" customFormat="1" ht="16.5" customHeight="1">
      <c r="A93" s="41"/>
      <c r="B93" s="42"/>
      <c r="C93" s="207" t="s">
        <v>194</v>
      </c>
      <c r="D93" s="207" t="s">
        <v>161</v>
      </c>
      <c r="E93" s="208" t="s">
        <v>194</v>
      </c>
      <c r="F93" s="209" t="s">
        <v>3563</v>
      </c>
      <c r="G93" s="210" t="s">
        <v>2992</v>
      </c>
      <c r="H93" s="211">
        <v>2</v>
      </c>
      <c r="I93" s="212"/>
      <c r="J93" s="213">
        <f>ROUND(I93*H93,2)</f>
        <v>0</v>
      </c>
      <c r="K93" s="209" t="s">
        <v>19</v>
      </c>
      <c r="L93" s="47"/>
      <c r="M93" s="214" t="s">
        <v>19</v>
      </c>
      <c r="N93" s="215" t="s">
        <v>40</v>
      </c>
      <c r="O93" s="87"/>
      <c r="P93" s="216">
        <f>O93*H93</f>
        <v>0</v>
      </c>
      <c r="Q93" s="216">
        <v>0</v>
      </c>
      <c r="R93" s="216">
        <f>Q93*H93</f>
        <v>0</v>
      </c>
      <c r="S93" s="216">
        <v>0</v>
      </c>
      <c r="T93" s="217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18" t="s">
        <v>166</v>
      </c>
      <c r="AT93" s="218" t="s">
        <v>161</v>
      </c>
      <c r="AU93" s="218" t="s">
        <v>77</v>
      </c>
      <c r="AY93" s="20" t="s">
        <v>159</v>
      </c>
      <c r="BE93" s="219">
        <f>IF(N93="základní",J93,0)</f>
        <v>0</v>
      </c>
      <c r="BF93" s="219">
        <f>IF(N93="snížená",J93,0)</f>
        <v>0</v>
      </c>
      <c r="BG93" s="219">
        <f>IF(N93="zákl. přenesená",J93,0)</f>
        <v>0</v>
      </c>
      <c r="BH93" s="219">
        <f>IF(N93="sníž. přenesená",J93,0)</f>
        <v>0</v>
      </c>
      <c r="BI93" s="219">
        <f>IF(N93="nulová",J93,0)</f>
        <v>0</v>
      </c>
      <c r="BJ93" s="20" t="s">
        <v>77</v>
      </c>
      <c r="BK93" s="219">
        <f>ROUND(I93*H93,2)</f>
        <v>0</v>
      </c>
      <c r="BL93" s="20" t="s">
        <v>166</v>
      </c>
      <c r="BM93" s="218" t="s">
        <v>215</v>
      </c>
    </row>
    <row r="94" s="2" customFormat="1" ht="16.5" customHeight="1">
      <c r="A94" s="41"/>
      <c r="B94" s="42"/>
      <c r="C94" s="207" t="s">
        <v>166</v>
      </c>
      <c r="D94" s="207" t="s">
        <v>161</v>
      </c>
      <c r="E94" s="208" t="s">
        <v>166</v>
      </c>
      <c r="F94" s="209" t="s">
        <v>3564</v>
      </c>
      <c r="G94" s="210" t="s">
        <v>2992</v>
      </c>
      <c r="H94" s="211">
        <v>2</v>
      </c>
      <c r="I94" s="212"/>
      <c r="J94" s="213">
        <f>ROUND(I94*H94,2)</f>
        <v>0</v>
      </c>
      <c r="K94" s="209" t="s">
        <v>19</v>
      </c>
      <c r="L94" s="47"/>
      <c r="M94" s="214" t="s">
        <v>19</v>
      </c>
      <c r="N94" s="215" t="s">
        <v>40</v>
      </c>
      <c r="O94" s="87"/>
      <c r="P94" s="216">
        <f>O94*H94</f>
        <v>0</v>
      </c>
      <c r="Q94" s="216">
        <v>0</v>
      </c>
      <c r="R94" s="216">
        <f>Q94*H94</f>
        <v>0</v>
      </c>
      <c r="S94" s="216">
        <v>0</v>
      </c>
      <c r="T94" s="217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18" t="s">
        <v>166</v>
      </c>
      <c r="AT94" s="218" t="s">
        <v>161</v>
      </c>
      <c r="AU94" s="218" t="s">
        <v>77</v>
      </c>
      <c r="AY94" s="20" t="s">
        <v>159</v>
      </c>
      <c r="BE94" s="219">
        <f>IF(N94="základní",J94,0)</f>
        <v>0</v>
      </c>
      <c r="BF94" s="219">
        <f>IF(N94="snížená",J94,0)</f>
        <v>0</v>
      </c>
      <c r="BG94" s="219">
        <f>IF(N94="zákl. přenesená",J94,0)</f>
        <v>0</v>
      </c>
      <c r="BH94" s="219">
        <f>IF(N94="sníž. přenesená",J94,0)</f>
        <v>0</v>
      </c>
      <c r="BI94" s="219">
        <f>IF(N94="nulová",J94,0)</f>
        <v>0</v>
      </c>
      <c r="BJ94" s="20" t="s">
        <v>77</v>
      </c>
      <c r="BK94" s="219">
        <f>ROUND(I94*H94,2)</f>
        <v>0</v>
      </c>
      <c r="BL94" s="20" t="s">
        <v>166</v>
      </c>
      <c r="BM94" s="218" t="s">
        <v>225</v>
      </c>
    </row>
    <row r="95" s="2" customFormat="1" ht="16.5" customHeight="1">
      <c r="A95" s="41"/>
      <c r="B95" s="42"/>
      <c r="C95" s="207" t="s">
        <v>206</v>
      </c>
      <c r="D95" s="207" t="s">
        <v>161</v>
      </c>
      <c r="E95" s="208" t="s">
        <v>206</v>
      </c>
      <c r="F95" s="209" t="s">
        <v>3565</v>
      </c>
      <c r="G95" s="210" t="s">
        <v>2992</v>
      </c>
      <c r="H95" s="211">
        <v>1</v>
      </c>
      <c r="I95" s="212"/>
      <c r="J95" s="213">
        <f>ROUND(I95*H95,2)</f>
        <v>0</v>
      </c>
      <c r="K95" s="209" t="s">
        <v>19</v>
      </c>
      <c r="L95" s="47"/>
      <c r="M95" s="214" t="s">
        <v>19</v>
      </c>
      <c r="N95" s="215" t="s">
        <v>40</v>
      </c>
      <c r="O95" s="87"/>
      <c r="P95" s="216">
        <f>O95*H95</f>
        <v>0</v>
      </c>
      <c r="Q95" s="216">
        <v>0</v>
      </c>
      <c r="R95" s="216">
        <f>Q95*H95</f>
        <v>0</v>
      </c>
      <c r="S95" s="216">
        <v>0</v>
      </c>
      <c r="T95" s="217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18" t="s">
        <v>166</v>
      </c>
      <c r="AT95" s="218" t="s">
        <v>161</v>
      </c>
      <c r="AU95" s="218" t="s">
        <v>77</v>
      </c>
      <c r="AY95" s="20" t="s">
        <v>159</v>
      </c>
      <c r="BE95" s="219">
        <f>IF(N95="základní",J95,0)</f>
        <v>0</v>
      </c>
      <c r="BF95" s="219">
        <f>IF(N95="snížená",J95,0)</f>
        <v>0</v>
      </c>
      <c r="BG95" s="219">
        <f>IF(N95="zákl. přenesená",J95,0)</f>
        <v>0</v>
      </c>
      <c r="BH95" s="219">
        <f>IF(N95="sníž. přenesená",J95,0)</f>
        <v>0</v>
      </c>
      <c r="BI95" s="219">
        <f>IF(N95="nulová",J95,0)</f>
        <v>0</v>
      </c>
      <c r="BJ95" s="20" t="s">
        <v>77</v>
      </c>
      <c r="BK95" s="219">
        <f>ROUND(I95*H95,2)</f>
        <v>0</v>
      </c>
      <c r="BL95" s="20" t="s">
        <v>166</v>
      </c>
      <c r="BM95" s="218" t="s">
        <v>237</v>
      </c>
    </row>
    <row r="96" s="2" customFormat="1" ht="16.5" customHeight="1">
      <c r="A96" s="41"/>
      <c r="B96" s="42"/>
      <c r="C96" s="207" t="s">
        <v>215</v>
      </c>
      <c r="D96" s="207" t="s">
        <v>161</v>
      </c>
      <c r="E96" s="208" t="s">
        <v>215</v>
      </c>
      <c r="F96" s="209" t="s">
        <v>3566</v>
      </c>
      <c r="G96" s="210" t="s">
        <v>2992</v>
      </c>
      <c r="H96" s="211">
        <v>1</v>
      </c>
      <c r="I96" s="212"/>
      <c r="J96" s="213">
        <f>ROUND(I96*H96,2)</f>
        <v>0</v>
      </c>
      <c r="K96" s="209" t="s">
        <v>19</v>
      </c>
      <c r="L96" s="47"/>
      <c r="M96" s="214" t="s">
        <v>19</v>
      </c>
      <c r="N96" s="215" t="s">
        <v>40</v>
      </c>
      <c r="O96" s="87"/>
      <c r="P96" s="216">
        <f>O96*H96</f>
        <v>0</v>
      </c>
      <c r="Q96" s="216">
        <v>0</v>
      </c>
      <c r="R96" s="216">
        <f>Q96*H96</f>
        <v>0</v>
      </c>
      <c r="S96" s="216">
        <v>0</v>
      </c>
      <c r="T96" s="217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18" t="s">
        <v>166</v>
      </c>
      <c r="AT96" s="218" t="s">
        <v>161</v>
      </c>
      <c r="AU96" s="218" t="s">
        <v>77</v>
      </c>
      <c r="AY96" s="20" t="s">
        <v>159</v>
      </c>
      <c r="BE96" s="219">
        <f>IF(N96="základní",J96,0)</f>
        <v>0</v>
      </c>
      <c r="BF96" s="219">
        <f>IF(N96="snížená",J96,0)</f>
        <v>0</v>
      </c>
      <c r="BG96" s="219">
        <f>IF(N96="zákl. přenesená",J96,0)</f>
        <v>0</v>
      </c>
      <c r="BH96" s="219">
        <f>IF(N96="sníž. přenesená",J96,0)</f>
        <v>0</v>
      </c>
      <c r="BI96" s="219">
        <f>IF(N96="nulová",J96,0)</f>
        <v>0</v>
      </c>
      <c r="BJ96" s="20" t="s">
        <v>77</v>
      </c>
      <c r="BK96" s="219">
        <f>ROUND(I96*H96,2)</f>
        <v>0</v>
      </c>
      <c r="BL96" s="20" t="s">
        <v>166</v>
      </c>
      <c r="BM96" s="218" t="s">
        <v>8</v>
      </c>
    </row>
    <row r="97" s="2" customFormat="1" ht="16.5" customHeight="1">
      <c r="A97" s="41"/>
      <c r="B97" s="42"/>
      <c r="C97" s="207" t="s">
        <v>220</v>
      </c>
      <c r="D97" s="207" t="s">
        <v>161</v>
      </c>
      <c r="E97" s="208" t="s">
        <v>232</v>
      </c>
      <c r="F97" s="209" t="s">
        <v>3567</v>
      </c>
      <c r="G97" s="210" t="s">
        <v>197</v>
      </c>
      <c r="H97" s="211">
        <v>192</v>
      </c>
      <c r="I97" s="212"/>
      <c r="J97" s="213">
        <f>ROUND(I97*H97,2)</f>
        <v>0</v>
      </c>
      <c r="K97" s="209" t="s">
        <v>19</v>
      </c>
      <c r="L97" s="47"/>
      <c r="M97" s="214" t="s">
        <v>19</v>
      </c>
      <c r="N97" s="215" t="s">
        <v>40</v>
      </c>
      <c r="O97" s="87"/>
      <c r="P97" s="216">
        <f>O97*H97</f>
        <v>0</v>
      </c>
      <c r="Q97" s="216">
        <v>0</v>
      </c>
      <c r="R97" s="216">
        <f>Q97*H97</f>
        <v>0</v>
      </c>
      <c r="S97" s="216">
        <v>0</v>
      </c>
      <c r="T97" s="217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18" t="s">
        <v>166</v>
      </c>
      <c r="AT97" s="218" t="s">
        <v>161</v>
      </c>
      <c r="AU97" s="218" t="s">
        <v>77</v>
      </c>
      <c r="AY97" s="20" t="s">
        <v>159</v>
      </c>
      <c r="BE97" s="219">
        <f>IF(N97="základní",J97,0)</f>
        <v>0</v>
      </c>
      <c r="BF97" s="219">
        <f>IF(N97="snížená",J97,0)</f>
        <v>0</v>
      </c>
      <c r="BG97" s="219">
        <f>IF(N97="zákl. přenesená",J97,0)</f>
        <v>0</v>
      </c>
      <c r="BH97" s="219">
        <f>IF(N97="sníž. přenesená",J97,0)</f>
        <v>0</v>
      </c>
      <c r="BI97" s="219">
        <f>IF(N97="nulová",J97,0)</f>
        <v>0</v>
      </c>
      <c r="BJ97" s="20" t="s">
        <v>77</v>
      </c>
      <c r="BK97" s="219">
        <f>ROUND(I97*H97,2)</f>
        <v>0</v>
      </c>
      <c r="BL97" s="20" t="s">
        <v>166</v>
      </c>
      <c r="BM97" s="218" t="s">
        <v>260</v>
      </c>
    </row>
    <row r="98" s="2" customFormat="1" ht="16.5" customHeight="1">
      <c r="A98" s="41"/>
      <c r="B98" s="42"/>
      <c r="C98" s="207" t="s">
        <v>225</v>
      </c>
      <c r="D98" s="207" t="s">
        <v>161</v>
      </c>
      <c r="E98" s="208" t="s">
        <v>237</v>
      </c>
      <c r="F98" s="209" t="s">
        <v>3568</v>
      </c>
      <c r="G98" s="210" t="s">
        <v>197</v>
      </c>
      <c r="H98" s="211">
        <v>65</v>
      </c>
      <c r="I98" s="212"/>
      <c r="J98" s="213">
        <f>ROUND(I98*H98,2)</f>
        <v>0</v>
      </c>
      <c r="K98" s="209" t="s">
        <v>19</v>
      </c>
      <c r="L98" s="47"/>
      <c r="M98" s="214" t="s">
        <v>19</v>
      </c>
      <c r="N98" s="215" t="s">
        <v>40</v>
      </c>
      <c r="O98" s="87"/>
      <c r="P98" s="216">
        <f>O98*H98</f>
        <v>0</v>
      </c>
      <c r="Q98" s="216">
        <v>0</v>
      </c>
      <c r="R98" s="216">
        <f>Q98*H98</f>
        <v>0</v>
      </c>
      <c r="S98" s="216">
        <v>0</v>
      </c>
      <c r="T98" s="217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18" t="s">
        <v>166</v>
      </c>
      <c r="AT98" s="218" t="s">
        <v>161</v>
      </c>
      <c r="AU98" s="218" t="s">
        <v>77</v>
      </c>
      <c r="AY98" s="20" t="s">
        <v>159</v>
      </c>
      <c r="BE98" s="219">
        <f>IF(N98="základní",J98,0)</f>
        <v>0</v>
      </c>
      <c r="BF98" s="219">
        <f>IF(N98="snížená",J98,0)</f>
        <v>0</v>
      </c>
      <c r="BG98" s="219">
        <f>IF(N98="zákl. přenesená",J98,0)</f>
        <v>0</v>
      </c>
      <c r="BH98" s="219">
        <f>IF(N98="sníž. přenesená",J98,0)</f>
        <v>0</v>
      </c>
      <c r="BI98" s="219">
        <f>IF(N98="nulová",J98,0)</f>
        <v>0</v>
      </c>
      <c r="BJ98" s="20" t="s">
        <v>77</v>
      </c>
      <c r="BK98" s="219">
        <f>ROUND(I98*H98,2)</f>
        <v>0</v>
      </c>
      <c r="BL98" s="20" t="s">
        <v>166</v>
      </c>
      <c r="BM98" s="218" t="s">
        <v>273</v>
      </c>
    </row>
    <row r="99" s="2" customFormat="1" ht="16.5" customHeight="1">
      <c r="A99" s="41"/>
      <c r="B99" s="42"/>
      <c r="C99" s="207" t="s">
        <v>232</v>
      </c>
      <c r="D99" s="207" t="s">
        <v>161</v>
      </c>
      <c r="E99" s="208" t="s">
        <v>242</v>
      </c>
      <c r="F99" s="209" t="s">
        <v>3569</v>
      </c>
      <c r="G99" s="210" t="s">
        <v>197</v>
      </c>
      <c r="H99" s="211">
        <v>6</v>
      </c>
      <c r="I99" s="212"/>
      <c r="J99" s="213">
        <f>ROUND(I99*H99,2)</f>
        <v>0</v>
      </c>
      <c r="K99" s="209" t="s">
        <v>19</v>
      </c>
      <c r="L99" s="47"/>
      <c r="M99" s="214" t="s">
        <v>19</v>
      </c>
      <c r="N99" s="215" t="s">
        <v>40</v>
      </c>
      <c r="O99" s="87"/>
      <c r="P99" s="216">
        <f>O99*H99</f>
        <v>0</v>
      </c>
      <c r="Q99" s="216">
        <v>0</v>
      </c>
      <c r="R99" s="216">
        <f>Q99*H99</f>
        <v>0</v>
      </c>
      <c r="S99" s="216">
        <v>0</v>
      </c>
      <c r="T99" s="217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18" t="s">
        <v>166</v>
      </c>
      <c r="AT99" s="218" t="s">
        <v>161</v>
      </c>
      <c r="AU99" s="218" t="s">
        <v>77</v>
      </c>
      <c r="AY99" s="20" t="s">
        <v>159</v>
      </c>
      <c r="BE99" s="219">
        <f>IF(N99="základní",J99,0)</f>
        <v>0</v>
      </c>
      <c r="BF99" s="219">
        <f>IF(N99="snížená",J99,0)</f>
        <v>0</v>
      </c>
      <c r="BG99" s="219">
        <f>IF(N99="zákl. přenesená",J99,0)</f>
        <v>0</v>
      </c>
      <c r="BH99" s="219">
        <f>IF(N99="sníž. přenesená",J99,0)</f>
        <v>0</v>
      </c>
      <c r="BI99" s="219">
        <f>IF(N99="nulová",J99,0)</f>
        <v>0</v>
      </c>
      <c r="BJ99" s="20" t="s">
        <v>77</v>
      </c>
      <c r="BK99" s="219">
        <f>ROUND(I99*H99,2)</f>
        <v>0</v>
      </c>
      <c r="BL99" s="20" t="s">
        <v>166</v>
      </c>
      <c r="BM99" s="218" t="s">
        <v>288</v>
      </c>
    </row>
    <row r="100" s="2" customFormat="1" ht="16.5" customHeight="1">
      <c r="A100" s="41"/>
      <c r="B100" s="42"/>
      <c r="C100" s="207" t="s">
        <v>237</v>
      </c>
      <c r="D100" s="207" t="s">
        <v>161</v>
      </c>
      <c r="E100" s="208" t="s">
        <v>8</v>
      </c>
      <c r="F100" s="209" t="s">
        <v>3570</v>
      </c>
      <c r="G100" s="210" t="s">
        <v>197</v>
      </c>
      <c r="H100" s="211">
        <v>18</v>
      </c>
      <c r="I100" s="212"/>
      <c r="J100" s="213">
        <f>ROUND(I100*H100,2)</f>
        <v>0</v>
      </c>
      <c r="K100" s="209" t="s">
        <v>19</v>
      </c>
      <c r="L100" s="47"/>
      <c r="M100" s="214" t="s">
        <v>19</v>
      </c>
      <c r="N100" s="215" t="s">
        <v>40</v>
      </c>
      <c r="O100" s="87"/>
      <c r="P100" s="216">
        <f>O100*H100</f>
        <v>0</v>
      </c>
      <c r="Q100" s="216">
        <v>0</v>
      </c>
      <c r="R100" s="216">
        <f>Q100*H100</f>
        <v>0</v>
      </c>
      <c r="S100" s="216">
        <v>0</v>
      </c>
      <c r="T100" s="217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18" t="s">
        <v>166</v>
      </c>
      <c r="AT100" s="218" t="s">
        <v>161</v>
      </c>
      <c r="AU100" s="218" t="s">
        <v>77</v>
      </c>
      <c r="AY100" s="20" t="s">
        <v>159</v>
      </c>
      <c r="BE100" s="219">
        <f>IF(N100="základní",J100,0)</f>
        <v>0</v>
      </c>
      <c r="BF100" s="219">
        <f>IF(N100="snížená",J100,0)</f>
        <v>0</v>
      </c>
      <c r="BG100" s="219">
        <f>IF(N100="zákl. přenesená",J100,0)</f>
        <v>0</v>
      </c>
      <c r="BH100" s="219">
        <f>IF(N100="sníž. přenesená",J100,0)</f>
        <v>0</v>
      </c>
      <c r="BI100" s="219">
        <f>IF(N100="nulová",J100,0)</f>
        <v>0</v>
      </c>
      <c r="BJ100" s="20" t="s">
        <v>77</v>
      </c>
      <c r="BK100" s="219">
        <f>ROUND(I100*H100,2)</f>
        <v>0</v>
      </c>
      <c r="BL100" s="20" t="s">
        <v>166</v>
      </c>
      <c r="BM100" s="218" t="s">
        <v>295</v>
      </c>
    </row>
    <row r="101" s="2" customFormat="1" ht="16.5" customHeight="1">
      <c r="A101" s="41"/>
      <c r="B101" s="42"/>
      <c r="C101" s="207" t="s">
        <v>242</v>
      </c>
      <c r="D101" s="207" t="s">
        <v>161</v>
      </c>
      <c r="E101" s="208" t="s">
        <v>254</v>
      </c>
      <c r="F101" s="209" t="s">
        <v>3571</v>
      </c>
      <c r="G101" s="210" t="s">
        <v>2992</v>
      </c>
      <c r="H101" s="211">
        <v>1</v>
      </c>
      <c r="I101" s="212"/>
      <c r="J101" s="213">
        <f>ROUND(I101*H101,2)</f>
        <v>0</v>
      </c>
      <c r="K101" s="209" t="s">
        <v>19</v>
      </c>
      <c r="L101" s="47"/>
      <c r="M101" s="214" t="s">
        <v>19</v>
      </c>
      <c r="N101" s="215" t="s">
        <v>40</v>
      </c>
      <c r="O101" s="87"/>
      <c r="P101" s="216">
        <f>O101*H101</f>
        <v>0</v>
      </c>
      <c r="Q101" s="216">
        <v>0</v>
      </c>
      <c r="R101" s="216">
        <f>Q101*H101</f>
        <v>0</v>
      </c>
      <c r="S101" s="216">
        <v>0</v>
      </c>
      <c r="T101" s="217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18" t="s">
        <v>166</v>
      </c>
      <c r="AT101" s="218" t="s">
        <v>161</v>
      </c>
      <c r="AU101" s="218" t="s">
        <v>77</v>
      </c>
      <c r="AY101" s="20" t="s">
        <v>159</v>
      </c>
      <c r="BE101" s="219">
        <f>IF(N101="základní",J101,0)</f>
        <v>0</v>
      </c>
      <c r="BF101" s="219">
        <f>IF(N101="snížená",J101,0)</f>
        <v>0</v>
      </c>
      <c r="BG101" s="219">
        <f>IF(N101="zákl. přenesená",J101,0)</f>
        <v>0</v>
      </c>
      <c r="BH101" s="219">
        <f>IF(N101="sníž. přenesená",J101,0)</f>
        <v>0</v>
      </c>
      <c r="BI101" s="219">
        <f>IF(N101="nulová",J101,0)</f>
        <v>0</v>
      </c>
      <c r="BJ101" s="20" t="s">
        <v>77</v>
      </c>
      <c r="BK101" s="219">
        <f>ROUND(I101*H101,2)</f>
        <v>0</v>
      </c>
      <c r="BL101" s="20" t="s">
        <v>166</v>
      </c>
      <c r="BM101" s="218" t="s">
        <v>303</v>
      </c>
    </row>
    <row r="102" s="2" customFormat="1" ht="33" customHeight="1">
      <c r="A102" s="41"/>
      <c r="B102" s="42"/>
      <c r="C102" s="207" t="s">
        <v>8</v>
      </c>
      <c r="D102" s="207" t="s">
        <v>161</v>
      </c>
      <c r="E102" s="208" t="s">
        <v>260</v>
      </c>
      <c r="F102" s="209" t="s">
        <v>3572</v>
      </c>
      <c r="G102" s="210" t="s">
        <v>197</v>
      </c>
      <c r="H102" s="211">
        <v>281</v>
      </c>
      <c r="I102" s="212"/>
      <c r="J102" s="213">
        <f>ROUND(I102*H102,2)</f>
        <v>0</v>
      </c>
      <c r="K102" s="209" t="s">
        <v>19</v>
      </c>
      <c r="L102" s="47"/>
      <c r="M102" s="214" t="s">
        <v>19</v>
      </c>
      <c r="N102" s="215" t="s">
        <v>40</v>
      </c>
      <c r="O102" s="87"/>
      <c r="P102" s="216">
        <f>O102*H102</f>
        <v>0</v>
      </c>
      <c r="Q102" s="216">
        <v>0</v>
      </c>
      <c r="R102" s="216">
        <f>Q102*H102</f>
        <v>0</v>
      </c>
      <c r="S102" s="216">
        <v>0</v>
      </c>
      <c r="T102" s="217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18" t="s">
        <v>166</v>
      </c>
      <c r="AT102" s="218" t="s">
        <v>161</v>
      </c>
      <c r="AU102" s="218" t="s">
        <v>77</v>
      </c>
      <c r="AY102" s="20" t="s">
        <v>159</v>
      </c>
      <c r="BE102" s="219">
        <f>IF(N102="základní",J102,0)</f>
        <v>0</v>
      </c>
      <c r="BF102" s="219">
        <f>IF(N102="snížená",J102,0)</f>
        <v>0</v>
      </c>
      <c r="BG102" s="219">
        <f>IF(N102="zákl. přenesená",J102,0)</f>
        <v>0</v>
      </c>
      <c r="BH102" s="219">
        <f>IF(N102="sníž. přenesená",J102,0)</f>
        <v>0</v>
      </c>
      <c r="BI102" s="219">
        <f>IF(N102="nulová",J102,0)</f>
        <v>0</v>
      </c>
      <c r="BJ102" s="20" t="s">
        <v>77</v>
      </c>
      <c r="BK102" s="219">
        <f>ROUND(I102*H102,2)</f>
        <v>0</v>
      </c>
      <c r="BL102" s="20" t="s">
        <v>166</v>
      </c>
      <c r="BM102" s="218" t="s">
        <v>315</v>
      </c>
    </row>
    <row r="103" s="2" customFormat="1" ht="16.5" customHeight="1">
      <c r="A103" s="41"/>
      <c r="B103" s="42"/>
      <c r="C103" s="207" t="s">
        <v>254</v>
      </c>
      <c r="D103" s="207" t="s">
        <v>161</v>
      </c>
      <c r="E103" s="208" t="s">
        <v>268</v>
      </c>
      <c r="F103" s="209" t="s">
        <v>3573</v>
      </c>
      <c r="G103" s="210" t="s">
        <v>2992</v>
      </c>
      <c r="H103" s="211">
        <v>1</v>
      </c>
      <c r="I103" s="212"/>
      <c r="J103" s="213">
        <f>ROUND(I103*H103,2)</f>
        <v>0</v>
      </c>
      <c r="K103" s="209" t="s">
        <v>19</v>
      </c>
      <c r="L103" s="47"/>
      <c r="M103" s="214" t="s">
        <v>19</v>
      </c>
      <c r="N103" s="215" t="s">
        <v>40</v>
      </c>
      <c r="O103" s="87"/>
      <c r="P103" s="216">
        <f>O103*H103</f>
        <v>0</v>
      </c>
      <c r="Q103" s="216">
        <v>0</v>
      </c>
      <c r="R103" s="216">
        <f>Q103*H103</f>
        <v>0</v>
      </c>
      <c r="S103" s="216">
        <v>0</v>
      </c>
      <c r="T103" s="217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18" t="s">
        <v>166</v>
      </c>
      <c r="AT103" s="218" t="s">
        <v>161</v>
      </c>
      <c r="AU103" s="218" t="s">
        <v>77</v>
      </c>
      <c r="AY103" s="20" t="s">
        <v>159</v>
      </c>
      <c r="BE103" s="219">
        <f>IF(N103="základní",J103,0)</f>
        <v>0</v>
      </c>
      <c r="BF103" s="219">
        <f>IF(N103="snížená",J103,0)</f>
        <v>0</v>
      </c>
      <c r="BG103" s="219">
        <f>IF(N103="zákl. přenesená",J103,0)</f>
        <v>0</v>
      </c>
      <c r="BH103" s="219">
        <f>IF(N103="sníž. přenesená",J103,0)</f>
        <v>0</v>
      </c>
      <c r="BI103" s="219">
        <f>IF(N103="nulová",J103,0)</f>
        <v>0</v>
      </c>
      <c r="BJ103" s="20" t="s">
        <v>77</v>
      </c>
      <c r="BK103" s="219">
        <f>ROUND(I103*H103,2)</f>
        <v>0</v>
      </c>
      <c r="BL103" s="20" t="s">
        <v>166</v>
      </c>
      <c r="BM103" s="218" t="s">
        <v>328</v>
      </c>
    </row>
    <row r="104" s="2" customFormat="1" ht="16.5" customHeight="1">
      <c r="A104" s="41"/>
      <c r="B104" s="42"/>
      <c r="C104" s="207" t="s">
        <v>260</v>
      </c>
      <c r="D104" s="207" t="s">
        <v>161</v>
      </c>
      <c r="E104" s="208" t="s">
        <v>273</v>
      </c>
      <c r="F104" s="209" t="s">
        <v>3574</v>
      </c>
      <c r="G104" s="210" t="s">
        <v>197</v>
      </c>
      <c r="H104" s="211">
        <v>3</v>
      </c>
      <c r="I104" s="212"/>
      <c r="J104" s="213">
        <f>ROUND(I104*H104,2)</f>
        <v>0</v>
      </c>
      <c r="K104" s="209" t="s">
        <v>19</v>
      </c>
      <c r="L104" s="47"/>
      <c r="M104" s="214" t="s">
        <v>19</v>
      </c>
      <c r="N104" s="215" t="s">
        <v>40</v>
      </c>
      <c r="O104" s="87"/>
      <c r="P104" s="216">
        <f>O104*H104</f>
        <v>0</v>
      </c>
      <c r="Q104" s="216">
        <v>0</v>
      </c>
      <c r="R104" s="216">
        <f>Q104*H104</f>
        <v>0</v>
      </c>
      <c r="S104" s="216">
        <v>0</v>
      </c>
      <c r="T104" s="217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18" t="s">
        <v>166</v>
      </c>
      <c r="AT104" s="218" t="s">
        <v>161</v>
      </c>
      <c r="AU104" s="218" t="s">
        <v>77</v>
      </c>
      <c r="AY104" s="20" t="s">
        <v>159</v>
      </c>
      <c r="BE104" s="219">
        <f>IF(N104="základní",J104,0)</f>
        <v>0</v>
      </c>
      <c r="BF104" s="219">
        <f>IF(N104="snížená",J104,0)</f>
        <v>0</v>
      </c>
      <c r="BG104" s="219">
        <f>IF(N104="zákl. přenesená",J104,0)</f>
        <v>0</v>
      </c>
      <c r="BH104" s="219">
        <f>IF(N104="sníž. přenesená",J104,0)</f>
        <v>0</v>
      </c>
      <c r="BI104" s="219">
        <f>IF(N104="nulová",J104,0)</f>
        <v>0</v>
      </c>
      <c r="BJ104" s="20" t="s">
        <v>77</v>
      </c>
      <c r="BK104" s="219">
        <f>ROUND(I104*H104,2)</f>
        <v>0</v>
      </c>
      <c r="BL104" s="20" t="s">
        <v>166</v>
      </c>
      <c r="BM104" s="218" t="s">
        <v>333</v>
      </c>
    </row>
    <row r="105" s="2" customFormat="1" ht="16.5" customHeight="1">
      <c r="A105" s="41"/>
      <c r="B105" s="42"/>
      <c r="C105" s="207" t="s">
        <v>268</v>
      </c>
      <c r="D105" s="207" t="s">
        <v>161</v>
      </c>
      <c r="E105" s="208" t="s">
        <v>281</v>
      </c>
      <c r="F105" s="209" t="s">
        <v>3575</v>
      </c>
      <c r="G105" s="210" t="s">
        <v>2992</v>
      </c>
      <c r="H105" s="211">
        <v>1</v>
      </c>
      <c r="I105" s="212"/>
      <c r="J105" s="213">
        <f>ROUND(I105*H105,2)</f>
        <v>0</v>
      </c>
      <c r="K105" s="209" t="s">
        <v>19</v>
      </c>
      <c r="L105" s="47"/>
      <c r="M105" s="214" t="s">
        <v>19</v>
      </c>
      <c r="N105" s="215" t="s">
        <v>40</v>
      </c>
      <c r="O105" s="87"/>
      <c r="P105" s="216">
        <f>O105*H105</f>
        <v>0</v>
      </c>
      <c r="Q105" s="216">
        <v>0</v>
      </c>
      <c r="R105" s="216">
        <f>Q105*H105</f>
        <v>0</v>
      </c>
      <c r="S105" s="216">
        <v>0</v>
      </c>
      <c r="T105" s="217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18" t="s">
        <v>166</v>
      </c>
      <c r="AT105" s="218" t="s">
        <v>161</v>
      </c>
      <c r="AU105" s="218" t="s">
        <v>77</v>
      </c>
      <c r="AY105" s="20" t="s">
        <v>159</v>
      </c>
      <c r="BE105" s="219">
        <f>IF(N105="základní",J105,0)</f>
        <v>0</v>
      </c>
      <c r="BF105" s="219">
        <f>IF(N105="snížená",J105,0)</f>
        <v>0</v>
      </c>
      <c r="BG105" s="219">
        <f>IF(N105="zákl. přenesená",J105,0)</f>
        <v>0</v>
      </c>
      <c r="BH105" s="219">
        <f>IF(N105="sníž. přenesená",J105,0)</f>
        <v>0</v>
      </c>
      <c r="BI105" s="219">
        <f>IF(N105="nulová",J105,0)</f>
        <v>0</v>
      </c>
      <c r="BJ105" s="20" t="s">
        <v>77</v>
      </c>
      <c r="BK105" s="219">
        <f>ROUND(I105*H105,2)</f>
        <v>0</v>
      </c>
      <c r="BL105" s="20" t="s">
        <v>166</v>
      </c>
      <c r="BM105" s="218" t="s">
        <v>338</v>
      </c>
    </row>
    <row r="106" s="2" customFormat="1" ht="16.5" customHeight="1">
      <c r="A106" s="41"/>
      <c r="B106" s="42"/>
      <c r="C106" s="207" t="s">
        <v>273</v>
      </c>
      <c r="D106" s="207" t="s">
        <v>161</v>
      </c>
      <c r="E106" s="208" t="s">
        <v>288</v>
      </c>
      <c r="F106" s="209" t="s">
        <v>3576</v>
      </c>
      <c r="G106" s="210" t="s">
        <v>2992</v>
      </c>
      <c r="H106" s="211">
        <v>1</v>
      </c>
      <c r="I106" s="212"/>
      <c r="J106" s="213">
        <f>ROUND(I106*H106,2)</f>
        <v>0</v>
      </c>
      <c r="K106" s="209" t="s">
        <v>19</v>
      </c>
      <c r="L106" s="47"/>
      <c r="M106" s="214" t="s">
        <v>19</v>
      </c>
      <c r="N106" s="215" t="s">
        <v>40</v>
      </c>
      <c r="O106" s="87"/>
      <c r="P106" s="216">
        <f>O106*H106</f>
        <v>0</v>
      </c>
      <c r="Q106" s="216">
        <v>0</v>
      </c>
      <c r="R106" s="216">
        <f>Q106*H106</f>
        <v>0</v>
      </c>
      <c r="S106" s="216">
        <v>0</v>
      </c>
      <c r="T106" s="217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18" t="s">
        <v>166</v>
      </c>
      <c r="AT106" s="218" t="s">
        <v>161</v>
      </c>
      <c r="AU106" s="218" t="s">
        <v>77</v>
      </c>
      <c r="AY106" s="20" t="s">
        <v>159</v>
      </c>
      <c r="BE106" s="219">
        <f>IF(N106="základní",J106,0)</f>
        <v>0</v>
      </c>
      <c r="BF106" s="219">
        <f>IF(N106="snížená",J106,0)</f>
        <v>0</v>
      </c>
      <c r="BG106" s="219">
        <f>IF(N106="zákl. přenesená",J106,0)</f>
        <v>0</v>
      </c>
      <c r="BH106" s="219">
        <f>IF(N106="sníž. přenesená",J106,0)</f>
        <v>0</v>
      </c>
      <c r="BI106" s="219">
        <f>IF(N106="nulová",J106,0)</f>
        <v>0</v>
      </c>
      <c r="BJ106" s="20" t="s">
        <v>77</v>
      </c>
      <c r="BK106" s="219">
        <f>ROUND(I106*H106,2)</f>
        <v>0</v>
      </c>
      <c r="BL106" s="20" t="s">
        <v>166</v>
      </c>
      <c r="BM106" s="218" t="s">
        <v>342</v>
      </c>
    </row>
    <row r="107" s="2" customFormat="1" ht="16.5" customHeight="1">
      <c r="A107" s="41"/>
      <c r="B107" s="42"/>
      <c r="C107" s="207" t="s">
        <v>281</v>
      </c>
      <c r="D107" s="207" t="s">
        <v>161</v>
      </c>
      <c r="E107" s="208" t="s">
        <v>293</v>
      </c>
      <c r="F107" s="209" t="s">
        <v>1302</v>
      </c>
      <c r="G107" s="210" t="s">
        <v>2992</v>
      </c>
      <c r="H107" s="211">
        <v>1</v>
      </c>
      <c r="I107" s="212"/>
      <c r="J107" s="213">
        <f>ROUND(I107*H107,2)</f>
        <v>0</v>
      </c>
      <c r="K107" s="209" t="s">
        <v>19</v>
      </c>
      <c r="L107" s="47"/>
      <c r="M107" s="214" t="s">
        <v>19</v>
      </c>
      <c r="N107" s="215" t="s">
        <v>40</v>
      </c>
      <c r="O107" s="87"/>
      <c r="P107" s="216">
        <f>O107*H107</f>
        <v>0</v>
      </c>
      <c r="Q107" s="216">
        <v>0</v>
      </c>
      <c r="R107" s="216">
        <f>Q107*H107</f>
        <v>0</v>
      </c>
      <c r="S107" s="216">
        <v>0</v>
      </c>
      <c r="T107" s="217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18" t="s">
        <v>166</v>
      </c>
      <c r="AT107" s="218" t="s">
        <v>161</v>
      </c>
      <c r="AU107" s="218" t="s">
        <v>77</v>
      </c>
      <c r="AY107" s="20" t="s">
        <v>159</v>
      </c>
      <c r="BE107" s="219">
        <f>IF(N107="základní",J107,0)</f>
        <v>0</v>
      </c>
      <c r="BF107" s="219">
        <f>IF(N107="snížená",J107,0)</f>
        <v>0</v>
      </c>
      <c r="BG107" s="219">
        <f>IF(N107="zákl. přenesená",J107,0)</f>
        <v>0</v>
      </c>
      <c r="BH107" s="219">
        <f>IF(N107="sníž. přenesená",J107,0)</f>
        <v>0</v>
      </c>
      <c r="BI107" s="219">
        <f>IF(N107="nulová",J107,0)</f>
        <v>0</v>
      </c>
      <c r="BJ107" s="20" t="s">
        <v>77</v>
      </c>
      <c r="BK107" s="219">
        <f>ROUND(I107*H107,2)</f>
        <v>0</v>
      </c>
      <c r="BL107" s="20" t="s">
        <v>166</v>
      </c>
      <c r="BM107" s="218" t="s">
        <v>352</v>
      </c>
    </row>
    <row r="108" s="2" customFormat="1" ht="16.5" customHeight="1">
      <c r="A108" s="41"/>
      <c r="B108" s="42"/>
      <c r="C108" s="207" t="s">
        <v>288</v>
      </c>
      <c r="D108" s="207" t="s">
        <v>161</v>
      </c>
      <c r="E108" s="208" t="s">
        <v>295</v>
      </c>
      <c r="F108" s="209" t="s">
        <v>3577</v>
      </c>
      <c r="G108" s="210" t="s">
        <v>2992</v>
      </c>
      <c r="H108" s="211">
        <v>1</v>
      </c>
      <c r="I108" s="212"/>
      <c r="J108" s="213">
        <f>ROUND(I108*H108,2)</f>
        <v>0</v>
      </c>
      <c r="K108" s="209" t="s">
        <v>19</v>
      </c>
      <c r="L108" s="47"/>
      <c r="M108" s="214" t="s">
        <v>19</v>
      </c>
      <c r="N108" s="215" t="s">
        <v>40</v>
      </c>
      <c r="O108" s="87"/>
      <c r="P108" s="216">
        <f>O108*H108</f>
        <v>0</v>
      </c>
      <c r="Q108" s="216">
        <v>0</v>
      </c>
      <c r="R108" s="216">
        <f>Q108*H108</f>
        <v>0</v>
      </c>
      <c r="S108" s="216">
        <v>0</v>
      </c>
      <c r="T108" s="217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18" t="s">
        <v>166</v>
      </c>
      <c r="AT108" s="218" t="s">
        <v>161</v>
      </c>
      <c r="AU108" s="218" t="s">
        <v>77</v>
      </c>
      <c r="AY108" s="20" t="s">
        <v>159</v>
      </c>
      <c r="BE108" s="219">
        <f>IF(N108="základní",J108,0)</f>
        <v>0</v>
      </c>
      <c r="BF108" s="219">
        <f>IF(N108="snížená",J108,0)</f>
        <v>0</v>
      </c>
      <c r="BG108" s="219">
        <f>IF(N108="zákl. přenesená",J108,0)</f>
        <v>0</v>
      </c>
      <c r="BH108" s="219">
        <f>IF(N108="sníž. přenesená",J108,0)</f>
        <v>0</v>
      </c>
      <c r="BI108" s="219">
        <f>IF(N108="nulová",J108,0)</f>
        <v>0</v>
      </c>
      <c r="BJ108" s="20" t="s">
        <v>77</v>
      </c>
      <c r="BK108" s="219">
        <f>ROUND(I108*H108,2)</f>
        <v>0</v>
      </c>
      <c r="BL108" s="20" t="s">
        <v>166</v>
      </c>
      <c r="BM108" s="218" t="s">
        <v>363</v>
      </c>
    </row>
    <row r="109" s="2" customFormat="1" ht="24.15" customHeight="1">
      <c r="A109" s="41"/>
      <c r="B109" s="42"/>
      <c r="C109" s="207" t="s">
        <v>293</v>
      </c>
      <c r="D109" s="207" t="s">
        <v>161</v>
      </c>
      <c r="E109" s="208" t="s">
        <v>7</v>
      </c>
      <c r="F109" s="209" t="s">
        <v>3578</v>
      </c>
      <c r="G109" s="210" t="s">
        <v>2926</v>
      </c>
      <c r="H109" s="211">
        <v>40</v>
      </c>
      <c r="I109" s="212"/>
      <c r="J109" s="213">
        <f>ROUND(I109*H109,2)</f>
        <v>0</v>
      </c>
      <c r="K109" s="209" t="s">
        <v>19</v>
      </c>
      <c r="L109" s="47"/>
      <c r="M109" s="214" t="s">
        <v>19</v>
      </c>
      <c r="N109" s="215" t="s">
        <v>40</v>
      </c>
      <c r="O109" s="87"/>
      <c r="P109" s="216">
        <f>O109*H109</f>
        <v>0</v>
      </c>
      <c r="Q109" s="216">
        <v>0</v>
      </c>
      <c r="R109" s="216">
        <f>Q109*H109</f>
        <v>0</v>
      </c>
      <c r="S109" s="216">
        <v>0</v>
      </c>
      <c r="T109" s="217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18" t="s">
        <v>166</v>
      </c>
      <c r="AT109" s="218" t="s">
        <v>161</v>
      </c>
      <c r="AU109" s="218" t="s">
        <v>77</v>
      </c>
      <c r="AY109" s="20" t="s">
        <v>159</v>
      </c>
      <c r="BE109" s="219">
        <f>IF(N109="základní",J109,0)</f>
        <v>0</v>
      </c>
      <c r="BF109" s="219">
        <f>IF(N109="snížená",J109,0)</f>
        <v>0</v>
      </c>
      <c r="BG109" s="219">
        <f>IF(N109="zákl. přenesená",J109,0)</f>
        <v>0</v>
      </c>
      <c r="BH109" s="219">
        <f>IF(N109="sníž. přenesená",J109,0)</f>
        <v>0</v>
      </c>
      <c r="BI109" s="219">
        <f>IF(N109="nulová",J109,0)</f>
        <v>0</v>
      </c>
      <c r="BJ109" s="20" t="s">
        <v>77</v>
      </c>
      <c r="BK109" s="219">
        <f>ROUND(I109*H109,2)</f>
        <v>0</v>
      </c>
      <c r="BL109" s="20" t="s">
        <v>166</v>
      </c>
      <c r="BM109" s="218" t="s">
        <v>375</v>
      </c>
    </row>
    <row r="110" s="2" customFormat="1" ht="16.5" customHeight="1">
      <c r="A110" s="41"/>
      <c r="B110" s="42"/>
      <c r="C110" s="207" t="s">
        <v>295</v>
      </c>
      <c r="D110" s="207" t="s">
        <v>161</v>
      </c>
      <c r="E110" s="208" t="s">
        <v>303</v>
      </c>
      <c r="F110" s="209" t="s">
        <v>3579</v>
      </c>
      <c r="G110" s="210" t="s">
        <v>2926</v>
      </c>
      <c r="H110" s="211">
        <v>20</v>
      </c>
      <c r="I110" s="212"/>
      <c r="J110" s="213">
        <f>ROUND(I110*H110,2)</f>
        <v>0</v>
      </c>
      <c r="K110" s="209" t="s">
        <v>19</v>
      </c>
      <c r="L110" s="47"/>
      <c r="M110" s="214" t="s">
        <v>19</v>
      </c>
      <c r="N110" s="215" t="s">
        <v>40</v>
      </c>
      <c r="O110" s="87"/>
      <c r="P110" s="216">
        <f>O110*H110</f>
        <v>0</v>
      </c>
      <c r="Q110" s="216">
        <v>0</v>
      </c>
      <c r="R110" s="216">
        <f>Q110*H110</f>
        <v>0</v>
      </c>
      <c r="S110" s="216">
        <v>0</v>
      </c>
      <c r="T110" s="217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18" t="s">
        <v>166</v>
      </c>
      <c r="AT110" s="218" t="s">
        <v>161</v>
      </c>
      <c r="AU110" s="218" t="s">
        <v>77</v>
      </c>
      <c r="AY110" s="20" t="s">
        <v>159</v>
      </c>
      <c r="BE110" s="219">
        <f>IF(N110="základní",J110,0)</f>
        <v>0</v>
      </c>
      <c r="BF110" s="219">
        <f>IF(N110="snížená",J110,0)</f>
        <v>0</v>
      </c>
      <c r="BG110" s="219">
        <f>IF(N110="zákl. přenesená",J110,0)</f>
        <v>0</v>
      </c>
      <c r="BH110" s="219">
        <f>IF(N110="sníž. přenesená",J110,0)</f>
        <v>0</v>
      </c>
      <c r="BI110" s="219">
        <f>IF(N110="nulová",J110,0)</f>
        <v>0</v>
      </c>
      <c r="BJ110" s="20" t="s">
        <v>77</v>
      </c>
      <c r="BK110" s="219">
        <f>ROUND(I110*H110,2)</f>
        <v>0</v>
      </c>
      <c r="BL110" s="20" t="s">
        <v>166</v>
      </c>
      <c r="BM110" s="218" t="s">
        <v>386</v>
      </c>
    </row>
    <row r="111" s="2" customFormat="1" ht="16.5" customHeight="1">
      <c r="A111" s="41"/>
      <c r="B111" s="42"/>
      <c r="C111" s="207" t="s">
        <v>7</v>
      </c>
      <c r="D111" s="207" t="s">
        <v>161</v>
      </c>
      <c r="E111" s="208" t="s">
        <v>309</v>
      </c>
      <c r="F111" s="209" t="s">
        <v>3580</v>
      </c>
      <c r="G111" s="210" t="s">
        <v>2926</v>
      </c>
      <c r="H111" s="211">
        <v>20</v>
      </c>
      <c r="I111" s="212"/>
      <c r="J111" s="213">
        <f>ROUND(I111*H111,2)</f>
        <v>0</v>
      </c>
      <c r="K111" s="209" t="s">
        <v>19</v>
      </c>
      <c r="L111" s="47"/>
      <c r="M111" s="214" t="s">
        <v>19</v>
      </c>
      <c r="N111" s="215" t="s">
        <v>40</v>
      </c>
      <c r="O111" s="87"/>
      <c r="P111" s="216">
        <f>O111*H111</f>
        <v>0</v>
      </c>
      <c r="Q111" s="216">
        <v>0</v>
      </c>
      <c r="R111" s="216">
        <f>Q111*H111</f>
        <v>0</v>
      </c>
      <c r="S111" s="216">
        <v>0</v>
      </c>
      <c r="T111" s="217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18" t="s">
        <v>166</v>
      </c>
      <c r="AT111" s="218" t="s">
        <v>161</v>
      </c>
      <c r="AU111" s="218" t="s">
        <v>77</v>
      </c>
      <c r="AY111" s="20" t="s">
        <v>159</v>
      </c>
      <c r="BE111" s="219">
        <f>IF(N111="základní",J111,0)</f>
        <v>0</v>
      </c>
      <c r="BF111" s="219">
        <f>IF(N111="snížená",J111,0)</f>
        <v>0</v>
      </c>
      <c r="BG111" s="219">
        <f>IF(N111="zákl. přenesená",J111,0)</f>
        <v>0</v>
      </c>
      <c r="BH111" s="219">
        <f>IF(N111="sníž. přenesená",J111,0)</f>
        <v>0</v>
      </c>
      <c r="BI111" s="219">
        <f>IF(N111="nulová",J111,0)</f>
        <v>0</v>
      </c>
      <c r="BJ111" s="20" t="s">
        <v>77</v>
      </c>
      <c r="BK111" s="219">
        <f>ROUND(I111*H111,2)</f>
        <v>0</v>
      </c>
      <c r="BL111" s="20" t="s">
        <v>166</v>
      </c>
      <c r="BM111" s="218" t="s">
        <v>397</v>
      </c>
    </row>
    <row r="112" s="2" customFormat="1" ht="16.5" customHeight="1">
      <c r="A112" s="41"/>
      <c r="B112" s="42"/>
      <c r="C112" s="207" t="s">
        <v>303</v>
      </c>
      <c r="D112" s="207" t="s">
        <v>161</v>
      </c>
      <c r="E112" s="208" t="s">
        <v>315</v>
      </c>
      <c r="F112" s="209" t="s">
        <v>3581</v>
      </c>
      <c r="G112" s="210" t="s">
        <v>2926</v>
      </c>
      <c r="H112" s="211">
        <v>20</v>
      </c>
      <c r="I112" s="212"/>
      <c r="J112" s="213">
        <f>ROUND(I112*H112,2)</f>
        <v>0</v>
      </c>
      <c r="K112" s="209" t="s">
        <v>19</v>
      </c>
      <c r="L112" s="47"/>
      <c r="M112" s="214" t="s">
        <v>19</v>
      </c>
      <c r="N112" s="215" t="s">
        <v>40</v>
      </c>
      <c r="O112" s="87"/>
      <c r="P112" s="216">
        <f>O112*H112</f>
        <v>0</v>
      </c>
      <c r="Q112" s="216">
        <v>0</v>
      </c>
      <c r="R112" s="216">
        <f>Q112*H112</f>
        <v>0</v>
      </c>
      <c r="S112" s="216">
        <v>0</v>
      </c>
      <c r="T112" s="217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18" t="s">
        <v>166</v>
      </c>
      <c r="AT112" s="218" t="s">
        <v>161</v>
      </c>
      <c r="AU112" s="218" t="s">
        <v>77</v>
      </c>
      <c r="AY112" s="20" t="s">
        <v>159</v>
      </c>
      <c r="BE112" s="219">
        <f>IF(N112="základní",J112,0)</f>
        <v>0</v>
      </c>
      <c r="BF112" s="219">
        <f>IF(N112="snížená",J112,0)</f>
        <v>0</v>
      </c>
      <c r="BG112" s="219">
        <f>IF(N112="zákl. přenesená",J112,0)</f>
        <v>0</v>
      </c>
      <c r="BH112" s="219">
        <f>IF(N112="sníž. přenesená",J112,0)</f>
        <v>0</v>
      </c>
      <c r="BI112" s="219">
        <f>IF(N112="nulová",J112,0)</f>
        <v>0</v>
      </c>
      <c r="BJ112" s="20" t="s">
        <v>77</v>
      </c>
      <c r="BK112" s="219">
        <f>ROUND(I112*H112,2)</f>
        <v>0</v>
      </c>
      <c r="BL112" s="20" t="s">
        <v>166</v>
      </c>
      <c r="BM112" s="218" t="s">
        <v>407</v>
      </c>
    </row>
    <row r="113" s="2" customFormat="1" ht="16.5" customHeight="1">
      <c r="A113" s="41"/>
      <c r="B113" s="42"/>
      <c r="C113" s="207" t="s">
        <v>309</v>
      </c>
      <c r="D113" s="207" t="s">
        <v>161</v>
      </c>
      <c r="E113" s="208" t="s">
        <v>320</v>
      </c>
      <c r="F113" s="209" t="s">
        <v>2842</v>
      </c>
      <c r="G113" s="210" t="s">
        <v>2992</v>
      </c>
      <c r="H113" s="211">
        <v>1</v>
      </c>
      <c r="I113" s="212"/>
      <c r="J113" s="213">
        <f>ROUND(I113*H113,2)</f>
        <v>0</v>
      </c>
      <c r="K113" s="209" t="s">
        <v>19</v>
      </c>
      <c r="L113" s="47"/>
      <c r="M113" s="214" t="s">
        <v>19</v>
      </c>
      <c r="N113" s="215" t="s">
        <v>40</v>
      </c>
      <c r="O113" s="87"/>
      <c r="P113" s="216">
        <f>O113*H113</f>
        <v>0</v>
      </c>
      <c r="Q113" s="216">
        <v>0</v>
      </c>
      <c r="R113" s="216">
        <f>Q113*H113</f>
        <v>0</v>
      </c>
      <c r="S113" s="216">
        <v>0</v>
      </c>
      <c r="T113" s="217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18" t="s">
        <v>166</v>
      </c>
      <c r="AT113" s="218" t="s">
        <v>161</v>
      </c>
      <c r="AU113" s="218" t="s">
        <v>77</v>
      </c>
      <c r="AY113" s="20" t="s">
        <v>159</v>
      </c>
      <c r="BE113" s="219">
        <f>IF(N113="základní",J113,0)</f>
        <v>0</v>
      </c>
      <c r="BF113" s="219">
        <f>IF(N113="snížená",J113,0)</f>
        <v>0</v>
      </c>
      <c r="BG113" s="219">
        <f>IF(N113="zákl. přenesená",J113,0)</f>
        <v>0</v>
      </c>
      <c r="BH113" s="219">
        <f>IF(N113="sníž. přenesená",J113,0)</f>
        <v>0</v>
      </c>
      <c r="BI113" s="219">
        <f>IF(N113="nulová",J113,0)</f>
        <v>0</v>
      </c>
      <c r="BJ113" s="20" t="s">
        <v>77</v>
      </c>
      <c r="BK113" s="219">
        <f>ROUND(I113*H113,2)</f>
        <v>0</v>
      </c>
      <c r="BL113" s="20" t="s">
        <v>166</v>
      </c>
      <c r="BM113" s="218" t="s">
        <v>421</v>
      </c>
    </row>
    <row r="114" s="2" customFormat="1" ht="16.5" customHeight="1">
      <c r="A114" s="41"/>
      <c r="B114" s="42"/>
      <c r="C114" s="207" t="s">
        <v>315</v>
      </c>
      <c r="D114" s="207" t="s">
        <v>161</v>
      </c>
      <c r="E114" s="208" t="s">
        <v>328</v>
      </c>
      <c r="F114" s="209" t="s">
        <v>3582</v>
      </c>
      <c r="G114" s="210" t="s">
        <v>2992</v>
      </c>
      <c r="H114" s="211">
        <v>1</v>
      </c>
      <c r="I114" s="212"/>
      <c r="J114" s="213">
        <f>ROUND(I114*H114,2)</f>
        <v>0</v>
      </c>
      <c r="K114" s="209" t="s">
        <v>19</v>
      </c>
      <c r="L114" s="47"/>
      <c r="M114" s="214" t="s">
        <v>19</v>
      </c>
      <c r="N114" s="215" t="s">
        <v>40</v>
      </c>
      <c r="O114" s="87"/>
      <c r="P114" s="216">
        <f>O114*H114</f>
        <v>0</v>
      </c>
      <c r="Q114" s="216">
        <v>0</v>
      </c>
      <c r="R114" s="216">
        <f>Q114*H114</f>
        <v>0</v>
      </c>
      <c r="S114" s="216">
        <v>0</v>
      </c>
      <c r="T114" s="217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18" t="s">
        <v>166</v>
      </c>
      <c r="AT114" s="218" t="s">
        <v>161</v>
      </c>
      <c r="AU114" s="218" t="s">
        <v>77</v>
      </c>
      <c r="AY114" s="20" t="s">
        <v>159</v>
      </c>
      <c r="BE114" s="219">
        <f>IF(N114="základní",J114,0)</f>
        <v>0</v>
      </c>
      <c r="BF114" s="219">
        <f>IF(N114="snížená",J114,0)</f>
        <v>0</v>
      </c>
      <c r="BG114" s="219">
        <f>IF(N114="zákl. přenesená",J114,0)</f>
        <v>0</v>
      </c>
      <c r="BH114" s="219">
        <f>IF(N114="sníž. přenesená",J114,0)</f>
        <v>0</v>
      </c>
      <c r="BI114" s="219">
        <f>IF(N114="nulová",J114,0)</f>
        <v>0</v>
      </c>
      <c r="BJ114" s="20" t="s">
        <v>77</v>
      </c>
      <c r="BK114" s="219">
        <f>ROUND(I114*H114,2)</f>
        <v>0</v>
      </c>
      <c r="BL114" s="20" t="s">
        <v>166</v>
      </c>
      <c r="BM114" s="218" t="s">
        <v>432</v>
      </c>
    </row>
    <row r="115" s="2" customFormat="1" ht="16.5" customHeight="1">
      <c r="A115" s="41"/>
      <c r="B115" s="42"/>
      <c r="C115" s="207" t="s">
        <v>320</v>
      </c>
      <c r="D115" s="207" t="s">
        <v>161</v>
      </c>
      <c r="E115" s="208" t="s">
        <v>330</v>
      </c>
      <c r="F115" s="209" t="s">
        <v>3583</v>
      </c>
      <c r="G115" s="210" t="s">
        <v>2992</v>
      </c>
      <c r="H115" s="211">
        <v>1</v>
      </c>
      <c r="I115" s="212"/>
      <c r="J115" s="213">
        <f>ROUND(I115*H115,2)</f>
        <v>0</v>
      </c>
      <c r="K115" s="209" t="s">
        <v>19</v>
      </c>
      <c r="L115" s="47"/>
      <c r="M115" s="214" t="s">
        <v>19</v>
      </c>
      <c r="N115" s="215" t="s">
        <v>40</v>
      </c>
      <c r="O115" s="87"/>
      <c r="P115" s="216">
        <f>O115*H115</f>
        <v>0</v>
      </c>
      <c r="Q115" s="216">
        <v>0</v>
      </c>
      <c r="R115" s="216">
        <f>Q115*H115</f>
        <v>0</v>
      </c>
      <c r="S115" s="216">
        <v>0</v>
      </c>
      <c r="T115" s="217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18" t="s">
        <v>166</v>
      </c>
      <c r="AT115" s="218" t="s">
        <v>161</v>
      </c>
      <c r="AU115" s="218" t="s">
        <v>77</v>
      </c>
      <c r="AY115" s="20" t="s">
        <v>159</v>
      </c>
      <c r="BE115" s="219">
        <f>IF(N115="základní",J115,0)</f>
        <v>0</v>
      </c>
      <c r="BF115" s="219">
        <f>IF(N115="snížená",J115,0)</f>
        <v>0</v>
      </c>
      <c r="BG115" s="219">
        <f>IF(N115="zákl. přenesená",J115,0)</f>
        <v>0</v>
      </c>
      <c r="BH115" s="219">
        <f>IF(N115="sníž. přenesená",J115,0)</f>
        <v>0</v>
      </c>
      <c r="BI115" s="219">
        <f>IF(N115="nulová",J115,0)</f>
        <v>0</v>
      </c>
      <c r="BJ115" s="20" t="s">
        <v>77</v>
      </c>
      <c r="BK115" s="219">
        <f>ROUND(I115*H115,2)</f>
        <v>0</v>
      </c>
      <c r="BL115" s="20" t="s">
        <v>166</v>
      </c>
      <c r="BM115" s="218" t="s">
        <v>441</v>
      </c>
    </row>
    <row r="116" s="12" customFormat="1" ht="25.92" customHeight="1">
      <c r="A116" s="12"/>
      <c r="B116" s="191"/>
      <c r="C116" s="192"/>
      <c r="D116" s="193" t="s">
        <v>68</v>
      </c>
      <c r="E116" s="194" t="s">
        <v>178</v>
      </c>
      <c r="F116" s="194" t="s">
        <v>3584</v>
      </c>
      <c r="G116" s="192"/>
      <c r="H116" s="192"/>
      <c r="I116" s="195"/>
      <c r="J116" s="196">
        <f>BK116</f>
        <v>0</v>
      </c>
      <c r="K116" s="192"/>
      <c r="L116" s="197"/>
      <c r="M116" s="198"/>
      <c r="N116" s="199"/>
      <c r="O116" s="199"/>
      <c r="P116" s="200">
        <f>SUM(P117:P148)</f>
        <v>0</v>
      </c>
      <c r="Q116" s="199"/>
      <c r="R116" s="200">
        <f>SUM(R117:R148)</f>
        <v>0</v>
      </c>
      <c r="S116" s="199"/>
      <c r="T116" s="201">
        <f>SUM(T117:T148)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02" t="s">
        <v>77</v>
      </c>
      <c r="AT116" s="203" t="s">
        <v>68</v>
      </c>
      <c r="AU116" s="203" t="s">
        <v>69</v>
      </c>
      <c r="AY116" s="202" t="s">
        <v>159</v>
      </c>
      <c r="BK116" s="204">
        <f>SUM(BK117:BK148)</f>
        <v>0</v>
      </c>
    </row>
    <row r="117" s="2" customFormat="1" ht="100.5" customHeight="1">
      <c r="A117" s="41"/>
      <c r="B117" s="42"/>
      <c r="C117" s="207" t="s">
        <v>328</v>
      </c>
      <c r="D117" s="207" t="s">
        <v>161</v>
      </c>
      <c r="E117" s="208" t="s">
        <v>333</v>
      </c>
      <c r="F117" s="209" t="s">
        <v>3585</v>
      </c>
      <c r="G117" s="210" t="s">
        <v>2992</v>
      </c>
      <c r="H117" s="211">
        <v>1</v>
      </c>
      <c r="I117" s="212"/>
      <c r="J117" s="213">
        <f>ROUND(I117*H117,2)</f>
        <v>0</v>
      </c>
      <c r="K117" s="209" t="s">
        <v>19</v>
      </c>
      <c r="L117" s="47"/>
      <c r="M117" s="214" t="s">
        <v>19</v>
      </c>
      <c r="N117" s="215" t="s">
        <v>40</v>
      </c>
      <c r="O117" s="87"/>
      <c r="P117" s="216">
        <f>O117*H117</f>
        <v>0</v>
      </c>
      <c r="Q117" s="216">
        <v>0</v>
      </c>
      <c r="R117" s="216">
        <f>Q117*H117</f>
        <v>0</v>
      </c>
      <c r="S117" s="216">
        <v>0</v>
      </c>
      <c r="T117" s="217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18" t="s">
        <v>166</v>
      </c>
      <c r="AT117" s="218" t="s">
        <v>161</v>
      </c>
      <c r="AU117" s="218" t="s">
        <v>77</v>
      </c>
      <c r="AY117" s="20" t="s">
        <v>159</v>
      </c>
      <c r="BE117" s="219">
        <f>IF(N117="základní",J117,0)</f>
        <v>0</v>
      </c>
      <c r="BF117" s="219">
        <f>IF(N117="snížená",J117,0)</f>
        <v>0</v>
      </c>
      <c r="BG117" s="219">
        <f>IF(N117="zákl. přenesená",J117,0)</f>
        <v>0</v>
      </c>
      <c r="BH117" s="219">
        <f>IF(N117="sníž. přenesená",J117,0)</f>
        <v>0</v>
      </c>
      <c r="BI117" s="219">
        <f>IF(N117="nulová",J117,0)</f>
        <v>0</v>
      </c>
      <c r="BJ117" s="20" t="s">
        <v>77</v>
      </c>
      <c r="BK117" s="219">
        <f>ROUND(I117*H117,2)</f>
        <v>0</v>
      </c>
      <c r="BL117" s="20" t="s">
        <v>166</v>
      </c>
      <c r="BM117" s="218" t="s">
        <v>448</v>
      </c>
    </row>
    <row r="118" s="2" customFormat="1">
      <c r="A118" s="41"/>
      <c r="B118" s="42"/>
      <c r="C118" s="43"/>
      <c r="D118" s="227" t="s">
        <v>3560</v>
      </c>
      <c r="E118" s="43"/>
      <c r="F118" s="288" t="s">
        <v>3561</v>
      </c>
      <c r="G118" s="43"/>
      <c r="H118" s="43"/>
      <c r="I118" s="222"/>
      <c r="J118" s="43"/>
      <c r="K118" s="43"/>
      <c r="L118" s="47"/>
      <c r="M118" s="223"/>
      <c r="N118" s="224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3560</v>
      </c>
      <c r="AU118" s="20" t="s">
        <v>77</v>
      </c>
    </row>
    <row r="119" s="2" customFormat="1" ht="16.5" customHeight="1">
      <c r="A119" s="41"/>
      <c r="B119" s="42"/>
      <c r="C119" s="207" t="s">
        <v>330</v>
      </c>
      <c r="D119" s="207" t="s">
        <v>161</v>
      </c>
      <c r="E119" s="208" t="s">
        <v>336</v>
      </c>
      <c r="F119" s="209" t="s">
        <v>3562</v>
      </c>
      <c r="G119" s="210" t="s">
        <v>2992</v>
      </c>
      <c r="H119" s="211">
        <v>1</v>
      </c>
      <c r="I119" s="212"/>
      <c r="J119" s="213">
        <f>ROUND(I119*H119,2)</f>
        <v>0</v>
      </c>
      <c r="K119" s="209" t="s">
        <v>19</v>
      </c>
      <c r="L119" s="47"/>
      <c r="M119" s="214" t="s">
        <v>19</v>
      </c>
      <c r="N119" s="215" t="s">
        <v>40</v>
      </c>
      <c r="O119" s="87"/>
      <c r="P119" s="216">
        <f>O119*H119</f>
        <v>0</v>
      </c>
      <c r="Q119" s="216">
        <v>0</v>
      </c>
      <c r="R119" s="216">
        <f>Q119*H119</f>
        <v>0</v>
      </c>
      <c r="S119" s="216">
        <v>0</v>
      </c>
      <c r="T119" s="217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18" t="s">
        <v>166</v>
      </c>
      <c r="AT119" s="218" t="s">
        <v>161</v>
      </c>
      <c r="AU119" s="218" t="s">
        <v>77</v>
      </c>
      <c r="AY119" s="20" t="s">
        <v>159</v>
      </c>
      <c r="BE119" s="219">
        <f>IF(N119="základní",J119,0)</f>
        <v>0</v>
      </c>
      <c r="BF119" s="219">
        <f>IF(N119="snížená",J119,0)</f>
        <v>0</v>
      </c>
      <c r="BG119" s="219">
        <f>IF(N119="zákl. přenesená",J119,0)</f>
        <v>0</v>
      </c>
      <c r="BH119" s="219">
        <f>IF(N119="sníž. přenesená",J119,0)</f>
        <v>0</v>
      </c>
      <c r="BI119" s="219">
        <f>IF(N119="nulová",J119,0)</f>
        <v>0</v>
      </c>
      <c r="BJ119" s="20" t="s">
        <v>77</v>
      </c>
      <c r="BK119" s="219">
        <f>ROUND(I119*H119,2)</f>
        <v>0</v>
      </c>
      <c r="BL119" s="20" t="s">
        <v>166</v>
      </c>
      <c r="BM119" s="218" t="s">
        <v>462</v>
      </c>
    </row>
    <row r="120" s="2" customFormat="1" ht="16.5" customHeight="1">
      <c r="A120" s="41"/>
      <c r="B120" s="42"/>
      <c r="C120" s="207" t="s">
        <v>333</v>
      </c>
      <c r="D120" s="207" t="s">
        <v>161</v>
      </c>
      <c r="E120" s="208" t="s">
        <v>338</v>
      </c>
      <c r="F120" s="209" t="s">
        <v>3563</v>
      </c>
      <c r="G120" s="210" t="s">
        <v>2992</v>
      </c>
      <c r="H120" s="211">
        <v>2</v>
      </c>
      <c r="I120" s="212"/>
      <c r="J120" s="213">
        <f>ROUND(I120*H120,2)</f>
        <v>0</v>
      </c>
      <c r="K120" s="209" t="s">
        <v>19</v>
      </c>
      <c r="L120" s="47"/>
      <c r="M120" s="214" t="s">
        <v>19</v>
      </c>
      <c r="N120" s="215" t="s">
        <v>40</v>
      </c>
      <c r="O120" s="87"/>
      <c r="P120" s="216">
        <f>O120*H120</f>
        <v>0</v>
      </c>
      <c r="Q120" s="216">
        <v>0</v>
      </c>
      <c r="R120" s="216">
        <f>Q120*H120</f>
        <v>0</v>
      </c>
      <c r="S120" s="216">
        <v>0</v>
      </c>
      <c r="T120" s="217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18" t="s">
        <v>166</v>
      </c>
      <c r="AT120" s="218" t="s">
        <v>161</v>
      </c>
      <c r="AU120" s="218" t="s">
        <v>77</v>
      </c>
      <c r="AY120" s="20" t="s">
        <v>159</v>
      </c>
      <c r="BE120" s="219">
        <f>IF(N120="základní",J120,0)</f>
        <v>0</v>
      </c>
      <c r="BF120" s="219">
        <f>IF(N120="snížená",J120,0)</f>
        <v>0</v>
      </c>
      <c r="BG120" s="219">
        <f>IF(N120="zákl. přenesená",J120,0)</f>
        <v>0</v>
      </c>
      <c r="BH120" s="219">
        <f>IF(N120="sníž. přenesená",J120,0)</f>
        <v>0</v>
      </c>
      <c r="BI120" s="219">
        <f>IF(N120="nulová",J120,0)</f>
        <v>0</v>
      </c>
      <c r="BJ120" s="20" t="s">
        <v>77</v>
      </c>
      <c r="BK120" s="219">
        <f>ROUND(I120*H120,2)</f>
        <v>0</v>
      </c>
      <c r="BL120" s="20" t="s">
        <v>166</v>
      </c>
      <c r="BM120" s="218" t="s">
        <v>474</v>
      </c>
    </row>
    <row r="121" s="2" customFormat="1" ht="16.5" customHeight="1">
      <c r="A121" s="41"/>
      <c r="B121" s="42"/>
      <c r="C121" s="207" t="s">
        <v>336</v>
      </c>
      <c r="D121" s="207" t="s">
        <v>161</v>
      </c>
      <c r="E121" s="208" t="s">
        <v>340</v>
      </c>
      <c r="F121" s="209" t="s">
        <v>3564</v>
      </c>
      <c r="G121" s="210" t="s">
        <v>2992</v>
      </c>
      <c r="H121" s="211">
        <v>2</v>
      </c>
      <c r="I121" s="212"/>
      <c r="J121" s="213">
        <f>ROUND(I121*H121,2)</f>
        <v>0</v>
      </c>
      <c r="K121" s="209" t="s">
        <v>19</v>
      </c>
      <c r="L121" s="47"/>
      <c r="M121" s="214" t="s">
        <v>19</v>
      </c>
      <c r="N121" s="215" t="s">
        <v>40</v>
      </c>
      <c r="O121" s="87"/>
      <c r="P121" s="216">
        <f>O121*H121</f>
        <v>0</v>
      </c>
      <c r="Q121" s="216">
        <v>0</v>
      </c>
      <c r="R121" s="216">
        <f>Q121*H121</f>
        <v>0</v>
      </c>
      <c r="S121" s="216">
        <v>0</v>
      </c>
      <c r="T121" s="217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18" t="s">
        <v>166</v>
      </c>
      <c r="AT121" s="218" t="s">
        <v>161</v>
      </c>
      <c r="AU121" s="218" t="s">
        <v>77</v>
      </c>
      <c r="AY121" s="20" t="s">
        <v>159</v>
      </c>
      <c r="BE121" s="219">
        <f>IF(N121="základní",J121,0)</f>
        <v>0</v>
      </c>
      <c r="BF121" s="219">
        <f>IF(N121="snížená",J121,0)</f>
        <v>0</v>
      </c>
      <c r="BG121" s="219">
        <f>IF(N121="zákl. přenesená",J121,0)</f>
        <v>0</v>
      </c>
      <c r="BH121" s="219">
        <f>IF(N121="sníž. přenesená",J121,0)</f>
        <v>0</v>
      </c>
      <c r="BI121" s="219">
        <f>IF(N121="nulová",J121,0)</f>
        <v>0</v>
      </c>
      <c r="BJ121" s="20" t="s">
        <v>77</v>
      </c>
      <c r="BK121" s="219">
        <f>ROUND(I121*H121,2)</f>
        <v>0</v>
      </c>
      <c r="BL121" s="20" t="s">
        <v>166</v>
      </c>
      <c r="BM121" s="218" t="s">
        <v>488</v>
      </c>
    </row>
    <row r="122" s="2" customFormat="1" ht="16.5" customHeight="1">
      <c r="A122" s="41"/>
      <c r="B122" s="42"/>
      <c r="C122" s="207" t="s">
        <v>338</v>
      </c>
      <c r="D122" s="207" t="s">
        <v>161</v>
      </c>
      <c r="E122" s="208" t="s">
        <v>342</v>
      </c>
      <c r="F122" s="209" t="s">
        <v>3586</v>
      </c>
      <c r="G122" s="210" t="s">
        <v>2992</v>
      </c>
      <c r="H122" s="211">
        <v>1</v>
      </c>
      <c r="I122" s="212"/>
      <c r="J122" s="213">
        <f>ROUND(I122*H122,2)</f>
        <v>0</v>
      </c>
      <c r="K122" s="209" t="s">
        <v>19</v>
      </c>
      <c r="L122" s="47"/>
      <c r="M122" s="214" t="s">
        <v>19</v>
      </c>
      <c r="N122" s="215" t="s">
        <v>40</v>
      </c>
      <c r="O122" s="87"/>
      <c r="P122" s="216">
        <f>O122*H122</f>
        <v>0</v>
      </c>
      <c r="Q122" s="216">
        <v>0</v>
      </c>
      <c r="R122" s="216">
        <f>Q122*H122</f>
        <v>0</v>
      </c>
      <c r="S122" s="216">
        <v>0</v>
      </c>
      <c r="T122" s="217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18" t="s">
        <v>166</v>
      </c>
      <c r="AT122" s="218" t="s">
        <v>161</v>
      </c>
      <c r="AU122" s="218" t="s">
        <v>77</v>
      </c>
      <c r="AY122" s="20" t="s">
        <v>159</v>
      </c>
      <c r="BE122" s="219">
        <f>IF(N122="základní",J122,0)</f>
        <v>0</v>
      </c>
      <c r="BF122" s="219">
        <f>IF(N122="snížená",J122,0)</f>
        <v>0</v>
      </c>
      <c r="BG122" s="219">
        <f>IF(N122="zákl. přenesená",J122,0)</f>
        <v>0</v>
      </c>
      <c r="BH122" s="219">
        <f>IF(N122="sníž. přenesená",J122,0)</f>
        <v>0</v>
      </c>
      <c r="BI122" s="219">
        <f>IF(N122="nulová",J122,0)</f>
        <v>0</v>
      </c>
      <c r="BJ122" s="20" t="s">
        <v>77</v>
      </c>
      <c r="BK122" s="219">
        <f>ROUND(I122*H122,2)</f>
        <v>0</v>
      </c>
      <c r="BL122" s="20" t="s">
        <v>166</v>
      </c>
      <c r="BM122" s="218" t="s">
        <v>500</v>
      </c>
    </row>
    <row r="123" s="2" customFormat="1" ht="16.5" customHeight="1">
      <c r="A123" s="41"/>
      <c r="B123" s="42"/>
      <c r="C123" s="207" t="s">
        <v>340</v>
      </c>
      <c r="D123" s="207" t="s">
        <v>161</v>
      </c>
      <c r="E123" s="208" t="s">
        <v>346</v>
      </c>
      <c r="F123" s="209" t="s">
        <v>3564</v>
      </c>
      <c r="G123" s="210" t="s">
        <v>2992</v>
      </c>
      <c r="H123" s="211">
        <v>1</v>
      </c>
      <c r="I123" s="212"/>
      <c r="J123" s="213">
        <f>ROUND(I123*H123,2)</f>
        <v>0</v>
      </c>
      <c r="K123" s="209" t="s">
        <v>19</v>
      </c>
      <c r="L123" s="47"/>
      <c r="M123" s="214" t="s">
        <v>19</v>
      </c>
      <c r="N123" s="215" t="s">
        <v>40</v>
      </c>
      <c r="O123" s="87"/>
      <c r="P123" s="216">
        <f>O123*H123</f>
        <v>0</v>
      </c>
      <c r="Q123" s="216">
        <v>0</v>
      </c>
      <c r="R123" s="216">
        <f>Q123*H123</f>
        <v>0</v>
      </c>
      <c r="S123" s="216">
        <v>0</v>
      </c>
      <c r="T123" s="217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18" t="s">
        <v>166</v>
      </c>
      <c r="AT123" s="218" t="s">
        <v>161</v>
      </c>
      <c r="AU123" s="218" t="s">
        <v>77</v>
      </c>
      <c r="AY123" s="20" t="s">
        <v>159</v>
      </c>
      <c r="BE123" s="219">
        <f>IF(N123="základní",J123,0)</f>
        <v>0</v>
      </c>
      <c r="BF123" s="219">
        <f>IF(N123="snížená",J123,0)</f>
        <v>0</v>
      </c>
      <c r="BG123" s="219">
        <f>IF(N123="zákl. přenesená",J123,0)</f>
        <v>0</v>
      </c>
      <c r="BH123" s="219">
        <f>IF(N123="sníž. přenesená",J123,0)</f>
        <v>0</v>
      </c>
      <c r="BI123" s="219">
        <f>IF(N123="nulová",J123,0)</f>
        <v>0</v>
      </c>
      <c r="BJ123" s="20" t="s">
        <v>77</v>
      </c>
      <c r="BK123" s="219">
        <f>ROUND(I123*H123,2)</f>
        <v>0</v>
      </c>
      <c r="BL123" s="20" t="s">
        <v>166</v>
      </c>
      <c r="BM123" s="218" t="s">
        <v>511</v>
      </c>
    </row>
    <row r="124" s="2" customFormat="1" ht="16.5" customHeight="1">
      <c r="A124" s="41"/>
      <c r="B124" s="42"/>
      <c r="C124" s="207" t="s">
        <v>342</v>
      </c>
      <c r="D124" s="207" t="s">
        <v>161</v>
      </c>
      <c r="E124" s="208" t="s">
        <v>352</v>
      </c>
      <c r="F124" s="209" t="s">
        <v>3587</v>
      </c>
      <c r="G124" s="210" t="s">
        <v>2992</v>
      </c>
      <c r="H124" s="211">
        <v>1</v>
      </c>
      <c r="I124" s="212"/>
      <c r="J124" s="213">
        <f>ROUND(I124*H124,2)</f>
        <v>0</v>
      </c>
      <c r="K124" s="209" t="s">
        <v>19</v>
      </c>
      <c r="L124" s="47"/>
      <c r="M124" s="214" t="s">
        <v>19</v>
      </c>
      <c r="N124" s="215" t="s">
        <v>40</v>
      </c>
      <c r="O124" s="87"/>
      <c r="P124" s="216">
        <f>O124*H124</f>
        <v>0</v>
      </c>
      <c r="Q124" s="216">
        <v>0</v>
      </c>
      <c r="R124" s="216">
        <f>Q124*H124</f>
        <v>0</v>
      </c>
      <c r="S124" s="216">
        <v>0</v>
      </c>
      <c r="T124" s="217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18" t="s">
        <v>166</v>
      </c>
      <c r="AT124" s="218" t="s">
        <v>161</v>
      </c>
      <c r="AU124" s="218" t="s">
        <v>77</v>
      </c>
      <c r="AY124" s="20" t="s">
        <v>159</v>
      </c>
      <c r="BE124" s="219">
        <f>IF(N124="základní",J124,0)</f>
        <v>0</v>
      </c>
      <c r="BF124" s="219">
        <f>IF(N124="snížená",J124,0)</f>
        <v>0</v>
      </c>
      <c r="BG124" s="219">
        <f>IF(N124="zákl. přenesená",J124,0)</f>
        <v>0</v>
      </c>
      <c r="BH124" s="219">
        <f>IF(N124="sníž. přenesená",J124,0)</f>
        <v>0</v>
      </c>
      <c r="BI124" s="219">
        <f>IF(N124="nulová",J124,0)</f>
        <v>0</v>
      </c>
      <c r="BJ124" s="20" t="s">
        <v>77</v>
      </c>
      <c r="BK124" s="219">
        <f>ROUND(I124*H124,2)</f>
        <v>0</v>
      </c>
      <c r="BL124" s="20" t="s">
        <v>166</v>
      </c>
      <c r="BM124" s="218" t="s">
        <v>520</v>
      </c>
    </row>
    <row r="125" s="2" customFormat="1" ht="16.5" customHeight="1">
      <c r="A125" s="41"/>
      <c r="B125" s="42"/>
      <c r="C125" s="207" t="s">
        <v>346</v>
      </c>
      <c r="D125" s="207" t="s">
        <v>161</v>
      </c>
      <c r="E125" s="208" t="s">
        <v>358</v>
      </c>
      <c r="F125" s="209" t="s">
        <v>3564</v>
      </c>
      <c r="G125" s="210" t="s">
        <v>2992</v>
      </c>
      <c r="H125" s="211">
        <v>1</v>
      </c>
      <c r="I125" s="212"/>
      <c r="J125" s="213">
        <f>ROUND(I125*H125,2)</f>
        <v>0</v>
      </c>
      <c r="K125" s="209" t="s">
        <v>19</v>
      </c>
      <c r="L125" s="47"/>
      <c r="M125" s="214" t="s">
        <v>19</v>
      </c>
      <c r="N125" s="215" t="s">
        <v>40</v>
      </c>
      <c r="O125" s="87"/>
      <c r="P125" s="216">
        <f>O125*H125</f>
        <v>0</v>
      </c>
      <c r="Q125" s="216">
        <v>0</v>
      </c>
      <c r="R125" s="216">
        <f>Q125*H125</f>
        <v>0</v>
      </c>
      <c r="S125" s="216">
        <v>0</v>
      </c>
      <c r="T125" s="217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18" t="s">
        <v>166</v>
      </c>
      <c r="AT125" s="218" t="s">
        <v>161</v>
      </c>
      <c r="AU125" s="218" t="s">
        <v>77</v>
      </c>
      <c r="AY125" s="20" t="s">
        <v>159</v>
      </c>
      <c r="BE125" s="219">
        <f>IF(N125="základní",J125,0)</f>
        <v>0</v>
      </c>
      <c r="BF125" s="219">
        <f>IF(N125="snížená",J125,0)</f>
        <v>0</v>
      </c>
      <c r="BG125" s="219">
        <f>IF(N125="zákl. přenesená",J125,0)</f>
        <v>0</v>
      </c>
      <c r="BH125" s="219">
        <f>IF(N125="sníž. přenesená",J125,0)</f>
        <v>0</v>
      </c>
      <c r="BI125" s="219">
        <f>IF(N125="nulová",J125,0)</f>
        <v>0</v>
      </c>
      <c r="BJ125" s="20" t="s">
        <v>77</v>
      </c>
      <c r="BK125" s="219">
        <f>ROUND(I125*H125,2)</f>
        <v>0</v>
      </c>
      <c r="BL125" s="20" t="s">
        <v>166</v>
      </c>
      <c r="BM125" s="218" t="s">
        <v>529</v>
      </c>
    </row>
    <row r="126" s="2" customFormat="1" ht="16.5" customHeight="1">
      <c r="A126" s="41"/>
      <c r="B126" s="42"/>
      <c r="C126" s="207" t="s">
        <v>352</v>
      </c>
      <c r="D126" s="207" t="s">
        <v>161</v>
      </c>
      <c r="E126" s="208" t="s">
        <v>363</v>
      </c>
      <c r="F126" s="209" t="s">
        <v>3588</v>
      </c>
      <c r="G126" s="210" t="s">
        <v>2992</v>
      </c>
      <c r="H126" s="211">
        <v>1</v>
      </c>
      <c r="I126" s="212"/>
      <c r="J126" s="213">
        <f>ROUND(I126*H126,2)</f>
        <v>0</v>
      </c>
      <c r="K126" s="209" t="s">
        <v>19</v>
      </c>
      <c r="L126" s="47"/>
      <c r="M126" s="214" t="s">
        <v>19</v>
      </c>
      <c r="N126" s="215" t="s">
        <v>40</v>
      </c>
      <c r="O126" s="87"/>
      <c r="P126" s="216">
        <f>O126*H126</f>
        <v>0</v>
      </c>
      <c r="Q126" s="216">
        <v>0</v>
      </c>
      <c r="R126" s="216">
        <f>Q126*H126</f>
        <v>0</v>
      </c>
      <c r="S126" s="216">
        <v>0</v>
      </c>
      <c r="T126" s="217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18" t="s">
        <v>166</v>
      </c>
      <c r="AT126" s="218" t="s">
        <v>161</v>
      </c>
      <c r="AU126" s="218" t="s">
        <v>77</v>
      </c>
      <c r="AY126" s="20" t="s">
        <v>159</v>
      </c>
      <c r="BE126" s="219">
        <f>IF(N126="základní",J126,0)</f>
        <v>0</v>
      </c>
      <c r="BF126" s="219">
        <f>IF(N126="snížená",J126,0)</f>
        <v>0</v>
      </c>
      <c r="BG126" s="219">
        <f>IF(N126="zákl. přenesená",J126,0)</f>
        <v>0</v>
      </c>
      <c r="BH126" s="219">
        <f>IF(N126="sníž. přenesená",J126,0)</f>
        <v>0</v>
      </c>
      <c r="BI126" s="219">
        <f>IF(N126="nulová",J126,0)</f>
        <v>0</v>
      </c>
      <c r="BJ126" s="20" t="s">
        <v>77</v>
      </c>
      <c r="BK126" s="219">
        <f>ROUND(I126*H126,2)</f>
        <v>0</v>
      </c>
      <c r="BL126" s="20" t="s">
        <v>166</v>
      </c>
      <c r="BM126" s="218" t="s">
        <v>542</v>
      </c>
    </row>
    <row r="127" s="2" customFormat="1" ht="16.5" customHeight="1">
      <c r="A127" s="41"/>
      <c r="B127" s="42"/>
      <c r="C127" s="207" t="s">
        <v>358</v>
      </c>
      <c r="D127" s="207" t="s">
        <v>161</v>
      </c>
      <c r="E127" s="208" t="s">
        <v>369</v>
      </c>
      <c r="F127" s="209" t="s">
        <v>3589</v>
      </c>
      <c r="G127" s="210" t="s">
        <v>2992</v>
      </c>
      <c r="H127" s="211">
        <v>1</v>
      </c>
      <c r="I127" s="212"/>
      <c r="J127" s="213">
        <f>ROUND(I127*H127,2)</f>
        <v>0</v>
      </c>
      <c r="K127" s="209" t="s">
        <v>19</v>
      </c>
      <c r="L127" s="47"/>
      <c r="M127" s="214" t="s">
        <v>19</v>
      </c>
      <c r="N127" s="215" t="s">
        <v>40</v>
      </c>
      <c r="O127" s="87"/>
      <c r="P127" s="216">
        <f>O127*H127</f>
        <v>0</v>
      </c>
      <c r="Q127" s="216">
        <v>0</v>
      </c>
      <c r="R127" s="216">
        <f>Q127*H127</f>
        <v>0</v>
      </c>
      <c r="S127" s="216">
        <v>0</v>
      </c>
      <c r="T127" s="217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18" t="s">
        <v>166</v>
      </c>
      <c r="AT127" s="218" t="s">
        <v>161</v>
      </c>
      <c r="AU127" s="218" t="s">
        <v>77</v>
      </c>
      <c r="AY127" s="20" t="s">
        <v>159</v>
      </c>
      <c r="BE127" s="219">
        <f>IF(N127="základní",J127,0)</f>
        <v>0</v>
      </c>
      <c r="BF127" s="219">
        <f>IF(N127="snížená",J127,0)</f>
        <v>0</v>
      </c>
      <c r="BG127" s="219">
        <f>IF(N127="zákl. přenesená",J127,0)</f>
        <v>0</v>
      </c>
      <c r="BH127" s="219">
        <f>IF(N127="sníž. přenesená",J127,0)</f>
        <v>0</v>
      </c>
      <c r="BI127" s="219">
        <f>IF(N127="nulová",J127,0)</f>
        <v>0</v>
      </c>
      <c r="BJ127" s="20" t="s">
        <v>77</v>
      </c>
      <c r="BK127" s="219">
        <f>ROUND(I127*H127,2)</f>
        <v>0</v>
      </c>
      <c r="BL127" s="20" t="s">
        <v>166</v>
      </c>
      <c r="BM127" s="218" t="s">
        <v>553</v>
      </c>
    </row>
    <row r="128" s="2" customFormat="1" ht="16.5" customHeight="1">
      <c r="A128" s="41"/>
      <c r="B128" s="42"/>
      <c r="C128" s="207" t="s">
        <v>363</v>
      </c>
      <c r="D128" s="207" t="s">
        <v>161</v>
      </c>
      <c r="E128" s="208" t="s">
        <v>386</v>
      </c>
      <c r="F128" s="209" t="s">
        <v>3567</v>
      </c>
      <c r="G128" s="210" t="s">
        <v>197</v>
      </c>
      <c r="H128" s="211">
        <v>82</v>
      </c>
      <c r="I128" s="212"/>
      <c r="J128" s="213">
        <f>ROUND(I128*H128,2)</f>
        <v>0</v>
      </c>
      <c r="K128" s="209" t="s">
        <v>19</v>
      </c>
      <c r="L128" s="47"/>
      <c r="M128" s="214" t="s">
        <v>19</v>
      </c>
      <c r="N128" s="215" t="s">
        <v>40</v>
      </c>
      <c r="O128" s="87"/>
      <c r="P128" s="216">
        <f>O128*H128</f>
        <v>0</v>
      </c>
      <c r="Q128" s="216">
        <v>0</v>
      </c>
      <c r="R128" s="216">
        <f>Q128*H128</f>
        <v>0</v>
      </c>
      <c r="S128" s="216">
        <v>0</v>
      </c>
      <c r="T128" s="217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18" t="s">
        <v>166</v>
      </c>
      <c r="AT128" s="218" t="s">
        <v>161</v>
      </c>
      <c r="AU128" s="218" t="s">
        <v>77</v>
      </c>
      <c r="AY128" s="20" t="s">
        <v>159</v>
      </c>
      <c r="BE128" s="219">
        <f>IF(N128="základní",J128,0)</f>
        <v>0</v>
      </c>
      <c r="BF128" s="219">
        <f>IF(N128="snížená",J128,0)</f>
        <v>0</v>
      </c>
      <c r="BG128" s="219">
        <f>IF(N128="zákl. přenesená",J128,0)</f>
        <v>0</v>
      </c>
      <c r="BH128" s="219">
        <f>IF(N128="sníž. přenesená",J128,0)</f>
        <v>0</v>
      </c>
      <c r="BI128" s="219">
        <f>IF(N128="nulová",J128,0)</f>
        <v>0</v>
      </c>
      <c r="BJ128" s="20" t="s">
        <v>77</v>
      </c>
      <c r="BK128" s="219">
        <f>ROUND(I128*H128,2)</f>
        <v>0</v>
      </c>
      <c r="BL128" s="20" t="s">
        <v>166</v>
      </c>
      <c r="BM128" s="218" t="s">
        <v>569</v>
      </c>
    </row>
    <row r="129" s="2" customFormat="1" ht="16.5" customHeight="1">
      <c r="A129" s="41"/>
      <c r="B129" s="42"/>
      <c r="C129" s="207" t="s">
        <v>369</v>
      </c>
      <c r="D129" s="207" t="s">
        <v>161</v>
      </c>
      <c r="E129" s="208" t="s">
        <v>392</v>
      </c>
      <c r="F129" s="209" t="s">
        <v>3568</v>
      </c>
      <c r="G129" s="210" t="s">
        <v>197</v>
      </c>
      <c r="H129" s="211">
        <v>40</v>
      </c>
      <c r="I129" s="212"/>
      <c r="J129" s="213">
        <f>ROUND(I129*H129,2)</f>
        <v>0</v>
      </c>
      <c r="K129" s="209" t="s">
        <v>19</v>
      </c>
      <c r="L129" s="47"/>
      <c r="M129" s="214" t="s">
        <v>19</v>
      </c>
      <c r="N129" s="215" t="s">
        <v>40</v>
      </c>
      <c r="O129" s="87"/>
      <c r="P129" s="216">
        <f>O129*H129</f>
        <v>0</v>
      </c>
      <c r="Q129" s="216">
        <v>0</v>
      </c>
      <c r="R129" s="216">
        <f>Q129*H129</f>
        <v>0</v>
      </c>
      <c r="S129" s="216">
        <v>0</v>
      </c>
      <c r="T129" s="217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18" t="s">
        <v>166</v>
      </c>
      <c r="AT129" s="218" t="s">
        <v>161</v>
      </c>
      <c r="AU129" s="218" t="s">
        <v>77</v>
      </c>
      <c r="AY129" s="20" t="s">
        <v>159</v>
      </c>
      <c r="BE129" s="219">
        <f>IF(N129="základní",J129,0)</f>
        <v>0</v>
      </c>
      <c r="BF129" s="219">
        <f>IF(N129="snížená",J129,0)</f>
        <v>0</v>
      </c>
      <c r="BG129" s="219">
        <f>IF(N129="zákl. přenesená",J129,0)</f>
        <v>0</v>
      </c>
      <c r="BH129" s="219">
        <f>IF(N129="sníž. přenesená",J129,0)</f>
        <v>0</v>
      </c>
      <c r="BI129" s="219">
        <f>IF(N129="nulová",J129,0)</f>
        <v>0</v>
      </c>
      <c r="BJ129" s="20" t="s">
        <v>77</v>
      </c>
      <c r="BK129" s="219">
        <f>ROUND(I129*H129,2)</f>
        <v>0</v>
      </c>
      <c r="BL129" s="20" t="s">
        <v>166</v>
      </c>
      <c r="BM129" s="218" t="s">
        <v>596</v>
      </c>
    </row>
    <row r="130" s="2" customFormat="1" ht="16.5" customHeight="1">
      <c r="A130" s="41"/>
      <c r="B130" s="42"/>
      <c r="C130" s="207" t="s">
        <v>375</v>
      </c>
      <c r="D130" s="207" t="s">
        <v>161</v>
      </c>
      <c r="E130" s="208" t="s">
        <v>397</v>
      </c>
      <c r="F130" s="209" t="s">
        <v>3590</v>
      </c>
      <c r="G130" s="210" t="s">
        <v>197</v>
      </c>
      <c r="H130" s="211">
        <v>28</v>
      </c>
      <c r="I130" s="212"/>
      <c r="J130" s="213">
        <f>ROUND(I130*H130,2)</f>
        <v>0</v>
      </c>
      <c r="K130" s="209" t="s">
        <v>19</v>
      </c>
      <c r="L130" s="47"/>
      <c r="M130" s="214" t="s">
        <v>19</v>
      </c>
      <c r="N130" s="215" t="s">
        <v>40</v>
      </c>
      <c r="O130" s="87"/>
      <c r="P130" s="216">
        <f>O130*H130</f>
        <v>0</v>
      </c>
      <c r="Q130" s="216">
        <v>0</v>
      </c>
      <c r="R130" s="216">
        <f>Q130*H130</f>
        <v>0</v>
      </c>
      <c r="S130" s="216">
        <v>0</v>
      </c>
      <c r="T130" s="217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18" t="s">
        <v>166</v>
      </c>
      <c r="AT130" s="218" t="s">
        <v>161</v>
      </c>
      <c r="AU130" s="218" t="s">
        <v>77</v>
      </c>
      <c r="AY130" s="20" t="s">
        <v>159</v>
      </c>
      <c r="BE130" s="219">
        <f>IF(N130="základní",J130,0)</f>
        <v>0</v>
      </c>
      <c r="BF130" s="219">
        <f>IF(N130="snížená",J130,0)</f>
        <v>0</v>
      </c>
      <c r="BG130" s="219">
        <f>IF(N130="zákl. přenesená",J130,0)</f>
        <v>0</v>
      </c>
      <c r="BH130" s="219">
        <f>IF(N130="sníž. přenesená",J130,0)</f>
        <v>0</v>
      </c>
      <c r="BI130" s="219">
        <f>IF(N130="nulová",J130,0)</f>
        <v>0</v>
      </c>
      <c r="BJ130" s="20" t="s">
        <v>77</v>
      </c>
      <c r="BK130" s="219">
        <f>ROUND(I130*H130,2)</f>
        <v>0</v>
      </c>
      <c r="BL130" s="20" t="s">
        <v>166</v>
      </c>
      <c r="BM130" s="218" t="s">
        <v>607</v>
      </c>
    </row>
    <row r="131" s="2" customFormat="1" ht="16.5" customHeight="1">
      <c r="A131" s="41"/>
      <c r="B131" s="42"/>
      <c r="C131" s="207" t="s">
        <v>380</v>
      </c>
      <c r="D131" s="207" t="s">
        <v>161</v>
      </c>
      <c r="E131" s="208" t="s">
        <v>402</v>
      </c>
      <c r="F131" s="209" t="s">
        <v>3591</v>
      </c>
      <c r="G131" s="210" t="s">
        <v>197</v>
      </c>
      <c r="H131" s="211">
        <v>48</v>
      </c>
      <c r="I131" s="212"/>
      <c r="J131" s="213">
        <f>ROUND(I131*H131,2)</f>
        <v>0</v>
      </c>
      <c r="K131" s="209" t="s">
        <v>19</v>
      </c>
      <c r="L131" s="47"/>
      <c r="M131" s="214" t="s">
        <v>19</v>
      </c>
      <c r="N131" s="215" t="s">
        <v>40</v>
      </c>
      <c r="O131" s="87"/>
      <c r="P131" s="216">
        <f>O131*H131</f>
        <v>0</v>
      </c>
      <c r="Q131" s="216">
        <v>0</v>
      </c>
      <c r="R131" s="216">
        <f>Q131*H131</f>
        <v>0</v>
      </c>
      <c r="S131" s="216">
        <v>0</v>
      </c>
      <c r="T131" s="217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18" t="s">
        <v>166</v>
      </c>
      <c r="AT131" s="218" t="s">
        <v>161</v>
      </c>
      <c r="AU131" s="218" t="s">
        <v>77</v>
      </c>
      <c r="AY131" s="20" t="s">
        <v>159</v>
      </c>
      <c r="BE131" s="219">
        <f>IF(N131="základní",J131,0)</f>
        <v>0</v>
      </c>
      <c r="BF131" s="219">
        <f>IF(N131="snížená",J131,0)</f>
        <v>0</v>
      </c>
      <c r="BG131" s="219">
        <f>IF(N131="zákl. přenesená",J131,0)</f>
        <v>0</v>
      </c>
      <c r="BH131" s="219">
        <f>IF(N131="sníž. přenesená",J131,0)</f>
        <v>0</v>
      </c>
      <c r="BI131" s="219">
        <f>IF(N131="nulová",J131,0)</f>
        <v>0</v>
      </c>
      <c r="BJ131" s="20" t="s">
        <v>77</v>
      </c>
      <c r="BK131" s="219">
        <f>ROUND(I131*H131,2)</f>
        <v>0</v>
      </c>
      <c r="BL131" s="20" t="s">
        <v>166</v>
      </c>
      <c r="BM131" s="218" t="s">
        <v>619</v>
      </c>
    </row>
    <row r="132" s="2" customFormat="1" ht="16.5" customHeight="1">
      <c r="A132" s="41"/>
      <c r="B132" s="42"/>
      <c r="C132" s="207" t="s">
        <v>386</v>
      </c>
      <c r="D132" s="207" t="s">
        <v>161</v>
      </c>
      <c r="E132" s="208" t="s">
        <v>407</v>
      </c>
      <c r="F132" s="209" t="s">
        <v>3592</v>
      </c>
      <c r="G132" s="210" t="s">
        <v>197</v>
      </c>
      <c r="H132" s="211">
        <v>4</v>
      </c>
      <c r="I132" s="212"/>
      <c r="J132" s="213">
        <f>ROUND(I132*H132,2)</f>
        <v>0</v>
      </c>
      <c r="K132" s="209" t="s">
        <v>19</v>
      </c>
      <c r="L132" s="47"/>
      <c r="M132" s="214" t="s">
        <v>19</v>
      </c>
      <c r="N132" s="215" t="s">
        <v>40</v>
      </c>
      <c r="O132" s="87"/>
      <c r="P132" s="216">
        <f>O132*H132</f>
        <v>0</v>
      </c>
      <c r="Q132" s="216">
        <v>0</v>
      </c>
      <c r="R132" s="216">
        <f>Q132*H132</f>
        <v>0</v>
      </c>
      <c r="S132" s="216">
        <v>0</v>
      </c>
      <c r="T132" s="217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18" t="s">
        <v>166</v>
      </c>
      <c r="AT132" s="218" t="s">
        <v>161</v>
      </c>
      <c r="AU132" s="218" t="s">
        <v>77</v>
      </c>
      <c r="AY132" s="20" t="s">
        <v>159</v>
      </c>
      <c r="BE132" s="219">
        <f>IF(N132="základní",J132,0)</f>
        <v>0</v>
      </c>
      <c r="BF132" s="219">
        <f>IF(N132="snížená",J132,0)</f>
        <v>0</v>
      </c>
      <c r="BG132" s="219">
        <f>IF(N132="zákl. přenesená",J132,0)</f>
        <v>0</v>
      </c>
      <c r="BH132" s="219">
        <f>IF(N132="sníž. přenesená",J132,0)</f>
        <v>0</v>
      </c>
      <c r="BI132" s="219">
        <f>IF(N132="nulová",J132,0)</f>
        <v>0</v>
      </c>
      <c r="BJ132" s="20" t="s">
        <v>77</v>
      </c>
      <c r="BK132" s="219">
        <f>ROUND(I132*H132,2)</f>
        <v>0</v>
      </c>
      <c r="BL132" s="20" t="s">
        <v>166</v>
      </c>
      <c r="BM132" s="218" t="s">
        <v>658</v>
      </c>
    </row>
    <row r="133" s="2" customFormat="1" ht="16.5" customHeight="1">
      <c r="A133" s="41"/>
      <c r="B133" s="42"/>
      <c r="C133" s="207" t="s">
        <v>392</v>
      </c>
      <c r="D133" s="207" t="s">
        <v>161</v>
      </c>
      <c r="E133" s="208" t="s">
        <v>413</v>
      </c>
      <c r="F133" s="209" t="s">
        <v>3570</v>
      </c>
      <c r="G133" s="210" t="s">
        <v>197</v>
      </c>
      <c r="H133" s="211">
        <v>32</v>
      </c>
      <c r="I133" s="212"/>
      <c r="J133" s="213">
        <f>ROUND(I133*H133,2)</f>
        <v>0</v>
      </c>
      <c r="K133" s="209" t="s">
        <v>19</v>
      </c>
      <c r="L133" s="47"/>
      <c r="M133" s="214" t="s">
        <v>19</v>
      </c>
      <c r="N133" s="215" t="s">
        <v>40</v>
      </c>
      <c r="O133" s="87"/>
      <c r="P133" s="216">
        <f>O133*H133</f>
        <v>0</v>
      </c>
      <c r="Q133" s="216">
        <v>0</v>
      </c>
      <c r="R133" s="216">
        <f>Q133*H133</f>
        <v>0</v>
      </c>
      <c r="S133" s="216">
        <v>0</v>
      </c>
      <c r="T133" s="217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18" t="s">
        <v>166</v>
      </c>
      <c r="AT133" s="218" t="s">
        <v>161</v>
      </c>
      <c r="AU133" s="218" t="s">
        <v>77</v>
      </c>
      <c r="AY133" s="20" t="s">
        <v>159</v>
      </c>
      <c r="BE133" s="219">
        <f>IF(N133="základní",J133,0)</f>
        <v>0</v>
      </c>
      <c r="BF133" s="219">
        <f>IF(N133="snížená",J133,0)</f>
        <v>0</v>
      </c>
      <c r="BG133" s="219">
        <f>IF(N133="zákl. přenesená",J133,0)</f>
        <v>0</v>
      </c>
      <c r="BH133" s="219">
        <f>IF(N133="sníž. přenesená",J133,0)</f>
        <v>0</v>
      </c>
      <c r="BI133" s="219">
        <f>IF(N133="nulová",J133,0)</f>
        <v>0</v>
      </c>
      <c r="BJ133" s="20" t="s">
        <v>77</v>
      </c>
      <c r="BK133" s="219">
        <f>ROUND(I133*H133,2)</f>
        <v>0</v>
      </c>
      <c r="BL133" s="20" t="s">
        <v>166</v>
      </c>
      <c r="BM133" s="218" t="s">
        <v>668</v>
      </c>
    </row>
    <row r="134" s="2" customFormat="1" ht="16.5" customHeight="1">
      <c r="A134" s="41"/>
      <c r="B134" s="42"/>
      <c r="C134" s="207" t="s">
        <v>397</v>
      </c>
      <c r="D134" s="207" t="s">
        <v>161</v>
      </c>
      <c r="E134" s="208" t="s">
        <v>421</v>
      </c>
      <c r="F134" s="209" t="s">
        <v>3571</v>
      </c>
      <c r="G134" s="210" t="s">
        <v>2992</v>
      </c>
      <c r="H134" s="211">
        <v>1</v>
      </c>
      <c r="I134" s="212"/>
      <c r="J134" s="213">
        <f>ROUND(I134*H134,2)</f>
        <v>0</v>
      </c>
      <c r="K134" s="209" t="s">
        <v>19</v>
      </c>
      <c r="L134" s="47"/>
      <c r="M134" s="214" t="s">
        <v>19</v>
      </c>
      <c r="N134" s="215" t="s">
        <v>40</v>
      </c>
      <c r="O134" s="87"/>
      <c r="P134" s="216">
        <f>O134*H134</f>
        <v>0</v>
      </c>
      <c r="Q134" s="216">
        <v>0</v>
      </c>
      <c r="R134" s="216">
        <f>Q134*H134</f>
        <v>0</v>
      </c>
      <c r="S134" s="216">
        <v>0</v>
      </c>
      <c r="T134" s="217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18" t="s">
        <v>166</v>
      </c>
      <c r="AT134" s="218" t="s">
        <v>161</v>
      </c>
      <c r="AU134" s="218" t="s">
        <v>77</v>
      </c>
      <c r="AY134" s="20" t="s">
        <v>159</v>
      </c>
      <c r="BE134" s="219">
        <f>IF(N134="základní",J134,0)</f>
        <v>0</v>
      </c>
      <c r="BF134" s="219">
        <f>IF(N134="snížená",J134,0)</f>
        <v>0</v>
      </c>
      <c r="BG134" s="219">
        <f>IF(N134="zákl. přenesená",J134,0)</f>
        <v>0</v>
      </c>
      <c r="BH134" s="219">
        <f>IF(N134="sníž. přenesená",J134,0)</f>
        <v>0</v>
      </c>
      <c r="BI134" s="219">
        <f>IF(N134="nulová",J134,0)</f>
        <v>0</v>
      </c>
      <c r="BJ134" s="20" t="s">
        <v>77</v>
      </c>
      <c r="BK134" s="219">
        <f>ROUND(I134*H134,2)</f>
        <v>0</v>
      </c>
      <c r="BL134" s="20" t="s">
        <v>166</v>
      </c>
      <c r="BM134" s="218" t="s">
        <v>680</v>
      </c>
    </row>
    <row r="135" s="2" customFormat="1" ht="33" customHeight="1">
      <c r="A135" s="41"/>
      <c r="B135" s="42"/>
      <c r="C135" s="207" t="s">
        <v>402</v>
      </c>
      <c r="D135" s="207" t="s">
        <v>161</v>
      </c>
      <c r="E135" s="208" t="s">
        <v>428</v>
      </c>
      <c r="F135" s="209" t="s">
        <v>3572</v>
      </c>
      <c r="G135" s="210" t="s">
        <v>197</v>
      </c>
      <c r="H135" s="211">
        <v>234</v>
      </c>
      <c r="I135" s="212"/>
      <c r="J135" s="213">
        <f>ROUND(I135*H135,2)</f>
        <v>0</v>
      </c>
      <c r="K135" s="209" t="s">
        <v>19</v>
      </c>
      <c r="L135" s="47"/>
      <c r="M135" s="214" t="s">
        <v>19</v>
      </c>
      <c r="N135" s="215" t="s">
        <v>40</v>
      </c>
      <c r="O135" s="87"/>
      <c r="P135" s="216">
        <f>O135*H135</f>
        <v>0</v>
      </c>
      <c r="Q135" s="216">
        <v>0</v>
      </c>
      <c r="R135" s="216">
        <f>Q135*H135</f>
        <v>0</v>
      </c>
      <c r="S135" s="216">
        <v>0</v>
      </c>
      <c r="T135" s="217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18" t="s">
        <v>166</v>
      </c>
      <c r="AT135" s="218" t="s">
        <v>161</v>
      </c>
      <c r="AU135" s="218" t="s">
        <v>77</v>
      </c>
      <c r="AY135" s="20" t="s">
        <v>159</v>
      </c>
      <c r="BE135" s="219">
        <f>IF(N135="základní",J135,0)</f>
        <v>0</v>
      </c>
      <c r="BF135" s="219">
        <f>IF(N135="snížená",J135,0)</f>
        <v>0</v>
      </c>
      <c r="BG135" s="219">
        <f>IF(N135="zákl. přenesená",J135,0)</f>
        <v>0</v>
      </c>
      <c r="BH135" s="219">
        <f>IF(N135="sníž. přenesená",J135,0)</f>
        <v>0</v>
      </c>
      <c r="BI135" s="219">
        <f>IF(N135="nulová",J135,0)</f>
        <v>0</v>
      </c>
      <c r="BJ135" s="20" t="s">
        <v>77</v>
      </c>
      <c r="BK135" s="219">
        <f>ROUND(I135*H135,2)</f>
        <v>0</v>
      </c>
      <c r="BL135" s="20" t="s">
        <v>166</v>
      </c>
      <c r="BM135" s="218" t="s">
        <v>693</v>
      </c>
    </row>
    <row r="136" s="2" customFormat="1" ht="16.5" customHeight="1">
      <c r="A136" s="41"/>
      <c r="B136" s="42"/>
      <c r="C136" s="207" t="s">
        <v>407</v>
      </c>
      <c r="D136" s="207" t="s">
        <v>161</v>
      </c>
      <c r="E136" s="208" t="s">
        <v>432</v>
      </c>
      <c r="F136" s="209" t="s">
        <v>3573</v>
      </c>
      <c r="G136" s="210" t="s">
        <v>2992</v>
      </c>
      <c r="H136" s="211">
        <v>1</v>
      </c>
      <c r="I136" s="212"/>
      <c r="J136" s="213">
        <f>ROUND(I136*H136,2)</f>
        <v>0</v>
      </c>
      <c r="K136" s="209" t="s">
        <v>19</v>
      </c>
      <c r="L136" s="47"/>
      <c r="M136" s="214" t="s">
        <v>19</v>
      </c>
      <c r="N136" s="215" t="s">
        <v>40</v>
      </c>
      <c r="O136" s="87"/>
      <c r="P136" s="216">
        <f>O136*H136</f>
        <v>0</v>
      </c>
      <c r="Q136" s="216">
        <v>0</v>
      </c>
      <c r="R136" s="216">
        <f>Q136*H136</f>
        <v>0</v>
      </c>
      <c r="S136" s="216">
        <v>0</v>
      </c>
      <c r="T136" s="217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18" t="s">
        <v>166</v>
      </c>
      <c r="AT136" s="218" t="s">
        <v>161</v>
      </c>
      <c r="AU136" s="218" t="s">
        <v>77</v>
      </c>
      <c r="AY136" s="20" t="s">
        <v>159</v>
      </c>
      <c r="BE136" s="219">
        <f>IF(N136="základní",J136,0)</f>
        <v>0</v>
      </c>
      <c r="BF136" s="219">
        <f>IF(N136="snížená",J136,0)</f>
        <v>0</v>
      </c>
      <c r="BG136" s="219">
        <f>IF(N136="zákl. přenesená",J136,0)</f>
        <v>0</v>
      </c>
      <c r="BH136" s="219">
        <f>IF(N136="sníž. přenesená",J136,0)</f>
        <v>0</v>
      </c>
      <c r="BI136" s="219">
        <f>IF(N136="nulová",J136,0)</f>
        <v>0</v>
      </c>
      <c r="BJ136" s="20" t="s">
        <v>77</v>
      </c>
      <c r="BK136" s="219">
        <f>ROUND(I136*H136,2)</f>
        <v>0</v>
      </c>
      <c r="BL136" s="20" t="s">
        <v>166</v>
      </c>
      <c r="BM136" s="218" t="s">
        <v>704</v>
      </c>
    </row>
    <row r="137" s="2" customFormat="1" ht="16.5" customHeight="1">
      <c r="A137" s="41"/>
      <c r="B137" s="42"/>
      <c r="C137" s="207" t="s">
        <v>413</v>
      </c>
      <c r="D137" s="207" t="s">
        <v>161</v>
      </c>
      <c r="E137" s="208" t="s">
        <v>437</v>
      </c>
      <c r="F137" s="209" t="s">
        <v>3574</v>
      </c>
      <c r="G137" s="210" t="s">
        <v>197</v>
      </c>
      <c r="H137" s="211">
        <v>3</v>
      </c>
      <c r="I137" s="212"/>
      <c r="J137" s="213">
        <f>ROUND(I137*H137,2)</f>
        <v>0</v>
      </c>
      <c r="K137" s="209" t="s">
        <v>19</v>
      </c>
      <c r="L137" s="47"/>
      <c r="M137" s="214" t="s">
        <v>19</v>
      </c>
      <c r="N137" s="215" t="s">
        <v>40</v>
      </c>
      <c r="O137" s="87"/>
      <c r="P137" s="216">
        <f>O137*H137</f>
        <v>0</v>
      </c>
      <c r="Q137" s="216">
        <v>0</v>
      </c>
      <c r="R137" s="216">
        <f>Q137*H137</f>
        <v>0</v>
      </c>
      <c r="S137" s="216">
        <v>0</v>
      </c>
      <c r="T137" s="217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18" t="s">
        <v>166</v>
      </c>
      <c r="AT137" s="218" t="s">
        <v>161</v>
      </c>
      <c r="AU137" s="218" t="s">
        <v>77</v>
      </c>
      <c r="AY137" s="20" t="s">
        <v>159</v>
      </c>
      <c r="BE137" s="219">
        <f>IF(N137="základní",J137,0)</f>
        <v>0</v>
      </c>
      <c r="BF137" s="219">
        <f>IF(N137="snížená",J137,0)</f>
        <v>0</v>
      </c>
      <c r="BG137" s="219">
        <f>IF(N137="zákl. přenesená",J137,0)</f>
        <v>0</v>
      </c>
      <c r="BH137" s="219">
        <f>IF(N137="sníž. přenesená",J137,0)</f>
        <v>0</v>
      </c>
      <c r="BI137" s="219">
        <f>IF(N137="nulová",J137,0)</f>
        <v>0</v>
      </c>
      <c r="BJ137" s="20" t="s">
        <v>77</v>
      </c>
      <c r="BK137" s="219">
        <f>ROUND(I137*H137,2)</f>
        <v>0</v>
      </c>
      <c r="BL137" s="20" t="s">
        <v>166</v>
      </c>
      <c r="BM137" s="218" t="s">
        <v>101</v>
      </c>
    </row>
    <row r="138" s="2" customFormat="1" ht="16.5" customHeight="1">
      <c r="A138" s="41"/>
      <c r="B138" s="42"/>
      <c r="C138" s="207" t="s">
        <v>421</v>
      </c>
      <c r="D138" s="207" t="s">
        <v>161</v>
      </c>
      <c r="E138" s="208" t="s">
        <v>441</v>
      </c>
      <c r="F138" s="209" t="s">
        <v>3575</v>
      </c>
      <c r="G138" s="210" t="s">
        <v>2992</v>
      </c>
      <c r="H138" s="211">
        <v>1</v>
      </c>
      <c r="I138" s="212"/>
      <c r="J138" s="213">
        <f>ROUND(I138*H138,2)</f>
        <v>0</v>
      </c>
      <c r="K138" s="209" t="s">
        <v>19</v>
      </c>
      <c r="L138" s="47"/>
      <c r="M138" s="214" t="s">
        <v>19</v>
      </c>
      <c r="N138" s="215" t="s">
        <v>40</v>
      </c>
      <c r="O138" s="87"/>
      <c r="P138" s="216">
        <f>O138*H138</f>
        <v>0</v>
      </c>
      <c r="Q138" s="216">
        <v>0</v>
      </c>
      <c r="R138" s="216">
        <f>Q138*H138</f>
        <v>0</v>
      </c>
      <c r="S138" s="216">
        <v>0</v>
      </c>
      <c r="T138" s="217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18" t="s">
        <v>166</v>
      </c>
      <c r="AT138" s="218" t="s">
        <v>161</v>
      </c>
      <c r="AU138" s="218" t="s">
        <v>77</v>
      </c>
      <c r="AY138" s="20" t="s">
        <v>159</v>
      </c>
      <c r="BE138" s="219">
        <f>IF(N138="základní",J138,0)</f>
        <v>0</v>
      </c>
      <c r="BF138" s="219">
        <f>IF(N138="snížená",J138,0)</f>
        <v>0</v>
      </c>
      <c r="BG138" s="219">
        <f>IF(N138="zákl. přenesená",J138,0)</f>
        <v>0</v>
      </c>
      <c r="BH138" s="219">
        <f>IF(N138="sníž. přenesená",J138,0)</f>
        <v>0</v>
      </c>
      <c r="BI138" s="219">
        <f>IF(N138="nulová",J138,0)</f>
        <v>0</v>
      </c>
      <c r="BJ138" s="20" t="s">
        <v>77</v>
      </c>
      <c r="BK138" s="219">
        <f>ROUND(I138*H138,2)</f>
        <v>0</v>
      </c>
      <c r="BL138" s="20" t="s">
        <v>166</v>
      </c>
      <c r="BM138" s="218" t="s">
        <v>725</v>
      </c>
    </row>
    <row r="139" s="2" customFormat="1" ht="16.5" customHeight="1">
      <c r="A139" s="41"/>
      <c r="B139" s="42"/>
      <c r="C139" s="207" t="s">
        <v>428</v>
      </c>
      <c r="D139" s="207" t="s">
        <v>161</v>
      </c>
      <c r="E139" s="208" t="s">
        <v>444</v>
      </c>
      <c r="F139" s="209" t="s">
        <v>3576</v>
      </c>
      <c r="G139" s="210" t="s">
        <v>2992</v>
      </c>
      <c r="H139" s="211">
        <v>1</v>
      </c>
      <c r="I139" s="212"/>
      <c r="J139" s="213">
        <f>ROUND(I139*H139,2)</f>
        <v>0</v>
      </c>
      <c r="K139" s="209" t="s">
        <v>19</v>
      </c>
      <c r="L139" s="47"/>
      <c r="M139" s="214" t="s">
        <v>19</v>
      </c>
      <c r="N139" s="215" t="s">
        <v>40</v>
      </c>
      <c r="O139" s="87"/>
      <c r="P139" s="216">
        <f>O139*H139</f>
        <v>0</v>
      </c>
      <c r="Q139" s="216">
        <v>0</v>
      </c>
      <c r="R139" s="216">
        <f>Q139*H139</f>
        <v>0</v>
      </c>
      <c r="S139" s="216">
        <v>0</v>
      </c>
      <c r="T139" s="217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18" t="s">
        <v>166</v>
      </c>
      <c r="AT139" s="218" t="s">
        <v>161</v>
      </c>
      <c r="AU139" s="218" t="s">
        <v>77</v>
      </c>
      <c r="AY139" s="20" t="s">
        <v>159</v>
      </c>
      <c r="BE139" s="219">
        <f>IF(N139="základní",J139,0)</f>
        <v>0</v>
      </c>
      <c r="BF139" s="219">
        <f>IF(N139="snížená",J139,0)</f>
        <v>0</v>
      </c>
      <c r="BG139" s="219">
        <f>IF(N139="zákl. přenesená",J139,0)</f>
        <v>0</v>
      </c>
      <c r="BH139" s="219">
        <f>IF(N139="sníž. přenesená",J139,0)</f>
        <v>0</v>
      </c>
      <c r="BI139" s="219">
        <f>IF(N139="nulová",J139,0)</f>
        <v>0</v>
      </c>
      <c r="BJ139" s="20" t="s">
        <v>77</v>
      </c>
      <c r="BK139" s="219">
        <f>ROUND(I139*H139,2)</f>
        <v>0</v>
      </c>
      <c r="BL139" s="20" t="s">
        <v>166</v>
      </c>
      <c r="BM139" s="218" t="s">
        <v>744</v>
      </c>
    </row>
    <row r="140" s="2" customFormat="1" ht="16.5" customHeight="1">
      <c r="A140" s="41"/>
      <c r="B140" s="42"/>
      <c r="C140" s="207" t="s">
        <v>432</v>
      </c>
      <c r="D140" s="207" t="s">
        <v>161</v>
      </c>
      <c r="E140" s="208" t="s">
        <v>448</v>
      </c>
      <c r="F140" s="209" t="s">
        <v>1302</v>
      </c>
      <c r="G140" s="210" t="s">
        <v>2992</v>
      </c>
      <c r="H140" s="211">
        <v>1</v>
      </c>
      <c r="I140" s="212"/>
      <c r="J140" s="213">
        <f>ROUND(I140*H140,2)</f>
        <v>0</v>
      </c>
      <c r="K140" s="209" t="s">
        <v>19</v>
      </c>
      <c r="L140" s="47"/>
      <c r="M140" s="214" t="s">
        <v>19</v>
      </c>
      <c r="N140" s="215" t="s">
        <v>40</v>
      </c>
      <c r="O140" s="87"/>
      <c r="P140" s="216">
        <f>O140*H140</f>
        <v>0</v>
      </c>
      <c r="Q140" s="216">
        <v>0</v>
      </c>
      <c r="R140" s="216">
        <f>Q140*H140</f>
        <v>0</v>
      </c>
      <c r="S140" s="216">
        <v>0</v>
      </c>
      <c r="T140" s="217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18" t="s">
        <v>166</v>
      </c>
      <c r="AT140" s="218" t="s">
        <v>161</v>
      </c>
      <c r="AU140" s="218" t="s">
        <v>77</v>
      </c>
      <c r="AY140" s="20" t="s">
        <v>159</v>
      </c>
      <c r="BE140" s="219">
        <f>IF(N140="základní",J140,0)</f>
        <v>0</v>
      </c>
      <c r="BF140" s="219">
        <f>IF(N140="snížená",J140,0)</f>
        <v>0</v>
      </c>
      <c r="BG140" s="219">
        <f>IF(N140="zákl. přenesená",J140,0)</f>
        <v>0</v>
      </c>
      <c r="BH140" s="219">
        <f>IF(N140="sníž. přenesená",J140,0)</f>
        <v>0</v>
      </c>
      <c r="BI140" s="219">
        <f>IF(N140="nulová",J140,0)</f>
        <v>0</v>
      </c>
      <c r="BJ140" s="20" t="s">
        <v>77</v>
      </c>
      <c r="BK140" s="219">
        <f>ROUND(I140*H140,2)</f>
        <v>0</v>
      </c>
      <c r="BL140" s="20" t="s">
        <v>166</v>
      </c>
      <c r="BM140" s="218" t="s">
        <v>754</v>
      </c>
    </row>
    <row r="141" s="2" customFormat="1" ht="16.5" customHeight="1">
      <c r="A141" s="41"/>
      <c r="B141" s="42"/>
      <c r="C141" s="207" t="s">
        <v>437</v>
      </c>
      <c r="D141" s="207" t="s">
        <v>161</v>
      </c>
      <c r="E141" s="208" t="s">
        <v>453</v>
      </c>
      <c r="F141" s="209" t="s">
        <v>3577</v>
      </c>
      <c r="G141" s="210" t="s">
        <v>2992</v>
      </c>
      <c r="H141" s="211">
        <v>1</v>
      </c>
      <c r="I141" s="212"/>
      <c r="J141" s="213">
        <f>ROUND(I141*H141,2)</f>
        <v>0</v>
      </c>
      <c r="K141" s="209" t="s">
        <v>19</v>
      </c>
      <c r="L141" s="47"/>
      <c r="M141" s="214" t="s">
        <v>19</v>
      </c>
      <c r="N141" s="215" t="s">
        <v>40</v>
      </c>
      <c r="O141" s="87"/>
      <c r="P141" s="216">
        <f>O141*H141</f>
        <v>0</v>
      </c>
      <c r="Q141" s="216">
        <v>0</v>
      </c>
      <c r="R141" s="216">
        <f>Q141*H141</f>
        <v>0</v>
      </c>
      <c r="S141" s="216">
        <v>0</v>
      </c>
      <c r="T141" s="217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18" t="s">
        <v>166</v>
      </c>
      <c r="AT141" s="218" t="s">
        <v>161</v>
      </c>
      <c r="AU141" s="218" t="s">
        <v>77</v>
      </c>
      <c r="AY141" s="20" t="s">
        <v>159</v>
      </c>
      <c r="BE141" s="219">
        <f>IF(N141="základní",J141,0)</f>
        <v>0</v>
      </c>
      <c r="BF141" s="219">
        <f>IF(N141="snížená",J141,0)</f>
        <v>0</v>
      </c>
      <c r="BG141" s="219">
        <f>IF(N141="zákl. přenesená",J141,0)</f>
        <v>0</v>
      </c>
      <c r="BH141" s="219">
        <f>IF(N141="sníž. přenesená",J141,0)</f>
        <v>0</v>
      </c>
      <c r="BI141" s="219">
        <f>IF(N141="nulová",J141,0)</f>
        <v>0</v>
      </c>
      <c r="BJ141" s="20" t="s">
        <v>77</v>
      </c>
      <c r="BK141" s="219">
        <f>ROUND(I141*H141,2)</f>
        <v>0</v>
      </c>
      <c r="BL141" s="20" t="s">
        <v>166</v>
      </c>
      <c r="BM141" s="218" t="s">
        <v>764</v>
      </c>
    </row>
    <row r="142" s="2" customFormat="1" ht="24.15" customHeight="1">
      <c r="A142" s="41"/>
      <c r="B142" s="42"/>
      <c r="C142" s="207" t="s">
        <v>441</v>
      </c>
      <c r="D142" s="207" t="s">
        <v>161</v>
      </c>
      <c r="E142" s="208" t="s">
        <v>462</v>
      </c>
      <c r="F142" s="209" t="s">
        <v>3578</v>
      </c>
      <c r="G142" s="210" t="s">
        <v>2926</v>
      </c>
      <c r="H142" s="211">
        <v>40</v>
      </c>
      <c r="I142" s="212"/>
      <c r="J142" s="213">
        <f>ROUND(I142*H142,2)</f>
        <v>0</v>
      </c>
      <c r="K142" s="209" t="s">
        <v>19</v>
      </c>
      <c r="L142" s="47"/>
      <c r="M142" s="214" t="s">
        <v>19</v>
      </c>
      <c r="N142" s="215" t="s">
        <v>40</v>
      </c>
      <c r="O142" s="87"/>
      <c r="P142" s="216">
        <f>O142*H142</f>
        <v>0</v>
      </c>
      <c r="Q142" s="216">
        <v>0</v>
      </c>
      <c r="R142" s="216">
        <f>Q142*H142</f>
        <v>0</v>
      </c>
      <c r="S142" s="216">
        <v>0</v>
      </c>
      <c r="T142" s="217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18" t="s">
        <v>166</v>
      </c>
      <c r="AT142" s="218" t="s">
        <v>161</v>
      </c>
      <c r="AU142" s="218" t="s">
        <v>77</v>
      </c>
      <c r="AY142" s="20" t="s">
        <v>159</v>
      </c>
      <c r="BE142" s="219">
        <f>IF(N142="základní",J142,0)</f>
        <v>0</v>
      </c>
      <c r="BF142" s="219">
        <f>IF(N142="snížená",J142,0)</f>
        <v>0</v>
      </c>
      <c r="BG142" s="219">
        <f>IF(N142="zákl. přenesená",J142,0)</f>
        <v>0</v>
      </c>
      <c r="BH142" s="219">
        <f>IF(N142="sníž. přenesená",J142,0)</f>
        <v>0</v>
      </c>
      <c r="BI142" s="219">
        <f>IF(N142="nulová",J142,0)</f>
        <v>0</v>
      </c>
      <c r="BJ142" s="20" t="s">
        <v>77</v>
      </c>
      <c r="BK142" s="219">
        <f>ROUND(I142*H142,2)</f>
        <v>0</v>
      </c>
      <c r="BL142" s="20" t="s">
        <v>166</v>
      </c>
      <c r="BM142" s="218" t="s">
        <v>775</v>
      </c>
    </row>
    <row r="143" s="2" customFormat="1" ht="16.5" customHeight="1">
      <c r="A143" s="41"/>
      <c r="B143" s="42"/>
      <c r="C143" s="207" t="s">
        <v>444</v>
      </c>
      <c r="D143" s="207" t="s">
        <v>161</v>
      </c>
      <c r="E143" s="208" t="s">
        <v>469</v>
      </c>
      <c r="F143" s="209" t="s">
        <v>3579</v>
      </c>
      <c r="G143" s="210" t="s">
        <v>2926</v>
      </c>
      <c r="H143" s="211">
        <v>20</v>
      </c>
      <c r="I143" s="212"/>
      <c r="J143" s="213">
        <f>ROUND(I143*H143,2)</f>
        <v>0</v>
      </c>
      <c r="K143" s="209" t="s">
        <v>19</v>
      </c>
      <c r="L143" s="47"/>
      <c r="M143" s="214" t="s">
        <v>19</v>
      </c>
      <c r="N143" s="215" t="s">
        <v>40</v>
      </c>
      <c r="O143" s="87"/>
      <c r="P143" s="216">
        <f>O143*H143</f>
        <v>0</v>
      </c>
      <c r="Q143" s="216">
        <v>0</v>
      </c>
      <c r="R143" s="216">
        <f>Q143*H143</f>
        <v>0</v>
      </c>
      <c r="S143" s="216">
        <v>0</v>
      </c>
      <c r="T143" s="217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18" t="s">
        <v>166</v>
      </c>
      <c r="AT143" s="218" t="s">
        <v>161</v>
      </c>
      <c r="AU143" s="218" t="s">
        <v>77</v>
      </c>
      <c r="AY143" s="20" t="s">
        <v>159</v>
      </c>
      <c r="BE143" s="219">
        <f>IF(N143="základní",J143,0)</f>
        <v>0</v>
      </c>
      <c r="BF143" s="219">
        <f>IF(N143="snížená",J143,0)</f>
        <v>0</v>
      </c>
      <c r="BG143" s="219">
        <f>IF(N143="zákl. přenesená",J143,0)</f>
        <v>0</v>
      </c>
      <c r="BH143" s="219">
        <f>IF(N143="sníž. přenesená",J143,0)</f>
        <v>0</v>
      </c>
      <c r="BI143" s="219">
        <f>IF(N143="nulová",J143,0)</f>
        <v>0</v>
      </c>
      <c r="BJ143" s="20" t="s">
        <v>77</v>
      </c>
      <c r="BK143" s="219">
        <f>ROUND(I143*H143,2)</f>
        <v>0</v>
      </c>
      <c r="BL143" s="20" t="s">
        <v>166</v>
      </c>
      <c r="BM143" s="218" t="s">
        <v>789</v>
      </c>
    </row>
    <row r="144" s="2" customFormat="1" ht="16.5" customHeight="1">
      <c r="A144" s="41"/>
      <c r="B144" s="42"/>
      <c r="C144" s="207" t="s">
        <v>448</v>
      </c>
      <c r="D144" s="207" t="s">
        <v>161</v>
      </c>
      <c r="E144" s="208" t="s">
        <v>474</v>
      </c>
      <c r="F144" s="209" t="s">
        <v>3580</v>
      </c>
      <c r="G144" s="210" t="s">
        <v>2926</v>
      </c>
      <c r="H144" s="211">
        <v>20</v>
      </c>
      <c r="I144" s="212"/>
      <c r="J144" s="213">
        <f>ROUND(I144*H144,2)</f>
        <v>0</v>
      </c>
      <c r="K144" s="209" t="s">
        <v>19</v>
      </c>
      <c r="L144" s="47"/>
      <c r="M144" s="214" t="s">
        <v>19</v>
      </c>
      <c r="N144" s="215" t="s">
        <v>40</v>
      </c>
      <c r="O144" s="87"/>
      <c r="P144" s="216">
        <f>O144*H144</f>
        <v>0</v>
      </c>
      <c r="Q144" s="216">
        <v>0</v>
      </c>
      <c r="R144" s="216">
        <f>Q144*H144</f>
        <v>0</v>
      </c>
      <c r="S144" s="216">
        <v>0</v>
      </c>
      <c r="T144" s="217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18" t="s">
        <v>166</v>
      </c>
      <c r="AT144" s="218" t="s">
        <v>161</v>
      </c>
      <c r="AU144" s="218" t="s">
        <v>77</v>
      </c>
      <c r="AY144" s="20" t="s">
        <v>159</v>
      </c>
      <c r="BE144" s="219">
        <f>IF(N144="základní",J144,0)</f>
        <v>0</v>
      </c>
      <c r="BF144" s="219">
        <f>IF(N144="snížená",J144,0)</f>
        <v>0</v>
      </c>
      <c r="BG144" s="219">
        <f>IF(N144="zákl. přenesená",J144,0)</f>
        <v>0</v>
      </c>
      <c r="BH144" s="219">
        <f>IF(N144="sníž. přenesená",J144,0)</f>
        <v>0</v>
      </c>
      <c r="BI144" s="219">
        <f>IF(N144="nulová",J144,0)</f>
        <v>0</v>
      </c>
      <c r="BJ144" s="20" t="s">
        <v>77</v>
      </c>
      <c r="BK144" s="219">
        <f>ROUND(I144*H144,2)</f>
        <v>0</v>
      </c>
      <c r="BL144" s="20" t="s">
        <v>166</v>
      </c>
      <c r="BM144" s="218" t="s">
        <v>804</v>
      </c>
    </row>
    <row r="145" s="2" customFormat="1" ht="16.5" customHeight="1">
      <c r="A145" s="41"/>
      <c r="B145" s="42"/>
      <c r="C145" s="207" t="s">
        <v>453</v>
      </c>
      <c r="D145" s="207" t="s">
        <v>161</v>
      </c>
      <c r="E145" s="208" t="s">
        <v>481</v>
      </c>
      <c r="F145" s="209" t="s">
        <v>3581</v>
      </c>
      <c r="G145" s="210" t="s">
        <v>2926</v>
      </c>
      <c r="H145" s="211">
        <v>20</v>
      </c>
      <c r="I145" s="212"/>
      <c r="J145" s="213">
        <f>ROUND(I145*H145,2)</f>
        <v>0</v>
      </c>
      <c r="K145" s="209" t="s">
        <v>19</v>
      </c>
      <c r="L145" s="47"/>
      <c r="M145" s="214" t="s">
        <v>19</v>
      </c>
      <c r="N145" s="215" t="s">
        <v>40</v>
      </c>
      <c r="O145" s="87"/>
      <c r="P145" s="216">
        <f>O145*H145</f>
        <v>0</v>
      </c>
      <c r="Q145" s="216">
        <v>0</v>
      </c>
      <c r="R145" s="216">
        <f>Q145*H145</f>
        <v>0</v>
      </c>
      <c r="S145" s="216">
        <v>0</v>
      </c>
      <c r="T145" s="217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18" t="s">
        <v>166</v>
      </c>
      <c r="AT145" s="218" t="s">
        <v>161</v>
      </c>
      <c r="AU145" s="218" t="s">
        <v>77</v>
      </c>
      <c r="AY145" s="20" t="s">
        <v>159</v>
      </c>
      <c r="BE145" s="219">
        <f>IF(N145="základní",J145,0)</f>
        <v>0</v>
      </c>
      <c r="BF145" s="219">
        <f>IF(N145="snížená",J145,0)</f>
        <v>0</v>
      </c>
      <c r="BG145" s="219">
        <f>IF(N145="zákl. přenesená",J145,0)</f>
        <v>0</v>
      </c>
      <c r="BH145" s="219">
        <f>IF(N145="sníž. přenesená",J145,0)</f>
        <v>0</v>
      </c>
      <c r="BI145" s="219">
        <f>IF(N145="nulová",J145,0)</f>
        <v>0</v>
      </c>
      <c r="BJ145" s="20" t="s">
        <v>77</v>
      </c>
      <c r="BK145" s="219">
        <f>ROUND(I145*H145,2)</f>
        <v>0</v>
      </c>
      <c r="BL145" s="20" t="s">
        <v>166</v>
      </c>
      <c r="BM145" s="218" t="s">
        <v>814</v>
      </c>
    </row>
    <row r="146" s="2" customFormat="1" ht="16.5" customHeight="1">
      <c r="A146" s="41"/>
      <c r="B146" s="42"/>
      <c r="C146" s="207" t="s">
        <v>462</v>
      </c>
      <c r="D146" s="207" t="s">
        <v>161</v>
      </c>
      <c r="E146" s="208" t="s">
        <v>488</v>
      </c>
      <c r="F146" s="209" t="s">
        <v>2842</v>
      </c>
      <c r="G146" s="210" t="s">
        <v>2992</v>
      </c>
      <c r="H146" s="211">
        <v>1</v>
      </c>
      <c r="I146" s="212"/>
      <c r="J146" s="213">
        <f>ROUND(I146*H146,2)</f>
        <v>0</v>
      </c>
      <c r="K146" s="209" t="s">
        <v>19</v>
      </c>
      <c r="L146" s="47"/>
      <c r="M146" s="214" t="s">
        <v>19</v>
      </c>
      <c r="N146" s="215" t="s">
        <v>40</v>
      </c>
      <c r="O146" s="87"/>
      <c r="P146" s="216">
        <f>O146*H146</f>
        <v>0</v>
      </c>
      <c r="Q146" s="216">
        <v>0</v>
      </c>
      <c r="R146" s="216">
        <f>Q146*H146</f>
        <v>0</v>
      </c>
      <c r="S146" s="216">
        <v>0</v>
      </c>
      <c r="T146" s="217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18" t="s">
        <v>166</v>
      </c>
      <c r="AT146" s="218" t="s">
        <v>161</v>
      </c>
      <c r="AU146" s="218" t="s">
        <v>77</v>
      </c>
      <c r="AY146" s="20" t="s">
        <v>159</v>
      </c>
      <c r="BE146" s="219">
        <f>IF(N146="základní",J146,0)</f>
        <v>0</v>
      </c>
      <c r="BF146" s="219">
        <f>IF(N146="snížená",J146,0)</f>
        <v>0</v>
      </c>
      <c r="BG146" s="219">
        <f>IF(N146="zákl. přenesená",J146,0)</f>
        <v>0</v>
      </c>
      <c r="BH146" s="219">
        <f>IF(N146="sníž. přenesená",J146,0)</f>
        <v>0</v>
      </c>
      <c r="BI146" s="219">
        <f>IF(N146="nulová",J146,0)</f>
        <v>0</v>
      </c>
      <c r="BJ146" s="20" t="s">
        <v>77</v>
      </c>
      <c r="BK146" s="219">
        <f>ROUND(I146*H146,2)</f>
        <v>0</v>
      </c>
      <c r="BL146" s="20" t="s">
        <v>166</v>
      </c>
      <c r="BM146" s="218" t="s">
        <v>541</v>
      </c>
    </row>
    <row r="147" s="2" customFormat="1" ht="16.5" customHeight="1">
      <c r="A147" s="41"/>
      <c r="B147" s="42"/>
      <c r="C147" s="207" t="s">
        <v>469</v>
      </c>
      <c r="D147" s="207" t="s">
        <v>161</v>
      </c>
      <c r="E147" s="208" t="s">
        <v>495</v>
      </c>
      <c r="F147" s="209" t="s">
        <v>3582</v>
      </c>
      <c r="G147" s="210" t="s">
        <v>2992</v>
      </c>
      <c r="H147" s="211">
        <v>1</v>
      </c>
      <c r="I147" s="212"/>
      <c r="J147" s="213">
        <f>ROUND(I147*H147,2)</f>
        <v>0</v>
      </c>
      <c r="K147" s="209" t="s">
        <v>19</v>
      </c>
      <c r="L147" s="47"/>
      <c r="M147" s="214" t="s">
        <v>19</v>
      </c>
      <c r="N147" s="215" t="s">
        <v>40</v>
      </c>
      <c r="O147" s="87"/>
      <c r="P147" s="216">
        <f>O147*H147</f>
        <v>0</v>
      </c>
      <c r="Q147" s="216">
        <v>0</v>
      </c>
      <c r="R147" s="216">
        <f>Q147*H147</f>
        <v>0</v>
      </c>
      <c r="S147" s="216">
        <v>0</v>
      </c>
      <c r="T147" s="217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18" t="s">
        <v>166</v>
      </c>
      <c r="AT147" s="218" t="s">
        <v>161</v>
      </c>
      <c r="AU147" s="218" t="s">
        <v>77</v>
      </c>
      <c r="AY147" s="20" t="s">
        <v>159</v>
      </c>
      <c r="BE147" s="219">
        <f>IF(N147="základní",J147,0)</f>
        <v>0</v>
      </c>
      <c r="BF147" s="219">
        <f>IF(N147="snížená",J147,0)</f>
        <v>0</v>
      </c>
      <c r="BG147" s="219">
        <f>IF(N147="zákl. přenesená",J147,0)</f>
        <v>0</v>
      </c>
      <c r="BH147" s="219">
        <f>IF(N147="sníž. přenesená",J147,0)</f>
        <v>0</v>
      </c>
      <c r="BI147" s="219">
        <f>IF(N147="nulová",J147,0)</f>
        <v>0</v>
      </c>
      <c r="BJ147" s="20" t="s">
        <v>77</v>
      </c>
      <c r="BK147" s="219">
        <f>ROUND(I147*H147,2)</f>
        <v>0</v>
      </c>
      <c r="BL147" s="20" t="s">
        <v>166</v>
      </c>
      <c r="BM147" s="218" t="s">
        <v>868</v>
      </c>
    </row>
    <row r="148" s="2" customFormat="1" ht="16.5" customHeight="1">
      <c r="A148" s="41"/>
      <c r="B148" s="42"/>
      <c r="C148" s="207" t="s">
        <v>474</v>
      </c>
      <c r="D148" s="207" t="s">
        <v>161</v>
      </c>
      <c r="E148" s="208" t="s">
        <v>500</v>
      </c>
      <c r="F148" s="209" t="s">
        <v>3583</v>
      </c>
      <c r="G148" s="210" t="s">
        <v>2992</v>
      </c>
      <c r="H148" s="211">
        <v>1</v>
      </c>
      <c r="I148" s="212"/>
      <c r="J148" s="213">
        <f>ROUND(I148*H148,2)</f>
        <v>0</v>
      </c>
      <c r="K148" s="209" t="s">
        <v>19</v>
      </c>
      <c r="L148" s="47"/>
      <c r="M148" s="214" t="s">
        <v>19</v>
      </c>
      <c r="N148" s="215" t="s">
        <v>40</v>
      </c>
      <c r="O148" s="87"/>
      <c r="P148" s="216">
        <f>O148*H148</f>
        <v>0</v>
      </c>
      <c r="Q148" s="216">
        <v>0</v>
      </c>
      <c r="R148" s="216">
        <f>Q148*H148</f>
        <v>0</v>
      </c>
      <c r="S148" s="216">
        <v>0</v>
      </c>
      <c r="T148" s="217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18" t="s">
        <v>166</v>
      </c>
      <c r="AT148" s="218" t="s">
        <v>161</v>
      </c>
      <c r="AU148" s="218" t="s">
        <v>77</v>
      </c>
      <c r="AY148" s="20" t="s">
        <v>159</v>
      </c>
      <c r="BE148" s="219">
        <f>IF(N148="základní",J148,0)</f>
        <v>0</v>
      </c>
      <c r="BF148" s="219">
        <f>IF(N148="snížená",J148,0)</f>
        <v>0</v>
      </c>
      <c r="BG148" s="219">
        <f>IF(N148="zákl. přenesená",J148,0)</f>
        <v>0</v>
      </c>
      <c r="BH148" s="219">
        <f>IF(N148="sníž. přenesená",J148,0)</f>
        <v>0</v>
      </c>
      <c r="BI148" s="219">
        <f>IF(N148="nulová",J148,0)</f>
        <v>0</v>
      </c>
      <c r="BJ148" s="20" t="s">
        <v>77</v>
      </c>
      <c r="BK148" s="219">
        <f>ROUND(I148*H148,2)</f>
        <v>0</v>
      </c>
      <c r="BL148" s="20" t="s">
        <v>166</v>
      </c>
      <c r="BM148" s="218" t="s">
        <v>878</v>
      </c>
    </row>
    <row r="149" s="12" customFormat="1" ht="25.92" customHeight="1">
      <c r="A149" s="12"/>
      <c r="B149" s="191"/>
      <c r="C149" s="192"/>
      <c r="D149" s="193" t="s">
        <v>68</v>
      </c>
      <c r="E149" s="194" t="s">
        <v>180</v>
      </c>
      <c r="F149" s="194" t="s">
        <v>3593</v>
      </c>
      <c r="G149" s="192"/>
      <c r="H149" s="192"/>
      <c r="I149" s="195"/>
      <c r="J149" s="196">
        <f>BK149</f>
        <v>0</v>
      </c>
      <c r="K149" s="192"/>
      <c r="L149" s="197"/>
      <c r="M149" s="198"/>
      <c r="N149" s="199"/>
      <c r="O149" s="199"/>
      <c r="P149" s="200">
        <f>SUM(P150:P183)</f>
        <v>0</v>
      </c>
      <c r="Q149" s="199"/>
      <c r="R149" s="200">
        <f>SUM(R150:R183)</f>
        <v>0</v>
      </c>
      <c r="S149" s="199"/>
      <c r="T149" s="201">
        <f>SUM(T150:T183)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02" t="s">
        <v>77</v>
      </c>
      <c r="AT149" s="203" t="s">
        <v>68</v>
      </c>
      <c r="AU149" s="203" t="s">
        <v>69</v>
      </c>
      <c r="AY149" s="202" t="s">
        <v>159</v>
      </c>
      <c r="BK149" s="204">
        <f>SUM(BK150:BK183)</f>
        <v>0</v>
      </c>
    </row>
    <row r="150" s="2" customFormat="1" ht="100.5" customHeight="1">
      <c r="A150" s="41"/>
      <c r="B150" s="42"/>
      <c r="C150" s="207" t="s">
        <v>481</v>
      </c>
      <c r="D150" s="207" t="s">
        <v>161</v>
      </c>
      <c r="E150" s="208" t="s">
        <v>505</v>
      </c>
      <c r="F150" s="209" t="s">
        <v>3594</v>
      </c>
      <c r="G150" s="210" t="s">
        <v>2992</v>
      </c>
      <c r="H150" s="211">
        <v>1</v>
      </c>
      <c r="I150" s="212"/>
      <c r="J150" s="213">
        <f>ROUND(I150*H150,2)</f>
        <v>0</v>
      </c>
      <c r="K150" s="209" t="s">
        <v>19</v>
      </c>
      <c r="L150" s="47"/>
      <c r="M150" s="214" t="s">
        <v>19</v>
      </c>
      <c r="N150" s="215" t="s">
        <v>40</v>
      </c>
      <c r="O150" s="87"/>
      <c r="P150" s="216">
        <f>O150*H150</f>
        <v>0</v>
      </c>
      <c r="Q150" s="216">
        <v>0</v>
      </c>
      <c r="R150" s="216">
        <f>Q150*H150</f>
        <v>0</v>
      </c>
      <c r="S150" s="216">
        <v>0</v>
      </c>
      <c r="T150" s="217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18" t="s">
        <v>166</v>
      </c>
      <c r="AT150" s="218" t="s">
        <v>161</v>
      </c>
      <c r="AU150" s="218" t="s">
        <v>77</v>
      </c>
      <c r="AY150" s="20" t="s">
        <v>159</v>
      </c>
      <c r="BE150" s="219">
        <f>IF(N150="základní",J150,0)</f>
        <v>0</v>
      </c>
      <c r="BF150" s="219">
        <f>IF(N150="snížená",J150,0)</f>
        <v>0</v>
      </c>
      <c r="BG150" s="219">
        <f>IF(N150="zákl. přenesená",J150,0)</f>
        <v>0</v>
      </c>
      <c r="BH150" s="219">
        <f>IF(N150="sníž. přenesená",J150,0)</f>
        <v>0</v>
      </c>
      <c r="BI150" s="219">
        <f>IF(N150="nulová",J150,0)</f>
        <v>0</v>
      </c>
      <c r="BJ150" s="20" t="s">
        <v>77</v>
      </c>
      <c r="BK150" s="219">
        <f>ROUND(I150*H150,2)</f>
        <v>0</v>
      </c>
      <c r="BL150" s="20" t="s">
        <v>166</v>
      </c>
      <c r="BM150" s="218" t="s">
        <v>892</v>
      </c>
    </row>
    <row r="151" s="2" customFormat="1">
      <c r="A151" s="41"/>
      <c r="B151" s="42"/>
      <c r="C151" s="43"/>
      <c r="D151" s="227" t="s">
        <v>3560</v>
      </c>
      <c r="E151" s="43"/>
      <c r="F151" s="288" t="s">
        <v>3595</v>
      </c>
      <c r="G151" s="43"/>
      <c r="H151" s="43"/>
      <c r="I151" s="222"/>
      <c r="J151" s="43"/>
      <c r="K151" s="43"/>
      <c r="L151" s="47"/>
      <c r="M151" s="223"/>
      <c r="N151" s="224"/>
      <c r="O151" s="87"/>
      <c r="P151" s="87"/>
      <c r="Q151" s="87"/>
      <c r="R151" s="87"/>
      <c r="S151" s="87"/>
      <c r="T151" s="88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20" t="s">
        <v>3560</v>
      </c>
      <c r="AU151" s="20" t="s">
        <v>77</v>
      </c>
    </row>
    <row r="152" s="2" customFormat="1" ht="16.5" customHeight="1">
      <c r="A152" s="41"/>
      <c r="B152" s="42"/>
      <c r="C152" s="207" t="s">
        <v>488</v>
      </c>
      <c r="D152" s="207" t="s">
        <v>161</v>
      </c>
      <c r="E152" s="208" t="s">
        <v>511</v>
      </c>
      <c r="F152" s="209" t="s">
        <v>3562</v>
      </c>
      <c r="G152" s="210" t="s">
        <v>2992</v>
      </c>
      <c r="H152" s="211">
        <v>1</v>
      </c>
      <c r="I152" s="212"/>
      <c r="J152" s="213">
        <f>ROUND(I152*H152,2)</f>
        <v>0</v>
      </c>
      <c r="K152" s="209" t="s">
        <v>19</v>
      </c>
      <c r="L152" s="47"/>
      <c r="M152" s="214" t="s">
        <v>19</v>
      </c>
      <c r="N152" s="215" t="s">
        <v>40</v>
      </c>
      <c r="O152" s="87"/>
      <c r="P152" s="216">
        <f>O152*H152</f>
        <v>0</v>
      </c>
      <c r="Q152" s="216">
        <v>0</v>
      </c>
      <c r="R152" s="216">
        <f>Q152*H152</f>
        <v>0</v>
      </c>
      <c r="S152" s="216">
        <v>0</v>
      </c>
      <c r="T152" s="217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18" t="s">
        <v>166</v>
      </c>
      <c r="AT152" s="218" t="s">
        <v>161</v>
      </c>
      <c r="AU152" s="218" t="s">
        <v>77</v>
      </c>
      <c r="AY152" s="20" t="s">
        <v>159</v>
      </c>
      <c r="BE152" s="219">
        <f>IF(N152="základní",J152,0)</f>
        <v>0</v>
      </c>
      <c r="BF152" s="219">
        <f>IF(N152="snížená",J152,0)</f>
        <v>0</v>
      </c>
      <c r="BG152" s="219">
        <f>IF(N152="zákl. přenesená",J152,0)</f>
        <v>0</v>
      </c>
      <c r="BH152" s="219">
        <f>IF(N152="sníž. přenesená",J152,0)</f>
        <v>0</v>
      </c>
      <c r="BI152" s="219">
        <f>IF(N152="nulová",J152,0)</f>
        <v>0</v>
      </c>
      <c r="BJ152" s="20" t="s">
        <v>77</v>
      </c>
      <c r="BK152" s="219">
        <f>ROUND(I152*H152,2)</f>
        <v>0</v>
      </c>
      <c r="BL152" s="20" t="s">
        <v>166</v>
      </c>
      <c r="BM152" s="218" t="s">
        <v>904</v>
      </c>
    </row>
    <row r="153" s="2" customFormat="1" ht="16.5" customHeight="1">
      <c r="A153" s="41"/>
      <c r="B153" s="42"/>
      <c r="C153" s="207" t="s">
        <v>495</v>
      </c>
      <c r="D153" s="207" t="s">
        <v>161</v>
      </c>
      <c r="E153" s="208" t="s">
        <v>516</v>
      </c>
      <c r="F153" s="209" t="s">
        <v>3596</v>
      </c>
      <c r="G153" s="210" t="s">
        <v>2992</v>
      </c>
      <c r="H153" s="211">
        <v>2</v>
      </c>
      <c r="I153" s="212"/>
      <c r="J153" s="213">
        <f>ROUND(I153*H153,2)</f>
        <v>0</v>
      </c>
      <c r="K153" s="209" t="s">
        <v>19</v>
      </c>
      <c r="L153" s="47"/>
      <c r="M153" s="214" t="s">
        <v>19</v>
      </c>
      <c r="N153" s="215" t="s">
        <v>40</v>
      </c>
      <c r="O153" s="87"/>
      <c r="P153" s="216">
        <f>O153*H153</f>
        <v>0</v>
      </c>
      <c r="Q153" s="216">
        <v>0</v>
      </c>
      <c r="R153" s="216">
        <f>Q153*H153</f>
        <v>0</v>
      </c>
      <c r="S153" s="216">
        <v>0</v>
      </c>
      <c r="T153" s="217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18" t="s">
        <v>166</v>
      </c>
      <c r="AT153" s="218" t="s">
        <v>161</v>
      </c>
      <c r="AU153" s="218" t="s">
        <v>77</v>
      </c>
      <c r="AY153" s="20" t="s">
        <v>159</v>
      </c>
      <c r="BE153" s="219">
        <f>IF(N153="základní",J153,0)</f>
        <v>0</v>
      </c>
      <c r="BF153" s="219">
        <f>IF(N153="snížená",J153,0)</f>
        <v>0</v>
      </c>
      <c r="BG153" s="219">
        <f>IF(N153="zákl. přenesená",J153,0)</f>
        <v>0</v>
      </c>
      <c r="BH153" s="219">
        <f>IF(N153="sníž. přenesená",J153,0)</f>
        <v>0</v>
      </c>
      <c r="BI153" s="219">
        <f>IF(N153="nulová",J153,0)</f>
        <v>0</v>
      </c>
      <c r="BJ153" s="20" t="s">
        <v>77</v>
      </c>
      <c r="BK153" s="219">
        <f>ROUND(I153*H153,2)</f>
        <v>0</v>
      </c>
      <c r="BL153" s="20" t="s">
        <v>166</v>
      </c>
      <c r="BM153" s="218" t="s">
        <v>911</v>
      </c>
    </row>
    <row r="154" s="2" customFormat="1" ht="16.5" customHeight="1">
      <c r="A154" s="41"/>
      <c r="B154" s="42"/>
      <c r="C154" s="207" t="s">
        <v>500</v>
      </c>
      <c r="D154" s="207" t="s">
        <v>161</v>
      </c>
      <c r="E154" s="208" t="s">
        <v>520</v>
      </c>
      <c r="F154" s="209" t="s">
        <v>3564</v>
      </c>
      <c r="G154" s="210" t="s">
        <v>2992</v>
      </c>
      <c r="H154" s="211">
        <v>2</v>
      </c>
      <c r="I154" s="212"/>
      <c r="J154" s="213">
        <f>ROUND(I154*H154,2)</f>
        <v>0</v>
      </c>
      <c r="K154" s="209" t="s">
        <v>19</v>
      </c>
      <c r="L154" s="47"/>
      <c r="M154" s="214" t="s">
        <v>19</v>
      </c>
      <c r="N154" s="215" t="s">
        <v>40</v>
      </c>
      <c r="O154" s="87"/>
      <c r="P154" s="216">
        <f>O154*H154</f>
        <v>0</v>
      </c>
      <c r="Q154" s="216">
        <v>0</v>
      </c>
      <c r="R154" s="216">
        <f>Q154*H154</f>
        <v>0</v>
      </c>
      <c r="S154" s="216">
        <v>0</v>
      </c>
      <c r="T154" s="217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18" t="s">
        <v>166</v>
      </c>
      <c r="AT154" s="218" t="s">
        <v>161</v>
      </c>
      <c r="AU154" s="218" t="s">
        <v>77</v>
      </c>
      <c r="AY154" s="20" t="s">
        <v>159</v>
      </c>
      <c r="BE154" s="219">
        <f>IF(N154="základní",J154,0)</f>
        <v>0</v>
      </c>
      <c r="BF154" s="219">
        <f>IF(N154="snížená",J154,0)</f>
        <v>0</v>
      </c>
      <c r="BG154" s="219">
        <f>IF(N154="zákl. přenesená",J154,0)</f>
        <v>0</v>
      </c>
      <c r="BH154" s="219">
        <f>IF(N154="sníž. přenesená",J154,0)</f>
        <v>0</v>
      </c>
      <c r="BI154" s="219">
        <f>IF(N154="nulová",J154,0)</f>
        <v>0</v>
      </c>
      <c r="BJ154" s="20" t="s">
        <v>77</v>
      </c>
      <c r="BK154" s="219">
        <f>ROUND(I154*H154,2)</f>
        <v>0</v>
      </c>
      <c r="BL154" s="20" t="s">
        <v>166</v>
      </c>
      <c r="BM154" s="218" t="s">
        <v>247</v>
      </c>
    </row>
    <row r="155" s="2" customFormat="1" ht="16.5" customHeight="1">
      <c r="A155" s="41"/>
      <c r="B155" s="42"/>
      <c r="C155" s="207" t="s">
        <v>505</v>
      </c>
      <c r="D155" s="207" t="s">
        <v>161</v>
      </c>
      <c r="E155" s="208" t="s">
        <v>525</v>
      </c>
      <c r="F155" s="209" t="s">
        <v>3587</v>
      </c>
      <c r="G155" s="210" t="s">
        <v>2992</v>
      </c>
      <c r="H155" s="211">
        <v>1</v>
      </c>
      <c r="I155" s="212"/>
      <c r="J155" s="213">
        <f>ROUND(I155*H155,2)</f>
        <v>0</v>
      </c>
      <c r="K155" s="209" t="s">
        <v>19</v>
      </c>
      <c r="L155" s="47"/>
      <c r="M155" s="214" t="s">
        <v>19</v>
      </c>
      <c r="N155" s="215" t="s">
        <v>40</v>
      </c>
      <c r="O155" s="87"/>
      <c r="P155" s="216">
        <f>O155*H155</f>
        <v>0</v>
      </c>
      <c r="Q155" s="216">
        <v>0</v>
      </c>
      <c r="R155" s="216">
        <f>Q155*H155</f>
        <v>0</v>
      </c>
      <c r="S155" s="216">
        <v>0</v>
      </c>
      <c r="T155" s="217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18" t="s">
        <v>166</v>
      </c>
      <c r="AT155" s="218" t="s">
        <v>161</v>
      </c>
      <c r="AU155" s="218" t="s">
        <v>77</v>
      </c>
      <c r="AY155" s="20" t="s">
        <v>159</v>
      </c>
      <c r="BE155" s="219">
        <f>IF(N155="základní",J155,0)</f>
        <v>0</v>
      </c>
      <c r="BF155" s="219">
        <f>IF(N155="snížená",J155,0)</f>
        <v>0</v>
      </c>
      <c r="BG155" s="219">
        <f>IF(N155="zákl. přenesená",J155,0)</f>
        <v>0</v>
      </c>
      <c r="BH155" s="219">
        <f>IF(N155="sníž. přenesená",J155,0)</f>
        <v>0</v>
      </c>
      <c r="BI155" s="219">
        <f>IF(N155="nulová",J155,0)</f>
        <v>0</v>
      </c>
      <c r="BJ155" s="20" t="s">
        <v>77</v>
      </c>
      <c r="BK155" s="219">
        <f>ROUND(I155*H155,2)</f>
        <v>0</v>
      </c>
      <c r="BL155" s="20" t="s">
        <v>166</v>
      </c>
      <c r="BM155" s="218" t="s">
        <v>934</v>
      </c>
    </row>
    <row r="156" s="2" customFormat="1" ht="16.5" customHeight="1">
      <c r="A156" s="41"/>
      <c r="B156" s="42"/>
      <c r="C156" s="207" t="s">
        <v>511</v>
      </c>
      <c r="D156" s="207" t="s">
        <v>161</v>
      </c>
      <c r="E156" s="208" t="s">
        <v>529</v>
      </c>
      <c r="F156" s="209" t="s">
        <v>3564</v>
      </c>
      <c r="G156" s="210" t="s">
        <v>2992</v>
      </c>
      <c r="H156" s="211">
        <v>1</v>
      </c>
      <c r="I156" s="212"/>
      <c r="J156" s="213">
        <f>ROUND(I156*H156,2)</f>
        <v>0</v>
      </c>
      <c r="K156" s="209" t="s">
        <v>19</v>
      </c>
      <c r="L156" s="47"/>
      <c r="M156" s="214" t="s">
        <v>19</v>
      </c>
      <c r="N156" s="215" t="s">
        <v>40</v>
      </c>
      <c r="O156" s="87"/>
      <c r="P156" s="216">
        <f>O156*H156</f>
        <v>0</v>
      </c>
      <c r="Q156" s="216">
        <v>0</v>
      </c>
      <c r="R156" s="216">
        <f>Q156*H156</f>
        <v>0</v>
      </c>
      <c r="S156" s="216">
        <v>0</v>
      </c>
      <c r="T156" s="217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18" t="s">
        <v>166</v>
      </c>
      <c r="AT156" s="218" t="s">
        <v>161</v>
      </c>
      <c r="AU156" s="218" t="s">
        <v>77</v>
      </c>
      <c r="AY156" s="20" t="s">
        <v>159</v>
      </c>
      <c r="BE156" s="219">
        <f>IF(N156="základní",J156,0)</f>
        <v>0</v>
      </c>
      <c r="BF156" s="219">
        <f>IF(N156="snížená",J156,0)</f>
        <v>0</v>
      </c>
      <c r="BG156" s="219">
        <f>IF(N156="zákl. přenesená",J156,0)</f>
        <v>0</v>
      </c>
      <c r="BH156" s="219">
        <f>IF(N156="sníž. přenesená",J156,0)</f>
        <v>0</v>
      </c>
      <c r="BI156" s="219">
        <f>IF(N156="nulová",J156,0)</f>
        <v>0</v>
      </c>
      <c r="BJ156" s="20" t="s">
        <v>77</v>
      </c>
      <c r="BK156" s="219">
        <f>ROUND(I156*H156,2)</f>
        <v>0</v>
      </c>
      <c r="BL156" s="20" t="s">
        <v>166</v>
      </c>
      <c r="BM156" s="218" t="s">
        <v>944</v>
      </c>
    </row>
    <row r="157" s="2" customFormat="1" ht="16.5" customHeight="1">
      <c r="A157" s="41"/>
      <c r="B157" s="42"/>
      <c r="C157" s="207" t="s">
        <v>516</v>
      </c>
      <c r="D157" s="207" t="s">
        <v>161</v>
      </c>
      <c r="E157" s="208" t="s">
        <v>534</v>
      </c>
      <c r="F157" s="209" t="s">
        <v>3597</v>
      </c>
      <c r="G157" s="210" t="s">
        <v>2992</v>
      </c>
      <c r="H157" s="211">
        <v>1</v>
      </c>
      <c r="I157" s="212"/>
      <c r="J157" s="213">
        <f>ROUND(I157*H157,2)</f>
        <v>0</v>
      </c>
      <c r="K157" s="209" t="s">
        <v>19</v>
      </c>
      <c r="L157" s="47"/>
      <c r="M157" s="214" t="s">
        <v>19</v>
      </c>
      <c r="N157" s="215" t="s">
        <v>40</v>
      </c>
      <c r="O157" s="87"/>
      <c r="P157" s="216">
        <f>O157*H157</f>
        <v>0</v>
      </c>
      <c r="Q157" s="216">
        <v>0</v>
      </c>
      <c r="R157" s="216">
        <f>Q157*H157</f>
        <v>0</v>
      </c>
      <c r="S157" s="216">
        <v>0</v>
      </c>
      <c r="T157" s="217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18" t="s">
        <v>166</v>
      </c>
      <c r="AT157" s="218" t="s">
        <v>161</v>
      </c>
      <c r="AU157" s="218" t="s">
        <v>77</v>
      </c>
      <c r="AY157" s="20" t="s">
        <v>159</v>
      </c>
      <c r="BE157" s="219">
        <f>IF(N157="základní",J157,0)</f>
        <v>0</v>
      </c>
      <c r="BF157" s="219">
        <f>IF(N157="snížená",J157,0)</f>
        <v>0</v>
      </c>
      <c r="BG157" s="219">
        <f>IF(N157="zákl. přenesená",J157,0)</f>
        <v>0</v>
      </c>
      <c r="BH157" s="219">
        <f>IF(N157="sníž. přenesená",J157,0)</f>
        <v>0</v>
      </c>
      <c r="BI157" s="219">
        <f>IF(N157="nulová",J157,0)</f>
        <v>0</v>
      </c>
      <c r="BJ157" s="20" t="s">
        <v>77</v>
      </c>
      <c r="BK157" s="219">
        <f>ROUND(I157*H157,2)</f>
        <v>0</v>
      </c>
      <c r="BL157" s="20" t="s">
        <v>166</v>
      </c>
      <c r="BM157" s="218" t="s">
        <v>959</v>
      </c>
    </row>
    <row r="158" s="2" customFormat="1" ht="16.5" customHeight="1">
      <c r="A158" s="41"/>
      <c r="B158" s="42"/>
      <c r="C158" s="207" t="s">
        <v>520</v>
      </c>
      <c r="D158" s="207" t="s">
        <v>161</v>
      </c>
      <c r="E158" s="208" t="s">
        <v>542</v>
      </c>
      <c r="F158" s="209" t="s">
        <v>3564</v>
      </c>
      <c r="G158" s="210" t="s">
        <v>2992</v>
      </c>
      <c r="H158" s="211">
        <v>1</v>
      </c>
      <c r="I158" s="212"/>
      <c r="J158" s="213">
        <f>ROUND(I158*H158,2)</f>
        <v>0</v>
      </c>
      <c r="K158" s="209" t="s">
        <v>19</v>
      </c>
      <c r="L158" s="47"/>
      <c r="M158" s="214" t="s">
        <v>19</v>
      </c>
      <c r="N158" s="215" t="s">
        <v>40</v>
      </c>
      <c r="O158" s="87"/>
      <c r="P158" s="216">
        <f>O158*H158</f>
        <v>0</v>
      </c>
      <c r="Q158" s="216">
        <v>0</v>
      </c>
      <c r="R158" s="216">
        <f>Q158*H158</f>
        <v>0</v>
      </c>
      <c r="S158" s="216">
        <v>0</v>
      </c>
      <c r="T158" s="217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18" t="s">
        <v>166</v>
      </c>
      <c r="AT158" s="218" t="s">
        <v>161</v>
      </c>
      <c r="AU158" s="218" t="s">
        <v>77</v>
      </c>
      <c r="AY158" s="20" t="s">
        <v>159</v>
      </c>
      <c r="BE158" s="219">
        <f>IF(N158="základní",J158,0)</f>
        <v>0</v>
      </c>
      <c r="BF158" s="219">
        <f>IF(N158="snížená",J158,0)</f>
        <v>0</v>
      </c>
      <c r="BG158" s="219">
        <f>IF(N158="zákl. přenesená",J158,0)</f>
        <v>0</v>
      </c>
      <c r="BH158" s="219">
        <f>IF(N158="sníž. přenesená",J158,0)</f>
        <v>0</v>
      </c>
      <c r="BI158" s="219">
        <f>IF(N158="nulová",J158,0)</f>
        <v>0</v>
      </c>
      <c r="BJ158" s="20" t="s">
        <v>77</v>
      </c>
      <c r="BK158" s="219">
        <f>ROUND(I158*H158,2)</f>
        <v>0</v>
      </c>
      <c r="BL158" s="20" t="s">
        <v>166</v>
      </c>
      <c r="BM158" s="218" t="s">
        <v>969</v>
      </c>
    </row>
    <row r="159" s="2" customFormat="1" ht="37.8" customHeight="1">
      <c r="A159" s="41"/>
      <c r="B159" s="42"/>
      <c r="C159" s="207" t="s">
        <v>525</v>
      </c>
      <c r="D159" s="207" t="s">
        <v>161</v>
      </c>
      <c r="E159" s="208" t="s">
        <v>547</v>
      </c>
      <c r="F159" s="209" t="s">
        <v>3598</v>
      </c>
      <c r="G159" s="210" t="s">
        <v>2992</v>
      </c>
      <c r="H159" s="211">
        <v>1</v>
      </c>
      <c r="I159" s="212"/>
      <c r="J159" s="213">
        <f>ROUND(I159*H159,2)</f>
        <v>0</v>
      </c>
      <c r="K159" s="209" t="s">
        <v>19</v>
      </c>
      <c r="L159" s="47"/>
      <c r="M159" s="214" t="s">
        <v>19</v>
      </c>
      <c r="N159" s="215" t="s">
        <v>40</v>
      </c>
      <c r="O159" s="87"/>
      <c r="P159" s="216">
        <f>O159*H159</f>
        <v>0</v>
      </c>
      <c r="Q159" s="216">
        <v>0</v>
      </c>
      <c r="R159" s="216">
        <f>Q159*H159</f>
        <v>0</v>
      </c>
      <c r="S159" s="216">
        <v>0</v>
      </c>
      <c r="T159" s="217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18" t="s">
        <v>166</v>
      </c>
      <c r="AT159" s="218" t="s">
        <v>161</v>
      </c>
      <c r="AU159" s="218" t="s">
        <v>77</v>
      </c>
      <c r="AY159" s="20" t="s">
        <v>159</v>
      </c>
      <c r="BE159" s="219">
        <f>IF(N159="základní",J159,0)</f>
        <v>0</v>
      </c>
      <c r="BF159" s="219">
        <f>IF(N159="snížená",J159,0)</f>
        <v>0</v>
      </c>
      <c r="BG159" s="219">
        <f>IF(N159="zákl. přenesená",J159,0)</f>
        <v>0</v>
      </c>
      <c r="BH159" s="219">
        <f>IF(N159="sníž. přenesená",J159,0)</f>
        <v>0</v>
      </c>
      <c r="BI159" s="219">
        <f>IF(N159="nulová",J159,0)</f>
        <v>0</v>
      </c>
      <c r="BJ159" s="20" t="s">
        <v>77</v>
      </c>
      <c r="BK159" s="219">
        <f>ROUND(I159*H159,2)</f>
        <v>0</v>
      </c>
      <c r="BL159" s="20" t="s">
        <v>166</v>
      </c>
      <c r="BM159" s="218" t="s">
        <v>266</v>
      </c>
    </row>
    <row r="160" s="2" customFormat="1" ht="16.5" customHeight="1">
      <c r="A160" s="41"/>
      <c r="B160" s="42"/>
      <c r="C160" s="207" t="s">
        <v>529</v>
      </c>
      <c r="D160" s="207" t="s">
        <v>161</v>
      </c>
      <c r="E160" s="208" t="s">
        <v>553</v>
      </c>
      <c r="F160" s="209" t="s">
        <v>3599</v>
      </c>
      <c r="G160" s="210" t="s">
        <v>2992</v>
      </c>
      <c r="H160" s="211">
        <v>1</v>
      </c>
      <c r="I160" s="212"/>
      <c r="J160" s="213">
        <f>ROUND(I160*H160,2)</f>
        <v>0</v>
      </c>
      <c r="K160" s="209" t="s">
        <v>19</v>
      </c>
      <c r="L160" s="47"/>
      <c r="M160" s="214" t="s">
        <v>19</v>
      </c>
      <c r="N160" s="215" t="s">
        <v>40</v>
      </c>
      <c r="O160" s="87"/>
      <c r="P160" s="216">
        <f>O160*H160</f>
        <v>0</v>
      </c>
      <c r="Q160" s="216">
        <v>0</v>
      </c>
      <c r="R160" s="216">
        <f>Q160*H160</f>
        <v>0</v>
      </c>
      <c r="S160" s="216">
        <v>0</v>
      </c>
      <c r="T160" s="217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18" t="s">
        <v>166</v>
      </c>
      <c r="AT160" s="218" t="s">
        <v>161</v>
      </c>
      <c r="AU160" s="218" t="s">
        <v>77</v>
      </c>
      <c r="AY160" s="20" t="s">
        <v>159</v>
      </c>
      <c r="BE160" s="219">
        <f>IF(N160="základní",J160,0)</f>
        <v>0</v>
      </c>
      <c r="BF160" s="219">
        <f>IF(N160="snížená",J160,0)</f>
        <v>0</v>
      </c>
      <c r="BG160" s="219">
        <f>IF(N160="zákl. přenesená",J160,0)</f>
        <v>0</v>
      </c>
      <c r="BH160" s="219">
        <f>IF(N160="sníž. přenesená",J160,0)</f>
        <v>0</v>
      </c>
      <c r="BI160" s="219">
        <f>IF(N160="nulová",J160,0)</f>
        <v>0</v>
      </c>
      <c r="BJ160" s="20" t="s">
        <v>77</v>
      </c>
      <c r="BK160" s="219">
        <f>ROUND(I160*H160,2)</f>
        <v>0</v>
      </c>
      <c r="BL160" s="20" t="s">
        <v>166</v>
      </c>
      <c r="BM160" s="218" t="s">
        <v>989</v>
      </c>
    </row>
    <row r="161" s="2" customFormat="1" ht="16.5" customHeight="1">
      <c r="A161" s="41"/>
      <c r="B161" s="42"/>
      <c r="C161" s="207" t="s">
        <v>534</v>
      </c>
      <c r="D161" s="207" t="s">
        <v>161</v>
      </c>
      <c r="E161" s="208" t="s">
        <v>564</v>
      </c>
      <c r="F161" s="209" t="s">
        <v>3600</v>
      </c>
      <c r="G161" s="210" t="s">
        <v>2992</v>
      </c>
      <c r="H161" s="211">
        <v>2</v>
      </c>
      <c r="I161" s="212"/>
      <c r="J161" s="213">
        <f>ROUND(I161*H161,2)</f>
        <v>0</v>
      </c>
      <c r="K161" s="209" t="s">
        <v>19</v>
      </c>
      <c r="L161" s="47"/>
      <c r="M161" s="214" t="s">
        <v>19</v>
      </c>
      <c r="N161" s="215" t="s">
        <v>40</v>
      </c>
      <c r="O161" s="87"/>
      <c r="P161" s="216">
        <f>O161*H161</f>
        <v>0</v>
      </c>
      <c r="Q161" s="216">
        <v>0</v>
      </c>
      <c r="R161" s="216">
        <f>Q161*H161</f>
        <v>0</v>
      </c>
      <c r="S161" s="216">
        <v>0</v>
      </c>
      <c r="T161" s="217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18" t="s">
        <v>166</v>
      </c>
      <c r="AT161" s="218" t="s">
        <v>161</v>
      </c>
      <c r="AU161" s="218" t="s">
        <v>77</v>
      </c>
      <c r="AY161" s="20" t="s">
        <v>159</v>
      </c>
      <c r="BE161" s="219">
        <f>IF(N161="základní",J161,0)</f>
        <v>0</v>
      </c>
      <c r="BF161" s="219">
        <f>IF(N161="snížená",J161,0)</f>
        <v>0</v>
      </c>
      <c r="BG161" s="219">
        <f>IF(N161="zákl. přenesená",J161,0)</f>
        <v>0</v>
      </c>
      <c r="BH161" s="219">
        <f>IF(N161="sníž. přenesená",J161,0)</f>
        <v>0</v>
      </c>
      <c r="BI161" s="219">
        <f>IF(N161="nulová",J161,0)</f>
        <v>0</v>
      </c>
      <c r="BJ161" s="20" t="s">
        <v>77</v>
      </c>
      <c r="BK161" s="219">
        <f>ROUND(I161*H161,2)</f>
        <v>0</v>
      </c>
      <c r="BL161" s="20" t="s">
        <v>166</v>
      </c>
      <c r="BM161" s="218" t="s">
        <v>1015</v>
      </c>
    </row>
    <row r="162" s="2" customFormat="1" ht="16.5" customHeight="1">
      <c r="A162" s="41"/>
      <c r="B162" s="42"/>
      <c r="C162" s="207" t="s">
        <v>542</v>
      </c>
      <c r="D162" s="207" t="s">
        <v>161</v>
      </c>
      <c r="E162" s="208" t="s">
        <v>569</v>
      </c>
      <c r="F162" s="209" t="s">
        <v>3589</v>
      </c>
      <c r="G162" s="210" t="s">
        <v>2992</v>
      </c>
      <c r="H162" s="211">
        <v>2</v>
      </c>
      <c r="I162" s="212"/>
      <c r="J162" s="213">
        <f>ROUND(I162*H162,2)</f>
        <v>0</v>
      </c>
      <c r="K162" s="209" t="s">
        <v>19</v>
      </c>
      <c r="L162" s="47"/>
      <c r="M162" s="214" t="s">
        <v>19</v>
      </c>
      <c r="N162" s="215" t="s">
        <v>40</v>
      </c>
      <c r="O162" s="87"/>
      <c r="P162" s="216">
        <f>O162*H162</f>
        <v>0</v>
      </c>
      <c r="Q162" s="216">
        <v>0</v>
      </c>
      <c r="R162" s="216">
        <f>Q162*H162</f>
        <v>0</v>
      </c>
      <c r="S162" s="216">
        <v>0</v>
      </c>
      <c r="T162" s="217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18" t="s">
        <v>166</v>
      </c>
      <c r="AT162" s="218" t="s">
        <v>161</v>
      </c>
      <c r="AU162" s="218" t="s">
        <v>77</v>
      </c>
      <c r="AY162" s="20" t="s">
        <v>159</v>
      </c>
      <c r="BE162" s="219">
        <f>IF(N162="základní",J162,0)</f>
        <v>0</v>
      </c>
      <c r="BF162" s="219">
        <f>IF(N162="snížená",J162,0)</f>
        <v>0</v>
      </c>
      <c r="BG162" s="219">
        <f>IF(N162="zákl. přenesená",J162,0)</f>
        <v>0</v>
      </c>
      <c r="BH162" s="219">
        <f>IF(N162="sníž. přenesená",J162,0)</f>
        <v>0</v>
      </c>
      <c r="BI162" s="219">
        <f>IF(N162="nulová",J162,0)</f>
        <v>0</v>
      </c>
      <c r="BJ162" s="20" t="s">
        <v>77</v>
      </c>
      <c r="BK162" s="219">
        <f>ROUND(I162*H162,2)</f>
        <v>0</v>
      </c>
      <c r="BL162" s="20" t="s">
        <v>166</v>
      </c>
      <c r="BM162" s="218" t="s">
        <v>1029</v>
      </c>
    </row>
    <row r="163" s="2" customFormat="1" ht="16.5" customHeight="1">
      <c r="A163" s="41"/>
      <c r="B163" s="42"/>
      <c r="C163" s="207" t="s">
        <v>547</v>
      </c>
      <c r="D163" s="207" t="s">
        <v>161</v>
      </c>
      <c r="E163" s="208" t="s">
        <v>603</v>
      </c>
      <c r="F163" s="209" t="s">
        <v>3567</v>
      </c>
      <c r="G163" s="210" t="s">
        <v>197</v>
      </c>
      <c r="H163" s="211">
        <v>149</v>
      </c>
      <c r="I163" s="212"/>
      <c r="J163" s="213">
        <f>ROUND(I163*H163,2)</f>
        <v>0</v>
      </c>
      <c r="K163" s="209" t="s">
        <v>19</v>
      </c>
      <c r="L163" s="47"/>
      <c r="M163" s="214" t="s">
        <v>19</v>
      </c>
      <c r="N163" s="215" t="s">
        <v>40</v>
      </c>
      <c r="O163" s="87"/>
      <c r="P163" s="216">
        <f>O163*H163</f>
        <v>0</v>
      </c>
      <c r="Q163" s="216">
        <v>0</v>
      </c>
      <c r="R163" s="216">
        <f>Q163*H163</f>
        <v>0</v>
      </c>
      <c r="S163" s="216">
        <v>0</v>
      </c>
      <c r="T163" s="217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18" t="s">
        <v>166</v>
      </c>
      <c r="AT163" s="218" t="s">
        <v>161</v>
      </c>
      <c r="AU163" s="218" t="s">
        <v>77</v>
      </c>
      <c r="AY163" s="20" t="s">
        <v>159</v>
      </c>
      <c r="BE163" s="219">
        <f>IF(N163="základní",J163,0)</f>
        <v>0</v>
      </c>
      <c r="BF163" s="219">
        <f>IF(N163="snížená",J163,0)</f>
        <v>0</v>
      </c>
      <c r="BG163" s="219">
        <f>IF(N163="zákl. přenesená",J163,0)</f>
        <v>0</v>
      </c>
      <c r="BH163" s="219">
        <f>IF(N163="sníž. přenesená",J163,0)</f>
        <v>0</v>
      </c>
      <c r="BI163" s="219">
        <f>IF(N163="nulová",J163,0)</f>
        <v>0</v>
      </c>
      <c r="BJ163" s="20" t="s">
        <v>77</v>
      </c>
      <c r="BK163" s="219">
        <f>ROUND(I163*H163,2)</f>
        <v>0</v>
      </c>
      <c r="BL163" s="20" t="s">
        <v>166</v>
      </c>
      <c r="BM163" s="218" t="s">
        <v>1043</v>
      </c>
    </row>
    <row r="164" s="2" customFormat="1" ht="16.5" customHeight="1">
      <c r="A164" s="41"/>
      <c r="B164" s="42"/>
      <c r="C164" s="207" t="s">
        <v>553</v>
      </c>
      <c r="D164" s="207" t="s">
        <v>161</v>
      </c>
      <c r="E164" s="208" t="s">
        <v>607</v>
      </c>
      <c r="F164" s="209" t="s">
        <v>3568</v>
      </c>
      <c r="G164" s="210" t="s">
        <v>197</v>
      </c>
      <c r="H164" s="211">
        <v>70</v>
      </c>
      <c r="I164" s="212"/>
      <c r="J164" s="213">
        <f>ROUND(I164*H164,2)</f>
        <v>0</v>
      </c>
      <c r="K164" s="209" t="s">
        <v>19</v>
      </c>
      <c r="L164" s="47"/>
      <c r="M164" s="214" t="s">
        <v>19</v>
      </c>
      <c r="N164" s="215" t="s">
        <v>40</v>
      </c>
      <c r="O164" s="87"/>
      <c r="P164" s="216">
        <f>O164*H164</f>
        <v>0</v>
      </c>
      <c r="Q164" s="216">
        <v>0</v>
      </c>
      <c r="R164" s="216">
        <f>Q164*H164</f>
        <v>0</v>
      </c>
      <c r="S164" s="216">
        <v>0</v>
      </c>
      <c r="T164" s="217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18" t="s">
        <v>166</v>
      </c>
      <c r="AT164" s="218" t="s">
        <v>161</v>
      </c>
      <c r="AU164" s="218" t="s">
        <v>77</v>
      </c>
      <c r="AY164" s="20" t="s">
        <v>159</v>
      </c>
      <c r="BE164" s="219">
        <f>IF(N164="základní",J164,0)</f>
        <v>0</v>
      </c>
      <c r="BF164" s="219">
        <f>IF(N164="snížená",J164,0)</f>
        <v>0</v>
      </c>
      <c r="BG164" s="219">
        <f>IF(N164="zákl. přenesená",J164,0)</f>
        <v>0</v>
      </c>
      <c r="BH164" s="219">
        <f>IF(N164="sníž. přenesená",J164,0)</f>
        <v>0</v>
      </c>
      <c r="BI164" s="219">
        <f>IF(N164="nulová",J164,0)</f>
        <v>0</v>
      </c>
      <c r="BJ164" s="20" t="s">
        <v>77</v>
      </c>
      <c r="BK164" s="219">
        <f>ROUND(I164*H164,2)</f>
        <v>0</v>
      </c>
      <c r="BL164" s="20" t="s">
        <v>166</v>
      </c>
      <c r="BM164" s="218" t="s">
        <v>326</v>
      </c>
    </row>
    <row r="165" s="2" customFormat="1" ht="16.5" customHeight="1">
      <c r="A165" s="41"/>
      <c r="B165" s="42"/>
      <c r="C165" s="207" t="s">
        <v>564</v>
      </c>
      <c r="D165" s="207" t="s">
        <v>161</v>
      </c>
      <c r="E165" s="208" t="s">
        <v>613</v>
      </c>
      <c r="F165" s="209" t="s">
        <v>3590</v>
      </c>
      <c r="G165" s="210" t="s">
        <v>197</v>
      </c>
      <c r="H165" s="211">
        <v>117</v>
      </c>
      <c r="I165" s="212"/>
      <c r="J165" s="213">
        <f>ROUND(I165*H165,2)</f>
        <v>0</v>
      </c>
      <c r="K165" s="209" t="s">
        <v>19</v>
      </c>
      <c r="L165" s="47"/>
      <c r="M165" s="214" t="s">
        <v>19</v>
      </c>
      <c r="N165" s="215" t="s">
        <v>40</v>
      </c>
      <c r="O165" s="87"/>
      <c r="P165" s="216">
        <f>O165*H165</f>
        <v>0</v>
      </c>
      <c r="Q165" s="216">
        <v>0</v>
      </c>
      <c r="R165" s="216">
        <f>Q165*H165</f>
        <v>0</v>
      </c>
      <c r="S165" s="216">
        <v>0</v>
      </c>
      <c r="T165" s="217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18" t="s">
        <v>166</v>
      </c>
      <c r="AT165" s="218" t="s">
        <v>161</v>
      </c>
      <c r="AU165" s="218" t="s">
        <v>77</v>
      </c>
      <c r="AY165" s="20" t="s">
        <v>159</v>
      </c>
      <c r="BE165" s="219">
        <f>IF(N165="základní",J165,0)</f>
        <v>0</v>
      </c>
      <c r="BF165" s="219">
        <f>IF(N165="snížená",J165,0)</f>
        <v>0</v>
      </c>
      <c r="BG165" s="219">
        <f>IF(N165="zákl. přenesená",J165,0)</f>
        <v>0</v>
      </c>
      <c r="BH165" s="219">
        <f>IF(N165="sníž. přenesená",J165,0)</f>
        <v>0</v>
      </c>
      <c r="BI165" s="219">
        <f>IF(N165="nulová",J165,0)</f>
        <v>0</v>
      </c>
      <c r="BJ165" s="20" t="s">
        <v>77</v>
      </c>
      <c r="BK165" s="219">
        <f>ROUND(I165*H165,2)</f>
        <v>0</v>
      </c>
      <c r="BL165" s="20" t="s">
        <v>166</v>
      </c>
      <c r="BM165" s="218" t="s">
        <v>1063</v>
      </c>
    </row>
    <row r="166" s="2" customFormat="1" ht="16.5" customHeight="1">
      <c r="A166" s="41"/>
      <c r="B166" s="42"/>
      <c r="C166" s="207" t="s">
        <v>569</v>
      </c>
      <c r="D166" s="207" t="s">
        <v>161</v>
      </c>
      <c r="E166" s="208" t="s">
        <v>619</v>
      </c>
      <c r="F166" s="209" t="s">
        <v>3591</v>
      </c>
      <c r="G166" s="210" t="s">
        <v>197</v>
      </c>
      <c r="H166" s="211">
        <v>73</v>
      </c>
      <c r="I166" s="212"/>
      <c r="J166" s="213">
        <f>ROUND(I166*H166,2)</f>
        <v>0</v>
      </c>
      <c r="K166" s="209" t="s">
        <v>19</v>
      </c>
      <c r="L166" s="47"/>
      <c r="M166" s="214" t="s">
        <v>19</v>
      </c>
      <c r="N166" s="215" t="s">
        <v>40</v>
      </c>
      <c r="O166" s="87"/>
      <c r="P166" s="216">
        <f>O166*H166</f>
        <v>0</v>
      </c>
      <c r="Q166" s="216">
        <v>0</v>
      </c>
      <c r="R166" s="216">
        <f>Q166*H166</f>
        <v>0</v>
      </c>
      <c r="S166" s="216">
        <v>0</v>
      </c>
      <c r="T166" s="217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18" t="s">
        <v>166</v>
      </c>
      <c r="AT166" s="218" t="s">
        <v>161</v>
      </c>
      <c r="AU166" s="218" t="s">
        <v>77</v>
      </c>
      <c r="AY166" s="20" t="s">
        <v>159</v>
      </c>
      <c r="BE166" s="219">
        <f>IF(N166="základní",J166,0)</f>
        <v>0</v>
      </c>
      <c r="BF166" s="219">
        <f>IF(N166="snížená",J166,0)</f>
        <v>0</v>
      </c>
      <c r="BG166" s="219">
        <f>IF(N166="zákl. přenesená",J166,0)</f>
        <v>0</v>
      </c>
      <c r="BH166" s="219">
        <f>IF(N166="sníž. přenesená",J166,0)</f>
        <v>0</v>
      </c>
      <c r="BI166" s="219">
        <f>IF(N166="nulová",J166,0)</f>
        <v>0</v>
      </c>
      <c r="BJ166" s="20" t="s">
        <v>77</v>
      </c>
      <c r="BK166" s="219">
        <f>ROUND(I166*H166,2)</f>
        <v>0</v>
      </c>
      <c r="BL166" s="20" t="s">
        <v>166</v>
      </c>
      <c r="BM166" s="218" t="s">
        <v>1073</v>
      </c>
    </row>
    <row r="167" s="2" customFormat="1" ht="16.5" customHeight="1">
      <c r="A167" s="41"/>
      <c r="B167" s="42"/>
      <c r="C167" s="207" t="s">
        <v>591</v>
      </c>
      <c r="D167" s="207" t="s">
        <v>161</v>
      </c>
      <c r="E167" s="208" t="s">
        <v>650</v>
      </c>
      <c r="F167" s="209" t="s">
        <v>3601</v>
      </c>
      <c r="G167" s="210" t="s">
        <v>197</v>
      </c>
      <c r="H167" s="211">
        <v>12</v>
      </c>
      <c r="I167" s="212"/>
      <c r="J167" s="213">
        <f>ROUND(I167*H167,2)</f>
        <v>0</v>
      </c>
      <c r="K167" s="209" t="s">
        <v>19</v>
      </c>
      <c r="L167" s="47"/>
      <c r="M167" s="214" t="s">
        <v>19</v>
      </c>
      <c r="N167" s="215" t="s">
        <v>40</v>
      </c>
      <c r="O167" s="87"/>
      <c r="P167" s="216">
        <f>O167*H167</f>
        <v>0</v>
      </c>
      <c r="Q167" s="216">
        <v>0</v>
      </c>
      <c r="R167" s="216">
        <f>Q167*H167</f>
        <v>0</v>
      </c>
      <c r="S167" s="216">
        <v>0</v>
      </c>
      <c r="T167" s="217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18" t="s">
        <v>166</v>
      </c>
      <c r="AT167" s="218" t="s">
        <v>161</v>
      </c>
      <c r="AU167" s="218" t="s">
        <v>77</v>
      </c>
      <c r="AY167" s="20" t="s">
        <v>159</v>
      </c>
      <c r="BE167" s="219">
        <f>IF(N167="základní",J167,0)</f>
        <v>0</v>
      </c>
      <c r="BF167" s="219">
        <f>IF(N167="snížená",J167,0)</f>
        <v>0</v>
      </c>
      <c r="BG167" s="219">
        <f>IF(N167="zákl. přenesená",J167,0)</f>
        <v>0</v>
      </c>
      <c r="BH167" s="219">
        <f>IF(N167="sníž. přenesená",J167,0)</f>
        <v>0</v>
      </c>
      <c r="BI167" s="219">
        <f>IF(N167="nulová",J167,0)</f>
        <v>0</v>
      </c>
      <c r="BJ167" s="20" t="s">
        <v>77</v>
      </c>
      <c r="BK167" s="219">
        <f>ROUND(I167*H167,2)</f>
        <v>0</v>
      </c>
      <c r="BL167" s="20" t="s">
        <v>166</v>
      </c>
      <c r="BM167" s="218" t="s">
        <v>1092</v>
      </c>
    </row>
    <row r="168" s="2" customFormat="1" ht="16.5" customHeight="1">
      <c r="A168" s="41"/>
      <c r="B168" s="42"/>
      <c r="C168" s="207" t="s">
        <v>596</v>
      </c>
      <c r="D168" s="207" t="s">
        <v>161</v>
      </c>
      <c r="E168" s="208" t="s">
        <v>658</v>
      </c>
      <c r="F168" s="209" t="s">
        <v>3570</v>
      </c>
      <c r="G168" s="210" t="s">
        <v>197</v>
      </c>
      <c r="H168" s="211">
        <v>40</v>
      </c>
      <c r="I168" s="212"/>
      <c r="J168" s="213">
        <f>ROUND(I168*H168,2)</f>
        <v>0</v>
      </c>
      <c r="K168" s="209" t="s">
        <v>19</v>
      </c>
      <c r="L168" s="47"/>
      <c r="M168" s="214" t="s">
        <v>19</v>
      </c>
      <c r="N168" s="215" t="s">
        <v>40</v>
      </c>
      <c r="O168" s="87"/>
      <c r="P168" s="216">
        <f>O168*H168</f>
        <v>0</v>
      </c>
      <c r="Q168" s="216">
        <v>0</v>
      </c>
      <c r="R168" s="216">
        <f>Q168*H168</f>
        <v>0</v>
      </c>
      <c r="S168" s="216">
        <v>0</v>
      </c>
      <c r="T168" s="217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18" t="s">
        <v>166</v>
      </c>
      <c r="AT168" s="218" t="s">
        <v>161</v>
      </c>
      <c r="AU168" s="218" t="s">
        <v>77</v>
      </c>
      <c r="AY168" s="20" t="s">
        <v>159</v>
      </c>
      <c r="BE168" s="219">
        <f>IF(N168="základní",J168,0)</f>
        <v>0</v>
      </c>
      <c r="BF168" s="219">
        <f>IF(N168="snížená",J168,0)</f>
        <v>0</v>
      </c>
      <c r="BG168" s="219">
        <f>IF(N168="zákl. přenesená",J168,0)</f>
        <v>0</v>
      </c>
      <c r="BH168" s="219">
        <f>IF(N168="sníž. přenesená",J168,0)</f>
        <v>0</v>
      </c>
      <c r="BI168" s="219">
        <f>IF(N168="nulová",J168,0)</f>
        <v>0</v>
      </c>
      <c r="BJ168" s="20" t="s">
        <v>77</v>
      </c>
      <c r="BK168" s="219">
        <f>ROUND(I168*H168,2)</f>
        <v>0</v>
      </c>
      <c r="BL168" s="20" t="s">
        <v>166</v>
      </c>
      <c r="BM168" s="218" t="s">
        <v>1103</v>
      </c>
    </row>
    <row r="169" s="2" customFormat="1" ht="16.5" customHeight="1">
      <c r="A169" s="41"/>
      <c r="B169" s="42"/>
      <c r="C169" s="207" t="s">
        <v>603</v>
      </c>
      <c r="D169" s="207" t="s">
        <v>161</v>
      </c>
      <c r="E169" s="208" t="s">
        <v>663</v>
      </c>
      <c r="F169" s="209" t="s">
        <v>3571</v>
      </c>
      <c r="G169" s="210" t="s">
        <v>2992</v>
      </c>
      <c r="H169" s="211">
        <v>1</v>
      </c>
      <c r="I169" s="212"/>
      <c r="J169" s="213">
        <f>ROUND(I169*H169,2)</f>
        <v>0</v>
      </c>
      <c r="K169" s="209" t="s">
        <v>19</v>
      </c>
      <c r="L169" s="47"/>
      <c r="M169" s="214" t="s">
        <v>19</v>
      </c>
      <c r="N169" s="215" t="s">
        <v>40</v>
      </c>
      <c r="O169" s="87"/>
      <c r="P169" s="216">
        <f>O169*H169</f>
        <v>0</v>
      </c>
      <c r="Q169" s="216">
        <v>0</v>
      </c>
      <c r="R169" s="216">
        <f>Q169*H169</f>
        <v>0</v>
      </c>
      <c r="S169" s="216">
        <v>0</v>
      </c>
      <c r="T169" s="217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18" t="s">
        <v>166</v>
      </c>
      <c r="AT169" s="218" t="s">
        <v>161</v>
      </c>
      <c r="AU169" s="218" t="s">
        <v>77</v>
      </c>
      <c r="AY169" s="20" t="s">
        <v>159</v>
      </c>
      <c r="BE169" s="219">
        <f>IF(N169="základní",J169,0)</f>
        <v>0</v>
      </c>
      <c r="BF169" s="219">
        <f>IF(N169="snížená",J169,0)</f>
        <v>0</v>
      </c>
      <c r="BG169" s="219">
        <f>IF(N169="zákl. přenesená",J169,0)</f>
        <v>0</v>
      </c>
      <c r="BH169" s="219">
        <f>IF(N169="sníž. přenesená",J169,0)</f>
        <v>0</v>
      </c>
      <c r="BI169" s="219">
        <f>IF(N169="nulová",J169,0)</f>
        <v>0</v>
      </c>
      <c r="BJ169" s="20" t="s">
        <v>77</v>
      </c>
      <c r="BK169" s="219">
        <f>ROUND(I169*H169,2)</f>
        <v>0</v>
      </c>
      <c r="BL169" s="20" t="s">
        <v>166</v>
      </c>
      <c r="BM169" s="218" t="s">
        <v>1113</v>
      </c>
    </row>
    <row r="170" s="2" customFormat="1" ht="33" customHeight="1">
      <c r="A170" s="41"/>
      <c r="B170" s="42"/>
      <c r="C170" s="207" t="s">
        <v>607</v>
      </c>
      <c r="D170" s="207" t="s">
        <v>161</v>
      </c>
      <c r="E170" s="208" t="s">
        <v>668</v>
      </c>
      <c r="F170" s="209" t="s">
        <v>3572</v>
      </c>
      <c r="G170" s="210" t="s">
        <v>197</v>
      </c>
      <c r="H170" s="211">
        <v>426</v>
      </c>
      <c r="I170" s="212"/>
      <c r="J170" s="213">
        <f>ROUND(I170*H170,2)</f>
        <v>0</v>
      </c>
      <c r="K170" s="209" t="s">
        <v>19</v>
      </c>
      <c r="L170" s="47"/>
      <c r="M170" s="214" t="s">
        <v>19</v>
      </c>
      <c r="N170" s="215" t="s">
        <v>40</v>
      </c>
      <c r="O170" s="87"/>
      <c r="P170" s="216">
        <f>O170*H170</f>
        <v>0</v>
      </c>
      <c r="Q170" s="216">
        <v>0</v>
      </c>
      <c r="R170" s="216">
        <f>Q170*H170</f>
        <v>0</v>
      </c>
      <c r="S170" s="216">
        <v>0</v>
      </c>
      <c r="T170" s="217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18" t="s">
        <v>166</v>
      </c>
      <c r="AT170" s="218" t="s">
        <v>161</v>
      </c>
      <c r="AU170" s="218" t="s">
        <v>77</v>
      </c>
      <c r="AY170" s="20" t="s">
        <v>159</v>
      </c>
      <c r="BE170" s="219">
        <f>IF(N170="základní",J170,0)</f>
        <v>0</v>
      </c>
      <c r="BF170" s="219">
        <f>IF(N170="snížená",J170,0)</f>
        <v>0</v>
      </c>
      <c r="BG170" s="219">
        <f>IF(N170="zákl. přenesená",J170,0)</f>
        <v>0</v>
      </c>
      <c r="BH170" s="219">
        <f>IF(N170="sníž. přenesená",J170,0)</f>
        <v>0</v>
      </c>
      <c r="BI170" s="219">
        <f>IF(N170="nulová",J170,0)</f>
        <v>0</v>
      </c>
      <c r="BJ170" s="20" t="s">
        <v>77</v>
      </c>
      <c r="BK170" s="219">
        <f>ROUND(I170*H170,2)</f>
        <v>0</v>
      </c>
      <c r="BL170" s="20" t="s">
        <v>166</v>
      </c>
      <c r="BM170" s="218" t="s">
        <v>1127</v>
      </c>
    </row>
    <row r="171" s="2" customFormat="1" ht="16.5" customHeight="1">
      <c r="A171" s="41"/>
      <c r="B171" s="42"/>
      <c r="C171" s="207" t="s">
        <v>613</v>
      </c>
      <c r="D171" s="207" t="s">
        <v>161</v>
      </c>
      <c r="E171" s="208" t="s">
        <v>674</v>
      </c>
      <c r="F171" s="209" t="s">
        <v>3573</v>
      </c>
      <c r="G171" s="210" t="s">
        <v>2992</v>
      </c>
      <c r="H171" s="211">
        <v>1</v>
      </c>
      <c r="I171" s="212"/>
      <c r="J171" s="213">
        <f>ROUND(I171*H171,2)</f>
        <v>0</v>
      </c>
      <c r="K171" s="209" t="s">
        <v>19</v>
      </c>
      <c r="L171" s="47"/>
      <c r="M171" s="214" t="s">
        <v>19</v>
      </c>
      <c r="N171" s="215" t="s">
        <v>40</v>
      </c>
      <c r="O171" s="87"/>
      <c r="P171" s="216">
        <f>O171*H171</f>
        <v>0</v>
      </c>
      <c r="Q171" s="216">
        <v>0</v>
      </c>
      <c r="R171" s="216">
        <f>Q171*H171</f>
        <v>0</v>
      </c>
      <c r="S171" s="216">
        <v>0</v>
      </c>
      <c r="T171" s="217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18" t="s">
        <v>166</v>
      </c>
      <c r="AT171" s="218" t="s">
        <v>161</v>
      </c>
      <c r="AU171" s="218" t="s">
        <v>77</v>
      </c>
      <c r="AY171" s="20" t="s">
        <v>159</v>
      </c>
      <c r="BE171" s="219">
        <f>IF(N171="základní",J171,0)</f>
        <v>0</v>
      </c>
      <c r="BF171" s="219">
        <f>IF(N171="snížená",J171,0)</f>
        <v>0</v>
      </c>
      <c r="BG171" s="219">
        <f>IF(N171="zákl. přenesená",J171,0)</f>
        <v>0</v>
      </c>
      <c r="BH171" s="219">
        <f>IF(N171="sníž. přenesená",J171,0)</f>
        <v>0</v>
      </c>
      <c r="BI171" s="219">
        <f>IF(N171="nulová",J171,0)</f>
        <v>0</v>
      </c>
      <c r="BJ171" s="20" t="s">
        <v>77</v>
      </c>
      <c r="BK171" s="219">
        <f>ROUND(I171*H171,2)</f>
        <v>0</v>
      </c>
      <c r="BL171" s="20" t="s">
        <v>166</v>
      </c>
      <c r="BM171" s="218" t="s">
        <v>1142</v>
      </c>
    </row>
    <row r="172" s="2" customFormat="1" ht="16.5" customHeight="1">
      <c r="A172" s="41"/>
      <c r="B172" s="42"/>
      <c r="C172" s="207" t="s">
        <v>619</v>
      </c>
      <c r="D172" s="207" t="s">
        <v>161</v>
      </c>
      <c r="E172" s="208" t="s">
        <v>680</v>
      </c>
      <c r="F172" s="209" t="s">
        <v>3574</v>
      </c>
      <c r="G172" s="210" t="s">
        <v>197</v>
      </c>
      <c r="H172" s="211">
        <v>6</v>
      </c>
      <c r="I172" s="212"/>
      <c r="J172" s="213">
        <f>ROUND(I172*H172,2)</f>
        <v>0</v>
      </c>
      <c r="K172" s="209" t="s">
        <v>19</v>
      </c>
      <c r="L172" s="47"/>
      <c r="M172" s="214" t="s">
        <v>19</v>
      </c>
      <c r="N172" s="215" t="s">
        <v>40</v>
      </c>
      <c r="O172" s="87"/>
      <c r="P172" s="216">
        <f>O172*H172</f>
        <v>0</v>
      </c>
      <c r="Q172" s="216">
        <v>0</v>
      </c>
      <c r="R172" s="216">
        <f>Q172*H172</f>
        <v>0</v>
      </c>
      <c r="S172" s="216">
        <v>0</v>
      </c>
      <c r="T172" s="217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18" t="s">
        <v>166</v>
      </c>
      <c r="AT172" s="218" t="s">
        <v>161</v>
      </c>
      <c r="AU172" s="218" t="s">
        <v>77</v>
      </c>
      <c r="AY172" s="20" t="s">
        <v>159</v>
      </c>
      <c r="BE172" s="219">
        <f>IF(N172="základní",J172,0)</f>
        <v>0</v>
      </c>
      <c r="BF172" s="219">
        <f>IF(N172="snížená",J172,0)</f>
        <v>0</v>
      </c>
      <c r="BG172" s="219">
        <f>IF(N172="zákl. přenesená",J172,0)</f>
        <v>0</v>
      </c>
      <c r="BH172" s="219">
        <f>IF(N172="sníž. přenesená",J172,0)</f>
        <v>0</v>
      </c>
      <c r="BI172" s="219">
        <f>IF(N172="nulová",J172,0)</f>
        <v>0</v>
      </c>
      <c r="BJ172" s="20" t="s">
        <v>77</v>
      </c>
      <c r="BK172" s="219">
        <f>ROUND(I172*H172,2)</f>
        <v>0</v>
      </c>
      <c r="BL172" s="20" t="s">
        <v>166</v>
      </c>
      <c r="BM172" s="218" t="s">
        <v>1150</v>
      </c>
    </row>
    <row r="173" s="2" customFormat="1" ht="16.5" customHeight="1">
      <c r="A173" s="41"/>
      <c r="B173" s="42"/>
      <c r="C173" s="207" t="s">
        <v>650</v>
      </c>
      <c r="D173" s="207" t="s">
        <v>161</v>
      </c>
      <c r="E173" s="208" t="s">
        <v>686</v>
      </c>
      <c r="F173" s="209" t="s">
        <v>3575</v>
      </c>
      <c r="G173" s="210" t="s">
        <v>2992</v>
      </c>
      <c r="H173" s="211">
        <v>1</v>
      </c>
      <c r="I173" s="212"/>
      <c r="J173" s="213">
        <f>ROUND(I173*H173,2)</f>
        <v>0</v>
      </c>
      <c r="K173" s="209" t="s">
        <v>19</v>
      </c>
      <c r="L173" s="47"/>
      <c r="M173" s="214" t="s">
        <v>19</v>
      </c>
      <c r="N173" s="215" t="s">
        <v>40</v>
      </c>
      <c r="O173" s="87"/>
      <c r="P173" s="216">
        <f>O173*H173</f>
        <v>0</v>
      </c>
      <c r="Q173" s="216">
        <v>0</v>
      </c>
      <c r="R173" s="216">
        <f>Q173*H173</f>
        <v>0</v>
      </c>
      <c r="S173" s="216">
        <v>0</v>
      </c>
      <c r="T173" s="217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18" t="s">
        <v>166</v>
      </c>
      <c r="AT173" s="218" t="s">
        <v>161</v>
      </c>
      <c r="AU173" s="218" t="s">
        <v>77</v>
      </c>
      <c r="AY173" s="20" t="s">
        <v>159</v>
      </c>
      <c r="BE173" s="219">
        <f>IF(N173="základní",J173,0)</f>
        <v>0</v>
      </c>
      <c r="BF173" s="219">
        <f>IF(N173="snížená",J173,0)</f>
        <v>0</v>
      </c>
      <c r="BG173" s="219">
        <f>IF(N173="zákl. přenesená",J173,0)</f>
        <v>0</v>
      </c>
      <c r="BH173" s="219">
        <f>IF(N173="sníž. přenesená",J173,0)</f>
        <v>0</v>
      </c>
      <c r="BI173" s="219">
        <f>IF(N173="nulová",J173,0)</f>
        <v>0</v>
      </c>
      <c r="BJ173" s="20" t="s">
        <v>77</v>
      </c>
      <c r="BK173" s="219">
        <f>ROUND(I173*H173,2)</f>
        <v>0</v>
      </c>
      <c r="BL173" s="20" t="s">
        <v>166</v>
      </c>
      <c r="BM173" s="218" t="s">
        <v>1162</v>
      </c>
    </row>
    <row r="174" s="2" customFormat="1" ht="16.5" customHeight="1">
      <c r="A174" s="41"/>
      <c r="B174" s="42"/>
      <c r="C174" s="207" t="s">
        <v>658</v>
      </c>
      <c r="D174" s="207" t="s">
        <v>161</v>
      </c>
      <c r="E174" s="208" t="s">
        <v>693</v>
      </c>
      <c r="F174" s="209" t="s">
        <v>3576</v>
      </c>
      <c r="G174" s="210" t="s">
        <v>2992</v>
      </c>
      <c r="H174" s="211">
        <v>1</v>
      </c>
      <c r="I174" s="212"/>
      <c r="J174" s="213">
        <f>ROUND(I174*H174,2)</f>
        <v>0</v>
      </c>
      <c r="K174" s="209" t="s">
        <v>19</v>
      </c>
      <c r="L174" s="47"/>
      <c r="M174" s="214" t="s">
        <v>19</v>
      </c>
      <c r="N174" s="215" t="s">
        <v>40</v>
      </c>
      <c r="O174" s="87"/>
      <c r="P174" s="216">
        <f>O174*H174</f>
        <v>0</v>
      </c>
      <c r="Q174" s="216">
        <v>0</v>
      </c>
      <c r="R174" s="216">
        <f>Q174*H174</f>
        <v>0</v>
      </c>
      <c r="S174" s="216">
        <v>0</v>
      </c>
      <c r="T174" s="217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18" t="s">
        <v>166</v>
      </c>
      <c r="AT174" s="218" t="s">
        <v>161</v>
      </c>
      <c r="AU174" s="218" t="s">
        <v>77</v>
      </c>
      <c r="AY174" s="20" t="s">
        <v>159</v>
      </c>
      <c r="BE174" s="219">
        <f>IF(N174="základní",J174,0)</f>
        <v>0</v>
      </c>
      <c r="BF174" s="219">
        <f>IF(N174="snížená",J174,0)</f>
        <v>0</v>
      </c>
      <c r="BG174" s="219">
        <f>IF(N174="zákl. přenesená",J174,0)</f>
        <v>0</v>
      </c>
      <c r="BH174" s="219">
        <f>IF(N174="sníž. přenesená",J174,0)</f>
        <v>0</v>
      </c>
      <c r="BI174" s="219">
        <f>IF(N174="nulová",J174,0)</f>
        <v>0</v>
      </c>
      <c r="BJ174" s="20" t="s">
        <v>77</v>
      </c>
      <c r="BK174" s="219">
        <f>ROUND(I174*H174,2)</f>
        <v>0</v>
      </c>
      <c r="BL174" s="20" t="s">
        <v>166</v>
      </c>
      <c r="BM174" s="218" t="s">
        <v>1175</v>
      </c>
    </row>
    <row r="175" s="2" customFormat="1" ht="16.5" customHeight="1">
      <c r="A175" s="41"/>
      <c r="B175" s="42"/>
      <c r="C175" s="207" t="s">
        <v>663</v>
      </c>
      <c r="D175" s="207" t="s">
        <v>161</v>
      </c>
      <c r="E175" s="208" t="s">
        <v>698</v>
      </c>
      <c r="F175" s="209" t="s">
        <v>1302</v>
      </c>
      <c r="G175" s="210" t="s">
        <v>2992</v>
      </c>
      <c r="H175" s="211">
        <v>1</v>
      </c>
      <c r="I175" s="212"/>
      <c r="J175" s="213">
        <f>ROUND(I175*H175,2)</f>
        <v>0</v>
      </c>
      <c r="K175" s="209" t="s">
        <v>19</v>
      </c>
      <c r="L175" s="47"/>
      <c r="M175" s="214" t="s">
        <v>19</v>
      </c>
      <c r="N175" s="215" t="s">
        <v>40</v>
      </c>
      <c r="O175" s="87"/>
      <c r="P175" s="216">
        <f>O175*H175</f>
        <v>0</v>
      </c>
      <c r="Q175" s="216">
        <v>0</v>
      </c>
      <c r="R175" s="216">
        <f>Q175*H175</f>
        <v>0</v>
      </c>
      <c r="S175" s="216">
        <v>0</v>
      </c>
      <c r="T175" s="217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18" t="s">
        <v>166</v>
      </c>
      <c r="AT175" s="218" t="s">
        <v>161</v>
      </c>
      <c r="AU175" s="218" t="s">
        <v>77</v>
      </c>
      <c r="AY175" s="20" t="s">
        <v>159</v>
      </c>
      <c r="BE175" s="219">
        <f>IF(N175="základní",J175,0)</f>
        <v>0</v>
      </c>
      <c r="BF175" s="219">
        <f>IF(N175="snížená",J175,0)</f>
        <v>0</v>
      </c>
      <c r="BG175" s="219">
        <f>IF(N175="zákl. přenesená",J175,0)</f>
        <v>0</v>
      </c>
      <c r="BH175" s="219">
        <f>IF(N175="sníž. přenesená",J175,0)</f>
        <v>0</v>
      </c>
      <c r="BI175" s="219">
        <f>IF(N175="nulová",J175,0)</f>
        <v>0</v>
      </c>
      <c r="BJ175" s="20" t="s">
        <v>77</v>
      </c>
      <c r="BK175" s="219">
        <f>ROUND(I175*H175,2)</f>
        <v>0</v>
      </c>
      <c r="BL175" s="20" t="s">
        <v>166</v>
      </c>
      <c r="BM175" s="218" t="s">
        <v>1187</v>
      </c>
    </row>
    <row r="176" s="2" customFormat="1" ht="16.5" customHeight="1">
      <c r="A176" s="41"/>
      <c r="B176" s="42"/>
      <c r="C176" s="207" t="s">
        <v>668</v>
      </c>
      <c r="D176" s="207" t="s">
        <v>161</v>
      </c>
      <c r="E176" s="208" t="s">
        <v>704</v>
      </c>
      <c r="F176" s="209" t="s">
        <v>3577</v>
      </c>
      <c r="G176" s="210" t="s">
        <v>2992</v>
      </c>
      <c r="H176" s="211">
        <v>1</v>
      </c>
      <c r="I176" s="212"/>
      <c r="J176" s="213">
        <f>ROUND(I176*H176,2)</f>
        <v>0</v>
      </c>
      <c r="K176" s="209" t="s">
        <v>19</v>
      </c>
      <c r="L176" s="47"/>
      <c r="M176" s="214" t="s">
        <v>19</v>
      </c>
      <c r="N176" s="215" t="s">
        <v>40</v>
      </c>
      <c r="O176" s="87"/>
      <c r="P176" s="216">
        <f>O176*H176</f>
        <v>0</v>
      </c>
      <c r="Q176" s="216">
        <v>0</v>
      </c>
      <c r="R176" s="216">
        <f>Q176*H176</f>
        <v>0</v>
      </c>
      <c r="S176" s="216">
        <v>0</v>
      </c>
      <c r="T176" s="217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18" t="s">
        <v>166</v>
      </c>
      <c r="AT176" s="218" t="s">
        <v>161</v>
      </c>
      <c r="AU176" s="218" t="s">
        <v>77</v>
      </c>
      <c r="AY176" s="20" t="s">
        <v>159</v>
      </c>
      <c r="BE176" s="219">
        <f>IF(N176="základní",J176,0)</f>
        <v>0</v>
      </c>
      <c r="BF176" s="219">
        <f>IF(N176="snížená",J176,0)</f>
        <v>0</v>
      </c>
      <c r="BG176" s="219">
        <f>IF(N176="zákl. přenesená",J176,0)</f>
        <v>0</v>
      </c>
      <c r="BH176" s="219">
        <f>IF(N176="sníž. přenesená",J176,0)</f>
        <v>0</v>
      </c>
      <c r="BI176" s="219">
        <f>IF(N176="nulová",J176,0)</f>
        <v>0</v>
      </c>
      <c r="BJ176" s="20" t="s">
        <v>77</v>
      </c>
      <c r="BK176" s="219">
        <f>ROUND(I176*H176,2)</f>
        <v>0</v>
      </c>
      <c r="BL176" s="20" t="s">
        <v>166</v>
      </c>
      <c r="BM176" s="218" t="s">
        <v>1208</v>
      </c>
    </row>
    <row r="177" s="2" customFormat="1" ht="24.15" customHeight="1">
      <c r="A177" s="41"/>
      <c r="B177" s="42"/>
      <c r="C177" s="207" t="s">
        <v>674</v>
      </c>
      <c r="D177" s="207" t="s">
        <v>161</v>
      </c>
      <c r="E177" s="208" t="s">
        <v>709</v>
      </c>
      <c r="F177" s="209" t="s">
        <v>3578</v>
      </c>
      <c r="G177" s="210" t="s">
        <v>2926</v>
      </c>
      <c r="H177" s="211">
        <v>40</v>
      </c>
      <c r="I177" s="212"/>
      <c r="J177" s="213">
        <f>ROUND(I177*H177,2)</f>
        <v>0</v>
      </c>
      <c r="K177" s="209" t="s">
        <v>19</v>
      </c>
      <c r="L177" s="47"/>
      <c r="M177" s="214" t="s">
        <v>19</v>
      </c>
      <c r="N177" s="215" t="s">
        <v>40</v>
      </c>
      <c r="O177" s="87"/>
      <c r="P177" s="216">
        <f>O177*H177</f>
        <v>0</v>
      </c>
      <c r="Q177" s="216">
        <v>0</v>
      </c>
      <c r="R177" s="216">
        <f>Q177*H177</f>
        <v>0</v>
      </c>
      <c r="S177" s="216">
        <v>0</v>
      </c>
      <c r="T177" s="217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18" t="s">
        <v>166</v>
      </c>
      <c r="AT177" s="218" t="s">
        <v>161</v>
      </c>
      <c r="AU177" s="218" t="s">
        <v>77</v>
      </c>
      <c r="AY177" s="20" t="s">
        <v>159</v>
      </c>
      <c r="BE177" s="219">
        <f>IF(N177="základní",J177,0)</f>
        <v>0</v>
      </c>
      <c r="BF177" s="219">
        <f>IF(N177="snížená",J177,0)</f>
        <v>0</v>
      </c>
      <c r="BG177" s="219">
        <f>IF(N177="zákl. přenesená",J177,0)</f>
        <v>0</v>
      </c>
      <c r="BH177" s="219">
        <f>IF(N177="sníž. přenesená",J177,0)</f>
        <v>0</v>
      </c>
      <c r="BI177" s="219">
        <f>IF(N177="nulová",J177,0)</f>
        <v>0</v>
      </c>
      <c r="BJ177" s="20" t="s">
        <v>77</v>
      </c>
      <c r="BK177" s="219">
        <f>ROUND(I177*H177,2)</f>
        <v>0</v>
      </c>
      <c r="BL177" s="20" t="s">
        <v>166</v>
      </c>
      <c r="BM177" s="218" t="s">
        <v>1225</v>
      </c>
    </row>
    <row r="178" s="2" customFormat="1" ht="16.5" customHeight="1">
      <c r="A178" s="41"/>
      <c r="B178" s="42"/>
      <c r="C178" s="207" t="s">
        <v>680</v>
      </c>
      <c r="D178" s="207" t="s">
        <v>161</v>
      </c>
      <c r="E178" s="208" t="s">
        <v>101</v>
      </c>
      <c r="F178" s="209" t="s">
        <v>3579</v>
      </c>
      <c r="G178" s="210" t="s">
        <v>2926</v>
      </c>
      <c r="H178" s="211">
        <v>20</v>
      </c>
      <c r="I178" s="212"/>
      <c r="J178" s="213">
        <f>ROUND(I178*H178,2)</f>
        <v>0</v>
      </c>
      <c r="K178" s="209" t="s">
        <v>19</v>
      </c>
      <c r="L178" s="47"/>
      <c r="M178" s="214" t="s">
        <v>19</v>
      </c>
      <c r="N178" s="215" t="s">
        <v>40</v>
      </c>
      <c r="O178" s="87"/>
      <c r="P178" s="216">
        <f>O178*H178</f>
        <v>0</v>
      </c>
      <c r="Q178" s="216">
        <v>0</v>
      </c>
      <c r="R178" s="216">
        <f>Q178*H178</f>
        <v>0</v>
      </c>
      <c r="S178" s="216">
        <v>0</v>
      </c>
      <c r="T178" s="217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18" t="s">
        <v>166</v>
      </c>
      <c r="AT178" s="218" t="s">
        <v>161</v>
      </c>
      <c r="AU178" s="218" t="s">
        <v>77</v>
      </c>
      <c r="AY178" s="20" t="s">
        <v>159</v>
      </c>
      <c r="BE178" s="219">
        <f>IF(N178="základní",J178,0)</f>
        <v>0</v>
      </c>
      <c r="BF178" s="219">
        <f>IF(N178="snížená",J178,0)</f>
        <v>0</v>
      </c>
      <c r="BG178" s="219">
        <f>IF(N178="zákl. přenesená",J178,0)</f>
        <v>0</v>
      </c>
      <c r="BH178" s="219">
        <f>IF(N178="sníž. přenesená",J178,0)</f>
        <v>0</v>
      </c>
      <c r="BI178" s="219">
        <f>IF(N178="nulová",J178,0)</f>
        <v>0</v>
      </c>
      <c r="BJ178" s="20" t="s">
        <v>77</v>
      </c>
      <c r="BK178" s="219">
        <f>ROUND(I178*H178,2)</f>
        <v>0</v>
      </c>
      <c r="BL178" s="20" t="s">
        <v>166</v>
      </c>
      <c r="BM178" s="218" t="s">
        <v>1238</v>
      </c>
    </row>
    <row r="179" s="2" customFormat="1" ht="16.5" customHeight="1">
      <c r="A179" s="41"/>
      <c r="B179" s="42"/>
      <c r="C179" s="207" t="s">
        <v>686</v>
      </c>
      <c r="D179" s="207" t="s">
        <v>161</v>
      </c>
      <c r="E179" s="208" t="s">
        <v>718</v>
      </c>
      <c r="F179" s="209" t="s">
        <v>3580</v>
      </c>
      <c r="G179" s="210" t="s">
        <v>2926</v>
      </c>
      <c r="H179" s="211">
        <v>20</v>
      </c>
      <c r="I179" s="212"/>
      <c r="J179" s="213">
        <f>ROUND(I179*H179,2)</f>
        <v>0</v>
      </c>
      <c r="K179" s="209" t="s">
        <v>19</v>
      </c>
      <c r="L179" s="47"/>
      <c r="M179" s="214" t="s">
        <v>19</v>
      </c>
      <c r="N179" s="215" t="s">
        <v>40</v>
      </c>
      <c r="O179" s="87"/>
      <c r="P179" s="216">
        <f>O179*H179</f>
        <v>0</v>
      </c>
      <c r="Q179" s="216">
        <v>0</v>
      </c>
      <c r="R179" s="216">
        <f>Q179*H179</f>
        <v>0</v>
      </c>
      <c r="S179" s="216">
        <v>0</v>
      </c>
      <c r="T179" s="217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18" t="s">
        <v>166</v>
      </c>
      <c r="AT179" s="218" t="s">
        <v>161</v>
      </c>
      <c r="AU179" s="218" t="s">
        <v>77</v>
      </c>
      <c r="AY179" s="20" t="s">
        <v>159</v>
      </c>
      <c r="BE179" s="219">
        <f>IF(N179="základní",J179,0)</f>
        <v>0</v>
      </c>
      <c r="BF179" s="219">
        <f>IF(N179="snížená",J179,0)</f>
        <v>0</v>
      </c>
      <c r="BG179" s="219">
        <f>IF(N179="zákl. přenesená",J179,0)</f>
        <v>0</v>
      </c>
      <c r="BH179" s="219">
        <f>IF(N179="sníž. přenesená",J179,0)</f>
        <v>0</v>
      </c>
      <c r="BI179" s="219">
        <f>IF(N179="nulová",J179,0)</f>
        <v>0</v>
      </c>
      <c r="BJ179" s="20" t="s">
        <v>77</v>
      </c>
      <c r="BK179" s="219">
        <f>ROUND(I179*H179,2)</f>
        <v>0</v>
      </c>
      <c r="BL179" s="20" t="s">
        <v>166</v>
      </c>
      <c r="BM179" s="218" t="s">
        <v>494</v>
      </c>
    </row>
    <row r="180" s="2" customFormat="1" ht="16.5" customHeight="1">
      <c r="A180" s="41"/>
      <c r="B180" s="42"/>
      <c r="C180" s="207" t="s">
        <v>693</v>
      </c>
      <c r="D180" s="207" t="s">
        <v>161</v>
      </c>
      <c r="E180" s="208" t="s">
        <v>725</v>
      </c>
      <c r="F180" s="209" t="s">
        <v>3581</v>
      </c>
      <c r="G180" s="210" t="s">
        <v>2926</v>
      </c>
      <c r="H180" s="211">
        <v>20</v>
      </c>
      <c r="I180" s="212"/>
      <c r="J180" s="213">
        <f>ROUND(I180*H180,2)</f>
        <v>0</v>
      </c>
      <c r="K180" s="209" t="s">
        <v>19</v>
      </c>
      <c r="L180" s="47"/>
      <c r="M180" s="214" t="s">
        <v>19</v>
      </c>
      <c r="N180" s="215" t="s">
        <v>40</v>
      </c>
      <c r="O180" s="87"/>
      <c r="P180" s="216">
        <f>O180*H180</f>
        <v>0</v>
      </c>
      <c r="Q180" s="216">
        <v>0</v>
      </c>
      <c r="R180" s="216">
        <f>Q180*H180</f>
        <v>0</v>
      </c>
      <c r="S180" s="216">
        <v>0</v>
      </c>
      <c r="T180" s="217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18" t="s">
        <v>166</v>
      </c>
      <c r="AT180" s="218" t="s">
        <v>161</v>
      </c>
      <c r="AU180" s="218" t="s">
        <v>77</v>
      </c>
      <c r="AY180" s="20" t="s">
        <v>159</v>
      </c>
      <c r="BE180" s="219">
        <f>IF(N180="základní",J180,0)</f>
        <v>0</v>
      </c>
      <c r="BF180" s="219">
        <f>IF(N180="snížená",J180,0)</f>
        <v>0</v>
      </c>
      <c r="BG180" s="219">
        <f>IF(N180="zákl. přenesená",J180,0)</f>
        <v>0</v>
      </c>
      <c r="BH180" s="219">
        <f>IF(N180="sníž. přenesená",J180,0)</f>
        <v>0</v>
      </c>
      <c r="BI180" s="219">
        <f>IF(N180="nulová",J180,0)</f>
        <v>0</v>
      </c>
      <c r="BJ180" s="20" t="s">
        <v>77</v>
      </c>
      <c r="BK180" s="219">
        <f>ROUND(I180*H180,2)</f>
        <v>0</v>
      </c>
      <c r="BL180" s="20" t="s">
        <v>166</v>
      </c>
      <c r="BM180" s="218" t="s">
        <v>1261</v>
      </c>
    </row>
    <row r="181" s="2" customFormat="1" ht="16.5" customHeight="1">
      <c r="A181" s="41"/>
      <c r="B181" s="42"/>
      <c r="C181" s="207" t="s">
        <v>698</v>
      </c>
      <c r="D181" s="207" t="s">
        <v>161</v>
      </c>
      <c r="E181" s="208" t="s">
        <v>734</v>
      </c>
      <c r="F181" s="209" t="s">
        <v>2842</v>
      </c>
      <c r="G181" s="210" t="s">
        <v>2992</v>
      </c>
      <c r="H181" s="211">
        <v>1</v>
      </c>
      <c r="I181" s="212"/>
      <c r="J181" s="213">
        <f>ROUND(I181*H181,2)</f>
        <v>0</v>
      </c>
      <c r="K181" s="209" t="s">
        <v>19</v>
      </c>
      <c r="L181" s="47"/>
      <c r="M181" s="214" t="s">
        <v>19</v>
      </c>
      <c r="N181" s="215" t="s">
        <v>40</v>
      </c>
      <c r="O181" s="87"/>
      <c r="P181" s="216">
        <f>O181*H181</f>
        <v>0</v>
      </c>
      <c r="Q181" s="216">
        <v>0</v>
      </c>
      <c r="R181" s="216">
        <f>Q181*H181</f>
        <v>0</v>
      </c>
      <c r="S181" s="216">
        <v>0</v>
      </c>
      <c r="T181" s="217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18" t="s">
        <v>166</v>
      </c>
      <c r="AT181" s="218" t="s">
        <v>161</v>
      </c>
      <c r="AU181" s="218" t="s">
        <v>77</v>
      </c>
      <c r="AY181" s="20" t="s">
        <v>159</v>
      </c>
      <c r="BE181" s="219">
        <f>IF(N181="základní",J181,0)</f>
        <v>0</v>
      </c>
      <c r="BF181" s="219">
        <f>IF(N181="snížená",J181,0)</f>
        <v>0</v>
      </c>
      <c r="BG181" s="219">
        <f>IF(N181="zákl. přenesená",J181,0)</f>
        <v>0</v>
      </c>
      <c r="BH181" s="219">
        <f>IF(N181="sníž. přenesená",J181,0)</f>
        <v>0</v>
      </c>
      <c r="BI181" s="219">
        <f>IF(N181="nulová",J181,0)</f>
        <v>0</v>
      </c>
      <c r="BJ181" s="20" t="s">
        <v>77</v>
      </c>
      <c r="BK181" s="219">
        <f>ROUND(I181*H181,2)</f>
        <v>0</v>
      </c>
      <c r="BL181" s="20" t="s">
        <v>166</v>
      </c>
      <c r="BM181" s="218" t="s">
        <v>1272</v>
      </c>
    </row>
    <row r="182" s="2" customFormat="1" ht="16.5" customHeight="1">
      <c r="A182" s="41"/>
      <c r="B182" s="42"/>
      <c r="C182" s="207" t="s">
        <v>704</v>
      </c>
      <c r="D182" s="207" t="s">
        <v>161</v>
      </c>
      <c r="E182" s="208" t="s">
        <v>744</v>
      </c>
      <c r="F182" s="209" t="s">
        <v>3582</v>
      </c>
      <c r="G182" s="210" t="s">
        <v>2992</v>
      </c>
      <c r="H182" s="211">
        <v>1</v>
      </c>
      <c r="I182" s="212"/>
      <c r="J182" s="213">
        <f>ROUND(I182*H182,2)</f>
        <v>0</v>
      </c>
      <c r="K182" s="209" t="s">
        <v>19</v>
      </c>
      <c r="L182" s="47"/>
      <c r="M182" s="214" t="s">
        <v>19</v>
      </c>
      <c r="N182" s="215" t="s">
        <v>40</v>
      </c>
      <c r="O182" s="87"/>
      <c r="P182" s="216">
        <f>O182*H182</f>
        <v>0</v>
      </c>
      <c r="Q182" s="216">
        <v>0</v>
      </c>
      <c r="R182" s="216">
        <f>Q182*H182</f>
        <v>0</v>
      </c>
      <c r="S182" s="216">
        <v>0</v>
      </c>
      <c r="T182" s="217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18" t="s">
        <v>166</v>
      </c>
      <c r="AT182" s="218" t="s">
        <v>161</v>
      </c>
      <c r="AU182" s="218" t="s">
        <v>77</v>
      </c>
      <c r="AY182" s="20" t="s">
        <v>159</v>
      </c>
      <c r="BE182" s="219">
        <f>IF(N182="základní",J182,0)</f>
        <v>0</v>
      </c>
      <c r="BF182" s="219">
        <f>IF(N182="snížená",J182,0)</f>
        <v>0</v>
      </c>
      <c r="BG182" s="219">
        <f>IF(N182="zákl. přenesená",J182,0)</f>
        <v>0</v>
      </c>
      <c r="BH182" s="219">
        <f>IF(N182="sníž. přenesená",J182,0)</f>
        <v>0</v>
      </c>
      <c r="BI182" s="219">
        <f>IF(N182="nulová",J182,0)</f>
        <v>0</v>
      </c>
      <c r="BJ182" s="20" t="s">
        <v>77</v>
      </c>
      <c r="BK182" s="219">
        <f>ROUND(I182*H182,2)</f>
        <v>0</v>
      </c>
      <c r="BL182" s="20" t="s">
        <v>166</v>
      </c>
      <c r="BM182" s="218" t="s">
        <v>1285</v>
      </c>
    </row>
    <row r="183" s="2" customFormat="1" ht="16.5" customHeight="1">
      <c r="A183" s="41"/>
      <c r="B183" s="42"/>
      <c r="C183" s="207" t="s">
        <v>709</v>
      </c>
      <c r="D183" s="207" t="s">
        <v>161</v>
      </c>
      <c r="E183" s="208" t="s">
        <v>751</v>
      </c>
      <c r="F183" s="209" t="s">
        <v>3583</v>
      </c>
      <c r="G183" s="210" t="s">
        <v>2992</v>
      </c>
      <c r="H183" s="211">
        <v>1</v>
      </c>
      <c r="I183" s="212"/>
      <c r="J183" s="213">
        <f>ROUND(I183*H183,2)</f>
        <v>0</v>
      </c>
      <c r="K183" s="209" t="s">
        <v>19</v>
      </c>
      <c r="L183" s="47"/>
      <c r="M183" s="214" t="s">
        <v>19</v>
      </c>
      <c r="N183" s="215" t="s">
        <v>40</v>
      </c>
      <c r="O183" s="87"/>
      <c r="P183" s="216">
        <f>O183*H183</f>
        <v>0</v>
      </c>
      <c r="Q183" s="216">
        <v>0</v>
      </c>
      <c r="R183" s="216">
        <f>Q183*H183</f>
        <v>0</v>
      </c>
      <c r="S183" s="216">
        <v>0</v>
      </c>
      <c r="T183" s="217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18" t="s">
        <v>166</v>
      </c>
      <c r="AT183" s="218" t="s">
        <v>161</v>
      </c>
      <c r="AU183" s="218" t="s">
        <v>77</v>
      </c>
      <c r="AY183" s="20" t="s">
        <v>159</v>
      </c>
      <c r="BE183" s="219">
        <f>IF(N183="základní",J183,0)</f>
        <v>0</v>
      </c>
      <c r="BF183" s="219">
        <f>IF(N183="snížená",J183,0)</f>
        <v>0</v>
      </c>
      <c r="BG183" s="219">
        <f>IF(N183="zákl. přenesená",J183,0)</f>
        <v>0</v>
      </c>
      <c r="BH183" s="219">
        <f>IF(N183="sníž. přenesená",J183,0)</f>
        <v>0</v>
      </c>
      <c r="BI183" s="219">
        <f>IF(N183="nulová",J183,0)</f>
        <v>0</v>
      </c>
      <c r="BJ183" s="20" t="s">
        <v>77</v>
      </c>
      <c r="BK183" s="219">
        <f>ROUND(I183*H183,2)</f>
        <v>0</v>
      </c>
      <c r="BL183" s="20" t="s">
        <v>166</v>
      </c>
      <c r="BM183" s="218" t="s">
        <v>1296</v>
      </c>
    </row>
    <row r="184" s="12" customFormat="1" ht="25.92" customHeight="1">
      <c r="A184" s="12"/>
      <c r="B184" s="191"/>
      <c r="C184" s="192"/>
      <c r="D184" s="193" t="s">
        <v>68</v>
      </c>
      <c r="E184" s="194" t="s">
        <v>182</v>
      </c>
      <c r="F184" s="194" t="s">
        <v>3602</v>
      </c>
      <c r="G184" s="192"/>
      <c r="H184" s="192"/>
      <c r="I184" s="195"/>
      <c r="J184" s="196">
        <f>BK184</f>
        <v>0</v>
      </c>
      <c r="K184" s="192"/>
      <c r="L184" s="197"/>
      <c r="M184" s="198"/>
      <c r="N184" s="199"/>
      <c r="O184" s="199"/>
      <c r="P184" s="200">
        <f>SUM(P185:P221)</f>
        <v>0</v>
      </c>
      <c r="Q184" s="199"/>
      <c r="R184" s="200">
        <f>SUM(R185:R221)</f>
        <v>0</v>
      </c>
      <c r="S184" s="199"/>
      <c r="T184" s="201">
        <f>SUM(T185:T221)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02" t="s">
        <v>77</v>
      </c>
      <c r="AT184" s="203" t="s">
        <v>68</v>
      </c>
      <c r="AU184" s="203" t="s">
        <v>69</v>
      </c>
      <c r="AY184" s="202" t="s">
        <v>159</v>
      </c>
      <c r="BK184" s="204">
        <f>SUM(BK185:BK221)</f>
        <v>0</v>
      </c>
    </row>
    <row r="185" s="2" customFormat="1" ht="100.5" customHeight="1">
      <c r="A185" s="41"/>
      <c r="B185" s="42"/>
      <c r="C185" s="207" t="s">
        <v>101</v>
      </c>
      <c r="D185" s="207" t="s">
        <v>161</v>
      </c>
      <c r="E185" s="208" t="s">
        <v>754</v>
      </c>
      <c r="F185" s="209" t="s">
        <v>3603</v>
      </c>
      <c r="G185" s="210" t="s">
        <v>2992</v>
      </c>
      <c r="H185" s="211">
        <v>1</v>
      </c>
      <c r="I185" s="212"/>
      <c r="J185" s="213">
        <f>ROUND(I185*H185,2)</f>
        <v>0</v>
      </c>
      <c r="K185" s="209" t="s">
        <v>19</v>
      </c>
      <c r="L185" s="47"/>
      <c r="M185" s="214" t="s">
        <v>19</v>
      </c>
      <c r="N185" s="215" t="s">
        <v>40</v>
      </c>
      <c r="O185" s="87"/>
      <c r="P185" s="216">
        <f>O185*H185</f>
        <v>0</v>
      </c>
      <c r="Q185" s="216">
        <v>0</v>
      </c>
      <c r="R185" s="216">
        <f>Q185*H185</f>
        <v>0</v>
      </c>
      <c r="S185" s="216">
        <v>0</v>
      </c>
      <c r="T185" s="217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18" t="s">
        <v>166</v>
      </c>
      <c r="AT185" s="218" t="s">
        <v>161</v>
      </c>
      <c r="AU185" s="218" t="s">
        <v>77</v>
      </c>
      <c r="AY185" s="20" t="s">
        <v>159</v>
      </c>
      <c r="BE185" s="219">
        <f>IF(N185="základní",J185,0)</f>
        <v>0</v>
      </c>
      <c r="BF185" s="219">
        <f>IF(N185="snížená",J185,0)</f>
        <v>0</v>
      </c>
      <c r="BG185" s="219">
        <f>IF(N185="zákl. přenesená",J185,0)</f>
        <v>0</v>
      </c>
      <c r="BH185" s="219">
        <f>IF(N185="sníž. přenesená",J185,0)</f>
        <v>0</v>
      </c>
      <c r="BI185" s="219">
        <f>IF(N185="nulová",J185,0)</f>
        <v>0</v>
      </c>
      <c r="BJ185" s="20" t="s">
        <v>77</v>
      </c>
      <c r="BK185" s="219">
        <f>ROUND(I185*H185,2)</f>
        <v>0</v>
      </c>
      <c r="BL185" s="20" t="s">
        <v>166</v>
      </c>
      <c r="BM185" s="218" t="s">
        <v>1312</v>
      </c>
    </row>
    <row r="186" s="2" customFormat="1">
      <c r="A186" s="41"/>
      <c r="B186" s="42"/>
      <c r="C186" s="43"/>
      <c r="D186" s="227" t="s">
        <v>3560</v>
      </c>
      <c r="E186" s="43"/>
      <c r="F186" s="288" t="s">
        <v>3604</v>
      </c>
      <c r="G186" s="43"/>
      <c r="H186" s="43"/>
      <c r="I186" s="222"/>
      <c r="J186" s="43"/>
      <c r="K186" s="43"/>
      <c r="L186" s="47"/>
      <c r="M186" s="223"/>
      <c r="N186" s="224"/>
      <c r="O186" s="87"/>
      <c r="P186" s="87"/>
      <c r="Q186" s="87"/>
      <c r="R186" s="87"/>
      <c r="S186" s="87"/>
      <c r="T186" s="88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T186" s="20" t="s">
        <v>3560</v>
      </c>
      <c r="AU186" s="20" t="s">
        <v>77</v>
      </c>
    </row>
    <row r="187" s="2" customFormat="1" ht="16.5" customHeight="1">
      <c r="A187" s="41"/>
      <c r="B187" s="42"/>
      <c r="C187" s="207" t="s">
        <v>718</v>
      </c>
      <c r="D187" s="207" t="s">
        <v>161</v>
      </c>
      <c r="E187" s="208" t="s">
        <v>759</v>
      </c>
      <c r="F187" s="209" t="s">
        <v>3562</v>
      </c>
      <c r="G187" s="210" t="s">
        <v>2992</v>
      </c>
      <c r="H187" s="211">
        <v>1</v>
      </c>
      <c r="I187" s="212"/>
      <c r="J187" s="213">
        <f>ROUND(I187*H187,2)</f>
        <v>0</v>
      </c>
      <c r="K187" s="209" t="s">
        <v>19</v>
      </c>
      <c r="L187" s="47"/>
      <c r="M187" s="214" t="s">
        <v>19</v>
      </c>
      <c r="N187" s="215" t="s">
        <v>40</v>
      </c>
      <c r="O187" s="87"/>
      <c r="P187" s="216">
        <f>O187*H187</f>
        <v>0</v>
      </c>
      <c r="Q187" s="216">
        <v>0</v>
      </c>
      <c r="R187" s="216">
        <f>Q187*H187</f>
        <v>0</v>
      </c>
      <c r="S187" s="216">
        <v>0</v>
      </c>
      <c r="T187" s="217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18" t="s">
        <v>166</v>
      </c>
      <c r="AT187" s="218" t="s">
        <v>161</v>
      </c>
      <c r="AU187" s="218" t="s">
        <v>77</v>
      </c>
      <c r="AY187" s="20" t="s">
        <v>159</v>
      </c>
      <c r="BE187" s="219">
        <f>IF(N187="základní",J187,0)</f>
        <v>0</v>
      </c>
      <c r="BF187" s="219">
        <f>IF(N187="snížená",J187,0)</f>
        <v>0</v>
      </c>
      <c r="BG187" s="219">
        <f>IF(N187="zákl. přenesená",J187,0)</f>
        <v>0</v>
      </c>
      <c r="BH187" s="219">
        <f>IF(N187="sníž. přenesená",J187,0)</f>
        <v>0</v>
      </c>
      <c r="BI187" s="219">
        <f>IF(N187="nulová",J187,0)</f>
        <v>0</v>
      </c>
      <c r="BJ187" s="20" t="s">
        <v>77</v>
      </c>
      <c r="BK187" s="219">
        <f>ROUND(I187*H187,2)</f>
        <v>0</v>
      </c>
      <c r="BL187" s="20" t="s">
        <v>166</v>
      </c>
      <c r="BM187" s="218" t="s">
        <v>1325</v>
      </c>
    </row>
    <row r="188" s="2" customFormat="1" ht="16.5" customHeight="1">
      <c r="A188" s="41"/>
      <c r="B188" s="42"/>
      <c r="C188" s="207" t="s">
        <v>725</v>
      </c>
      <c r="D188" s="207" t="s">
        <v>161</v>
      </c>
      <c r="E188" s="208" t="s">
        <v>764</v>
      </c>
      <c r="F188" s="209" t="s">
        <v>3563</v>
      </c>
      <c r="G188" s="210" t="s">
        <v>2992</v>
      </c>
      <c r="H188" s="211">
        <v>2</v>
      </c>
      <c r="I188" s="212"/>
      <c r="J188" s="213">
        <f>ROUND(I188*H188,2)</f>
        <v>0</v>
      </c>
      <c r="K188" s="209" t="s">
        <v>19</v>
      </c>
      <c r="L188" s="47"/>
      <c r="M188" s="214" t="s">
        <v>19</v>
      </c>
      <c r="N188" s="215" t="s">
        <v>40</v>
      </c>
      <c r="O188" s="87"/>
      <c r="P188" s="216">
        <f>O188*H188</f>
        <v>0</v>
      </c>
      <c r="Q188" s="216">
        <v>0</v>
      </c>
      <c r="R188" s="216">
        <f>Q188*H188</f>
        <v>0</v>
      </c>
      <c r="S188" s="216">
        <v>0</v>
      </c>
      <c r="T188" s="217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18" t="s">
        <v>166</v>
      </c>
      <c r="AT188" s="218" t="s">
        <v>161</v>
      </c>
      <c r="AU188" s="218" t="s">
        <v>77</v>
      </c>
      <c r="AY188" s="20" t="s">
        <v>159</v>
      </c>
      <c r="BE188" s="219">
        <f>IF(N188="základní",J188,0)</f>
        <v>0</v>
      </c>
      <c r="BF188" s="219">
        <f>IF(N188="snížená",J188,0)</f>
        <v>0</v>
      </c>
      <c r="BG188" s="219">
        <f>IF(N188="zákl. přenesená",J188,0)</f>
        <v>0</v>
      </c>
      <c r="BH188" s="219">
        <f>IF(N188="sníž. přenesená",J188,0)</f>
        <v>0</v>
      </c>
      <c r="BI188" s="219">
        <f>IF(N188="nulová",J188,0)</f>
        <v>0</v>
      </c>
      <c r="BJ188" s="20" t="s">
        <v>77</v>
      </c>
      <c r="BK188" s="219">
        <f>ROUND(I188*H188,2)</f>
        <v>0</v>
      </c>
      <c r="BL188" s="20" t="s">
        <v>166</v>
      </c>
      <c r="BM188" s="218" t="s">
        <v>1336</v>
      </c>
    </row>
    <row r="189" s="2" customFormat="1" ht="16.5" customHeight="1">
      <c r="A189" s="41"/>
      <c r="B189" s="42"/>
      <c r="C189" s="207" t="s">
        <v>734</v>
      </c>
      <c r="D189" s="207" t="s">
        <v>161</v>
      </c>
      <c r="E189" s="208" t="s">
        <v>768</v>
      </c>
      <c r="F189" s="209" t="s">
        <v>3564</v>
      </c>
      <c r="G189" s="210" t="s">
        <v>2992</v>
      </c>
      <c r="H189" s="211">
        <v>2</v>
      </c>
      <c r="I189" s="212"/>
      <c r="J189" s="213">
        <f>ROUND(I189*H189,2)</f>
        <v>0</v>
      </c>
      <c r="K189" s="209" t="s">
        <v>19</v>
      </c>
      <c r="L189" s="47"/>
      <c r="M189" s="214" t="s">
        <v>19</v>
      </c>
      <c r="N189" s="215" t="s">
        <v>40</v>
      </c>
      <c r="O189" s="87"/>
      <c r="P189" s="216">
        <f>O189*H189</f>
        <v>0</v>
      </c>
      <c r="Q189" s="216">
        <v>0</v>
      </c>
      <c r="R189" s="216">
        <f>Q189*H189</f>
        <v>0</v>
      </c>
      <c r="S189" s="216">
        <v>0</v>
      </c>
      <c r="T189" s="217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18" t="s">
        <v>166</v>
      </c>
      <c r="AT189" s="218" t="s">
        <v>161</v>
      </c>
      <c r="AU189" s="218" t="s">
        <v>77</v>
      </c>
      <c r="AY189" s="20" t="s">
        <v>159</v>
      </c>
      <c r="BE189" s="219">
        <f>IF(N189="základní",J189,0)</f>
        <v>0</v>
      </c>
      <c r="BF189" s="219">
        <f>IF(N189="snížená",J189,0)</f>
        <v>0</v>
      </c>
      <c r="BG189" s="219">
        <f>IF(N189="zákl. přenesená",J189,0)</f>
        <v>0</v>
      </c>
      <c r="BH189" s="219">
        <f>IF(N189="sníž. přenesená",J189,0)</f>
        <v>0</v>
      </c>
      <c r="BI189" s="219">
        <f>IF(N189="nulová",J189,0)</f>
        <v>0</v>
      </c>
      <c r="BJ189" s="20" t="s">
        <v>77</v>
      </c>
      <c r="BK189" s="219">
        <f>ROUND(I189*H189,2)</f>
        <v>0</v>
      </c>
      <c r="BL189" s="20" t="s">
        <v>166</v>
      </c>
      <c r="BM189" s="218" t="s">
        <v>1346</v>
      </c>
    </row>
    <row r="190" s="2" customFormat="1" ht="37.8" customHeight="1">
      <c r="A190" s="41"/>
      <c r="B190" s="42"/>
      <c r="C190" s="207" t="s">
        <v>744</v>
      </c>
      <c r="D190" s="207" t="s">
        <v>161</v>
      </c>
      <c r="E190" s="208" t="s">
        <v>775</v>
      </c>
      <c r="F190" s="209" t="s">
        <v>3605</v>
      </c>
      <c r="G190" s="210" t="s">
        <v>2992</v>
      </c>
      <c r="H190" s="211">
        <v>4</v>
      </c>
      <c r="I190" s="212"/>
      <c r="J190" s="213">
        <f>ROUND(I190*H190,2)</f>
        <v>0</v>
      </c>
      <c r="K190" s="209" t="s">
        <v>19</v>
      </c>
      <c r="L190" s="47"/>
      <c r="M190" s="214" t="s">
        <v>19</v>
      </c>
      <c r="N190" s="215" t="s">
        <v>40</v>
      </c>
      <c r="O190" s="87"/>
      <c r="P190" s="216">
        <f>O190*H190</f>
        <v>0</v>
      </c>
      <c r="Q190" s="216">
        <v>0</v>
      </c>
      <c r="R190" s="216">
        <f>Q190*H190</f>
        <v>0</v>
      </c>
      <c r="S190" s="216">
        <v>0</v>
      </c>
      <c r="T190" s="217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18" t="s">
        <v>166</v>
      </c>
      <c r="AT190" s="218" t="s">
        <v>161</v>
      </c>
      <c r="AU190" s="218" t="s">
        <v>77</v>
      </c>
      <c r="AY190" s="20" t="s">
        <v>159</v>
      </c>
      <c r="BE190" s="219">
        <f>IF(N190="základní",J190,0)</f>
        <v>0</v>
      </c>
      <c r="BF190" s="219">
        <f>IF(N190="snížená",J190,0)</f>
        <v>0</v>
      </c>
      <c r="BG190" s="219">
        <f>IF(N190="zákl. přenesená",J190,0)</f>
        <v>0</v>
      </c>
      <c r="BH190" s="219">
        <f>IF(N190="sníž. přenesená",J190,0)</f>
        <v>0</v>
      </c>
      <c r="BI190" s="219">
        <f>IF(N190="nulová",J190,0)</f>
        <v>0</v>
      </c>
      <c r="BJ190" s="20" t="s">
        <v>77</v>
      </c>
      <c r="BK190" s="219">
        <f>ROUND(I190*H190,2)</f>
        <v>0</v>
      </c>
      <c r="BL190" s="20" t="s">
        <v>166</v>
      </c>
      <c r="BM190" s="218" t="s">
        <v>1354</v>
      </c>
    </row>
    <row r="191" s="2" customFormat="1" ht="16.5" customHeight="1">
      <c r="A191" s="41"/>
      <c r="B191" s="42"/>
      <c r="C191" s="207" t="s">
        <v>751</v>
      </c>
      <c r="D191" s="207" t="s">
        <v>161</v>
      </c>
      <c r="E191" s="208" t="s">
        <v>781</v>
      </c>
      <c r="F191" s="209" t="s">
        <v>3599</v>
      </c>
      <c r="G191" s="210" t="s">
        <v>2992</v>
      </c>
      <c r="H191" s="211">
        <v>4</v>
      </c>
      <c r="I191" s="212"/>
      <c r="J191" s="213">
        <f>ROUND(I191*H191,2)</f>
        <v>0</v>
      </c>
      <c r="K191" s="209" t="s">
        <v>19</v>
      </c>
      <c r="L191" s="47"/>
      <c r="M191" s="214" t="s">
        <v>19</v>
      </c>
      <c r="N191" s="215" t="s">
        <v>40</v>
      </c>
      <c r="O191" s="87"/>
      <c r="P191" s="216">
        <f>O191*H191</f>
        <v>0</v>
      </c>
      <c r="Q191" s="216">
        <v>0</v>
      </c>
      <c r="R191" s="216">
        <f>Q191*H191</f>
        <v>0</v>
      </c>
      <c r="S191" s="216">
        <v>0</v>
      </c>
      <c r="T191" s="217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18" t="s">
        <v>166</v>
      </c>
      <c r="AT191" s="218" t="s">
        <v>161</v>
      </c>
      <c r="AU191" s="218" t="s">
        <v>77</v>
      </c>
      <c r="AY191" s="20" t="s">
        <v>159</v>
      </c>
      <c r="BE191" s="219">
        <f>IF(N191="základní",J191,0)</f>
        <v>0</v>
      </c>
      <c r="BF191" s="219">
        <f>IF(N191="snížená",J191,0)</f>
        <v>0</v>
      </c>
      <c r="BG191" s="219">
        <f>IF(N191="zákl. přenesená",J191,0)</f>
        <v>0</v>
      </c>
      <c r="BH191" s="219">
        <f>IF(N191="sníž. přenesená",J191,0)</f>
        <v>0</v>
      </c>
      <c r="BI191" s="219">
        <f>IF(N191="nulová",J191,0)</f>
        <v>0</v>
      </c>
      <c r="BJ191" s="20" t="s">
        <v>77</v>
      </c>
      <c r="BK191" s="219">
        <f>ROUND(I191*H191,2)</f>
        <v>0</v>
      </c>
      <c r="BL191" s="20" t="s">
        <v>166</v>
      </c>
      <c r="BM191" s="218" t="s">
        <v>1364</v>
      </c>
    </row>
    <row r="192" s="2" customFormat="1" ht="37.8" customHeight="1">
      <c r="A192" s="41"/>
      <c r="B192" s="42"/>
      <c r="C192" s="207" t="s">
        <v>754</v>
      </c>
      <c r="D192" s="207" t="s">
        <v>161</v>
      </c>
      <c r="E192" s="208" t="s">
        <v>804</v>
      </c>
      <c r="F192" s="209" t="s">
        <v>3606</v>
      </c>
      <c r="G192" s="210" t="s">
        <v>2992</v>
      </c>
      <c r="H192" s="211">
        <v>2</v>
      </c>
      <c r="I192" s="212"/>
      <c r="J192" s="213">
        <f>ROUND(I192*H192,2)</f>
        <v>0</v>
      </c>
      <c r="K192" s="209" t="s">
        <v>19</v>
      </c>
      <c r="L192" s="47"/>
      <c r="M192" s="214" t="s">
        <v>19</v>
      </c>
      <c r="N192" s="215" t="s">
        <v>40</v>
      </c>
      <c r="O192" s="87"/>
      <c r="P192" s="216">
        <f>O192*H192</f>
        <v>0</v>
      </c>
      <c r="Q192" s="216">
        <v>0</v>
      </c>
      <c r="R192" s="216">
        <f>Q192*H192</f>
        <v>0</v>
      </c>
      <c r="S192" s="216">
        <v>0</v>
      </c>
      <c r="T192" s="217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18" t="s">
        <v>166</v>
      </c>
      <c r="AT192" s="218" t="s">
        <v>161</v>
      </c>
      <c r="AU192" s="218" t="s">
        <v>77</v>
      </c>
      <c r="AY192" s="20" t="s">
        <v>159</v>
      </c>
      <c r="BE192" s="219">
        <f>IF(N192="základní",J192,0)</f>
        <v>0</v>
      </c>
      <c r="BF192" s="219">
        <f>IF(N192="snížená",J192,0)</f>
        <v>0</v>
      </c>
      <c r="BG192" s="219">
        <f>IF(N192="zákl. přenesená",J192,0)</f>
        <v>0</v>
      </c>
      <c r="BH192" s="219">
        <f>IF(N192="sníž. přenesená",J192,0)</f>
        <v>0</v>
      </c>
      <c r="BI192" s="219">
        <f>IF(N192="nulová",J192,0)</f>
        <v>0</v>
      </c>
      <c r="BJ192" s="20" t="s">
        <v>77</v>
      </c>
      <c r="BK192" s="219">
        <f>ROUND(I192*H192,2)</f>
        <v>0</v>
      </c>
      <c r="BL192" s="20" t="s">
        <v>166</v>
      </c>
      <c r="BM192" s="218" t="s">
        <v>1376</v>
      </c>
    </row>
    <row r="193" s="2" customFormat="1" ht="16.5" customHeight="1">
      <c r="A193" s="41"/>
      <c r="B193" s="42"/>
      <c r="C193" s="207" t="s">
        <v>759</v>
      </c>
      <c r="D193" s="207" t="s">
        <v>161</v>
      </c>
      <c r="E193" s="208" t="s">
        <v>809</v>
      </c>
      <c r="F193" s="209" t="s">
        <v>3599</v>
      </c>
      <c r="G193" s="210" t="s">
        <v>2992</v>
      </c>
      <c r="H193" s="211">
        <v>2</v>
      </c>
      <c r="I193" s="212"/>
      <c r="J193" s="213">
        <f>ROUND(I193*H193,2)</f>
        <v>0</v>
      </c>
      <c r="K193" s="209" t="s">
        <v>19</v>
      </c>
      <c r="L193" s="47"/>
      <c r="M193" s="214" t="s">
        <v>19</v>
      </c>
      <c r="N193" s="215" t="s">
        <v>40</v>
      </c>
      <c r="O193" s="87"/>
      <c r="P193" s="216">
        <f>O193*H193</f>
        <v>0</v>
      </c>
      <c r="Q193" s="216">
        <v>0</v>
      </c>
      <c r="R193" s="216">
        <f>Q193*H193</f>
        <v>0</v>
      </c>
      <c r="S193" s="216">
        <v>0</v>
      </c>
      <c r="T193" s="217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18" t="s">
        <v>166</v>
      </c>
      <c r="AT193" s="218" t="s">
        <v>161</v>
      </c>
      <c r="AU193" s="218" t="s">
        <v>77</v>
      </c>
      <c r="AY193" s="20" t="s">
        <v>159</v>
      </c>
      <c r="BE193" s="219">
        <f>IF(N193="základní",J193,0)</f>
        <v>0</v>
      </c>
      <c r="BF193" s="219">
        <f>IF(N193="snížená",J193,0)</f>
        <v>0</v>
      </c>
      <c r="BG193" s="219">
        <f>IF(N193="zákl. přenesená",J193,0)</f>
        <v>0</v>
      </c>
      <c r="BH193" s="219">
        <f>IF(N193="sníž. přenesená",J193,0)</f>
        <v>0</v>
      </c>
      <c r="BI193" s="219">
        <f>IF(N193="nulová",J193,0)</f>
        <v>0</v>
      </c>
      <c r="BJ193" s="20" t="s">
        <v>77</v>
      </c>
      <c r="BK193" s="219">
        <f>ROUND(I193*H193,2)</f>
        <v>0</v>
      </c>
      <c r="BL193" s="20" t="s">
        <v>166</v>
      </c>
      <c r="BM193" s="218" t="s">
        <v>1385</v>
      </c>
    </row>
    <row r="194" s="2" customFormat="1" ht="37.8" customHeight="1">
      <c r="A194" s="41"/>
      <c r="B194" s="42"/>
      <c r="C194" s="207" t="s">
        <v>764</v>
      </c>
      <c r="D194" s="207" t="s">
        <v>161</v>
      </c>
      <c r="E194" s="208" t="s">
        <v>814</v>
      </c>
      <c r="F194" s="209" t="s">
        <v>3607</v>
      </c>
      <c r="G194" s="210" t="s">
        <v>2992</v>
      </c>
      <c r="H194" s="211">
        <v>1</v>
      </c>
      <c r="I194" s="212"/>
      <c r="J194" s="213">
        <f>ROUND(I194*H194,2)</f>
        <v>0</v>
      </c>
      <c r="K194" s="209" t="s">
        <v>19</v>
      </c>
      <c r="L194" s="47"/>
      <c r="M194" s="214" t="s">
        <v>19</v>
      </c>
      <c r="N194" s="215" t="s">
        <v>40</v>
      </c>
      <c r="O194" s="87"/>
      <c r="P194" s="216">
        <f>O194*H194</f>
        <v>0</v>
      </c>
      <c r="Q194" s="216">
        <v>0</v>
      </c>
      <c r="R194" s="216">
        <f>Q194*H194</f>
        <v>0</v>
      </c>
      <c r="S194" s="216">
        <v>0</v>
      </c>
      <c r="T194" s="217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18" t="s">
        <v>166</v>
      </c>
      <c r="AT194" s="218" t="s">
        <v>161</v>
      </c>
      <c r="AU194" s="218" t="s">
        <v>77</v>
      </c>
      <c r="AY194" s="20" t="s">
        <v>159</v>
      </c>
      <c r="BE194" s="219">
        <f>IF(N194="základní",J194,0)</f>
        <v>0</v>
      </c>
      <c r="BF194" s="219">
        <f>IF(N194="snížená",J194,0)</f>
        <v>0</v>
      </c>
      <c r="BG194" s="219">
        <f>IF(N194="zákl. přenesená",J194,0)</f>
        <v>0</v>
      </c>
      <c r="BH194" s="219">
        <f>IF(N194="sníž. přenesená",J194,0)</f>
        <v>0</v>
      </c>
      <c r="BI194" s="219">
        <f>IF(N194="nulová",J194,0)</f>
        <v>0</v>
      </c>
      <c r="BJ194" s="20" t="s">
        <v>77</v>
      </c>
      <c r="BK194" s="219">
        <f>ROUND(I194*H194,2)</f>
        <v>0</v>
      </c>
      <c r="BL194" s="20" t="s">
        <v>166</v>
      </c>
      <c r="BM194" s="218" t="s">
        <v>1399</v>
      </c>
    </row>
    <row r="195" s="2" customFormat="1" ht="16.5" customHeight="1">
      <c r="A195" s="41"/>
      <c r="B195" s="42"/>
      <c r="C195" s="207" t="s">
        <v>768</v>
      </c>
      <c r="D195" s="207" t="s">
        <v>161</v>
      </c>
      <c r="E195" s="208" t="s">
        <v>821</v>
      </c>
      <c r="F195" s="209" t="s">
        <v>3599</v>
      </c>
      <c r="G195" s="210" t="s">
        <v>2992</v>
      </c>
      <c r="H195" s="211">
        <v>1</v>
      </c>
      <c r="I195" s="212"/>
      <c r="J195" s="213">
        <f>ROUND(I195*H195,2)</f>
        <v>0</v>
      </c>
      <c r="K195" s="209" t="s">
        <v>19</v>
      </c>
      <c r="L195" s="47"/>
      <c r="M195" s="214" t="s">
        <v>19</v>
      </c>
      <c r="N195" s="215" t="s">
        <v>40</v>
      </c>
      <c r="O195" s="87"/>
      <c r="P195" s="216">
        <f>O195*H195</f>
        <v>0</v>
      </c>
      <c r="Q195" s="216">
        <v>0</v>
      </c>
      <c r="R195" s="216">
        <f>Q195*H195</f>
        <v>0</v>
      </c>
      <c r="S195" s="216">
        <v>0</v>
      </c>
      <c r="T195" s="217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18" t="s">
        <v>166</v>
      </c>
      <c r="AT195" s="218" t="s">
        <v>161</v>
      </c>
      <c r="AU195" s="218" t="s">
        <v>77</v>
      </c>
      <c r="AY195" s="20" t="s">
        <v>159</v>
      </c>
      <c r="BE195" s="219">
        <f>IF(N195="základní",J195,0)</f>
        <v>0</v>
      </c>
      <c r="BF195" s="219">
        <f>IF(N195="snížená",J195,0)</f>
        <v>0</v>
      </c>
      <c r="BG195" s="219">
        <f>IF(N195="zákl. přenesená",J195,0)</f>
        <v>0</v>
      </c>
      <c r="BH195" s="219">
        <f>IF(N195="sníž. přenesená",J195,0)</f>
        <v>0</v>
      </c>
      <c r="BI195" s="219">
        <f>IF(N195="nulová",J195,0)</f>
        <v>0</v>
      </c>
      <c r="BJ195" s="20" t="s">
        <v>77</v>
      </c>
      <c r="BK195" s="219">
        <f>ROUND(I195*H195,2)</f>
        <v>0</v>
      </c>
      <c r="BL195" s="20" t="s">
        <v>166</v>
      </c>
      <c r="BM195" s="218" t="s">
        <v>1414</v>
      </c>
    </row>
    <row r="196" s="2" customFormat="1" ht="24.15" customHeight="1">
      <c r="A196" s="41"/>
      <c r="B196" s="42"/>
      <c r="C196" s="207" t="s">
        <v>775</v>
      </c>
      <c r="D196" s="207" t="s">
        <v>161</v>
      </c>
      <c r="E196" s="208" t="s">
        <v>541</v>
      </c>
      <c r="F196" s="209" t="s">
        <v>3608</v>
      </c>
      <c r="G196" s="210" t="s">
        <v>2992</v>
      </c>
      <c r="H196" s="211">
        <v>8</v>
      </c>
      <c r="I196" s="212"/>
      <c r="J196" s="213">
        <f>ROUND(I196*H196,2)</f>
        <v>0</v>
      </c>
      <c r="K196" s="209" t="s">
        <v>19</v>
      </c>
      <c r="L196" s="47"/>
      <c r="M196" s="214" t="s">
        <v>19</v>
      </c>
      <c r="N196" s="215" t="s">
        <v>40</v>
      </c>
      <c r="O196" s="87"/>
      <c r="P196" s="216">
        <f>O196*H196</f>
        <v>0</v>
      </c>
      <c r="Q196" s="216">
        <v>0</v>
      </c>
      <c r="R196" s="216">
        <f>Q196*H196</f>
        <v>0</v>
      </c>
      <c r="S196" s="216">
        <v>0</v>
      </c>
      <c r="T196" s="217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18" t="s">
        <v>166</v>
      </c>
      <c r="AT196" s="218" t="s">
        <v>161</v>
      </c>
      <c r="AU196" s="218" t="s">
        <v>77</v>
      </c>
      <c r="AY196" s="20" t="s">
        <v>159</v>
      </c>
      <c r="BE196" s="219">
        <f>IF(N196="základní",J196,0)</f>
        <v>0</v>
      </c>
      <c r="BF196" s="219">
        <f>IF(N196="snížená",J196,0)</f>
        <v>0</v>
      </c>
      <c r="BG196" s="219">
        <f>IF(N196="zákl. přenesená",J196,0)</f>
        <v>0</v>
      </c>
      <c r="BH196" s="219">
        <f>IF(N196="sníž. přenesená",J196,0)</f>
        <v>0</v>
      </c>
      <c r="BI196" s="219">
        <f>IF(N196="nulová",J196,0)</f>
        <v>0</v>
      </c>
      <c r="BJ196" s="20" t="s">
        <v>77</v>
      </c>
      <c r="BK196" s="219">
        <f>ROUND(I196*H196,2)</f>
        <v>0</v>
      </c>
      <c r="BL196" s="20" t="s">
        <v>166</v>
      </c>
      <c r="BM196" s="218" t="s">
        <v>1424</v>
      </c>
    </row>
    <row r="197" s="2" customFormat="1" ht="16.5" customHeight="1">
      <c r="A197" s="41"/>
      <c r="B197" s="42"/>
      <c r="C197" s="207" t="s">
        <v>781</v>
      </c>
      <c r="D197" s="207" t="s">
        <v>161</v>
      </c>
      <c r="E197" s="208" t="s">
        <v>829</v>
      </c>
      <c r="F197" s="209" t="s">
        <v>3609</v>
      </c>
      <c r="G197" s="210" t="s">
        <v>2992</v>
      </c>
      <c r="H197" s="211">
        <v>8</v>
      </c>
      <c r="I197" s="212"/>
      <c r="J197" s="213">
        <f>ROUND(I197*H197,2)</f>
        <v>0</v>
      </c>
      <c r="K197" s="209" t="s">
        <v>19</v>
      </c>
      <c r="L197" s="47"/>
      <c r="M197" s="214" t="s">
        <v>19</v>
      </c>
      <c r="N197" s="215" t="s">
        <v>40</v>
      </c>
      <c r="O197" s="87"/>
      <c r="P197" s="216">
        <f>O197*H197</f>
        <v>0</v>
      </c>
      <c r="Q197" s="216">
        <v>0</v>
      </c>
      <c r="R197" s="216">
        <f>Q197*H197</f>
        <v>0</v>
      </c>
      <c r="S197" s="216">
        <v>0</v>
      </c>
      <c r="T197" s="217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18" t="s">
        <v>166</v>
      </c>
      <c r="AT197" s="218" t="s">
        <v>161</v>
      </c>
      <c r="AU197" s="218" t="s">
        <v>77</v>
      </c>
      <c r="AY197" s="20" t="s">
        <v>159</v>
      </c>
      <c r="BE197" s="219">
        <f>IF(N197="základní",J197,0)</f>
        <v>0</v>
      </c>
      <c r="BF197" s="219">
        <f>IF(N197="snížená",J197,0)</f>
        <v>0</v>
      </c>
      <c r="BG197" s="219">
        <f>IF(N197="zákl. přenesená",J197,0)</f>
        <v>0</v>
      </c>
      <c r="BH197" s="219">
        <f>IF(N197="sníž. přenesená",J197,0)</f>
        <v>0</v>
      </c>
      <c r="BI197" s="219">
        <f>IF(N197="nulová",J197,0)</f>
        <v>0</v>
      </c>
      <c r="BJ197" s="20" t="s">
        <v>77</v>
      </c>
      <c r="BK197" s="219">
        <f>ROUND(I197*H197,2)</f>
        <v>0</v>
      </c>
      <c r="BL197" s="20" t="s">
        <v>166</v>
      </c>
      <c r="BM197" s="218" t="s">
        <v>1434</v>
      </c>
    </row>
    <row r="198" s="2" customFormat="1" ht="24.15" customHeight="1">
      <c r="A198" s="41"/>
      <c r="B198" s="42"/>
      <c r="C198" s="207" t="s">
        <v>789</v>
      </c>
      <c r="D198" s="207" t="s">
        <v>161</v>
      </c>
      <c r="E198" s="208" t="s">
        <v>868</v>
      </c>
      <c r="F198" s="209" t="s">
        <v>3610</v>
      </c>
      <c r="G198" s="210" t="s">
        <v>2992</v>
      </c>
      <c r="H198" s="211">
        <v>6</v>
      </c>
      <c r="I198" s="212"/>
      <c r="J198" s="213">
        <f>ROUND(I198*H198,2)</f>
        <v>0</v>
      </c>
      <c r="K198" s="209" t="s">
        <v>19</v>
      </c>
      <c r="L198" s="47"/>
      <c r="M198" s="214" t="s">
        <v>19</v>
      </c>
      <c r="N198" s="215" t="s">
        <v>40</v>
      </c>
      <c r="O198" s="87"/>
      <c r="P198" s="216">
        <f>O198*H198</f>
        <v>0</v>
      </c>
      <c r="Q198" s="216">
        <v>0</v>
      </c>
      <c r="R198" s="216">
        <f>Q198*H198</f>
        <v>0</v>
      </c>
      <c r="S198" s="216">
        <v>0</v>
      </c>
      <c r="T198" s="217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18" t="s">
        <v>166</v>
      </c>
      <c r="AT198" s="218" t="s">
        <v>161</v>
      </c>
      <c r="AU198" s="218" t="s">
        <v>77</v>
      </c>
      <c r="AY198" s="20" t="s">
        <v>159</v>
      </c>
      <c r="BE198" s="219">
        <f>IF(N198="základní",J198,0)</f>
        <v>0</v>
      </c>
      <c r="BF198" s="219">
        <f>IF(N198="snížená",J198,0)</f>
        <v>0</v>
      </c>
      <c r="BG198" s="219">
        <f>IF(N198="zákl. přenesená",J198,0)</f>
        <v>0</v>
      </c>
      <c r="BH198" s="219">
        <f>IF(N198="sníž. přenesená",J198,0)</f>
        <v>0</v>
      </c>
      <c r="BI198" s="219">
        <f>IF(N198="nulová",J198,0)</f>
        <v>0</v>
      </c>
      <c r="BJ198" s="20" t="s">
        <v>77</v>
      </c>
      <c r="BK198" s="219">
        <f>ROUND(I198*H198,2)</f>
        <v>0</v>
      </c>
      <c r="BL198" s="20" t="s">
        <v>166</v>
      </c>
      <c r="BM198" s="218" t="s">
        <v>1446</v>
      </c>
    </row>
    <row r="199" s="2" customFormat="1" ht="16.5" customHeight="1">
      <c r="A199" s="41"/>
      <c r="B199" s="42"/>
      <c r="C199" s="207" t="s">
        <v>794</v>
      </c>
      <c r="D199" s="207" t="s">
        <v>161</v>
      </c>
      <c r="E199" s="208" t="s">
        <v>873</v>
      </c>
      <c r="F199" s="209" t="s">
        <v>3609</v>
      </c>
      <c r="G199" s="210" t="s">
        <v>2992</v>
      </c>
      <c r="H199" s="211">
        <v>6</v>
      </c>
      <c r="I199" s="212"/>
      <c r="J199" s="213">
        <f>ROUND(I199*H199,2)</f>
        <v>0</v>
      </c>
      <c r="K199" s="209" t="s">
        <v>19</v>
      </c>
      <c r="L199" s="47"/>
      <c r="M199" s="214" t="s">
        <v>19</v>
      </c>
      <c r="N199" s="215" t="s">
        <v>40</v>
      </c>
      <c r="O199" s="87"/>
      <c r="P199" s="216">
        <f>O199*H199</f>
        <v>0</v>
      </c>
      <c r="Q199" s="216">
        <v>0</v>
      </c>
      <c r="R199" s="216">
        <f>Q199*H199</f>
        <v>0</v>
      </c>
      <c r="S199" s="216">
        <v>0</v>
      </c>
      <c r="T199" s="217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18" t="s">
        <v>166</v>
      </c>
      <c r="AT199" s="218" t="s">
        <v>161</v>
      </c>
      <c r="AU199" s="218" t="s">
        <v>77</v>
      </c>
      <c r="AY199" s="20" t="s">
        <v>159</v>
      </c>
      <c r="BE199" s="219">
        <f>IF(N199="základní",J199,0)</f>
        <v>0</v>
      </c>
      <c r="BF199" s="219">
        <f>IF(N199="snížená",J199,0)</f>
        <v>0</v>
      </c>
      <c r="BG199" s="219">
        <f>IF(N199="zákl. přenesená",J199,0)</f>
        <v>0</v>
      </c>
      <c r="BH199" s="219">
        <f>IF(N199="sníž. přenesená",J199,0)</f>
        <v>0</v>
      </c>
      <c r="BI199" s="219">
        <f>IF(N199="nulová",J199,0)</f>
        <v>0</v>
      </c>
      <c r="BJ199" s="20" t="s">
        <v>77</v>
      </c>
      <c r="BK199" s="219">
        <f>ROUND(I199*H199,2)</f>
        <v>0</v>
      </c>
      <c r="BL199" s="20" t="s">
        <v>166</v>
      </c>
      <c r="BM199" s="218" t="s">
        <v>1457</v>
      </c>
    </row>
    <row r="200" s="2" customFormat="1" ht="16.5" customHeight="1">
      <c r="A200" s="41"/>
      <c r="B200" s="42"/>
      <c r="C200" s="207" t="s">
        <v>804</v>
      </c>
      <c r="D200" s="207" t="s">
        <v>161</v>
      </c>
      <c r="E200" s="208" t="s">
        <v>3611</v>
      </c>
      <c r="F200" s="209" t="s">
        <v>3612</v>
      </c>
      <c r="G200" s="210" t="s">
        <v>2992</v>
      </c>
      <c r="H200" s="211">
        <v>12</v>
      </c>
      <c r="I200" s="212"/>
      <c r="J200" s="213">
        <f>ROUND(I200*H200,2)</f>
        <v>0</v>
      </c>
      <c r="K200" s="209" t="s">
        <v>19</v>
      </c>
      <c r="L200" s="47"/>
      <c r="M200" s="214" t="s">
        <v>19</v>
      </c>
      <c r="N200" s="215" t="s">
        <v>40</v>
      </c>
      <c r="O200" s="87"/>
      <c r="P200" s="216">
        <f>O200*H200</f>
        <v>0</v>
      </c>
      <c r="Q200" s="216">
        <v>0</v>
      </c>
      <c r="R200" s="216">
        <f>Q200*H200</f>
        <v>0</v>
      </c>
      <c r="S200" s="216">
        <v>0</v>
      </c>
      <c r="T200" s="217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18" t="s">
        <v>166</v>
      </c>
      <c r="AT200" s="218" t="s">
        <v>161</v>
      </c>
      <c r="AU200" s="218" t="s">
        <v>77</v>
      </c>
      <c r="AY200" s="20" t="s">
        <v>159</v>
      </c>
      <c r="BE200" s="219">
        <f>IF(N200="základní",J200,0)</f>
        <v>0</v>
      </c>
      <c r="BF200" s="219">
        <f>IF(N200="snížená",J200,0)</f>
        <v>0</v>
      </c>
      <c r="BG200" s="219">
        <f>IF(N200="zákl. přenesená",J200,0)</f>
        <v>0</v>
      </c>
      <c r="BH200" s="219">
        <f>IF(N200="sníž. přenesená",J200,0)</f>
        <v>0</v>
      </c>
      <c r="BI200" s="219">
        <f>IF(N200="nulová",J200,0)</f>
        <v>0</v>
      </c>
      <c r="BJ200" s="20" t="s">
        <v>77</v>
      </c>
      <c r="BK200" s="219">
        <f>ROUND(I200*H200,2)</f>
        <v>0</v>
      </c>
      <c r="BL200" s="20" t="s">
        <v>166</v>
      </c>
      <c r="BM200" s="218" t="s">
        <v>1464</v>
      </c>
    </row>
    <row r="201" s="2" customFormat="1" ht="16.5" customHeight="1">
      <c r="A201" s="41"/>
      <c r="B201" s="42"/>
      <c r="C201" s="207" t="s">
        <v>809</v>
      </c>
      <c r="D201" s="207" t="s">
        <v>161</v>
      </c>
      <c r="E201" s="208" t="s">
        <v>3613</v>
      </c>
      <c r="F201" s="209" t="s">
        <v>3614</v>
      </c>
      <c r="G201" s="210" t="s">
        <v>2992</v>
      </c>
      <c r="H201" s="211">
        <v>12</v>
      </c>
      <c r="I201" s="212"/>
      <c r="J201" s="213">
        <f>ROUND(I201*H201,2)</f>
        <v>0</v>
      </c>
      <c r="K201" s="209" t="s">
        <v>19</v>
      </c>
      <c r="L201" s="47"/>
      <c r="M201" s="214" t="s">
        <v>19</v>
      </c>
      <c r="N201" s="215" t="s">
        <v>40</v>
      </c>
      <c r="O201" s="87"/>
      <c r="P201" s="216">
        <f>O201*H201</f>
        <v>0</v>
      </c>
      <c r="Q201" s="216">
        <v>0</v>
      </c>
      <c r="R201" s="216">
        <f>Q201*H201</f>
        <v>0</v>
      </c>
      <c r="S201" s="216">
        <v>0</v>
      </c>
      <c r="T201" s="217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18" t="s">
        <v>166</v>
      </c>
      <c r="AT201" s="218" t="s">
        <v>161</v>
      </c>
      <c r="AU201" s="218" t="s">
        <v>77</v>
      </c>
      <c r="AY201" s="20" t="s">
        <v>159</v>
      </c>
      <c r="BE201" s="219">
        <f>IF(N201="základní",J201,0)</f>
        <v>0</v>
      </c>
      <c r="BF201" s="219">
        <f>IF(N201="snížená",J201,0)</f>
        <v>0</v>
      </c>
      <c r="BG201" s="219">
        <f>IF(N201="zákl. přenesená",J201,0)</f>
        <v>0</v>
      </c>
      <c r="BH201" s="219">
        <f>IF(N201="sníž. přenesená",J201,0)</f>
        <v>0</v>
      </c>
      <c r="BI201" s="219">
        <f>IF(N201="nulová",J201,0)</f>
        <v>0</v>
      </c>
      <c r="BJ201" s="20" t="s">
        <v>77</v>
      </c>
      <c r="BK201" s="219">
        <f>ROUND(I201*H201,2)</f>
        <v>0</v>
      </c>
      <c r="BL201" s="20" t="s">
        <v>166</v>
      </c>
      <c r="BM201" s="218" t="s">
        <v>1477</v>
      </c>
    </row>
    <row r="202" s="2" customFormat="1" ht="16.5" customHeight="1">
      <c r="A202" s="41"/>
      <c r="B202" s="42"/>
      <c r="C202" s="207" t="s">
        <v>814</v>
      </c>
      <c r="D202" s="207" t="s">
        <v>161</v>
      </c>
      <c r="E202" s="208" t="s">
        <v>892</v>
      </c>
      <c r="F202" s="209" t="s">
        <v>3567</v>
      </c>
      <c r="G202" s="210" t="s">
        <v>197</v>
      </c>
      <c r="H202" s="211">
        <v>16</v>
      </c>
      <c r="I202" s="212"/>
      <c r="J202" s="213">
        <f>ROUND(I202*H202,2)</f>
        <v>0</v>
      </c>
      <c r="K202" s="209" t="s">
        <v>19</v>
      </c>
      <c r="L202" s="47"/>
      <c r="M202" s="214" t="s">
        <v>19</v>
      </c>
      <c r="N202" s="215" t="s">
        <v>40</v>
      </c>
      <c r="O202" s="87"/>
      <c r="P202" s="216">
        <f>O202*H202</f>
        <v>0</v>
      </c>
      <c r="Q202" s="216">
        <v>0</v>
      </c>
      <c r="R202" s="216">
        <f>Q202*H202</f>
        <v>0</v>
      </c>
      <c r="S202" s="216">
        <v>0</v>
      </c>
      <c r="T202" s="217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18" t="s">
        <v>166</v>
      </c>
      <c r="AT202" s="218" t="s">
        <v>161</v>
      </c>
      <c r="AU202" s="218" t="s">
        <v>77</v>
      </c>
      <c r="AY202" s="20" t="s">
        <v>159</v>
      </c>
      <c r="BE202" s="219">
        <f>IF(N202="základní",J202,0)</f>
        <v>0</v>
      </c>
      <c r="BF202" s="219">
        <f>IF(N202="snížená",J202,0)</f>
        <v>0</v>
      </c>
      <c r="BG202" s="219">
        <f>IF(N202="zákl. přenesená",J202,0)</f>
        <v>0</v>
      </c>
      <c r="BH202" s="219">
        <f>IF(N202="sníž. přenesená",J202,0)</f>
        <v>0</v>
      </c>
      <c r="BI202" s="219">
        <f>IF(N202="nulová",J202,0)</f>
        <v>0</v>
      </c>
      <c r="BJ202" s="20" t="s">
        <v>77</v>
      </c>
      <c r="BK202" s="219">
        <f>ROUND(I202*H202,2)</f>
        <v>0</v>
      </c>
      <c r="BL202" s="20" t="s">
        <v>166</v>
      </c>
      <c r="BM202" s="218" t="s">
        <v>419</v>
      </c>
    </row>
    <row r="203" s="2" customFormat="1" ht="16.5" customHeight="1">
      <c r="A203" s="41"/>
      <c r="B203" s="42"/>
      <c r="C203" s="207" t="s">
        <v>821</v>
      </c>
      <c r="D203" s="207" t="s">
        <v>161</v>
      </c>
      <c r="E203" s="208" t="s">
        <v>897</v>
      </c>
      <c r="F203" s="209" t="s">
        <v>3568</v>
      </c>
      <c r="G203" s="210" t="s">
        <v>197</v>
      </c>
      <c r="H203" s="211">
        <v>11</v>
      </c>
      <c r="I203" s="212"/>
      <c r="J203" s="213">
        <f>ROUND(I203*H203,2)</f>
        <v>0</v>
      </c>
      <c r="K203" s="209" t="s">
        <v>19</v>
      </c>
      <c r="L203" s="47"/>
      <c r="M203" s="214" t="s">
        <v>19</v>
      </c>
      <c r="N203" s="215" t="s">
        <v>40</v>
      </c>
      <c r="O203" s="87"/>
      <c r="P203" s="216">
        <f>O203*H203</f>
        <v>0</v>
      </c>
      <c r="Q203" s="216">
        <v>0</v>
      </c>
      <c r="R203" s="216">
        <f>Q203*H203</f>
        <v>0</v>
      </c>
      <c r="S203" s="216">
        <v>0</v>
      </c>
      <c r="T203" s="217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18" t="s">
        <v>166</v>
      </c>
      <c r="AT203" s="218" t="s">
        <v>161</v>
      </c>
      <c r="AU203" s="218" t="s">
        <v>77</v>
      </c>
      <c r="AY203" s="20" t="s">
        <v>159</v>
      </c>
      <c r="BE203" s="219">
        <f>IF(N203="základní",J203,0)</f>
        <v>0</v>
      </c>
      <c r="BF203" s="219">
        <f>IF(N203="snížená",J203,0)</f>
        <v>0</v>
      </c>
      <c r="BG203" s="219">
        <f>IF(N203="zákl. přenesená",J203,0)</f>
        <v>0</v>
      </c>
      <c r="BH203" s="219">
        <f>IF(N203="sníž. přenesená",J203,0)</f>
        <v>0</v>
      </c>
      <c r="BI203" s="219">
        <f>IF(N203="nulová",J203,0)</f>
        <v>0</v>
      </c>
      <c r="BJ203" s="20" t="s">
        <v>77</v>
      </c>
      <c r="BK203" s="219">
        <f>ROUND(I203*H203,2)</f>
        <v>0</v>
      </c>
      <c r="BL203" s="20" t="s">
        <v>166</v>
      </c>
      <c r="BM203" s="218" t="s">
        <v>1497</v>
      </c>
    </row>
    <row r="204" s="2" customFormat="1" ht="16.5" customHeight="1">
      <c r="A204" s="41"/>
      <c r="B204" s="42"/>
      <c r="C204" s="207" t="s">
        <v>541</v>
      </c>
      <c r="D204" s="207" t="s">
        <v>161</v>
      </c>
      <c r="E204" s="208" t="s">
        <v>904</v>
      </c>
      <c r="F204" s="209" t="s">
        <v>3590</v>
      </c>
      <c r="G204" s="210" t="s">
        <v>197</v>
      </c>
      <c r="H204" s="211">
        <v>8</v>
      </c>
      <c r="I204" s="212"/>
      <c r="J204" s="213">
        <f>ROUND(I204*H204,2)</f>
        <v>0</v>
      </c>
      <c r="K204" s="209" t="s">
        <v>19</v>
      </c>
      <c r="L204" s="47"/>
      <c r="M204" s="214" t="s">
        <v>19</v>
      </c>
      <c r="N204" s="215" t="s">
        <v>40</v>
      </c>
      <c r="O204" s="87"/>
      <c r="P204" s="216">
        <f>O204*H204</f>
        <v>0</v>
      </c>
      <c r="Q204" s="216">
        <v>0</v>
      </c>
      <c r="R204" s="216">
        <f>Q204*H204</f>
        <v>0</v>
      </c>
      <c r="S204" s="216">
        <v>0</v>
      </c>
      <c r="T204" s="217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18" t="s">
        <v>166</v>
      </c>
      <c r="AT204" s="218" t="s">
        <v>161</v>
      </c>
      <c r="AU204" s="218" t="s">
        <v>77</v>
      </c>
      <c r="AY204" s="20" t="s">
        <v>159</v>
      </c>
      <c r="BE204" s="219">
        <f>IF(N204="základní",J204,0)</f>
        <v>0</v>
      </c>
      <c r="BF204" s="219">
        <f>IF(N204="snížená",J204,0)</f>
        <v>0</v>
      </c>
      <c r="BG204" s="219">
        <f>IF(N204="zákl. přenesená",J204,0)</f>
        <v>0</v>
      </c>
      <c r="BH204" s="219">
        <f>IF(N204="sníž. přenesená",J204,0)</f>
        <v>0</v>
      </c>
      <c r="BI204" s="219">
        <f>IF(N204="nulová",J204,0)</f>
        <v>0</v>
      </c>
      <c r="BJ204" s="20" t="s">
        <v>77</v>
      </c>
      <c r="BK204" s="219">
        <f>ROUND(I204*H204,2)</f>
        <v>0</v>
      </c>
      <c r="BL204" s="20" t="s">
        <v>166</v>
      </c>
      <c r="BM204" s="218" t="s">
        <v>1511</v>
      </c>
    </row>
    <row r="205" s="2" customFormat="1" ht="16.5" customHeight="1">
      <c r="A205" s="41"/>
      <c r="B205" s="42"/>
      <c r="C205" s="207" t="s">
        <v>829</v>
      </c>
      <c r="D205" s="207" t="s">
        <v>161</v>
      </c>
      <c r="E205" s="208" t="s">
        <v>907</v>
      </c>
      <c r="F205" s="209" t="s">
        <v>3591</v>
      </c>
      <c r="G205" s="210" t="s">
        <v>197</v>
      </c>
      <c r="H205" s="211">
        <v>10</v>
      </c>
      <c r="I205" s="212"/>
      <c r="J205" s="213">
        <f>ROUND(I205*H205,2)</f>
        <v>0</v>
      </c>
      <c r="K205" s="209" t="s">
        <v>19</v>
      </c>
      <c r="L205" s="47"/>
      <c r="M205" s="214" t="s">
        <v>19</v>
      </c>
      <c r="N205" s="215" t="s">
        <v>40</v>
      </c>
      <c r="O205" s="87"/>
      <c r="P205" s="216">
        <f>O205*H205</f>
        <v>0</v>
      </c>
      <c r="Q205" s="216">
        <v>0</v>
      </c>
      <c r="R205" s="216">
        <f>Q205*H205</f>
        <v>0</v>
      </c>
      <c r="S205" s="216">
        <v>0</v>
      </c>
      <c r="T205" s="217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18" t="s">
        <v>166</v>
      </c>
      <c r="AT205" s="218" t="s">
        <v>161</v>
      </c>
      <c r="AU205" s="218" t="s">
        <v>77</v>
      </c>
      <c r="AY205" s="20" t="s">
        <v>159</v>
      </c>
      <c r="BE205" s="219">
        <f>IF(N205="základní",J205,0)</f>
        <v>0</v>
      </c>
      <c r="BF205" s="219">
        <f>IF(N205="snížená",J205,0)</f>
        <v>0</v>
      </c>
      <c r="BG205" s="219">
        <f>IF(N205="zákl. přenesená",J205,0)</f>
        <v>0</v>
      </c>
      <c r="BH205" s="219">
        <f>IF(N205="sníž. přenesená",J205,0)</f>
        <v>0</v>
      </c>
      <c r="BI205" s="219">
        <f>IF(N205="nulová",J205,0)</f>
        <v>0</v>
      </c>
      <c r="BJ205" s="20" t="s">
        <v>77</v>
      </c>
      <c r="BK205" s="219">
        <f>ROUND(I205*H205,2)</f>
        <v>0</v>
      </c>
      <c r="BL205" s="20" t="s">
        <v>166</v>
      </c>
      <c r="BM205" s="218" t="s">
        <v>1530</v>
      </c>
    </row>
    <row r="206" s="2" customFormat="1" ht="16.5" customHeight="1">
      <c r="A206" s="41"/>
      <c r="B206" s="42"/>
      <c r="C206" s="207" t="s">
        <v>868</v>
      </c>
      <c r="D206" s="207" t="s">
        <v>161</v>
      </c>
      <c r="E206" s="208" t="s">
        <v>3615</v>
      </c>
      <c r="F206" s="209" t="s">
        <v>3616</v>
      </c>
      <c r="G206" s="210" t="s">
        <v>251</v>
      </c>
      <c r="H206" s="211">
        <v>12</v>
      </c>
      <c r="I206" s="212"/>
      <c r="J206" s="213">
        <f>ROUND(I206*H206,2)</f>
        <v>0</v>
      </c>
      <c r="K206" s="209" t="s">
        <v>19</v>
      </c>
      <c r="L206" s="47"/>
      <c r="M206" s="214" t="s">
        <v>19</v>
      </c>
      <c r="N206" s="215" t="s">
        <v>40</v>
      </c>
      <c r="O206" s="87"/>
      <c r="P206" s="216">
        <f>O206*H206</f>
        <v>0</v>
      </c>
      <c r="Q206" s="216">
        <v>0</v>
      </c>
      <c r="R206" s="216">
        <f>Q206*H206</f>
        <v>0</v>
      </c>
      <c r="S206" s="216">
        <v>0</v>
      </c>
      <c r="T206" s="217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18" t="s">
        <v>166</v>
      </c>
      <c r="AT206" s="218" t="s">
        <v>161</v>
      </c>
      <c r="AU206" s="218" t="s">
        <v>77</v>
      </c>
      <c r="AY206" s="20" t="s">
        <v>159</v>
      </c>
      <c r="BE206" s="219">
        <f>IF(N206="základní",J206,0)</f>
        <v>0</v>
      </c>
      <c r="BF206" s="219">
        <f>IF(N206="snížená",J206,0)</f>
        <v>0</v>
      </c>
      <c r="BG206" s="219">
        <f>IF(N206="zákl. přenesená",J206,0)</f>
        <v>0</v>
      </c>
      <c r="BH206" s="219">
        <f>IF(N206="sníž. přenesená",J206,0)</f>
        <v>0</v>
      </c>
      <c r="BI206" s="219">
        <f>IF(N206="nulová",J206,0)</f>
        <v>0</v>
      </c>
      <c r="BJ206" s="20" t="s">
        <v>77</v>
      </c>
      <c r="BK206" s="219">
        <f>ROUND(I206*H206,2)</f>
        <v>0</v>
      </c>
      <c r="BL206" s="20" t="s">
        <v>166</v>
      </c>
      <c r="BM206" s="218" t="s">
        <v>1546</v>
      </c>
    </row>
    <row r="207" s="2" customFormat="1" ht="16.5" customHeight="1">
      <c r="A207" s="41"/>
      <c r="B207" s="42"/>
      <c r="C207" s="207" t="s">
        <v>873</v>
      </c>
      <c r="D207" s="207" t="s">
        <v>161</v>
      </c>
      <c r="E207" s="208" t="s">
        <v>911</v>
      </c>
      <c r="F207" s="209" t="s">
        <v>3617</v>
      </c>
      <c r="G207" s="210" t="s">
        <v>2992</v>
      </c>
      <c r="H207" s="211">
        <v>1</v>
      </c>
      <c r="I207" s="212"/>
      <c r="J207" s="213">
        <f>ROUND(I207*H207,2)</f>
        <v>0</v>
      </c>
      <c r="K207" s="209" t="s">
        <v>19</v>
      </c>
      <c r="L207" s="47"/>
      <c r="M207" s="214" t="s">
        <v>19</v>
      </c>
      <c r="N207" s="215" t="s">
        <v>40</v>
      </c>
      <c r="O207" s="87"/>
      <c r="P207" s="216">
        <f>O207*H207</f>
        <v>0</v>
      </c>
      <c r="Q207" s="216">
        <v>0</v>
      </c>
      <c r="R207" s="216">
        <f>Q207*H207</f>
        <v>0</v>
      </c>
      <c r="S207" s="216">
        <v>0</v>
      </c>
      <c r="T207" s="217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18" t="s">
        <v>166</v>
      </c>
      <c r="AT207" s="218" t="s">
        <v>161</v>
      </c>
      <c r="AU207" s="218" t="s">
        <v>77</v>
      </c>
      <c r="AY207" s="20" t="s">
        <v>159</v>
      </c>
      <c r="BE207" s="219">
        <f>IF(N207="základní",J207,0)</f>
        <v>0</v>
      </c>
      <c r="BF207" s="219">
        <f>IF(N207="snížená",J207,0)</f>
        <v>0</v>
      </c>
      <c r="BG207" s="219">
        <f>IF(N207="zákl. přenesená",J207,0)</f>
        <v>0</v>
      </c>
      <c r="BH207" s="219">
        <f>IF(N207="sníž. přenesená",J207,0)</f>
        <v>0</v>
      </c>
      <c r="BI207" s="219">
        <f>IF(N207="nulová",J207,0)</f>
        <v>0</v>
      </c>
      <c r="BJ207" s="20" t="s">
        <v>77</v>
      </c>
      <c r="BK207" s="219">
        <f>ROUND(I207*H207,2)</f>
        <v>0</v>
      </c>
      <c r="BL207" s="20" t="s">
        <v>166</v>
      </c>
      <c r="BM207" s="218" t="s">
        <v>1558</v>
      </c>
    </row>
    <row r="208" s="2" customFormat="1" ht="33" customHeight="1">
      <c r="A208" s="41"/>
      <c r="B208" s="42"/>
      <c r="C208" s="207" t="s">
        <v>878</v>
      </c>
      <c r="D208" s="207" t="s">
        <v>161</v>
      </c>
      <c r="E208" s="208" t="s">
        <v>916</v>
      </c>
      <c r="F208" s="209" t="s">
        <v>3572</v>
      </c>
      <c r="G208" s="210" t="s">
        <v>197</v>
      </c>
      <c r="H208" s="211">
        <v>45</v>
      </c>
      <c r="I208" s="212"/>
      <c r="J208" s="213">
        <f>ROUND(I208*H208,2)</f>
        <v>0</v>
      </c>
      <c r="K208" s="209" t="s">
        <v>19</v>
      </c>
      <c r="L208" s="47"/>
      <c r="M208" s="214" t="s">
        <v>19</v>
      </c>
      <c r="N208" s="215" t="s">
        <v>40</v>
      </c>
      <c r="O208" s="87"/>
      <c r="P208" s="216">
        <f>O208*H208</f>
        <v>0</v>
      </c>
      <c r="Q208" s="216">
        <v>0</v>
      </c>
      <c r="R208" s="216">
        <f>Q208*H208</f>
        <v>0</v>
      </c>
      <c r="S208" s="216">
        <v>0</v>
      </c>
      <c r="T208" s="217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18" t="s">
        <v>166</v>
      </c>
      <c r="AT208" s="218" t="s">
        <v>161</v>
      </c>
      <c r="AU208" s="218" t="s">
        <v>77</v>
      </c>
      <c r="AY208" s="20" t="s">
        <v>159</v>
      </c>
      <c r="BE208" s="219">
        <f>IF(N208="základní",J208,0)</f>
        <v>0</v>
      </c>
      <c r="BF208" s="219">
        <f>IF(N208="snížená",J208,0)</f>
        <v>0</v>
      </c>
      <c r="BG208" s="219">
        <f>IF(N208="zákl. přenesená",J208,0)</f>
        <v>0</v>
      </c>
      <c r="BH208" s="219">
        <f>IF(N208="sníž. přenesená",J208,0)</f>
        <v>0</v>
      </c>
      <c r="BI208" s="219">
        <f>IF(N208="nulová",J208,0)</f>
        <v>0</v>
      </c>
      <c r="BJ208" s="20" t="s">
        <v>77</v>
      </c>
      <c r="BK208" s="219">
        <f>ROUND(I208*H208,2)</f>
        <v>0</v>
      </c>
      <c r="BL208" s="20" t="s">
        <v>166</v>
      </c>
      <c r="BM208" s="218" t="s">
        <v>1568</v>
      </c>
    </row>
    <row r="209" s="2" customFormat="1" ht="16.5" customHeight="1">
      <c r="A209" s="41"/>
      <c r="B209" s="42"/>
      <c r="C209" s="207" t="s">
        <v>887</v>
      </c>
      <c r="D209" s="207" t="s">
        <v>161</v>
      </c>
      <c r="E209" s="208" t="s">
        <v>247</v>
      </c>
      <c r="F209" s="209" t="s">
        <v>3573</v>
      </c>
      <c r="G209" s="210" t="s">
        <v>2992</v>
      </c>
      <c r="H209" s="211">
        <v>1</v>
      </c>
      <c r="I209" s="212"/>
      <c r="J209" s="213">
        <f>ROUND(I209*H209,2)</f>
        <v>0</v>
      </c>
      <c r="K209" s="209" t="s">
        <v>19</v>
      </c>
      <c r="L209" s="47"/>
      <c r="M209" s="214" t="s">
        <v>19</v>
      </c>
      <c r="N209" s="215" t="s">
        <v>40</v>
      </c>
      <c r="O209" s="87"/>
      <c r="P209" s="216">
        <f>O209*H209</f>
        <v>0</v>
      </c>
      <c r="Q209" s="216">
        <v>0</v>
      </c>
      <c r="R209" s="216">
        <f>Q209*H209</f>
        <v>0</v>
      </c>
      <c r="S209" s="216">
        <v>0</v>
      </c>
      <c r="T209" s="217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18" t="s">
        <v>166</v>
      </c>
      <c r="AT209" s="218" t="s">
        <v>161</v>
      </c>
      <c r="AU209" s="218" t="s">
        <v>77</v>
      </c>
      <c r="AY209" s="20" t="s">
        <v>159</v>
      </c>
      <c r="BE209" s="219">
        <f>IF(N209="základní",J209,0)</f>
        <v>0</v>
      </c>
      <c r="BF209" s="219">
        <f>IF(N209="snížená",J209,0)</f>
        <v>0</v>
      </c>
      <c r="BG209" s="219">
        <f>IF(N209="zákl. přenesená",J209,0)</f>
        <v>0</v>
      </c>
      <c r="BH209" s="219">
        <f>IF(N209="sníž. přenesená",J209,0)</f>
        <v>0</v>
      </c>
      <c r="BI209" s="219">
        <f>IF(N209="nulová",J209,0)</f>
        <v>0</v>
      </c>
      <c r="BJ209" s="20" t="s">
        <v>77</v>
      </c>
      <c r="BK209" s="219">
        <f>ROUND(I209*H209,2)</f>
        <v>0</v>
      </c>
      <c r="BL209" s="20" t="s">
        <v>166</v>
      </c>
      <c r="BM209" s="218" t="s">
        <v>1578</v>
      </c>
    </row>
    <row r="210" s="2" customFormat="1" ht="16.5" customHeight="1">
      <c r="A210" s="41"/>
      <c r="B210" s="42"/>
      <c r="C210" s="207" t="s">
        <v>892</v>
      </c>
      <c r="D210" s="207" t="s">
        <v>161</v>
      </c>
      <c r="E210" s="208" t="s">
        <v>929</v>
      </c>
      <c r="F210" s="209" t="s">
        <v>3574</v>
      </c>
      <c r="G210" s="210" t="s">
        <v>197</v>
      </c>
      <c r="H210" s="211">
        <v>4</v>
      </c>
      <c r="I210" s="212"/>
      <c r="J210" s="213">
        <f>ROUND(I210*H210,2)</f>
        <v>0</v>
      </c>
      <c r="K210" s="209" t="s">
        <v>19</v>
      </c>
      <c r="L210" s="47"/>
      <c r="M210" s="214" t="s">
        <v>19</v>
      </c>
      <c r="N210" s="215" t="s">
        <v>40</v>
      </c>
      <c r="O210" s="87"/>
      <c r="P210" s="216">
        <f>O210*H210</f>
        <v>0</v>
      </c>
      <c r="Q210" s="216">
        <v>0</v>
      </c>
      <c r="R210" s="216">
        <f>Q210*H210</f>
        <v>0</v>
      </c>
      <c r="S210" s="216">
        <v>0</v>
      </c>
      <c r="T210" s="217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18" t="s">
        <v>166</v>
      </c>
      <c r="AT210" s="218" t="s">
        <v>161</v>
      </c>
      <c r="AU210" s="218" t="s">
        <v>77</v>
      </c>
      <c r="AY210" s="20" t="s">
        <v>159</v>
      </c>
      <c r="BE210" s="219">
        <f>IF(N210="základní",J210,0)</f>
        <v>0</v>
      </c>
      <c r="BF210" s="219">
        <f>IF(N210="snížená",J210,0)</f>
        <v>0</v>
      </c>
      <c r="BG210" s="219">
        <f>IF(N210="zákl. přenesená",J210,0)</f>
        <v>0</v>
      </c>
      <c r="BH210" s="219">
        <f>IF(N210="sníž. přenesená",J210,0)</f>
        <v>0</v>
      </c>
      <c r="BI210" s="219">
        <f>IF(N210="nulová",J210,0)</f>
        <v>0</v>
      </c>
      <c r="BJ210" s="20" t="s">
        <v>77</v>
      </c>
      <c r="BK210" s="219">
        <f>ROUND(I210*H210,2)</f>
        <v>0</v>
      </c>
      <c r="BL210" s="20" t="s">
        <v>166</v>
      </c>
      <c r="BM210" s="218" t="s">
        <v>1591</v>
      </c>
    </row>
    <row r="211" s="2" customFormat="1" ht="16.5" customHeight="1">
      <c r="A211" s="41"/>
      <c r="B211" s="42"/>
      <c r="C211" s="207" t="s">
        <v>897</v>
      </c>
      <c r="D211" s="207" t="s">
        <v>161</v>
      </c>
      <c r="E211" s="208" t="s">
        <v>934</v>
      </c>
      <c r="F211" s="209" t="s">
        <v>3575</v>
      </c>
      <c r="G211" s="210" t="s">
        <v>2992</v>
      </c>
      <c r="H211" s="211">
        <v>1</v>
      </c>
      <c r="I211" s="212"/>
      <c r="J211" s="213">
        <f>ROUND(I211*H211,2)</f>
        <v>0</v>
      </c>
      <c r="K211" s="209" t="s">
        <v>19</v>
      </c>
      <c r="L211" s="47"/>
      <c r="M211" s="214" t="s">
        <v>19</v>
      </c>
      <c r="N211" s="215" t="s">
        <v>40</v>
      </c>
      <c r="O211" s="87"/>
      <c r="P211" s="216">
        <f>O211*H211</f>
        <v>0</v>
      </c>
      <c r="Q211" s="216">
        <v>0</v>
      </c>
      <c r="R211" s="216">
        <f>Q211*H211</f>
        <v>0</v>
      </c>
      <c r="S211" s="216">
        <v>0</v>
      </c>
      <c r="T211" s="217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18" t="s">
        <v>166</v>
      </c>
      <c r="AT211" s="218" t="s">
        <v>161</v>
      </c>
      <c r="AU211" s="218" t="s">
        <v>77</v>
      </c>
      <c r="AY211" s="20" t="s">
        <v>159</v>
      </c>
      <c r="BE211" s="219">
        <f>IF(N211="základní",J211,0)</f>
        <v>0</v>
      </c>
      <c r="BF211" s="219">
        <f>IF(N211="snížená",J211,0)</f>
        <v>0</v>
      </c>
      <c r="BG211" s="219">
        <f>IF(N211="zákl. přenesená",J211,0)</f>
        <v>0</v>
      </c>
      <c r="BH211" s="219">
        <f>IF(N211="sníž. přenesená",J211,0)</f>
        <v>0</v>
      </c>
      <c r="BI211" s="219">
        <f>IF(N211="nulová",J211,0)</f>
        <v>0</v>
      </c>
      <c r="BJ211" s="20" t="s">
        <v>77</v>
      </c>
      <c r="BK211" s="219">
        <f>ROUND(I211*H211,2)</f>
        <v>0</v>
      </c>
      <c r="BL211" s="20" t="s">
        <v>166</v>
      </c>
      <c r="BM211" s="218" t="s">
        <v>1602</v>
      </c>
    </row>
    <row r="212" s="2" customFormat="1" ht="16.5" customHeight="1">
      <c r="A212" s="41"/>
      <c r="B212" s="42"/>
      <c r="C212" s="207" t="s">
        <v>904</v>
      </c>
      <c r="D212" s="207" t="s">
        <v>161</v>
      </c>
      <c r="E212" s="208" t="s">
        <v>939</v>
      </c>
      <c r="F212" s="209" t="s">
        <v>3576</v>
      </c>
      <c r="G212" s="210" t="s">
        <v>2992</v>
      </c>
      <c r="H212" s="211">
        <v>1</v>
      </c>
      <c r="I212" s="212"/>
      <c r="J212" s="213">
        <f>ROUND(I212*H212,2)</f>
        <v>0</v>
      </c>
      <c r="K212" s="209" t="s">
        <v>19</v>
      </c>
      <c r="L212" s="47"/>
      <c r="M212" s="214" t="s">
        <v>19</v>
      </c>
      <c r="N212" s="215" t="s">
        <v>40</v>
      </c>
      <c r="O212" s="87"/>
      <c r="P212" s="216">
        <f>O212*H212</f>
        <v>0</v>
      </c>
      <c r="Q212" s="216">
        <v>0</v>
      </c>
      <c r="R212" s="216">
        <f>Q212*H212</f>
        <v>0</v>
      </c>
      <c r="S212" s="216">
        <v>0</v>
      </c>
      <c r="T212" s="217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18" t="s">
        <v>166</v>
      </c>
      <c r="AT212" s="218" t="s">
        <v>161</v>
      </c>
      <c r="AU212" s="218" t="s">
        <v>77</v>
      </c>
      <c r="AY212" s="20" t="s">
        <v>159</v>
      </c>
      <c r="BE212" s="219">
        <f>IF(N212="základní",J212,0)</f>
        <v>0</v>
      </c>
      <c r="BF212" s="219">
        <f>IF(N212="snížená",J212,0)</f>
        <v>0</v>
      </c>
      <c r="BG212" s="219">
        <f>IF(N212="zákl. přenesená",J212,0)</f>
        <v>0</v>
      </c>
      <c r="BH212" s="219">
        <f>IF(N212="sníž. přenesená",J212,0)</f>
        <v>0</v>
      </c>
      <c r="BI212" s="219">
        <f>IF(N212="nulová",J212,0)</f>
        <v>0</v>
      </c>
      <c r="BJ212" s="20" t="s">
        <v>77</v>
      </c>
      <c r="BK212" s="219">
        <f>ROUND(I212*H212,2)</f>
        <v>0</v>
      </c>
      <c r="BL212" s="20" t="s">
        <v>166</v>
      </c>
      <c r="BM212" s="218" t="s">
        <v>1612</v>
      </c>
    </row>
    <row r="213" s="2" customFormat="1" ht="16.5" customHeight="1">
      <c r="A213" s="41"/>
      <c r="B213" s="42"/>
      <c r="C213" s="207" t="s">
        <v>907</v>
      </c>
      <c r="D213" s="207" t="s">
        <v>161</v>
      </c>
      <c r="E213" s="208" t="s">
        <v>944</v>
      </c>
      <c r="F213" s="209" t="s">
        <v>1302</v>
      </c>
      <c r="G213" s="210" t="s">
        <v>2992</v>
      </c>
      <c r="H213" s="211">
        <v>1</v>
      </c>
      <c r="I213" s="212"/>
      <c r="J213" s="213">
        <f>ROUND(I213*H213,2)</f>
        <v>0</v>
      </c>
      <c r="K213" s="209" t="s">
        <v>19</v>
      </c>
      <c r="L213" s="47"/>
      <c r="M213" s="214" t="s">
        <v>19</v>
      </c>
      <c r="N213" s="215" t="s">
        <v>40</v>
      </c>
      <c r="O213" s="87"/>
      <c r="P213" s="216">
        <f>O213*H213</f>
        <v>0</v>
      </c>
      <c r="Q213" s="216">
        <v>0</v>
      </c>
      <c r="R213" s="216">
        <f>Q213*H213</f>
        <v>0</v>
      </c>
      <c r="S213" s="216">
        <v>0</v>
      </c>
      <c r="T213" s="217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18" t="s">
        <v>166</v>
      </c>
      <c r="AT213" s="218" t="s">
        <v>161</v>
      </c>
      <c r="AU213" s="218" t="s">
        <v>77</v>
      </c>
      <c r="AY213" s="20" t="s">
        <v>159</v>
      </c>
      <c r="BE213" s="219">
        <f>IF(N213="základní",J213,0)</f>
        <v>0</v>
      </c>
      <c r="BF213" s="219">
        <f>IF(N213="snížená",J213,0)</f>
        <v>0</v>
      </c>
      <c r="BG213" s="219">
        <f>IF(N213="zákl. přenesená",J213,0)</f>
        <v>0</v>
      </c>
      <c r="BH213" s="219">
        <f>IF(N213="sníž. přenesená",J213,0)</f>
        <v>0</v>
      </c>
      <c r="BI213" s="219">
        <f>IF(N213="nulová",J213,0)</f>
        <v>0</v>
      </c>
      <c r="BJ213" s="20" t="s">
        <v>77</v>
      </c>
      <c r="BK213" s="219">
        <f>ROUND(I213*H213,2)</f>
        <v>0</v>
      </c>
      <c r="BL213" s="20" t="s">
        <v>166</v>
      </c>
      <c r="BM213" s="218" t="s">
        <v>1633</v>
      </c>
    </row>
    <row r="214" s="2" customFormat="1" ht="16.5" customHeight="1">
      <c r="A214" s="41"/>
      <c r="B214" s="42"/>
      <c r="C214" s="207" t="s">
        <v>911</v>
      </c>
      <c r="D214" s="207" t="s">
        <v>161</v>
      </c>
      <c r="E214" s="208" t="s">
        <v>954</v>
      </c>
      <c r="F214" s="209" t="s">
        <v>3577</v>
      </c>
      <c r="G214" s="210" t="s">
        <v>2992</v>
      </c>
      <c r="H214" s="211">
        <v>1</v>
      </c>
      <c r="I214" s="212"/>
      <c r="J214" s="213">
        <f>ROUND(I214*H214,2)</f>
        <v>0</v>
      </c>
      <c r="K214" s="209" t="s">
        <v>19</v>
      </c>
      <c r="L214" s="47"/>
      <c r="M214" s="214" t="s">
        <v>19</v>
      </c>
      <c r="N214" s="215" t="s">
        <v>40</v>
      </c>
      <c r="O214" s="87"/>
      <c r="P214" s="216">
        <f>O214*H214</f>
        <v>0</v>
      </c>
      <c r="Q214" s="216">
        <v>0</v>
      </c>
      <c r="R214" s="216">
        <f>Q214*H214</f>
        <v>0</v>
      </c>
      <c r="S214" s="216">
        <v>0</v>
      </c>
      <c r="T214" s="217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18" t="s">
        <v>166</v>
      </c>
      <c r="AT214" s="218" t="s">
        <v>161</v>
      </c>
      <c r="AU214" s="218" t="s">
        <v>77</v>
      </c>
      <c r="AY214" s="20" t="s">
        <v>159</v>
      </c>
      <c r="BE214" s="219">
        <f>IF(N214="základní",J214,0)</f>
        <v>0</v>
      </c>
      <c r="BF214" s="219">
        <f>IF(N214="snížená",J214,0)</f>
        <v>0</v>
      </c>
      <c r="BG214" s="219">
        <f>IF(N214="zákl. přenesená",J214,0)</f>
        <v>0</v>
      </c>
      <c r="BH214" s="219">
        <f>IF(N214="sníž. přenesená",J214,0)</f>
        <v>0</v>
      </c>
      <c r="BI214" s="219">
        <f>IF(N214="nulová",J214,0)</f>
        <v>0</v>
      </c>
      <c r="BJ214" s="20" t="s">
        <v>77</v>
      </c>
      <c r="BK214" s="219">
        <f>ROUND(I214*H214,2)</f>
        <v>0</v>
      </c>
      <c r="BL214" s="20" t="s">
        <v>166</v>
      </c>
      <c r="BM214" s="218" t="s">
        <v>1645</v>
      </c>
    </row>
    <row r="215" s="2" customFormat="1" ht="24.15" customHeight="1">
      <c r="A215" s="41"/>
      <c r="B215" s="42"/>
      <c r="C215" s="207" t="s">
        <v>916</v>
      </c>
      <c r="D215" s="207" t="s">
        <v>161</v>
      </c>
      <c r="E215" s="208" t="s">
        <v>959</v>
      </c>
      <c r="F215" s="209" t="s">
        <v>3578</v>
      </c>
      <c r="G215" s="210" t="s">
        <v>2926</v>
      </c>
      <c r="H215" s="211">
        <v>40</v>
      </c>
      <c r="I215" s="212"/>
      <c r="J215" s="213">
        <f>ROUND(I215*H215,2)</f>
        <v>0</v>
      </c>
      <c r="K215" s="209" t="s">
        <v>19</v>
      </c>
      <c r="L215" s="47"/>
      <c r="M215" s="214" t="s">
        <v>19</v>
      </c>
      <c r="N215" s="215" t="s">
        <v>40</v>
      </c>
      <c r="O215" s="87"/>
      <c r="P215" s="216">
        <f>O215*H215</f>
        <v>0</v>
      </c>
      <c r="Q215" s="216">
        <v>0</v>
      </c>
      <c r="R215" s="216">
        <f>Q215*H215</f>
        <v>0</v>
      </c>
      <c r="S215" s="216">
        <v>0</v>
      </c>
      <c r="T215" s="217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18" t="s">
        <v>166</v>
      </c>
      <c r="AT215" s="218" t="s">
        <v>161</v>
      </c>
      <c r="AU215" s="218" t="s">
        <v>77</v>
      </c>
      <c r="AY215" s="20" t="s">
        <v>159</v>
      </c>
      <c r="BE215" s="219">
        <f>IF(N215="základní",J215,0)</f>
        <v>0</v>
      </c>
      <c r="BF215" s="219">
        <f>IF(N215="snížená",J215,0)</f>
        <v>0</v>
      </c>
      <c r="BG215" s="219">
        <f>IF(N215="zákl. přenesená",J215,0)</f>
        <v>0</v>
      </c>
      <c r="BH215" s="219">
        <f>IF(N215="sníž. přenesená",J215,0)</f>
        <v>0</v>
      </c>
      <c r="BI215" s="219">
        <f>IF(N215="nulová",J215,0)</f>
        <v>0</v>
      </c>
      <c r="BJ215" s="20" t="s">
        <v>77</v>
      </c>
      <c r="BK215" s="219">
        <f>ROUND(I215*H215,2)</f>
        <v>0</v>
      </c>
      <c r="BL215" s="20" t="s">
        <v>166</v>
      </c>
      <c r="BM215" s="218" t="s">
        <v>1655</v>
      </c>
    </row>
    <row r="216" s="2" customFormat="1" ht="16.5" customHeight="1">
      <c r="A216" s="41"/>
      <c r="B216" s="42"/>
      <c r="C216" s="207" t="s">
        <v>247</v>
      </c>
      <c r="D216" s="207" t="s">
        <v>161</v>
      </c>
      <c r="E216" s="208" t="s">
        <v>964</v>
      </c>
      <c r="F216" s="209" t="s">
        <v>3579</v>
      </c>
      <c r="G216" s="210" t="s">
        <v>2926</v>
      </c>
      <c r="H216" s="211">
        <v>20</v>
      </c>
      <c r="I216" s="212"/>
      <c r="J216" s="213">
        <f>ROUND(I216*H216,2)</f>
        <v>0</v>
      </c>
      <c r="K216" s="209" t="s">
        <v>19</v>
      </c>
      <c r="L216" s="47"/>
      <c r="M216" s="214" t="s">
        <v>19</v>
      </c>
      <c r="N216" s="215" t="s">
        <v>40</v>
      </c>
      <c r="O216" s="87"/>
      <c r="P216" s="216">
        <f>O216*H216</f>
        <v>0</v>
      </c>
      <c r="Q216" s="216">
        <v>0</v>
      </c>
      <c r="R216" s="216">
        <f>Q216*H216</f>
        <v>0</v>
      </c>
      <c r="S216" s="216">
        <v>0</v>
      </c>
      <c r="T216" s="217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18" t="s">
        <v>166</v>
      </c>
      <c r="AT216" s="218" t="s">
        <v>161</v>
      </c>
      <c r="AU216" s="218" t="s">
        <v>77</v>
      </c>
      <c r="AY216" s="20" t="s">
        <v>159</v>
      </c>
      <c r="BE216" s="219">
        <f>IF(N216="základní",J216,0)</f>
        <v>0</v>
      </c>
      <c r="BF216" s="219">
        <f>IF(N216="snížená",J216,0)</f>
        <v>0</v>
      </c>
      <c r="BG216" s="219">
        <f>IF(N216="zákl. přenesená",J216,0)</f>
        <v>0</v>
      </c>
      <c r="BH216" s="219">
        <f>IF(N216="sníž. přenesená",J216,0)</f>
        <v>0</v>
      </c>
      <c r="BI216" s="219">
        <f>IF(N216="nulová",J216,0)</f>
        <v>0</v>
      </c>
      <c r="BJ216" s="20" t="s">
        <v>77</v>
      </c>
      <c r="BK216" s="219">
        <f>ROUND(I216*H216,2)</f>
        <v>0</v>
      </c>
      <c r="BL216" s="20" t="s">
        <v>166</v>
      </c>
      <c r="BM216" s="218" t="s">
        <v>1663</v>
      </c>
    </row>
    <row r="217" s="2" customFormat="1" ht="16.5" customHeight="1">
      <c r="A217" s="41"/>
      <c r="B217" s="42"/>
      <c r="C217" s="207" t="s">
        <v>929</v>
      </c>
      <c r="D217" s="207" t="s">
        <v>161</v>
      </c>
      <c r="E217" s="208" t="s">
        <v>969</v>
      </c>
      <c r="F217" s="209" t="s">
        <v>3580</v>
      </c>
      <c r="G217" s="210" t="s">
        <v>2926</v>
      </c>
      <c r="H217" s="211">
        <v>20</v>
      </c>
      <c r="I217" s="212"/>
      <c r="J217" s="213">
        <f>ROUND(I217*H217,2)</f>
        <v>0</v>
      </c>
      <c r="K217" s="209" t="s">
        <v>19</v>
      </c>
      <c r="L217" s="47"/>
      <c r="M217" s="214" t="s">
        <v>19</v>
      </c>
      <c r="N217" s="215" t="s">
        <v>40</v>
      </c>
      <c r="O217" s="87"/>
      <c r="P217" s="216">
        <f>O217*H217</f>
        <v>0</v>
      </c>
      <c r="Q217" s="216">
        <v>0</v>
      </c>
      <c r="R217" s="216">
        <f>Q217*H217</f>
        <v>0</v>
      </c>
      <c r="S217" s="216">
        <v>0</v>
      </c>
      <c r="T217" s="217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18" t="s">
        <v>166</v>
      </c>
      <c r="AT217" s="218" t="s">
        <v>161</v>
      </c>
      <c r="AU217" s="218" t="s">
        <v>77</v>
      </c>
      <c r="AY217" s="20" t="s">
        <v>159</v>
      </c>
      <c r="BE217" s="219">
        <f>IF(N217="základní",J217,0)</f>
        <v>0</v>
      </c>
      <c r="BF217" s="219">
        <f>IF(N217="snížená",J217,0)</f>
        <v>0</v>
      </c>
      <c r="BG217" s="219">
        <f>IF(N217="zákl. přenesená",J217,0)</f>
        <v>0</v>
      </c>
      <c r="BH217" s="219">
        <f>IF(N217="sníž. přenesená",J217,0)</f>
        <v>0</v>
      </c>
      <c r="BI217" s="219">
        <f>IF(N217="nulová",J217,0)</f>
        <v>0</v>
      </c>
      <c r="BJ217" s="20" t="s">
        <v>77</v>
      </c>
      <c r="BK217" s="219">
        <f>ROUND(I217*H217,2)</f>
        <v>0</v>
      </c>
      <c r="BL217" s="20" t="s">
        <v>166</v>
      </c>
      <c r="BM217" s="218" t="s">
        <v>1675</v>
      </c>
    </row>
    <row r="218" s="2" customFormat="1" ht="16.5" customHeight="1">
      <c r="A218" s="41"/>
      <c r="B218" s="42"/>
      <c r="C218" s="207" t="s">
        <v>934</v>
      </c>
      <c r="D218" s="207" t="s">
        <v>161</v>
      </c>
      <c r="E218" s="208" t="s">
        <v>974</v>
      </c>
      <c r="F218" s="209" t="s">
        <v>3581</v>
      </c>
      <c r="G218" s="210" t="s">
        <v>2926</v>
      </c>
      <c r="H218" s="211">
        <v>20</v>
      </c>
      <c r="I218" s="212"/>
      <c r="J218" s="213">
        <f>ROUND(I218*H218,2)</f>
        <v>0</v>
      </c>
      <c r="K218" s="209" t="s">
        <v>19</v>
      </c>
      <c r="L218" s="47"/>
      <c r="M218" s="214" t="s">
        <v>19</v>
      </c>
      <c r="N218" s="215" t="s">
        <v>40</v>
      </c>
      <c r="O218" s="87"/>
      <c r="P218" s="216">
        <f>O218*H218</f>
        <v>0</v>
      </c>
      <c r="Q218" s="216">
        <v>0</v>
      </c>
      <c r="R218" s="216">
        <f>Q218*H218</f>
        <v>0</v>
      </c>
      <c r="S218" s="216">
        <v>0</v>
      </c>
      <c r="T218" s="217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18" t="s">
        <v>166</v>
      </c>
      <c r="AT218" s="218" t="s">
        <v>161</v>
      </c>
      <c r="AU218" s="218" t="s">
        <v>77</v>
      </c>
      <c r="AY218" s="20" t="s">
        <v>159</v>
      </c>
      <c r="BE218" s="219">
        <f>IF(N218="základní",J218,0)</f>
        <v>0</v>
      </c>
      <c r="BF218" s="219">
        <f>IF(N218="snížená",J218,0)</f>
        <v>0</v>
      </c>
      <c r="BG218" s="219">
        <f>IF(N218="zákl. přenesená",J218,0)</f>
        <v>0</v>
      </c>
      <c r="BH218" s="219">
        <f>IF(N218="sníž. přenesená",J218,0)</f>
        <v>0</v>
      </c>
      <c r="BI218" s="219">
        <f>IF(N218="nulová",J218,0)</f>
        <v>0</v>
      </c>
      <c r="BJ218" s="20" t="s">
        <v>77</v>
      </c>
      <c r="BK218" s="219">
        <f>ROUND(I218*H218,2)</f>
        <v>0</v>
      </c>
      <c r="BL218" s="20" t="s">
        <v>166</v>
      </c>
      <c r="BM218" s="218" t="s">
        <v>1689</v>
      </c>
    </row>
    <row r="219" s="2" customFormat="1" ht="16.5" customHeight="1">
      <c r="A219" s="41"/>
      <c r="B219" s="42"/>
      <c r="C219" s="207" t="s">
        <v>939</v>
      </c>
      <c r="D219" s="207" t="s">
        <v>161</v>
      </c>
      <c r="E219" s="208" t="s">
        <v>266</v>
      </c>
      <c r="F219" s="209" t="s">
        <v>2842</v>
      </c>
      <c r="G219" s="210" t="s">
        <v>2992</v>
      </c>
      <c r="H219" s="211">
        <v>1</v>
      </c>
      <c r="I219" s="212"/>
      <c r="J219" s="213">
        <f>ROUND(I219*H219,2)</f>
        <v>0</v>
      </c>
      <c r="K219" s="209" t="s">
        <v>19</v>
      </c>
      <c r="L219" s="47"/>
      <c r="M219" s="214" t="s">
        <v>19</v>
      </c>
      <c r="N219" s="215" t="s">
        <v>40</v>
      </c>
      <c r="O219" s="87"/>
      <c r="P219" s="216">
        <f>O219*H219</f>
        <v>0</v>
      </c>
      <c r="Q219" s="216">
        <v>0</v>
      </c>
      <c r="R219" s="216">
        <f>Q219*H219</f>
        <v>0</v>
      </c>
      <c r="S219" s="216">
        <v>0</v>
      </c>
      <c r="T219" s="217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18" t="s">
        <v>166</v>
      </c>
      <c r="AT219" s="218" t="s">
        <v>161</v>
      </c>
      <c r="AU219" s="218" t="s">
        <v>77</v>
      </c>
      <c r="AY219" s="20" t="s">
        <v>159</v>
      </c>
      <c r="BE219" s="219">
        <f>IF(N219="základní",J219,0)</f>
        <v>0</v>
      </c>
      <c r="BF219" s="219">
        <f>IF(N219="snížená",J219,0)</f>
        <v>0</v>
      </c>
      <c r="BG219" s="219">
        <f>IF(N219="zákl. přenesená",J219,0)</f>
        <v>0</v>
      </c>
      <c r="BH219" s="219">
        <f>IF(N219="sníž. přenesená",J219,0)</f>
        <v>0</v>
      </c>
      <c r="BI219" s="219">
        <f>IF(N219="nulová",J219,0)</f>
        <v>0</v>
      </c>
      <c r="BJ219" s="20" t="s">
        <v>77</v>
      </c>
      <c r="BK219" s="219">
        <f>ROUND(I219*H219,2)</f>
        <v>0</v>
      </c>
      <c r="BL219" s="20" t="s">
        <v>166</v>
      </c>
      <c r="BM219" s="218" t="s">
        <v>1701</v>
      </c>
    </row>
    <row r="220" s="2" customFormat="1" ht="16.5" customHeight="1">
      <c r="A220" s="41"/>
      <c r="B220" s="42"/>
      <c r="C220" s="207" t="s">
        <v>944</v>
      </c>
      <c r="D220" s="207" t="s">
        <v>161</v>
      </c>
      <c r="E220" s="208" t="s">
        <v>984</v>
      </c>
      <c r="F220" s="209" t="s">
        <v>3582</v>
      </c>
      <c r="G220" s="210" t="s">
        <v>2992</v>
      </c>
      <c r="H220" s="211">
        <v>1</v>
      </c>
      <c r="I220" s="212"/>
      <c r="J220" s="213">
        <f>ROUND(I220*H220,2)</f>
        <v>0</v>
      </c>
      <c r="K220" s="209" t="s">
        <v>19</v>
      </c>
      <c r="L220" s="47"/>
      <c r="M220" s="214" t="s">
        <v>19</v>
      </c>
      <c r="N220" s="215" t="s">
        <v>40</v>
      </c>
      <c r="O220" s="87"/>
      <c r="P220" s="216">
        <f>O220*H220</f>
        <v>0</v>
      </c>
      <c r="Q220" s="216">
        <v>0</v>
      </c>
      <c r="R220" s="216">
        <f>Q220*H220</f>
        <v>0</v>
      </c>
      <c r="S220" s="216">
        <v>0</v>
      </c>
      <c r="T220" s="217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18" t="s">
        <v>166</v>
      </c>
      <c r="AT220" s="218" t="s">
        <v>161</v>
      </c>
      <c r="AU220" s="218" t="s">
        <v>77</v>
      </c>
      <c r="AY220" s="20" t="s">
        <v>159</v>
      </c>
      <c r="BE220" s="219">
        <f>IF(N220="základní",J220,0)</f>
        <v>0</v>
      </c>
      <c r="BF220" s="219">
        <f>IF(N220="snížená",J220,0)</f>
        <v>0</v>
      </c>
      <c r="BG220" s="219">
        <f>IF(N220="zákl. přenesená",J220,0)</f>
        <v>0</v>
      </c>
      <c r="BH220" s="219">
        <f>IF(N220="sníž. přenesená",J220,0)</f>
        <v>0</v>
      </c>
      <c r="BI220" s="219">
        <f>IF(N220="nulová",J220,0)</f>
        <v>0</v>
      </c>
      <c r="BJ220" s="20" t="s">
        <v>77</v>
      </c>
      <c r="BK220" s="219">
        <f>ROUND(I220*H220,2)</f>
        <v>0</v>
      </c>
      <c r="BL220" s="20" t="s">
        <v>166</v>
      </c>
      <c r="BM220" s="218" t="s">
        <v>1715</v>
      </c>
    </row>
    <row r="221" s="2" customFormat="1" ht="16.5" customHeight="1">
      <c r="A221" s="41"/>
      <c r="B221" s="42"/>
      <c r="C221" s="207" t="s">
        <v>954</v>
      </c>
      <c r="D221" s="207" t="s">
        <v>161</v>
      </c>
      <c r="E221" s="208" t="s">
        <v>989</v>
      </c>
      <c r="F221" s="209" t="s">
        <v>3583</v>
      </c>
      <c r="G221" s="210" t="s">
        <v>2992</v>
      </c>
      <c r="H221" s="211">
        <v>1</v>
      </c>
      <c r="I221" s="212"/>
      <c r="J221" s="213">
        <f>ROUND(I221*H221,2)</f>
        <v>0</v>
      </c>
      <c r="K221" s="209" t="s">
        <v>19</v>
      </c>
      <c r="L221" s="47"/>
      <c r="M221" s="214" t="s">
        <v>19</v>
      </c>
      <c r="N221" s="215" t="s">
        <v>40</v>
      </c>
      <c r="O221" s="87"/>
      <c r="P221" s="216">
        <f>O221*H221</f>
        <v>0</v>
      </c>
      <c r="Q221" s="216">
        <v>0</v>
      </c>
      <c r="R221" s="216">
        <f>Q221*H221</f>
        <v>0</v>
      </c>
      <c r="S221" s="216">
        <v>0</v>
      </c>
      <c r="T221" s="217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18" t="s">
        <v>166</v>
      </c>
      <c r="AT221" s="218" t="s">
        <v>161</v>
      </c>
      <c r="AU221" s="218" t="s">
        <v>77</v>
      </c>
      <c r="AY221" s="20" t="s">
        <v>159</v>
      </c>
      <c r="BE221" s="219">
        <f>IF(N221="základní",J221,0)</f>
        <v>0</v>
      </c>
      <c r="BF221" s="219">
        <f>IF(N221="snížená",J221,0)</f>
        <v>0</v>
      </c>
      <c r="BG221" s="219">
        <f>IF(N221="zákl. přenesená",J221,0)</f>
        <v>0</v>
      </c>
      <c r="BH221" s="219">
        <f>IF(N221="sníž. přenesená",J221,0)</f>
        <v>0</v>
      </c>
      <c r="BI221" s="219">
        <f>IF(N221="nulová",J221,0)</f>
        <v>0</v>
      </c>
      <c r="BJ221" s="20" t="s">
        <v>77</v>
      </c>
      <c r="BK221" s="219">
        <f>ROUND(I221*H221,2)</f>
        <v>0</v>
      </c>
      <c r="BL221" s="20" t="s">
        <v>166</v>
      </c>
      <c r="BM221" s="218" t="s">
        <v>1737</v>
      </c>
    </row>
    <row r="222" s="12" customFormat="1" ht="25.92" customHeight="1">
      <c r="A222" s="12"/>
      <c r="B222" s="191"/>
      <c r="C222" s="192"/>
      <c r="D222" s="193" t="s">
        <v>68</v>
      </c>
      <c r="E222" s="194" t="s">
        <v>3618</v>
      </c>
      <c r="F222" s="194" t="s">
        <v>3619</v>
      </c>
      <c r="G222" s="192"/>
      <c r="H222" s="192"/>
      <c r="I222" s="195"/>
      <c r="J222" s="196">
        <f>BK222</f>
        <v>0</v>
      </c>
      <c r="K222" s="192"/>
      <c r="L222" s="197"/>
      <c r="M222" s="198"/>
      <c r="N222" s="199"/>
      <c r="O222" s="199"/>
      <c r="P222" s="200">
        <f>SUM(P223:P272)</f>
        <v>0</v>
      </c>
      <c r="Q222" s="199"/>
      <c r="R222" s="200">
        <f>SUM(R223:R272)</f>
        <v>0</v>
      </c>
      <c r="S222" s="199"/>
      <c r="T222" s="201">
        <f>SUM(T223:T272)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02" t="s">
        <v>77</v>
      </c>
      <c r="AT222" s="203" t="s">
        <v>68</v>
      </c>
      <c r="AU222" s="203" t="s">
        <v>69</v>
      </c>
      <c r="AY222" s="202" t="s">
        <v>159</v>
      </c>
      <c r="BK222" s="204">
        <f>SUM(BK223:BK272)</f>
        <v>0</v>
      </c>
    </row>
    <row r="223" s="2" customFormat="1" ht="16.5" customHeight="1">
      <c r="A223" s="41"/>
      <c r="B223" s="42"/>
      <c r="C223" s="207" t="s">
        <v>959</v>
      </c>
      <c r="D223" s="207" t="s">
        <v>161</v>
      </c>
      <c r="E223" s="208" t="s">
        <v>1008</v>
      </c>
      <c r="F223" s="209" t="s">
        <v>3620</v>
      </c>
      <c r="G223" s="210" t="s">
        <v>2992</v>
      </c>
      <c r="H223" s="211">
        <v>1</v>
      </c>
      <c r="I223" s="212"/>
      <c r="J223" s="213">
        <f>ROUND(I223*H223,2)</f>
        <v>0</v>
      </c>
      <c r="K223" s="209" t="s">
        <v>19</v>
      </c>
      <c r="L223" s="47"/>
      <c r="M223" s="214" t="s">
        <v>19</v>
      </c>
      <c r="N223" s="215" t="s">
        <v>40</v>
      </c>
      <c r="O223" s="87"/>
      <c r="P223" s="216">
        <f>O223*H223</f>
        <v>0</v>
      </c>
      <c r="Q223" s="216">
        <v>0</v>
      </c>
      <c r="R223" s="216">
        <f>Q223*H223</f>
        <v>0</v>
      </c>
      <c r="S223" s="216">
        <v>0</v>
      </c>
      <c r="T223" s="217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18" t="s">
        <v>166</v>
      </c>
      <c r="AT223" s="218" t="s">
        <v>161</v>
      </c>
      <c r="AU223" s="218" t="s">
        <v>77</v>
      </c>
      <c r="AY223" s="20" t="s">
        <v>159</v>
      </c>
      <c r="BE223" s="219">
        <f>IF(N223="základní",J223,0)</f>
        <v>0</v>
      </c>
      <c r="BF223" s="219">
        <f>IF(N223="snížená",J223,0)</f>
        <v>0</v>
      </c>
      <c r="BG223" s="219">
        <f>IF(N223="zákl. přenesená",J223,0)</f>
        <v>0</v>
      </c>
      <c r="BH223" s="219">
        <f>IF(N223="sníž. přenesená",J223,0)</f>
        <v>0</v>
      </c>
      <c r="BI223" s="219">
        <f>IF(N223="nulová",J223,0)</f>
        <v>0</v>
      </c>
      <c r="BJ223" s="20" t="s">
        <v>77</v>
      </c>
      <c r="BK223" s="219">
        <f>ROUND(I223*H223,2)</f>
        <v>0</v>
      </c>
      <c r="BL223" s="20" t="s">
        <v>166</v>
      </c>
      <c r="BM223" s="218" t="s">
        <v>1753</v>
      </c>
    </row>
    <row r="224" s="2" customFormat="1" ht="16.5" customHeight="1">
      <c r="A224" s="41"/>
      <c r="B224" s="42"/>
      <c r="C224" s="207" t="s">
        <v>964</v>
      </c>
      <c r="D224" s="207" t="s">
        <v>161</v>
      </c>
      <c r="E224" s="208" t="s">
        <v>1015</v>
      </c>
      <c r="F224" s="209" t="s">
        <v>3621</v>
      </c>
      <c r="G224" s="210" t="s">
        <v>2992</v>
      </c>
      <c r="H224" s="211">
        <v>1</v>
      </c>
      <c r="I224" s="212"/>
      <c r="J224" s="213">
        <f>ROUND(I224*H224,2)</f>
        <v>0</v>
      </c>
      <c r="K224" s="209" t="s">
        <v>19</v>
      </c>
      <c r="L224" s="47"/>
      <c r="M224" s="214" t="s">
        <v>19</v>
      </c>
      <c r="N224" s="215" t="s">
        <v>40</v>
      </c>
      <c r="O224" s="87"/>
      <c r="P224" s="216">
        <f>O224*H224</f>
        <v>0</v>
      </c>
      <c r="Q224" s="216">
        <v>0</v>
      </c>
      <c r="R224" s="216">
        <f>Q224*H224</f>
        <v>0</v>
      </c>
      <c r="S224" s="216">
        <v>0</v>
      </c>
      <c r="T224" s="217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18" t="s">
        <v>166</v>
      </c>
      <c r="AT224" s="218" t="s">
        <v>161</v>
      </c>
      <c r="AU224" s="218" t="s">
        <v>77</v>
      </c>
      <c r="AY224" s="20" t="s">
        <v>159</v>
      </c>
      <c r="BE224" s="219">
        <f>IF(N224="základní",J224,0)</f>
        <v>0</v>
      </c>
      <c r="BF224" s="219">
        <f>IF(N224="snížená",J224,0)</f>
        <v>0</v>
      </c>
      <c r="BG224" s="219">
        <f>IF(N224="zákl. přenesená",J224,0)</f>
        <v>0</v>
      </c>
      <c r="BH224" s="219">
        <f>IF(N224="sníž. přenesená",J224,0)</f>
        <v>0</v>
      </c>
      <c r="BI224" s="219">
        <f>IF(N224="nulová",J224,0)</f>
        <v>0</v>
      </c>
      <c r="BJ224" s="20" t="s">
        <v>77</v>
      </c>
      <c r="BK224" s="219">
        <f>ROUND(I224*H224,2)</f>
        <v>0</v>
      </c>
      <c r="BL224" s="20" t="s">
        <v>166</v>
      </c>
      <c r="BM224" s="218" t="s">
        <v>1820</v>
      </c>
    </row>
    <row r="225" s="2" customFormat="1" ht="16.5" customHeight="1">
      <c r="A225" s="41"/>
      <c r="B225" s="42"/>
      <c r="C225" s="207" t="s">
        <v>969</v>
      </c>
      <c r="D225" s="207" t="s">
        <v>161</v>
      </c>
      <c r="E225" s="208" t="s">
        <v>1024</v>
      </c>
      <c r="F225" s="209" t="s">
        <v>3622</v>
      </c>
      <c r="G225" s="210" t="s">
        <v>197</v>
      </c>
      <c r="H225" s="211">
        <v>2</v>
      </c>
      <c r="I225" s="212"/>
      <c r="J225" s="213">
        <f>ROUND(I225*H225,2)</f>
        <v>0</v>
      </c>
      <c r="K225" s="209" t="s">
        <v>19</v>
      </c>
      <c r="L225" s="47"/>
      <c r="M225" s="214" t="s">
        <v>19</v>
      </c>
      <c r="N225" s="215" t="s">
        <v>40</v>
      </c>
      <c r="O225" s="87"/>
      <c r="P225" s="216">
        <f>O225*H225</f>
        <v>0</v>
      </c>
      <c r="Q225" s="216">
        <v>0</v>
      </c>
      <c r="R225" s="216">
        <f>Q225*H225</f>
        <v>0</v>
      </c>
      <c r="S225" s="216">
        <v>0</v>
      </c>
      <c r="T225" s="217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18" t="s">
        <v>166</v>
      </c>
      <c r="AT225" s="218" t="s">
        <v>161</v>
      </c>
      <c r="AU225" s="218" t="s">
        <v>77</v>
      </c>
      <c r="AY225" s="20" t="s">
        <v>159</v>
      </c>
      <c r="BE225" s="219">
        <f>IF(N225="základní",J225,0)</f>
        <v>0</v>
      </c>
      <c r="BF225" s="219">
        <f>IF(N225="snížená",J225,0)</f>
        <v>0</v>
      </c>
      <c r="BG225" s="219">
        <f>IF(N225="zákl. přenesená",J225,0)</f>
        <v>0</v>
      </c>
      <c r="BH225" s="219">
        <f>IF(N225="sníž. přenesená",J225,0)</f>
        <v>0</v>
      </c>
      <c r="BI225" s="219">
        <f>IF(N225="nulová",J225,0)</f>
        <v>0</v>
      </c>
      <c r="BJ225" s="20" t="s">
        <v>77</v>
      </c>
      <c r="BK225" s="219">
        <f>ROUND(I225*H225,2)</f>
        <v>0</v>
      </c>
      <c r="BL225" s="20" t="s">
        <v>166</v>
      </c>
      <c r="BM225" s="218" t="s">
        <v>1834</v>
      </c>
    </row>
    <row r="226" s="2" customFormat="1" ht="16.5" customHeight="1">
      <c r="A226" s="41"/>
      <c r="B226" s="42"/>
      <c r="C226" s="207" t="s">
        <v>974</v>
      </c>
      <c r="D226" s="207" t="s">
        <v>161</v>
      </c>
      <c r="E226" s="208" t="s">
        <v>1029</v>
      </c>
      <c r="F226" s="209" t="s">
        <v>3623</v>
      </c>
      <c r="G226" s="210" t="s">
        <v>2992</v>
      </c>
      <c r="H226" s="211">
        <v>1</v>
      </c>
      <c r="I226" s="212"/>
      <c r="J226" s="213">
        <f>ROUND(I226*H226,2)</f>
        <v>0</v>
      </c>
      <c r="K226" s="209" t="s">
        <v>19</v>
      </c>
      <c r="L226" s="47"/>
      <c r="M226" s="214" t="s">
        <v>19</v>
      </c>
      <c r="N226" s="215" t="s">
        <v>40</v>
      </c>
      <c r="O226" s="87"/>
      <c r="P226" s="216">
        <f>O226*H226</f>
        <v>0</v>
      </c>
      <c r="Q226" s="216">
        <v>0</v>
      </c>
      <c r="R226" s="216">
        <f>Q226*H226</f>
        <v>0</v>
      </c>
      <c r="S226" s="216">
        <v>0</v>
      </c>
      <c r="T226" s="217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18" t="s">
        <v>166</v>
      </c>
      <c r="AT226" s="218" t="s">
        <v>161</v>
      </c>
      <c r="AU226" s="218" t="s">
        <v>77</v>
      </c>
      <c r="AY226" s="20" t="s">
        <v>159</v>
      </c>
      <c r="BE226" s="219">
        <f>IF(N226="základní",J226,0)</f>
        <v>0</v>
      </c>
      <c r="BF226" s="219">
        <f>IF(N226="snížená",J226,0)</f>
        <v>0</v>
      </c>
      <c r="BG226" s="219">
        <f>IF(N226="zákl. přenesená",J226,0)</f>
        <v>0</v>
      </c>
      <c r="BH226" s="219">
        <f>IF(N226="sníž. přenesená",J226,0)</f>
        <v>0</v>
      </c>
      <c r="BI226" s="219">
        <f>IF(N226="nulová",J226,0)</f>
        <v>0</v>
      </c>
      <c r="BJ226" s="20" t="s">
        <v>77</v>
      </c>
      <c r="BK226" s="219">
        <f>ROUND(I226*H226,2)</f>
        <v>0</v>
      </c>
      <c r="BL226" s="20" t="s">
        <v>166</v>
      </c>
      <c r="BM226" s="218" t="s">
        <v>1845</v>
      </c>
    </row>
    <row r="227" s="2" customFormat="1" ht="33" customHeight="1">
      <c r="A227" s="41"/>
      <c r="B227" s="42"/>
      <c r="C227" s="207" t="s">
        <v>266</v>
      </c>
      <c r="D227" s="207" t="s">
        <v>161</v>
      </c>
      <c r="E227" s="208" t="s">
        <v>1036</v>
      </c>
      <c r="F227" s="209" t="s">
        <v>3572</v>
      </c>
      <c r="G227" s="210" t="s">
        <v>197</v>
      </c>
      <c r="H227" s="211">
        <v>2</v>
      </c>
      <c r="I227" s="212"/>
      <c r="J227" s="213">
        <f>ROUND(I227*H227,2)</f>
        <v>0</v>
      </c>
      <c r="K227" s="209" t="s">
        <v>19</v>
      </c>
      <c r="L227" s="47"/>
      <c r="M227" s="214" t="s">
        <v>19</v>
      </c>
      <c r="N227" s="215" t="s">
        <v>40</v>
      </c>
      <c r="O227" s="87"/>
      <c r="P227" s="216">
        <f>O227*H227</f>
        <v>0</v>
      </c>
      <c r="Q227" s="216">
        <v>0</v>
      </c>
      <c r="R227" s="216">
        <f>Q227*H227</f>
        <v>0</v>
      </c>
      <c r="S227" s="216">
        <v>0</v>
      </c>
      <c r="T227" s="217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18" t="s">
        <v>166</v>
      </c>
      <c r="AT227" s="218" t="s">
        <v>161</v>
      </c>
      <c r="AU227" s="218" t="s">
        <v>77</v>
      </c>
      <c r="AY227" s="20" t="s">
        <v>159</v>
      </c>
      <c r="BE227" s="219">
        <f>IF(N227="základní",J227,0)</f>
        <v>0</v>
      </c>
      <c r="BF227" s="219">
        <f>IF(N227="snížená",J227,0)</f>
        <v>0</v>
      </c>
      <c r="BG227" s="219">
        <f>IF(N227="zákl. přenesená",J227,0)</f>
        <v>0</v>
      </c>
      <c r="BH227" s="219">
        <f>IF(N227="sníž. přenesená",J227,0)</f>
        <v>0</v>
      </c>
      <c r="BI227" s="219">
        <f>IF(N227="nulová",J227,0)</f>
        <v>0</v>
      </c>
      <c r="BJ227" s="20" t="s">
        <v>77</v>
      </c>
      <c r="BK227" s="219">
        <f>ROUND(I227*H227,2)</f>
        <v>0</v>
      </c>
      <c r="BL227" s="20" t="s">
        <v>166</v>
      </c>
      <c r="BM227" s="218" t="s">
        <v>1855</v>
      </c>
    </row>
    <row r="228" s="2" customFormat="1" ht="16.5" customHeight="1">
      <c r="A228" s="41"/>
      <c r="B228" s="42"/>
      <c r="C228" s="207" t="s">
        <v>984</v>
      </c>
      <c r="D228" s="207" t="s">
        <v>161</v>
      </c>
      <c r="E228" s="208" t="s">
        <v>1043</v>
      </c>
      <c r="F228" s="209" t="s">
        <v>3624</v>
      </c>
      <c r="G228" s="210" t="s">
        <v>2992</v>
      </c>
      <c r="H228" s="211">
        <v>1</v>
      </c>
      <c r="I228" s="212"/>
      <c r="J228" s="213">
        <f>ROUND(I228*H228,2)</f>
        <v>0</v>
      </c>
      <c r="K228" s="209" t="s">
        <v>19</v>
      </c>
      <c r="L228" s="47"/>
      <c r="M228" s="214" t="s">
        <v>19</v>
      </c>
      <c r="N228" s="215" t="s">
        <v>40</v>
      </c>
      <c r="O228" s="87"/>
      <c r="P228" s="216">
        <f>O228*H228</f>
        <v>0</v>
      </c>
      <c r="Q228" s="216">
        <v>0</v>
      </c>
      <c r="R228" s="216">
        <f>Q228*H228</f>
        <v>0</v>
      </c>
      <c r="S228" s="216">
        <v>0</v>
      </c>
      <c r="T228" s="217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18" t="s">
        <v>166</v>
      </c>
      <c r="AT228" s="218" t="s">
        <v>161</v>
      </c>
      <c r="AU228" s="218" t="s">
        <v>77</v>
      </c>
      <c r="AY228" s="20" t="s">
        <v>159</v>
      </c>
      <c r="BE228" s="219">
        <f>IF(N228="základní",J228,0)</f>
        <v>0</v>
      </c>
      <c r="BF228" s="219">
        <f>IF(N228="snížená",J228,0)</f>
        <v>0</v>
      </c>
      <c r="BG228" s="219">
        <f>IF(N228="zákl. přenesená",J228,0)</f>
        <v>0</v>
      </c>
      <c r="BH228" s="219">
        <f>IF(N228="sníž. přenesená",J228,0)</f>
        <v>0</v>
      </c>
      <c r="BI228" s="219">
        <f>IF(N228="nulová",J228,0)</f>
        <v>0</v>
      </c>
      <c r="BJ228" s="20" t="s">
        <v>77</v>
      </c>
      <c r="BK228" s="219">
        <f>ROUND(I228*H228,2)</f>
        <v>0</v>
      </c>
      <c r="BL228" s="20" t="s">
        <v>166</v>
      </c>
      <c r="BM228" s="218" t="s">
        <v>1866</v>
      </c>
    </row>
    <row r="229" s="2" customFormat="1" ht="16.5" customHeight="1">
      <c r="A229" s="41"/>
      <c r="B229" s="42"/>
      <c r="C229" s="207" t="s">
        <v>989</v>
      </c>
      <c r="D229" s="207" t="s">
        <v>161</v>
      </c>
      <c r="E229" s="208" t="s">
        <v>1049</v>
      </c>
      <c r="F229" s="209" t="s">
        <v>3625</v>
      </c>
      <c r="G229" s="210" t="s">
        <v>2992</v>
      </c>
      <c r="H229" s="211">
        <v>1</v>
      </c>
      <c r="I229" s="212"/>
      <c r="J229" s="213">
        <f>ROUND(I229*H229,2)</f>
        <v>0</v>
      </c>
      <c r="K229" s="209" t="s">
        <v>19</v>
      </c>
      <c r="L229" s="47"/>
      <c r="M229" s="214" t="s">
        <v>19</v>
      </c>
      <c r="N229" s="215" t="s">
        <v>40</v>
      </c>
      <c r="O229" s="87"/>
      <c r="P229" s="216">
        <f>O229*H229</f>
        <v>0</v>
      </c>
      <c r="Q229" s="216">
        <v>0</v>
      </c>
      <c r="R229" s="216">
        <f>Q229*H229</f>
        <v>0</v>
      </c>
      <c r="S229" s="216">
        <v>0</v>
      </c>
      <c r="T229" s="217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18" t="s">
        <v>166</v>
      </c>
      <c r="AT229" s="218" t="s">
        <v>161</v>
      </c>
      <c r="AU229" s="218" t="s">
        <v>77</v>
      </c>
      <c r="AY229" s="20" t="s">
        <v>159</v>
      </c>
      <c r="BE229" s="219">
        <f>IF(N229="základní",J229,0)</f>
        <v>0</v>
      </c>
      <c r="BF229" s="219">
        <f>IF(N229="snížená",J229,0)</f>
        <v>0</v>
      </c>
      <c r="BG229" s="219">
        <f>IF(N229="zákl. přenesená",J229,0)</f>
        <v>0</v>
      </c>
      <c r="BH229" s="219">
        <f>IF(N229="sníž. přenesená",J229,0)</f>
        <v>0</v>
      </c>
      <c r="BI229" s="219">
        <f>IF(N229="nulová",J229,0)</f>
        <v>0</v>
      </c>
      <c r="BJ229" s="20" t="s">
        <v>77</v>
      </c>
      <c r="BK229" s="219">
        <f>ROUND(I229*H229,2)</f>
        <v>0</v>
      </c>
      <c r="BL229" s="20" t="s">
        <v>166</v>
      </c>
      <c r="BM229" s="218" t="s">
        <v>1875</v>
      </c>
    </row>
    <row r="230" s="2" customFormat="1" ht="16.5" customHeight="1">
      <c r="A230" s="41"/>
      <c r="B230" s="42"/>
      <c r="C230" s="207" t="s">
        <v>1008</v>
      </c>
      <c r="D230" s="207" t="s">
        <v>161</v>
      </c>
      <c r="E230" s="208" t="s">
        <v>326</v>
      </c>
      <c r="F230" s="209" t="s">
        <v>3621</v>
      </c>
      <c r="G230" s="210" t="s">
        <v>2992</v>
      </c>
      <c r="H230" s="211">
        <v>1</v>
      </c>
      <c r="I230" s="212"/>
      <c r="J230" s="213">
        <f>ROUND(I230*H230,2)</f>
        <v>0</v>
      </c>
      <c r="K230" s="209" t="s">
        <v>19</v>
      </c>
      <c r="L230" s="47"/>
      <c r="M230" s="214" t="s">
        <v>19</v>
      </c>
      <c r="N230" s="215" t="s">
        <v>40</v>
      </c>
      <c r="O230" s="87"/>
      <c r="P230" s="216">
        <f>O230*H230</f>
        <v>0</v>
      </c>
      <c r="Q230" s="216">
        <v>0</v>
      </c>
      <c r="R230" s="216">
        <f>Q230*H230</f>
        <v>0</v>
      </c>
      <c r="S230" s="216">
        <v>0</v>
      </c>
      <c r="T230" s="217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18" t="s">
        <v>166</v>
      </c>
      <c r="AT230" s="218" t="s">
        <v>161</v>
      </c>
      <c r="AU230" s="218" t="s">
        <v>77</v>
      </c>
      <c r="AY230" s="20" t="s">
        <v>159</v>
      </c>
      <c r="BE230" s="219">
        <f>IF(N230="základní",J230,0)</f>
        <v>0</v>
      </c>
      <c r="BF230" s="219">
        <f>IF(N230="snížená",J230,0)</f>
        <v>0</v>
      </c>
      <c r="BG230" s="219">
        <f>IF(N230="zákl. přenesená",J230,0)</f>
        <v>0</v>
      </c>
      <c r="BH230" s="219">
        <f>IF(N230="sníž. přenesená",J230,0)</f>
        <v>0</v>
      </c>
      <c r="BI230" s="219">
        <f>IF(N230="nulová",J230,0)</f>
        <v>0</v>
      </c>
      <c r="BJ230" s="20" t="s">
        <v>77</v>
      </c>
      <c r="BK230" s="219">
        <f>ROUND(I230*H230,2)</f>
        <v>0</v>
      </c>
      <c r="BL230" s="20" t="s">
        <v>166</v>
      </c>
      <c r="BM230" s="218" t="s">
        <v>1886</v>
      </c>
    </row>
    <row r="231" s="2" customFormat="1" ht="16.5" customHeight="1">
      <c r="A231" s="41"/>
      <c r="B231" s="42"/>
      <c r="C231" s="207" t="s">
        <v>1015</v>
      </c>
      <c r="D231" s="207" t="s">
        <v>161</v>
      </c>
      <c r="E231" s="208" t="s">
        <v>1058</v>
      </c>
      <c r="F231" s="209" t="s">
        <v>3590</v>
      </c>
      <c r="G231" s="210" t="s">
        <v>197</v>
      </c>
      <c r="H231" s="211">
        <v>2</v>
      </c>
      <c r="I231" s="212"/>
      <c r="J231" s="213">
        <f>ROUND(I231*H231,2)</f>
        <v>0</v>
      </c>
      <c r="K231" s="209" t="s">
        <v>19</v>
      </c>
      <c r="L231" s="47"/>
      <c r="M231" s="214" t="s">
        <v>19</v>
      </c>
      <c r="N231" s="215" t="s">
        <v>40</v>
      </c>
      <c r="O231" s="87"/>
      <c r="P231" s="216">
        <f>O231*H231</f>
        <v>0</v>
      </c>
      <c r="Q231" s="216">
        <v>0</v>
      </c>
      <c r="R231" s="216">
        <f>Q231*H231</f>
        <v>0</v>
      </c>
      <c r="S231" s="216">
        <v>0</v>
      </c>
      <c r="T231" s="217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18" t="s">
        <v>166</v>
      </c>
      <c r="AT231" s="218" t="s">
        <v>161</v>
      </c>
      <c r="AU231" s="218" t="s">
        <v>77</v>
      </c>
      <c r="AY231" s="20" t="s">
        <v>159</v>
      </c>
      <c r="BE231" s="219">
        <f>IF(N231="základní",J231,0)</f>
        <v>0</v>
      </c>
      <c r="BF231" s="219">
        <f>IF(N231="snížená",J231,0)</f>
        <v>0</v>
      </c>
      <c r="BG231" s="219">
        <f>IF(N231="zákl. přenesená",J231,0)</f>
        <v>0</v>
      </c>
      <c r="BH231" s="219">
        <f>IF(N231="sníž. přenesená",J231,0)</f>
        <v>0</v>
      </c>
      <c r="BI231" s="219">
        <f>IF(N231="nulová",J231,0)</f>
        <v>0</v>
      </c>
      <c r="BJ231" s="20" t="s">
        <v>77</v>
      </c>
      <c r="BK231" s="219">
        <f>ROUND(I231*H231,2)</f>
        <v>0</v>
      </c>
      <c r="BL231" s="20" t="s">
        <v>166</v>
      </c>
      <c r="BM231" s="218" t="s">
        <v>1899</v>
      </c>
    </row>
    <row r="232" s="2" customFormat="1" ht="16.5" customHeight="1">
      <c r="A232" s="41"/>
      <c r="B232" s="42"/>
      <c r="C232" s="207" t="s">
        <v>1024</v>
      </c>
      <c r="D232" s="207" t="s">
        <v>161</v>
      </c>
      <c r="E232" s="208" t="s">
        <v>1063</v>
      </c>
      <c r="F232" s="209" t="s">
        <v>3623</v>
      </c>
      <c r="G232" s="210" t="s">
        <v>2992</v>
      </c>
      <c r="H232" s="211">
        <v>1</v>
      </c>
      <c r="I232" s="212"/>
      <c r="J232" s="213">
        <f>ROUND(I232*H232,2)</f>
        <v>0</v>
      </c>
      <c r="K232" s="209" t="s">
        <v>19</v>
      </c>
      <c r="L232" s="47"/>
      <c r="M232" s="214" t="s">
        <v>19</v>
      </c>
      <c r="N232" s="215" t="s">
        <v>40</v>
      </c>
      <c r="O232" s="87"/>
      <c r="P232" s="216">
        <f>O232*H232</f>
        <v>0</v>
      </c>
      <c r="Q232" s="216">
        <v>0</v>
      </c>
      <c r="R232" s="216">
        <f>Q232*H232</f>
        <v>0</v>
      </c>
      <c r="S232" s="216">
        <v>0</v>
      </c>
      <c r="T232" s="217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18" t="s">
        <v>166</v>
      </c>
      <c r="AT232" s="218" t="s">
        <v>161</v>
      </c>
      <c r="AU232" s="218" t="s">
        <v>77</v>
      </c>
      <c r="AY232" s="20" t="s">
        <v>159</v>
      </c>
      <c r="BE232" s="219">
        <f>IF(N232="základní",J232,0)</f>
        <v>0</v>
      </c>
      <c r="BF232" s="219">
        <f>IF(N232="snížená",J232,0)</f>
        <v>0</v>
      </c>
      <c r="BG232" s="219">
        <f>IF(N232="zákl. přenesená",J232,0)</f>
        <v>0</v>
      </c>
      <c r="BH232" s="219">
        <f>IF(N232="sníž. přenesená",J232,0)</f>
        <v>0</v>
      </c>
      <c r="BI232" s="219">
        <f>IF(N232="nulová",J232,0)</f>
        <v>0</v>
      </c>
      <c r="BJ232" s="20" t="s">
        <v>77</v>
      </c>
      <c r="BK232" s="219">
        <f>ROUND(I232*H232,2)</f>
        <v>0</v>
      </c>
      <c r="BL232" s="20" t="s">
        <v>166</v>
      </c>
      <c r="BM232" s="218" t="s">
        <v>1910</v>
      </c>
    </row>
    <row r="233" s="2" customFormat="1" ht="37.8" customHeight="1">
      <c r="A233" s="41"/>
      <c r="B233" s="42"/>
      <c r="C233" s="207" t="s">
        <v>1029</v>
      </c>
      <c r="D233" s="207" t="s">
        <v>161</v>
      </c>
      <c r="E233" s="208" t="s">
        <v>1068</v>
      </c>
      <c r="F233" s="209" t="s">
        <v>3626</v>
      </c>
      <c r="G233" s="210" t="s">
        <v>197</v>
      </c>
      <c r="H233" s="211">
        <v>2</v>
      </c>
      <c r="I233" s="212"/>
      <c r="J233" s="213">
        <f>ROUND(I233*H233,2)</f>
        <v>0</v>
      </c>
      <c r="K233" s="209" t="s">
        <v>19</v>
      </c>
      <c r="L233" s="47"/>
      <c r="M233" s="214" t="s">
        <v>19</v>
      </c>
      <c r="N233" s="215" t="s">
        <v>40</v>
      </c>
      <c r="O233" s="87"/>
      <c r="P233" s="216">
        <f>O233*H233</f>
        <v>0</v>
      </c>
      <c r="Q233" s="216">
        <v>0</v>
      </c>
      <c r="R233" s="216">
        <f>Q233*H233</f>
        <v>0</v>
      </c>
      <c r="S233" s="216">
        <v>0</v>
      </c>
      <c r="T233" s="217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18" t="s">
        <v>166</v>
      </c>
      <c r="AT233" s="218" t="s">
        <v>161</v>
      </c>
      <c r="AU233" s="218" t="s">
        <v>77</v>
      </c>
      <c r="AY233" s="20" t="s">
        <v>159</v>
      </c>
      <c r="BE233" s="219">
        <f>IF(N233="základní",J233,0)</f>
        <v>0</v>
      </c>
      <c r="BF233" s="219">
        <f>IF(N233="snížená",J233,0)</f>
        <v>0</v>
      </c>
      <c r="BG233" s="219">
        <f>IF(N233="zákl. přenesená",J233,0)</f>
        <v>0</v>
      </c>
      <c r="BH233" s="219">
        <f>IF(N233="sníž. přenesená",J233,0)</f>
        <v>0</v>
      </c>
      <c r="BI233" s="219">
        <f>IF(N233="nulová",J233,0)</f>
        <v>0</v>
      </c>
      <c r="BJ233" s="20" t="s">
        <v>77</v>
      </c>
      <c r="BK233" s="219">
        <f>ROUND(I233*H233,2)</f>
        <v>0</v>
      </c>
      <c r="BL233" s="20" t="s">
        <v>166</v>
      </c>
      <c r="BM233" s="218" t="s">
        <v>1919</v>
      </c>
    </row>
    <row r="234" s="2" customFormat="1" ht="16.5" customHeight="1">
      <c r="A234" s="41"/>
      <c r="B234" s="42"/>
      <c r="C234" s="207" t="s">
        <v>1036</v>
      </c>
      <c r="D234" s="207" t="s">
        <v>161</v>
      </c>
      <c r="E234" s="208" t="s">
        <v>1073</v>
      </c>
      <c r="F234" s="209" t="s">
        <v>3573</v>
      </c>
      <c r="G234" s="210" t="s">
        <v>2992</v>
      </c>
      <c r="H234" s="211">
        <v>1</v>
      </c>
      <c r="I234" s="212"/>
      <c r="J234" s="213">
        <f>ROUND(I234*H234,2)</f>
        <v>0</v>
      </c>
      <c r="K234" s="209" t="s">
        <v>19</v>
      </c>
      <c r="L234" s="47"/>
      <c r="M234" s="214" t="s">
        <v>19</v>
      </c>
      <c r="N234" s="215" t="s">
        <v>40</v>
      </c>
      <c r="O234" s="87"/>
      <c r="P234" s="216">
        <f>O234*H234</f>
        <v>0</v>
      </c>
      <c r="Q234" s="216">
        <v>0</v>
      </c>
      <c r="R234" s="216">
        <f>Q234*H234</f>
        <v>0</v>
      </c>
      <c r="S234" s="216">
        <v>0</v>
      </c>
      <c r="T234" s="217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18" t="s">
        <v>166</v>
      </c>
      <c r="AT234" s="218" t="s">
        <v>161</v>
      </c>
      <c r="AU234" s="218" t="s">
        <v>77</v>
      </c>
      <c r="AY234" s="20" t="s">
        <v>159</v>
      </c>
      <c r="BE234" s="219">
        <f>IF(N234="základní",J234,0)</f>
        <v>0</v>
      </c>
      <c r="BF234" s="219">
        <f>IF(N234="snížená",J234,0)</f>
        <v>0</v>
      </c>
      <c r="BG234" s="219">
        <f>IF(N234="zákl. přenesená",J234,0)</f>
        <v>0</v>
      </c>
      <c r="BH234" s="219">
        <f>IF(N234="sníž. přenesená",J234,0)</f>
        <v>0</v>
      </c>
      <c r="BI234" s="219">
        <f>IF(N234="nulová",J234,0)</f>
        <v>0</v>
      </c>
      <c r="BJ234" s="20" t="s">
        <v>77</v>
      </c>
      <c r="BK234" s="219">
        <f>ROUND(I234*H234,2)</f>
        <v>0</v>
      </c>
      <c r="BL234" s="20" t="s">
        <v>166</v>
      </c>
      <c r="BM234" s="218" t="s">
        <v>1931</v>
      </c>
    </row>
    <row r="235" s="2" customFormat="1" ht="16.5" customHeight="1">
      <c r="A235" s="41"/>
      <c r="B235" s="42"/>
      <c r="C235" s="207" t="s">
        <v>1043</v>
      </c>
      <c r="D235" s="207" t="s">
        <v>161</v>
      </c>
      <c r="E235" s="208" t="s">
        <v>1078</v>
      </c>
      <c r="F235" s="209" t="s">
        <v>3627</v>
      </c>
      <c r="G235" s="210" t="s">
        <v>2992</v>
      </c>
      <c r="H235" s="211">
        <v>1</v>
      </c>
      <c r="I235" s="212"/>
      <c r="J235" s="213">
        <f>ROUND(I235*H235,2)</f>
        <v>0</v>
      </c>
      <c r="K235" s="209" t="s">
        <v>19</v>
      </c>
      <c r="L235" s="47"/>
      <c r="M235" s="214" t="s">
        <v>19</v>
      </c>
      <c r="N235" s="215" t="s">
        <v>40</v>
      </c>
      <c r="O235" s="87"/>
      <c r="P235" s="216">
        <f>O235*H235</f>
        <v>0</v>
      </c>
      <c r="Q235" s="216">
        <v>0</v>
      </c>
      <c r="R235" s="216">
        <f>Q235*H235</f>
        <v>0</v>
      </c>
      <c r="S235" s="216">
        <v>0</v>
      </c>
      <c r="T235" s="217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18" t="s">
        <v>166</v>
      </c>
      <c r="AT235" s="218" t="s">
        <v>161</v>
      </c>
      <c r="AU235" s="218" t="s">
        <v>77</v>
      </c>
      <c r="AY235" s="20" t="s">
        <v>159</v>
      </c>
      <c r="BE235" s="219">
        <f>IF(N235="základní",J235,0)</f>
        <v>0</v>
      </c>
      <c r="BF235" s="219">
        <f>IF(N235="snížená",J235,0)</f>
        <v>0</v>
      </c>
      <c r="BG235" s="219">
        <f>IF(N235="zákl. přenesená",J235,0)</f>
        <v>0</v>
      </c>
      <c r="BH235" s="219">
        <f>IF(N235="sníž. přenesená",J235,0)</f>
        <v>0</v>
      </c>
      <c r="BI235" s="219">
        <f>IF(N235="nulová",J235,0)</f>
        <v>0</v>
      </c>
      <c r="BJ235" s="20" t="s">
        <v>77</v>
      </c>
      <c r="BK235" s="219">
        <f>ROUND(I235*H235,2)</f>
        <v>0</v>
      </c>
      <c r="BL235" s="20" t="s">
        <v>166</v>
      </c>
      <c r="BM235" s="218" t="s">
        <v>1939</v>
      </c>
    </row>
    <row r="236" s="2" customFormat="1" ht="16.5" customHeight="1">
      <c r="A236" s="41"/>
      <c r="B236" s="42"/>
      <c r="C236" s="207" t="s">
        <v>1049</v>
      </c>
      <c r="D236" s="207" t="s">
        <v>161</v>
      </c>
      <c r="E236" s="208" t="s">
        <v>1092</v>
      </c>
      <c r="F236" s="209" t="s">
        <v>3621</v>
      </c>
      <c r="G236" s="210" t="s">
        <v>2992</v>
      </c>
      <c r="H236" s="211">
        <v>1</v>
      </c>
      <c r="I236" s="212"/>
      <c r="J236" s="213">
        <f>ROUND(I236*H236,2)</f>
        <v>0</v>
      </c>
      <c r="K236" s="209" t="s">
        <v>19</v>
      </c>
      <c r="L236" s="47"/>
      <c r="M236" s="214" t="s">
        <v>19</v>
      </c>
      <c r="N236" s="215" t="s">
        <v>40</v>
      </c>
      <c r="O236" s="87"/>
      <c r="P236" s="216">
        <f>O236*H236</f>
        <v>0</v>
      </c>
      <c r="Q236" s="216">
        <v>0</v>
      </c>
      <c r="R236" s="216">
        <f>Q236*H236</f>
        <v>0</v>
      </c>
      <c r="S236" s="216">
        <v>0</v>
      </c>
      <c r="T236" s="217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18" t="s">
        <v>166</v>
      </c>
      <c r="AT236" s="218" t="s">
        <v>161</v>
      </c>
      <c r="AU236" s="218" t="s">
        <v>77</v>
      </c>
      <c r="AY236" s="20" t="s">
        <v>159</v>
      </c>
      <c r="BE236" s="219">
        <f>IF(N236="základní",J236,0)</f>
        <v>0</v>
      </c>
      <c r="BF236" s="219">
        <f>IF(N236="snížená",J236,0)</f>
        <v>0</v>
      </c>
      <c r="BG236" s="219">
        <f>IF(N236="zákl. přenesená",J236,0)</f>
        <v>0</v>
      </c>
      <c r="BH236" s="219">
        <f>IF(N236="sníž. přenesená",J236,0)</f>
        <v>0</v>
      </c>
      <c r="BI236" s="219">
        <f>IF(N236="nulová",J236,0)</f>
        <v>0</v>
      </c>
      <c r="BJ236" s="20" t="s">
        <v>77</v>
      </c>
      <c r="BK236" s="219">
        <f>ROUND(I236*H236,2)</f>
        <v>0</v>
      </c>
      <c r="BL236" s="20" t="s">
        <v>166</v>
      </c>
      <c r="BM236" s="218" t="s">
        <v>1947</v>
      </c>
    </row>
    <row r="237" s="2" customFormat="1" ht="16.5" customHeight="1">
      <c r="A237" s="41"/>
      <c r="B237" s="42"/>
      <c r="C237" s="207" t="s">
        <v>326</v>
      </c>
      <c r="D237" s="207" t="s">
        <v>161</v>
      </c>
      <c r="E237" s="208" t="s">
        <v>1098</v>
      </c>
      <c r="F237" s="209" t="s">
        <v>3590</v>
      </c>
      <c r="G237" s="210" t="s">
        <v>197</v>
      </c>
      <c r="H237" s="211">
        <v>3</v>
      </c>
      <c r="I237" s="212"/>
      <c r="J237" s="213">
        <f>ROUND(I237*H237,2)</f>
        <v>0</v>
      </c>
      <c r="K237" s="209" t="s">
        <v>19</v>
      </c>
      <c r="L237" s="47"/>
      <c r="M237" s="214" t="s">
        <v>19</v>
      </c>
      <c r="N237" s="215" t="s">
        <v>40</v>
      </c>
      <c r="O237" s="87"/>
      <c r="P237" s="216">
        <f>O237*H237</f>
        <v>0</v>
      </c>
      <c r="Q237" s="216">
        <v>0</v>
      </c>
      <c r="R237" s="216">
        <f>Q237*H237</f>
        <v>0</v>
      </c>
      <c r="S237" s="216">
        <v>0</v>
      </c>
      <c r="T237" s="217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18" t="s">
        <v>166</v>
      </c>
      <c r="AT237" s="218" t="s">
        <v>161</v>
      </c>
      <c r="AU237" s="218" t="s">
        <v>77</v>
      </c>
      <c r="AY237" s="20" t="s">
        <v>159</v>
      </c>
      <c r="BE237" s="219">
        <f>IF(N237="základní",J237,0)</f>
        <v>0</v>
      </c>
      <c r="BF237" s="219">
        <f>IF(N237="snížená",J237,0)</f>
        <v>0</v>
      </c>
      <c r="BG237" s="219">
        <f>IF(N237="zákl. přenesená",J237,0)</f>
        <v>0</v>
      </c>
      <c r="BH237" s="219">
        <f>IF(N237="sníž. přenesená",J237,0)</f>
        <v>0</v>
      </c>
      <c r="BI237" s="219">
        <f>IF(N237="nulová",J237,0)</f>
        <v>0</v>
      </c>
      <c r="BJ237" s="20" t="s">
        <v>77</v>
      </c>
      <c r="BK237" s="219">
        <f>ROUND(I237*H237,2)</f>
        <v>0</v>
      </c>
      <c r="BL237" s="20" t="s">
        <v>166</v>
      </c>
      <c r="BM237" s="218" t="s">
        <v>1955</v>
      </c>
    </row>
    <row r="238" s="2" customFormat="1" ht="16.5" customHeight="1">
      <c r="A238" s="41"/>
      <c r="B238" s="42"/>
      <c r="C238" s="207" t="s">
        <v>1058</v>
      </c>
      <c r="D238" s="207" t="s">
        <v>161</v>
      </c>
      <c r="E238" s="208" t="s">
        <v>1103</v>
      </c>
      <c r="F238" s="209" t="s">
        <v>3623</v>
      </c>
      <c r="G238" s="210" t="s">
        <v>2992</v>
      </c>
      <c r="H238" s="211">
        <v>1</v>
      </c>
      <c r="I238" s="212"/>
      <c r="J238" s="213">
        <f>ROUND(I238*H238,2)</f>
        <v>0</v>
      </c>
      <c r="K238" s="209" t="s">
        <v>19</v>
      </c>
      <c r="L238" s="47"/>
      <c r="M238" s="214" t="s">
        <v>19</v>
      </c>
      <c r="N238" s="215" t="s">
        <v>40</v>
      </c>
      <c r="O238" s="87"/>
      <c r="P238" s="216">
        <f>O238*H238</f>
        <v>0</v>
      </c>
      <c r="Q238" s="216">
        <v>0</v>
      </c>
      <c r="R238" s="216">
        <f>Q238*H238</f>
        <v>0</v>
      </c>
      <c r="S238" s="216">
        <v>0</v>
      </c>
      <c r="T238" s="217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18" t="s">
        <v>166</v>
      </c>
      <c r="AT238" s="218" t="s">
        <v>161</v>
      </c>
      <c r="AU238" s="218" t="s">
        <v>77</v>
      </c>
      <c r="AY238" s="20" t="s">
        <v>159</v>
      </c>
      <c r="BE238" s="219">
        <f>IF(N238="základní",J238,0)</f>
        <v>0</v>
      </c>
      <c r="BF238" s="219">
        <f>IF(N238="snížená",J238,0)</f>
        <v>0</v>
      </c>
      <c r="BG238" s="219">
        <f>IF(N238="zákl. přenesená",J238,0)</f>
        <v>0</v>
      </c>
      <c r="BH238" s="219">
        <f>IF(N238="sníž. přenesená",J238,0)</f>
        <v>0</v>
      </c>
      <c r="BI238" s="219">
        <f>IF(N238="nulová",J238,0)</f>
        <v>0</v>
      </c>
      <c r="BJ238" s="20" t="s">
        <v>77</v>
      </c>
      <c r="BK238" s="219">
        <f>ROUND(I238*H238,2)</f>
        <v>0</v>
      </c>
      <c r="BL238" s="20" t="s">
        <v>166</v>
      </c>
      <c r="BM238" s="218" t="s">
        <v>1963</v>
      </c>
    </row>
    <row r="239" s="2" customFormat="1" ht="37.8" customHeight="1">
      <c r="A239" s="41"/>
      <c r="B239" s="42"/>
      <c r="C239" s="207" t="s">
        <v>1063</v>
      </c>
      <c r="D239" s="207" t="s">
        <v>161</v>
      </c>
      <c r="E239" s="208" t="s">
        <v>1108</v>
      </c>
      <c r="F239" s="209" t="s">
        <v>3626</v>
      </c>
      <c r="G239" s="210" t="s">
        <v>197</v>
      </c>
      <c r="H239" s="211">
        <v>3</v>
      </c>
      <c r="I239" s="212"/>
      <c r="J239" s="213">
        <f>ROUND(I239*H239,2)</f>
        <v>0</v>
      </c>
      <c r="K239" s="209" t="s">
        <v>19</v>
      </c>
      <c r="L239" s="47"/>
      <c r="M239" s="214" t="s">
        <v>19</v>
      </c>
      <c r="N239" s="215" t="s">
        <v>40</v>
      </c>
      <c r="O239" s="87"/>
      <c r="P239" s="216">
        <f>O239*H239</f>
        <v>0</v>
      </c>
      <c r="Q239" s="216">
        <v>0</v>
      </c>
      <c r="R239" s="216">
        <f>Q239*H239</f>
        <v>0</v>
      </c>
      <c r="S239" s="216">
        <v>0</v>
      </c>
      <c r="T239" s="217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18" t="s">
        <v>166</v>
      </c>
      <c r="AT239" s="218" t="s">
        <v>161</v>
      </c>
      <c r="AU239" s="218" t="s">
        <v>77</v>
      </c>
      <c r="AY239" s="20" t="s">
        <v>159</v>
      </c>
      <c r="BE239" s="219">
        <f>IF(N239="základní",J239,0)</f>
        <v>0</v>
      </c>
      <c r="BF239" s="219">
        <f>IF(N239="snížená",J239,0)</f>
        <v>0</v>
      </c>
      <c r="BG239" s="219">
        <f>IF(N239="zákl. přenesená",J239,0)</f>
        <v>0</v>
      </c>
      <c r="BH239" s="219">
        <f>IF(N239="sníž. přenesená",J239,0)</f>
        <v>0</v>
      </c>
      <c r="BI239" s="219">
        <f>IF(N239="nulová",J239,0)</f>
        <v>0</v>
      </c>
      <c r="BJ239" s="20" t="s">
        <v>77</v>
      </c>
      <c r="BK239" s="219">
        <f>ROUND(I239*H239,2)</f>
        <v>0</v>
      </c>
      <c r="BL239" s="20" t="s">
        <v>166</v>
      </c>
      <c r="BM239" s="218" t="s">
        <v>1971</v>
      </c>
    </row>
    <row r="240" s="2" customFormat="1" ht="16.5" customHeight="1">
      <c r="A240" s="41"/>
      <c r="B240" s="42"/>
      <c r="C240" s="207" t="s">
        <v>1068</v>
      </c>
      <c r="D240" s="207" t="s">
        <v>161</v>
      </c>
      <c r="E240" s="208" t="s">
        <v>1113</v>
      </c>
      <c r="F240" s="209" t="s">
        <v>3573</v>
      </c>
      <c r="G240" s="210" t="s">
        <v>2992</v>
      </c>
      <c r="H240" s="211">
        <v>1</v>
      </c>
      <c r="I240" s="212"/>
      <c r="J240" s="213">
        <f>ROUND(I240*H240,2)</f>
        <v>0</v>
      </c>
      <c r="K240" s="209" t="s">
        <v>19</v>
      </c>
      <c r="L240" s="47"/>
      <c r="M240" s="214" t="s">
        <v>19</v>
      </c>
      <c r="N240" s="215" t="s">
        <v>40</v>
      </c>
      <c r="O240" s="87"/>
      <c r="P240" s="216">
        <f>O240*H240</f>
        <v>0</v>
      </c>
      <c r="Q240" s="216">
        <v>0</v>
      </c>
      <c r="R240" s="216">
        <f>Q240*H240</f>
        <v>0</v>
      </c>
      <c r="S240" s="216">
        <v>0</v>
      </c>
      <c r="T240" s="217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18" t="s">
        <v>166</v>
      </c>
      <c r="AT240" s="218" t="s">
        <v>161</v>
      </c>
      <c r="AU240" s="218" t="s">
        <v>77</v>
      </c>
      <c r="AY240" s="20" t="s">
        <v>159</v>
      </c>
      <c r="BE240" s="219">
        <f>IF(N240="základní",J240,0)</f>
        <v>0</v>
      </c>
      <c r="BF240" s="219">
        <f>IF(N240="snížená",J240,0)</f>
        <v>0</v>
      </c>
      <c r="BG240" s="219">
        <f>IF(N240="zákl. přenesená",J240,0)</f>
        <v>0</v>
      </c>
      <c r="BH240" s="219">
        <f>IF(N240="sníž. přenesená",J240,0)</f>
        <v>0</v>
      </c>
      <c r="BI240" s="219">
        <f>IF(N240="nulová",J240,0)</f>
        <v>0</v>
      </c>
      <c r="BJ240" s="20" t="s">
        <v>77</v>
      </c>
      <c r="BK240" s="219">
        <f>ROUND(I240*H240,2)</f>
        <v>0</v>
      </c>
      <c r="BL240" s="20" t="s">
        <v>166</v>
      </c>
      <c r="BM240" s="218" t="s">
        <v>1979</v>
      </c>
    </row>
    <row r="241" s="2" customFormat="1" ht="16.5" customHeight="1">
      <c r="A241" s="41"/>
      <c r="B241" s="42"/>
      <c r="C241" s="207" t="s">
        <v>1073</v>
      </c>
      <c r="D241" s="207" t="s">
        <v>161</v>
      </c>
      <c r="E241" s="208" t="s">
        <v>1118</v>
      </c>
      <c r="F241" s="209" t="s">
        <v>3620</v>
      </c>
      <c r="G241" s="210" t="s">
        <v>2992</v>
      </c>
      <c r="H241" s="211">
        <v>1</v>
      </c>
      <c r="I241" s="212"/>
      <c r="J241" s="213">
        <f>ROUND(I241*H241,2)</f>
        <v>0</v>
      </c>
      <c r="K241" s="209" t="s">
        <v>19</v>
      </c>
      <c r="L241" s="47"/>
      <c r="M241" s="214" t="s">
        <v>19</v>
      </c>
      <c r="N241" s="215" t="s">
        <v>40</v>
      </c>
      <c r="O241" s="87"/>
      <c r="P241" s="216">
        <f>O241*H241</f>
        <v>0</v>
      </c>
      <c r="Q241" s="216">
        <v>0</v>
      </c>
      <c r="R241" s="216">
        <f>Q241*H241</f>
        <v>0</v>
      </c>
      <c r="S241" s="216">
        <v>0</v>
      </c>
      <c r="T241" s="217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18" t="s">
        <v>166</v>
      </c>
      <c r="AT241" s="218" t="s">
        <v>161</v>
      </c>
      <c r="AU241" s="218" t="s">
        <v>77</v>
      </c>
      <c r="AY241" s="20" t="s">
        <v>159</v>
      </c>
      <c r="BE241" s="219">
        <f>IF(N241="základní",J241,0)</f>
        <v>0</v>
      </c>
      <c r="BF241" s="219">
        <f>IF(N241="snížená",J241,0)</f>
        <v>0</v>
      </c>
      <c r="BG241" s="219">
        <f>IF(N241="zákl. přenesená",J241,0)</f>
        <v>0</v>
      </c>
      <c r="BH241" s="219">
        <f>IF(N241="sníž. přenesená",J241,0)</f>
        <v>0</v>
      </c>
      <c r="BI241" s="219">
        <f>IF(N241="nulová",J241,0)</f>
        <v>0</v>
      </c>
      <c r="BJ241" s="20" t="s">
        <v>77</v>
      </c>
      <c r="BK241" s="219">
        <f>ROUND(I241*H241,2)</f>
        <v>0</v>
      </c>
      <c r="BL241" s="20" t="s">
        <v>166</v>
      </c>
      <c r="BM241" s="218" t="s">
        <v>1987</v>
      </c>
    </row>
    <row r="242" s="2" customFormat="1" ht="16.5" customHeight="1">
      <c r="A242" s="41"/>
      <c r="B242" s="42"/>
      <c r="C242" s="207" t="s">
        <v>1078</v>
      </c>
      <c r="D242" s="207" t="s">
        <v>161</v>
      </c>
      <c r="E242" s="208" t="s">
        <v>1127</v>
      </c>
      <c r="F242" s="209" t="s">
        <v>3621</v>
      </c>
      <c r="G242" s="210" t="s">
        <v>2992</v>
      </c>
      <c r="H242" s="211">
        <v>1</v>
      </c>
      <c r="I242" s="212"/>
      <c r="J242" s="213">
        <f>ROUND(I242*H242,2)</f>
        <v>0</v>
      </c>
      <c r="K242" s="209" t="s">
        <v>19</v>
      </c>
      <c r="L242" s="47"/>
      <c r="M242" s="214" t="s">
        <v>19</v>
      </c>
      <c r="N242" s="215" t="s">
        <v>40</v>
      </c>
      <c r="O242" s="87"/>
      <c r="P242" s="216">
        <f>O242*H242</f>
        <v>0</v>
      </c>
      <c r="Q242" s="216">
        <v>0</v>
      </c>
      <c r="R242" s="216">
        <f>Q242*H242</f>
        <v>0</v>
      </c>
      <c r="S242" s="216">
        <v>0</v>
      </c>
      <c r="T242" s="217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18" t="s">
        <v>166</v>
      </c>
      <c r="AT242" s="218" t="s">
        <v>161</v>
      </c>
      <c r="AU242" s="218" t="s">
        <v>77</v>
      </c>
      <c r="AY242" s="20" t="s">
        <v>159</v>
      </c>
      <c r="BE242" s="219">
        <f>IF(N242="základní",J242,0)</f>
        <v>0</v>
      </c>
      <c r="BF242" s="219">
        <f>IF(N242="snížená",J242,0)</f>
        <v>0</v>
      </c>
      <c r="BG242" s="219">
        <f>IF(N242="zákl. přenesená",J242,0)</f>
        <v>0</v>
      </c>
      <c r="BH242" s="219">
        <f>IF(N242="sníž. přenesená",J242,0)</f>
        <v>0</v>
      </c>
      <c r="BI242" s="219">
        <f>IF(N242="nulová",J242,0)</f>
        <v>0</v>
      </c>
      <c r="BJ242" s="20" t="s">
        <v>77</v>
      </c>
      <c r="BK242" s="219">
        <f>ROUND(I242*H242,2)</f>
        <v>0</v>
      </c>
      <c r="BL242" s="20" t="s">
        <v>166</v>
      </c>
      <c r="BM242" s="218" t="s">
        <v>1994</v>
      </c>
    </row>
    <row r="243" s="2" customFormat="1" ht="16.5" customHeight="1">
      <c r="A243" s="41"/>
      <c r="B243" s="42"/>
      <c r="C243" s="207" t="s">
        <v>1092</v>
      </c>
      <c r="D243" s="207" t="s">
        <v>161</v>
      </c>
      <c r="E243" s="208" t="s">
        <v>1136</v>
      </c>
      <c r="F243" s="209" t="s">
        <v>3567</v>
      </c>
      <c r="G243" s="210" t="s">
        <v>197</v>
      </c>
      <c r="H243" s="211">
        <v>2</v>
      </c>
      <c r="I243" s="212"/>
      <c r="J243" s="213">
        <f>ROUND(I243*H243,2)</f>
        <v>0</v>
      </c>
      <c r="K243" s="209" t="s">
        <v>19</v>
      </c>
      <c r="L243" s="47"/>
      <c r="M243" s="214" t="s">
        <v>19</v>
      </c>
      <c r="N243" s="215" t="s">
        <v>40</v>
      </c>
      <c r="O243" s="87"/>
      <c r="P243" s="216">
        <f>O243*H243</f>
        <v>0</v>
      </c>
      <c r="Q243" s="216">
        <v>0</v>
      </c>
      <c r="R243" s="216">
        <f>Q243*H243</f>
        <v>0</v>
      </c>
      <c r="S243" s="216">
        <v>0</v>
      </c>
      <c r="T243" s="217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18" t="s">
        <v>166</v>
      </c>
      <c r="AT243" s="218" t="s">
        <v>161</v>
      </c>
      <c r="AU243" s="218" t="s">
        <v>77</v>
      </c>
      <c r="AY243" s="20" t="s">
        <v>159</v>
      </c>
      <c r="BE243" s="219">
        <f>IF(N243="základní",J243,0)</f>
        <v>0</v>
      </c>
      <c r="BF243" s="219">
        <f>IF(N243="snížená",J243,0)</f>
        <v>0</v>
      </c>
      <c r="BG243" s="219">
        <f>IF(N243="zákl. přenesená",J243,0)</f>
        <v>0</v>
      </c>
      <c r="BH243" s="219">
        <f>IF(N243="sníž. přenesená",J243,0)</f>
        <v>0</v>
      </c>
      <c r="BI243" s="219">
        <f>IF(N243="nulová",J243,0)</f>
        <v>0</v>
      </c>
      <c r="BJ243" s="20" t="s">
        <v>77</v>
      </c>
      <c r="BK243" s="219">
        <f>ROUND(I243*H243,2)</f>
        <v>0</v>
      </c>
      <c r="BL243" s="20" t="s">
        <v>166</v>
      </c>
      <c r="BM243" s="218" t="s">
        <v>2001</v>
      </c>
    </row>
    <row r="244" s="2" customFormat="1" ht="16.5" customHeight="1">
      <c r="A244" s="41"/>
      <c r="B244" s="42"/>
      <c r="C244" s="207" t="s">
        <v>1098</v>
      </c>
      <c r="D244" s="207" t="s">
        <v>161</v>
      </c>
      <c r="E244" s="208" t="s">
        <v>1142</v>
      </c>
      <c r="F244" s="209" t="s">
        <v>3623</v>
      </c>
      <c r="G244" s="210" t="s">
        <v>2992</v>
      </c>
      <c r="H244" s="211">
        <v>1</v>
      </c>
      <c r="I244" s="212"/>
      <c r="J244" s="213">
        <f>ROUND(I244*H244,2)</f>
        <v>0</v>
      </c>
      <c r="K244" s="209" t="s">
        <v>19</v>
      </c>
      <c r="L244" s="47"/>
      <c r="M244" s="214" t="s">
        <v>19</v>
      </c>
      <c r="N244" s="215" t="s">
        <v>40</v>
      </c>
      <c r="O244" s="87"/>
      <c r="P244" s="216">
        <f>O244*H244</f>
        <v>0</v>
      </c>
      <c r="Q244" s="216">
        <v>0</v>
      </c>
      <c r="R244" s="216">
        <f>Q244*H244</f>
        <v>0</v>
      </c>
      <c r="S244" s="216">
        <v>0</v>
      </c>
      <c r="T244" s="217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18" t="s">
        <v>166</v>
      </c>
      <c r="AT244" s="218" t="s">
        <v>161</v>
      </c>
      <c r="AU244" s="218" t="s">
        <v>77</v>
      </c>
      <c r="AY244" s="20" t="s">
        <v>159</v>
      </c>
      <c r="BE244" s="219">
        <f>IF(N244="základní",J244,0)</f>
        <v>0</v>
      </c>
      <c r="BF244" s="219">
        <f>IF(N244="snížená",J244,0)</f>
        <v>0</v>
      </c>
      <c r="BG244" s="219">
        <f>IF(N244="zákl. přenesená",J244,0)</f>
        <v>0</v>
      </c>
      <c r="BH244" s="219">
        <f>IF(N244="sníž. přenesená",J244,0)</f>
        <v>0</v>
      </c>
      <c r="BI244" s="219">
        <f>IF(N244="nulová",J244,0)</f>
        <v>0</v>
      </c>
      <c r="BJ244" s="20" t="s">
        <v>77</v>
      </c>
      <c r="BK244" s="219">
        <f>ROUND(I244*H244,2)</f>
        <v>0</v>
      </c>
      <c r="BL244" s="20" t="s">
        <v>166</v>
      </c>
      <c r="BM244" s="218" t="s">
        <v>2009</v>
      </c>
    </row>
    <row r="245" s="2" customFormat="1" ht="37.8" customHeight="1">
      <c r="A245" s="41"/>
      <c r="B245" s="42"/>
      <c r="C245" s="207" t="s">
        <v>1103</v>
      </c>
      <c r="D245" s="207" t="s">
        <v>161</v>
      </c>
      <c r="E245" s="208" t="s">
        <v>1146</v>
      </c>
      <c r="F245" s="209" t="s">
        <v>3626</v>
      </c>
      <c r="G245" s="210" t="s">
        <v>197</v>
      </c>
      <c r="H245" s="211">
        <v>2</v>
      </c>
      <c r="I245" s="212"/>
      <c r="J245" s="213">
        <f>ROUND(I245*H245,2)</f>
        <v>0</v>
      </c>
      <c r="K245" s="209" t="s">
        <v>19</v>
      </c>
      <c r="L245" s="47"/>
      <c r="M245" s="214" t="s">
        <v>19</v>
      </c>
      <c r="N245" s="215" t="s">
        <v>40</v>
      </c>
      <c r="O245" s="87"/>
      <c r="P245" s="216">
        <f>O245*H245</f>
        <v>0</v>
      </c>
      <c r="Q245" s="216">
        <v>0</v>
      </c>
      <c r="R245" s="216">
        <f>Q245*H245</f>
        <v>0</v>
      </c>
      <c r="S245" s="216">
        <v>0</v>
      </c>
      <c r="T245" s="217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18" t="s">
        <v>166</v>
      </c>
      <c r="AT245" s="218" t="s">
        <v>161</v>
      </c>
      <c r="AU245" s="218" t="s">
        <v>77</v>
      </c>
      <c r="AY245" s="20" t="s">
        <v>159</v>
      </c>
      <c r="BE245" s="219">
        <f>IF(N245="základní",J245,0)</f>
        <v>0</v>
      </c>
      <c r="BF245" s="219">
        <f>IF(N245="snížená",J245,0)</f>
        <v>0</v>
      </c>
      <c r="BG245" s="219">
        <f>IF(N245="zákl. přenesená",J245,0)</f>
        <v>0</v>
      </c>
      <c r="BH245" s="219">
        <f>IF(N245="sníž. přenesená",J245,0)</f>
        <v>0</v>
      </c>
      <c r="BI245" s="219">
        <f>IF(N245="nulová",J245,0)</f>
        <v>0</v>
      </c>
      <c r="BJ245" s="20" t="s">
        <v>77</v>
      </c>
      <c r="BK245" s="219">
        <f>ROUND(I245*H245,2)</f>
        <v>0</v>
      </c>
      <c r="BL245" s="20" t="s">
        <v>166</v>
      </c>
      <c r="BM245" s="218" t="s">
        <v>2017</v>
      </c>
    </row>
    <row r="246" s="2" customFormat="1" ht="16.5" customHeight="1">
      <c r="A246" s="41"/>
      <c r="B246" s="42"/>
      <c r="C246" s="207" t="s">
        <v>1108</v>
      </c>
      <c r="D246" s="207" t="s">
        <v>161</v>
      </c>
      <c r="E246" s="208" t="s">
        <v>1150</v>
      </c>
      <c r="F246" s="209" t="s">
        <v>3573</v>
      </c>
      <c r="G246" s="210" t="s">
        <v>2992</v>
      </c>
      <c r="H246" s="211">
        <v>1</v>
      </c>
      <c r="I246" s="212"/>
      <c r="J246" s="213">
        <f>ROUND(I246*H246,2)</f>
        <v>0</v>
      </c>
      <c r="K246" s="209" t="s">
        <v>19</v>
      </c>
      <c r="L246" s="47"/>
      <c r="M246" s="214" t="s">
        <v>19</v>
      </c>
      <c r="N246" s="215" t="s">
        <v>40</v>
      </c>
      <c r="O246" s="87"/>
      <c r="P246" s="216">
        <f>O246*H246</f>
        <v>0</v>
      </c>
      <c r="Q246" s="216">
        <v>0</v>
      </c>
      <c r="R246" s="216">
        <f>Q246*H246</f>
        <v>0</v>
      </c>
      <c r="S246" s="216">
        <v>0</v>
      </c>
      <c r="T246" s="217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18" t="s">
        <v>166</v>
      </c>
      <c r="AT246" s="218" t="s">
        <v>161</v>
      </c>
      <c r="AU246" s="218" t="s">
        <v>77</v>
      </c>
      <c r="AY246" s="20" t="s">
        <v>159</v>
      </c>
      <c r="BE246" s="219">
        <f>IF(N246="základní",J246,0)</f>
        <v>0</v>
      </c>
      <c r="BF246" s="219">
        <f>IF(N246="snížená",J246,0)</f>
        <v>0</v>
      </c>
      <c r="BG246" s="219">
        <f>IF(N246="zákl. přenesená",J246,0)</f>
        <v>0</v>
      </c>
      <c r="BH246" s="219">
        <f>IF(N246="sníž. přenesená",J246,0)</f>
        <v>0</v>
      </c>
      <c r="BI246" s="219">
        <f>IF(N246="nulová",J246,0)</f>
        <v>0</v>
      </c>
      <c r="BJ246" s="20" t="s">
        <v>77</v>
      </c>
      <c r="BK246" s="219">
        <f>ROUND(I246*H246,2)</f>
        <v>0</v>
      </c>
      <c r="BL246" s="20" t="s">
        <v>166</v>
      </c>
      <c r="BM246" s="218" t="s">
        <v>2025</v>
      </c>
    </row>
    <row r="247" s="2" customFormat="1" ht="16.5" customHeight="1">
      <c r="A247" s="41"/>
      <c r="B247" s="42"/>
      <c r="C247" s="207" t="s">
        <v>1113</v>
      </c>
      <c r="D247" s="207" t="s">
        <v>161</v>
      </c>
      <c r="E247" s="208" t="s">
        <v>1155</v>
      </c>
      <c r="F247" s="209" t="s">
        <v>3627</v>
      </c>
      <c r="G247" s="210" t="s">
        <v>2992</v>
      </c>
      <c r="H247" s="211">
        <v>1</v>
      </c>
      <c r="I247" s="212"/>
      <c r="J247" s="213">
        <f>ROUND(I247*H247,2)</f>
        <v>0</v>
      </c>
      <c r="K247" s="209" t="s">
        <v>19</v>
      </c>
      <c r="L247" s="47"/>
      <c r="M247" s="214" t="s">
        <v>19</v>
      </c>
      <c r="N247" s="215" t="s">
        <v>40</v>
      </c>
      <c r="O247" s="87"/>
      <c r="P247" s="216">
        <f>O247*H247</f>
        <v>0</v>
      </c>
      <c r="Q247" s="216">
        <v>0</v>
      </c>
      <c r="R247" s="216">
        <f>Q247*H247</f>
        <v>0</v>
      </c>
      <c r="S247" s="216">
        <v>0</v>
      </c>
      <c r="T247" s="217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18" t="s">
        <v>166</v>
      </c>
      <c r="AT247" s="218" t="s">
        <v>161</v>
      </c>
      <c r="AU247" s="218" t="s">
        <v>77</v>
      </c>
      <c r="AY247" s="20" t="s">
        <v>159</v>
      </c>
      <c r="BE247" s="219">
        <f>IF(N247="základní",J247,0)</f>
        <v>0</v>
      </c>
      <c r="BF247" s="219">
        <f>IF(N247="snížená",J247,0)</f>
        <v>0</v>
      </c>
      <c r="BG247" s="219">
        <f>IF(N247="zákl. přenesená",J247,0)</f>
        <v>0</v>
      </c>
      <c r="BH247" s="219">
        <f>IF(N247="sníž. přenesená",J247,0)</f>
        <v>0</v>
      </c>
      <c r="BI247" s="219">
        <f>IF(N247="nulová",J247,0)</f>
        <v>0</v>
      </c>
      <c r="BJ247" s="20" t="s">
        <v>77</v>
      </c>
      <c r="BK247" s="219">
        <f>ROUND(I247*H247,2)</f>
        <v>0</v>
      </c>
      <c r="BL247" s="20" t="s">
        <v>166</v>
      </c>
      <c r="BM247" s="218" t="s">
        <v>2033</v>
      </c>
    </row>
    <row r="248" s="2" customFormat="1" ht="16.5" customHeight="1">
      <c r="A248" s="41"/>
      <c r="B248" s="42"/>
      <c r="C248" s="207" t="s">
        <v>1118</v>
      </c>
      <c r="D248" s="207" t="s">
        <v>161</v>
      </c>
      <c r="E248" s="208" t="s">
        <v>1162</v>
      </c>
      <c r="F248" s="209" t="s">
        <v>3621</v>
      </c>
      <c r="G248" s="210" t="s">
        <v>2992</v>
      </c>
      <c r="H248" s="211">
        <v>1</v>
      </c>
      <c r="I248" s="212"/>
      <c r="J248" s="213">
        <f>ROUND(I248*H248,2)</f>
        <v>0</v>
      </c>
      <c r="K248" s="209" t="s">
        <v>19</v>
      </c>
      <c r="L248" s="47"/>
      <c r="M248" s="214" t="s">
        <v>19</v>
      </c>
      <c r="N248" s="215" t="s">
        <v>40</v>
      </c>
      <c r="O248" s="87"/>
      <c r="P248" s="216">
        <f>O248*H248</f>
        <v>0</v>
      </c>
      <c r="Q248" s="216">
        <v>0</v>
      </c>
      <c r="R248" s="216">
        <f>Q248*H248</f>
        <v>0</v>
      </c>
      <c r="S248" s="216">
        <v>0</v>
      </c>
      <c r="T248" s="217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18" t="s">
        <v>166</v>
      </c>
      <c r="AT248" s="218" t="s">
        <v>161</v>
      </c>
      <c r="AU248" s="218" t="s">
        <v>77</v>
      </c>
      <c r="AY248" s="20" t="s">
        <v>159</v>
      </c>
      <c r="BE248" s="219">
        <f>IF(N248="základní",J248,0)</f>
        <v>0</v>
      </c>
      <c r="BF248" s="219">
        <f>IF(N248="snížená",J248,0)</f>
        <v>0</v>
      </c>
      <c r="BG248" s="219">
        <f>IF(N248="zákl. přenesená",J248,0)</f>
        <v>0</v>
      </c>
      <c r="BH248" s="219">
        <f>IF(N248="sníž. přenesená",J248,0)</f>
        <v>0</v>
      </c>
      <c r="BI248" s="219">
        <f>IF(N248="nulová",J248,0)</f>
        <v>0</v>
      </c>
      <c r="BJ248" s="20" t="s">
        <v>77</v>
      </c>
      <c r="BK248" s="219">
        <f>ROUND(I248*H248,2)</f>
        <v>0</v>
      </c>
      <c r="BL248" s="20" t="s">
        <v>166</v>
      </c>
      <c r="BM248" s="218" t="s">
        <v>2041</v>
      </c>
    </row>
    <row r="249" s="2" customFormat="1" ht="16.5" customHeight="1">
      <c r="A249" s="41"/>
      <c r="B249" s="42"/>
      <c r="C249" s="207" t="s">
        <v>1127</v>
      </c>
      <c r="D249" s="207" t="s">
        <v>161</v>
      </c>
      <c r="E249" s="208" t="s">
        <v>1168</v>
      </c>
      <c r="F249" s="209" t="s">
        <v>3590</v>
      </c>
      <c r="G249" s="210" t="s">
        <v>197</v>
      </c>
      <c r="H249" s="211">
        <v>3</v>
      </c>
      <c r="I249" s="212"/>
      <c r="J249" s="213">
        <f>ROUND(I249*H249,2)</f>
        <v>0</v>
      </c>
      <c r="K249" s="209" t="s">
        <v>19</v>
      </c>
      <c r="L249" s="47"/>
      <c r="M249" s="214" t="s">
        <v>19</v>
      </c>
      <c r="N249" s="215" t="s">
        <v>40</v>
      </c>
      <c r="O249" s="87"/>
      <c r="P249" s="216">
        <f>O249*H249</f>
        <v>0</v>
      </c>
      <c r="Q249" s="216">
        <v>0</v>
      </c>
      <c r="R249" s="216">
        <f>Q249*H249</f>
        <v>0</v>
      </c>
      <c r="S249" s="216">
        <v>0</v>
      </c>
      <c r="T249" s="217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18" t="s">
        <v>166</v>
      </c>
      <c r="AT249" s="218" t="s">
        <v>161</v>
      </c>
      <c r="AU249" s="218" t="s">
        <v>77</v>
      </c>
      <c r="AY249" s="20" t="s">
        <v>159</v>
      </c>
      <c r="BE249" s="219">
        <f>IF(N249="základní",J249,0)</f>
        <v>0</v>
      </c>
      <c r="BF249" s="219">
        <f>IF(N249="snížená",J249,0)</f>
        <v>0</v>
      </c>
      <c r="BG249" s="219">
        <f>IF(N249="zákl. přenesená",J249,0)</f>
        <v>0</v>
      </c>
      <c r="BH249" s="219">
        <f>IF(N249="sníž. přenesená",J249,0)</f>
        <v>0</v>
      </c>
      <c r="BI249" s="219">
        <f>IF(N249="nulová",J249,0)</f>
        <v>0</v>
      </c>
      <c r="BJ249" s="20" t="s">
        <v>77</v>
      </c>
      <c r="BK249" s="219">
        <f>ROUND(I249*H249,2)</f>
        <v>0</v>
      </c>
      <c r="BL249" s="20" t="s">
        <v>166</v>
      </c>
      <c r="BM249" s="218" t="s">
        <v>2049</v>
      </c>
    </row>
    <row r="250" s="2" customFormat="1" ht="16.5" customHeight="1">
      <c r="A250" s="41"/>
      <c r="B250" s="42"/>
      <c r="C250" s="207" t="s">
        <v>1136</v>
      </c>
      <c r="D250" s="207" t="s">
        <v>161</v>
      </c>
      <c r="E250" s="208" t="s">
        <v>1175</v>
      </c>
      <c r="F250" s="209" t="s">
        <v>3623</v>
      </c>
      <c r="G250" s="210" t="s">
        <v>2992</v>
      </c>
      <c r="H250" s="211">
        <v>1</v>
      </c>
      <c r="I250" s="212"/>
      <c r="J250" s="213">
        <f>ROUND(I250*H250,2)</f>
        <v>0</v>
      </c>
      <c r="K250" s="209" t="s">
        <v>19</v>
      </c>
      <c r="L250" s="47"/>
      <c r="M250" s="214" t="s">
        <v>19</v>
      </c>
      <c r="N250" s="215" t="s">
        <v>40</v>
      </c>
      <c r="O250" s="87"/>
      <c r="P250" s="216">
        <f>O250*H250</f>
        <v>0</v>
      </c>
      <c r="Q250" s="216">
        <v>0</v>
      </c>
      <c r="R250" s="216">
        <f>Q250*H250</f>
        <v>0</v>
      </c>
      <c r="S250" s="216">
        <v>0</v>
      </c>
      <c r="T250" s="217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18" t="s">
        <v>166</v>
      </c>
      <c r="AT250" s="218" t="s">
        <v>161</v>
      </c>
      <c r="AU250" s="218" t="s">
        <v>77</v>
      </c>
      <c r="AY250" s="20" t="s">
        <v>159</v>
      </c>
      <c r="BE250" s="219">
        <f>IF(N250="základní",J250,0)</f>
        <v>0</v>
      </c>
      <c r="BF250" s="219">
        <f>IF(N250="snížená",J250,0)</f>
        <v>0</v>
      </c>
      <c r="BG250" s="219">
        <f>IF(N250="zákl. přenesená",J250,0)</f>
        <v>0</v>
      </c>
      <c r="BH250" s="219">
        <f>IF(N250="sníž. přenesená",J250,0)</f>
        <v>0</v>
      </c>
      <c r="BI250" s="219">
        <f>IF(N250="nulová",J250,0)</f>
        <v>0</v>
      </c>
      <c r="BJ250" s="20" t="s">
        <v>77</v>
      </c>
      <c r="BK250" s="219">
        <f>ROUND(I250*H250,2)</f>
        <v>0</v>
      </c>
      <c r="BL250" s="20" t="s">
        <v>166</v>
      </c>
      <c r="BM250" s="218" t="s">
        <v>2057</v>
      </c>
    </row>
    <row r="251" s="2" customFormat="1" ht="37.8" customHeight="1">
      <c r="A251" s="41"/>
      <c r="B251" s="42"/>
      <c r="C251" s="207" t="s">
        <v>1142</v>
      </c>
      <c r="D251" s="207" t="s">
        <v>161</v>
      </c>
      <c r="E251" s="208" t="s">
        <v>1181</v>
      </c>
      <c r="F251" s="209" t="s">
        <v>3626</v>
      </c>
      <c r="G251" s="210" t="s">
        <v>197</v>
      </c>
      <c r="H251" s="211">
        <v>3</v>
      </c>
      <c r="I251" s="212"/>
      <c r="J251" s="213">
        <f>ROUND(I251*H251,2)</f>
        <v>0</v>
      </c>
      <c r="K251" s="209" t="s">
        <v>19</v>
      </c>
      <c r="L251" s="47"/>
      <c r="M251" s="214" t="s">
        <v>19</v>
      </c>
      <c r="N251" s="215" t="s">
        <v>40</v>
      </c>
      <c r="O251" s="87"/>
      <c r="P251" s="216">
        <f>O251*H251</f>
        <v>0</v>
      </c>
      <c r="Q251" s="216">
        <v>0</v>
      </c>
      <c r="R251" s="216">
        <f>Q251*H251</f>
        <v>0</v>
      </c>
      <c r="S251" s="216">
        <v>0</v>
      </c>
      <c r="T251" s="217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18" t="s">
        <v>166</v>
      </c>
      <c r="AT251" s="218" t="s">
        <v>161</v>
      </c>
      <c r="AU251" s="218" t="s">
        <v>77</v>
      </c>
      <c r="AY251" s="20" t="s">
        <v>159</v>
      </c>
      <c r="BE251" s="219">
        <f>IF(N251="základní",J251,0)</f>
        <v>0</v>
      </c>
      <c r="BF251" s="219">
        <f>IF(N251="snížená",J251,0)</f>
        <v>0</v>
      </c>
      <c r="BG251" s="219">
        <f>IF(N251="zákl. přenesená",J251,0)</f>
        <v>0</v>
      </c>
      <c r="BH251" s="219">
        <f>IF(N251="sníž. přenesená",J251,0)</f>
        <v>0</v>
      </c>
      <c r="BI251" s="219">
        <f>IF(N251="nulová",J251,0)</f>
        <v>0</v>
      </c>
      <c r="BJ251" s="20" t="s">
        <v>77</v>
      </c>
      <c r="BK251" s="219">
        <f>ROUND(I251*H251,2)</f>
        <v>0</v>
      </c>
      <c r="BL251" s="20" t="s">
        <v>166</v>
      </c>
      <c r="BM251" s="218" t="s">
        <v>2065</v>
      </c>
    </row>
    <row r="252" s="2" customFormat="1" ht="16.5" customHeight="1">
      <c r="A252" s="41"/>
      <c r="B252" s="42"/>
      <c r="C252" s="207" t="s">
        <v>1146</v>
      </c>
      <c r="D252" s="207" t="s">
        <v>161</v>
      </c>
      <c r="E252" s="208" t="s">
        <v>1187</v>
      </c>
      <c r="F252" s="209" t="s">
        <v>3573</v>
      </c>
      <c r="G252" s="210" t="s">
        <v>2992</v>
      </c>
      <c r="H252" s="211">
        <v>1</v>
      </c>
      <c r="I252" s="212"/>
      <c r="J252" s="213">
        <f>ROUND(I252*H252,2)</f>
        <v>0</v>
      </c>
      <c r="K252" s="209" t="s">
        <v>19</v>
      </c>
      <c r="L252" s="47"/>
      <c r="M252" s="214" t="s">
        <v>19</v>
      </c>
      <c r="N252" s="215" t="s">
        <v>40</v>
      </c>
      <c r="O252" s="87"/>
      <c r="P252" s="216">
        <f>O252*H252</f>
        <v>0</v>
      </c>
      <c r="Q252" s="216">
        <v>0</v>
      </c>
      <c r="R252" s="216">
        <f>Q252*H252</f>
        <v>0</v>
      </c>
      <c r="S252" s="216">
        <v>0</v>
      </c>
      <c r="T252" s="217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18" t="s">
        <v>166</v>
      </c>
      <c r="AT252" s="218" t="s">
        <v>161</v>
      </c>
      <c r="AU252" s="218" t="s">
        <v>77</v>
      </c>
      <c r="AY252" s="20" t="s">
        <v>159</v>
      </c>
      <c r="BE252" s="219">
        <f>IF(N252="základní",J252,0)</f>
        <v>0</v>
      </c>
      <c r="BF252" s="219">
        <f>IF(N252="snížená",J252,0)</f>
        <v>0</v>
      </c>
      <c r="BG252" s="219">
        <f>IF(N252="zákl. přenesená",J252,0)</f>
        <v>0</v>
      </c>
      <c r="BH252" s="219">
        <f>IF(N252="sníž. přenesená",J252,0)</f>
        <v>0</v>
      </c>
      <c r="BI252" s="219">
        <f>IF(N252="nulová",J252,0)</f>
        <v>0</v>
      </c>
      <c r="BJ252" s="20" t="s">
        <v>77</v>
      </c>
      <c r="BK252" s="219">
        <f>ROUND(I252*H252,2)</f>
        <v>0</v>
      </c>
      <c r="BL252" s="20" t="s">
        <v>166</v>
      </c>
      <c r="BM252" s="218" t="s">
        <v>2073</v>
      </c>
    </row>
    <row r="253" s="2" customFormat="1" ht="16.5" customHeight="1">
      <c r="A253" s="41"/>
      <c r="B253" s="42"/>
      <c r="C253" s="207" t="s">
        <v>1150</v>
      </c>
      <c r="D253" s="207" t="s">
        <v>161</v>
      </c>
      <c r="E253" s="208" t="s">
        <v>1198</v>
      </c>
      <c r="F253" s="209" t="s">
        <v>3628</v>
      </c>
      <c r="G253" s="210" t="s">
        <v>2992</v>
      </c>
      <c r="H253" s="211">
        <v>1</v>
      </c>
      <c r="I253" s="212"/>
      <c r="J253" s="213">
        <f>ROUND(I253*H253,2)</f>
        <v>0</v>
      </c>
      <c r="K253" s="209" t="s">
        <v>19</v>
      </c>
      <c r="L253" s="47"/>
      <c r="M253" s="214" t="s">
        <v>19</v>
      </c>
      <c r="N253" s="215" t="s">
        <v>40</v>
      </c>
      <c r="O253" s="87"/>
      <c r="P253" s="216">
        <f>O253*H253</f>
        <v>0</v>
      </c>
      <c r="Q253" s="216">
        <v>0</v>
      </c>
      <c r="R253" s="216">
        <f>Q253*H253</f>
        <v>0</v>
      </c>
      <c r="S253" s="216">
        <v>0</v>
      </c>
      <c r="T253" s="217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18" t="s">
        <v>166</v>
      </c>
      <c r="AT253" s="218" t="s">
        <v>161</v>
      </c>
      <c r="AU253" s="218" t="s">
        <v>77</v>
      </c>
      <c r="AY253" s="20" t="s">
        <v>159</v>
      </c>
      <c r="BE253" s="219">
        <f>IF(N253="základní",J253,0)</f>
        <v>0</v>
      </c>
      <c r="BF253" s="219">
        <f>IF(N253="snížená",J253,0)</f>
        <v>0</v>
      </c>
      <c r="BG253" s="219">
        <f>IF(N253="zákl. přenesená",J253,0)</f>
        <v>0</v>
      </c>
      <c r="BH253" s="219">
        <f>IF(N253="sníž. přenesená",J253,0)</f>
        <v>0</v>
      </c>
      <c r="BI253" s="219">
        <f>IF(N253="nulová",J253,0)</f>
        <v>0</v>
      </c>
      <c r="BJ253" s="20" t="s">
        <v>77</v>
      </c>
      <c r="BK253" s="219">
        <f>ROUND(I253*H253,2)</f>
        <v>0</v>
      </c>
      <c r="BL253" s="20" t="s">
        <v>166</v>
      </c>
      <c r="BM253" s="218" t="s">
        <v>2080</v>
      </c>
    </row>
    <row r="254" s="2" customFormat="1" ht="16.5" customHeight="1">
      <c r="A254" s="41"/>
      <c r="B254" s="42"/>
      <c r="C254" s="207" t="s">
        <v>1155</v>
      </c>
      <c r="D254" s="207" t="s">
        <v>161</v>
      </c>
      <c r="E254" s="208" t="s">
        <v>1208</v>
      </c>
      <c r="F254" s="209" t="s">
        <v>3621</v>
      </c>
      <c r="G254" s="210" t="s">
        <v>2992</v>
      </c>
      <c r="H254" s="211">
        <v>1</v>
      </c>
      <c r="I254" s="212"/>
      <c r="J254" s="213">
        <f>ROUND(I254*H254,2)</f>
        <v>0</v>
      </c>
      <c r="K254" s="209" t="s">
        <v>19</v>
      </c>
      <c r="L254" s="47"/>
      <c r="M254" s="214" t="s">
        <v>19</v>
      </c>
      <c r="N254" s="215" t="s">
        <v>40</v>
      </c>
      <c r="O254" s="87"/>
      <c r="P254" s="216">
        <f>O254*H254</f>
        <v>0</v>
      </c>
      <c r="Q254" s="216">
        <v>0</v>
      </c>
      <c r="R254" s="216">
        <f>Q254*H254</f>
        <v>0</v>
      </c>
      <c r="S254" s="216">
        <v>0</v>
      </c>
      <c r="T254" s="217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18" t="s">
        <v>166</v>
      </c>
      <c r="AT254" s="218" t="s">
        <v>161</v>
      </c>
      <c r="AU254" s="218" t="s">
        <v>77</v>
      </c>
      <c r="AY254" s="20" t="s">
        <v>159</v>
      </c>
      <c r="BE254" s="219">
        <f>IF(N254="základní",J254,0)</f>
        <v>0</v>
      </c>
      <c r="BF254" s="219">
        <f>IF(N254="snížená",J254,0)</f>
        <v>0</v>
      </c>
      <c r="BG254" s="219">
        <f>IF(N254="zákl. přenesená",J254,0)</f>
        <v>0</v>
      </c>
      <c r="BH254" s="219">
        <f>IF(N254="sníž. přenesená",J254,0)</f>
        <v>0</v>
      </c>
      <c r="BI254" s="219">
        <f>IF(N254="nulová",J254,0)</f>
        <v>0</v>
      </c>
      <c r="BJ254" s="20" t="s">
        <v>77</v>
      </c>
      <c r="BK254" s="219">
        <f>ROUND(I254*H254,2)</f>
        <v>0</v>
      </c>
      <c r="BL254" s="20" t="s">
        <v>166</v>
      </c>
      <c r="BM254" s="218" t="s">
        <v>2088</v>
      </c>
    </row>
    <row r="255" s="2" customFormat="1" ht="16.5" customHeight="1">
      <c r="A255" s="41"/>
      <c r="B255" s="42"/>
      <c r="C255" s="207" t="s">
        <v>1162</v>
      </c>
      <c r="D255" s="207" t="s">
        <v>161</v>
      </c>
      <c r="E255" s="208" t="s">
        <v>1218</v>
      </c>
      <c r="F255" s="209" t="s">
        <v>3629</v>
      </c>
      <c r="G255" s="210" t="s">
        <v>197</v>
      </c>
      <c r="H255" s="211">
        <v>3</v>
      </c>
      <c r="I255" s="212"/>
      <c r="J255" s="213">
        <f>ROUND(I255*H255,2)</f>
        <v>0</v>
      </c>
      <c r="K255" s="209" t="s">
        <v>19</v>
      </c>
      <c r="L255" s="47"/>
      <c r="M255" s="214" t="s">
        <v>19</v>
      </c>
      <c r="N255" s="215" t="s">
        <v>40</v>
      </c>
      <c r="O255" s="87"/>
      <c r="P255" s="216">
        <f>O255*H255</f>
        <v>0</v>
      </c>
      <c r="Q255" s="216">
        <v>0</v>
      </c>
      <c r="R255" s="216">
        <f>Q255*H255</f>
        <v>0</v>
      </c>
      <c r="S255" s="216">
        <v>0</v>
      </c>
      <c r="T255" s="217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18" t="s">
        <v>166</v>
      </c>
      <c r="AT255" s="218" t="s">
        <v>161</v>
      </c>
      <c r="AU255" s="218" t="s">
        <v>77</v>
      </c>
      <c r="AY255" s="20" t="s">
        <v>159</v>
      </c>
      <c r="BE255" s="219">
        <f>IF(N255="základní",J255,0)</f>
        <v>0</v>
      </c>
      <c r="BF255" s="219">
        <f>IF(N255="snížená",J255,0)</f>
        <v>0</v>
      </c>
      <c r="BG255" s="219">
        <f>IF(N255="zákl. přenesená",J255,0)</f>
        <v>0</v>
      </c>
      <c r="BH255" s="219">
        <f>IF(N255="sníž. přenesená",J255,0)</f>
        <v>0</v>
      </c>
      <c r="BI255" s="219">
        <f>IF(N255="nulová",J255,0)</f>
        <v>0</v>
      </c>
      <c r="BJ255" s="20" t="s">
        <v>77</v>
      </c>
      <c r="BK255" s="219">
        <f>ROUND(I255*H255,2)</f>
        <v>0</v>
      </c>
      <c r="BL255" s="20" t="s">
        <v>166</v>
      </c>
      <c r="BM255" s="218" t="s">
        <v>2096</v>
      </c>
    </row>
    <row r="256" s="2" customFormat="1" ht="16.5" customHeight="1">
      <c r="A256" s="41"/>
      <c r="B256" s="42"/>
      <c r="C256" s="207" t="s">
        <v>1168</v>
      </c>
      <c r="D256" s="207" t="s">
        <v>161</v>
      </c>
      <c r="E256" s="208" t="s">
        <v>1225</v>
      </c>
      <c r="F256" s="209" t="s">
        <v>3623</v>
      </c>
      <c r="G256" s="210" t="s">
        <v>2992</v>
      </c>
      <c r="H256" s="211">
        <v>1</v>
      </c>
      <c r="I256" s="212"/>
      <c r="J256" s="213">
        <f>ROUND(I256*H256,2)</f>
        <v>0</v>
      </c>
      <c r="K256" s="209" t="s">
        <v>19</v>
      </c>
      <c r="L256" s="47"/>
      <c r="M256" s="214" t="s">
        <v>19</v>
      </c>
      <c r="N256" s="215" t="s">
        <v>40</v>
      </c>
      <c r="O256" s="87"/>
      <c r="P256" s="216">
        <f>O256*H256</f>
        <v>0</v>
      </c>
      <c r="Q256" s="216">
        <v>0</v>
      </c>
      <c r="R256" s="216">
        <f>Q256*H256</f>
        <v>0</v>
      </c>
      <c r="S256" s="216">
        <v>0</v>
      </c>
      <c r="T256" s="217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18" t="s">
        <v>166</v>
      </c>
      <c r="AT256" s="218" t="s">
        <v>161</v>
      </c>
      <c r="AU256" s="218" t="s">
        <v>77</v>
      </c>
      <c r="AY256" s="20" t="s">
        <v>159</v>
      </c>
      <c r="BE256" s="219">
        <f>IF(N256="základní",J256,0)</f>
        <v>0</v>
      </c>
      <c r="BF256" s="219">
        <f>IF(N256="snížená",J256,0)</f>
        <v>0</v>
      </c>
      <c r="BG256" s="219">
        <f>IF(N256="zákl. přenesená",J256,0)</f>
        <v>0</v>
      </c>
      <c r="BH256" s="219">
        <f>IF(N256="sníž. přenesená",J256,0)</f>
        <v>0</v>
      </c>
      <c r="BI256" s="219">
        <f>IF(N256="nulová",J256,0)</f>
        <v>0</v>
      </c>
      <c r="BJ256" s="20" t="s">
        <v>77</v>
      </c>
      <c r="BK256" s="219">
        <f>ROUND(I256*H256,2)</f>
        <v>0</v>
      </c>
      <c r="BL256" s="20" t="s">
        <v>166</v>
      </c>
      <c r="BM256" s="218" t="s">
        <v>2103</v>
      </c>
    </row>
    <row r="257" s="2" customFormat="1" ht="16.5" customHeight="1">
      <c r="A257" s="41"/>
      <c r="B257" s="42"/>
      <c r="C257" s="207" t="s">
        <v>1175</v>
      </c>
      <c r="D257" s="207" t="s">
        <v>161</v>
      </c>
      <c r="E257" s="208" t="s">
        <v>1232</v>
      </c>
      <c r="F257" s="209" t="s">
        <v>3625</v>
      </c>
      <c r="G257" s="210" t="s">
        <v>2992</v>
      </c>
      <c r="H257" s="211">
        <v>1</v>
      </c>
      <c r="I257" s="212"/>
      <c r="J257" s="213">
        <f>ROUND(I257*H257,2)</f>
        <v>0</v>
      </c>
      <c r="K257" s="209" t="s">
        <v>19</v>
      </c>
      <c r="L257" s="47"/>
      <c r="M257" s="214" t="s">
        <v>19</v>
      </c>
      <c r="N257" s="215" t="s">
        <v>40</v>
      </c>
      <c r="O257" s="87"/>
      <c r="P257" s="216">
        <f>O257*H257</f>
        <v>0</v>
      </c>
      <c r="Q257" s="216">
        <v>0</v>
      </c>
      <c r="R257" s="216">
        <f>Q257*H257</f>
        <v>0</v>
      </c>
      <c r="S257" s="216">
        <v>0</v>
      </c>
      <c r="T257" s="217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18" t="s">
        <v>166</v>
      </c>
      <c r="AT257" s="218" t="s">
        <v>161</v>
      </c>
      <c r="AU257" s="218" t="s">
        <v>77</v>
      </c>
      <c r="AY257" s="20" t="s">
        <v>159</v>
      </c>
      <c r="BE257" s="219">
        <f>IF(N257="základní",J257,0)</f>
        <v>0</v>
      </c>
      <c r="BF257" s="219">
        <f>IF(N257="snížená",J257,0)</f>
        <v>0</v>
      </c>
      <c r="BG257" s="219">
        <f>IF(N257="zákl. přenesená",J257,0)</f>
        <v>0</v>
      </c>
      <c r="BH257" s="219">
        <f>IF(N257="sníž. přenesená",J257,0)</f>
        <v>0</v>
      </c>
      <c r="BI257" s="219">
        <f>IF(N257="nulová",J257,0)</f>
        <v>0</v>
      </c>
      <c r="BJ257" s="20" t="s">
        <v>77</v>
      </c>
      <c r="BK257" s="219">
        <f>ROUND(I257*H257,2)</f>
        <v>0</v>
      </c>
      <c r="BL257" s="20" t="s">
        <v>166</v>
      </c>
      <c r="BM257" s="218" t="s">
        <v>2111</v>
      </c>
    </row>
    <row r="258" s="2" customFormat="1" ht="16.5" customHeight="1">
      <c r="A258" s="41"/>
      <c r="B258" s="42"/>
      <c r="C258" s="207" t="s">
        <v>1181</v>
      </c>
      <c r="D258" s="207" t="s">
        <v>161</v>
      </c>
      <c r="E258" s="208" t="s">
        <v>1238</v>
      </c>
      <c r="F258" s="209" t="s">
        <v>3621</v>
      </c>
      <c r="G258" s="210" t="s">
        <v>2992</v>
      </c>
      <c r="H258" s="211">
        <v>1</v>
      </c>
      <c r="I258" s="212"/>
      <c r="J258" s="213">
        <f>ROUND(I258*H258,2)</f>
        <v>0</v>
      </c>
      <c r="K258" s="209" t="s">
        <v>19</v>
      </c>
      <c r="L258" s="47"/>
      <c r="M258" s="214" t="s">
        <v>19</v>
      </c>
      <c r="N258" s="215" t="s">
        <v>40</v>
      </c>
      <c r="O258" s="87"/>
      <c r="P258" s="216">
        <f>O258*H258</f>
        <v>0</v>
      </c>
      <c r="Q258" s="216">
        <v>0</v>
      </c>
      <c r="R258" s="216">
        <f>Q258*H258</f>
        <v>0</v>
      </c>
      <c r="S258" s="216">
        <v>0</v>
      </c>
      <c r="T258" s="217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18" t="s">
        <v>166</v>
      </c>
      <c r="AT258" s="218" t="s">
        <v>161</v>
      </c>
      <c r="AU258" s="218" t="s">
        <v>77</v>
      </c>
      <c r="AY258" s="20" t="s">
        <v>159</v>
      </c>
      <c r="BE258" s="219">
        <f>IF(N258="základní",J258,0)</f>
        <v>0</v>
      </c>
      <c r="BF258" s="219">
        <f>IF(N258="snížená",J258,0)</f>
        <v>0</v>
      </c>
      <c r="BG258" s="219">
        <f>IF(N258="zákl. přenesená",J258,0)</f>
        <v>0</v>
      </c>
      <c r="BH258" s="219">
        <f>IF(N258="sníž. přenesená",J258,0)</f>
        <v>0</v>
      </c>
      <c r="BI258" s="219">
        <f>IF(N258="nulová",J258,0)</f>
        <v>0</v>
      </c>
      <c r="BJ258" s="20" t="s">
        <v>77</v>
      </c>
      <c r="BK258" s="219">
        <f>ROUND(I258*H258,2)</f>
        <v>0</v>
      </c>
      <c r="BL258" s="20" t="s">
        <v>166</v>
      </c>
      <c r="BM258" s="218" t="s">
        <v>2119</v>
      </c>
    </row>
    <row r="259" s="2" customFormat="1" ht="16.5" customHeight="1">
      <c r="A259" s="41"/>
      <c r="B259" s="42"/>
      <c r="C259" s="207" t="s">
        <v>1187</v>
      </c>
      <c r="D259" s="207" t="s">
        <v>161</v>
      </c>
      <c r="E259" s="208" t="s">
        <v>1246</v>
      </c>
      <c r="F259" s="209" t="s">
        <v>3590</v>
      </c>
      <c r="G259" s="210" t="s">
        <v>197</v>
      </c>
      <c r="H259" s="211">
        <v>2</v>
      </c>
      <c r="I259" s="212"/>
      <c r="J259" s="213">
        <f>ROUND(I259*H259,2)</f>
        <v>0</v>
      </c>
      <c r="K259" s="209" t="s">
        <v>19</v>
      </c>
      <c r="L259" s="47"/>
      <c r="M259" s="214" t="s">
        <v>19</v>
      </c>
      <c r="N259" s="215" t="s">
        <v>40</v>
      </c>
      <c r="O259" s="87"/>
      <c r="P259" s="216">
        <f>O259*H259</f>
        <v>0</v>
      </c>
      <c r="Q259" s="216">
        <v>0</v>
      </c>
      <c r="R259" s="216">
        <f>Q259*H259</f>
        <v>0</v>
      </c>
      <c r="S259" s="216">
        <v>0</v>
      </c>
      <c r="T259" s="217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18" t="s">
        <v>166</v>
      </c>
      <c r="AT259" s="218" t="s">
        <v>161</v>
      </c>
      <c r="AU259" s="218" t="s">
        <v>77</v>
      </c>
      <c r="AY259" s="20" t="s">
        <v>159</v>
      </c>
      <c r="BE259" s="219">
        <f>IF(N259="základní",J259,0)</f>
        <v>0</v>
      </c>
      <c r="BF259" s="219">
        <f>IF(N259="snížená",J259,0)</f>
        <v>0</v>
      </c>
      <c r="BG259" s="219">
        <f>IF(N259="zákl. přenesená",J259,0)</f>
        <v>0</v>
      </c>
      <c r="BH259" s="219">
        <f>IF(N259="sníž. přenesená",J259,0)</f>
        <v>0</v>
      </c>
      <c r="BI259" s="219">
        <f>IF(N259="nulová",J259,0)</f>
        <v>0</v>
      </c>
      <c r="BJ259" s="20" t="s">
        <v>77</v>
      </c>
      <c r="BK259" s="219">
        <f>ROUND(I259*H259,2)</f>
        <v>0</v>
      </c>
      <c r="BL259" s="20" t="s">
        <v>166</v>
      </c>
      <c r="BM259" s="218" t="s">
        <v>2126</v>
      </c>
    </row>
    <row r="260" s="2" customFormat="1" ht="16.5" customHeight="1">
      <c r="A260" s="41"/>
      <c r="B260" s="42"/>
      <c r="C260" s="207" t="s">
        <v>1198</v>
      </c>
      <c r="D260" s="207" t="s">
        <v>161</v>
      </c>
      <c r="E260" s="208" t="s">
        <v>494</v>
      </c>
      <c r="F260" s="209" t="s">
        <v>3623</v>
      </c>
      <c r="G260" s="210" t="s">
        <v>2992</v>
      </c>
      <c r="H260" s="211">
        <v>1</v>
      </c>
      <c r="I260" s="212"/>
      <c r="J260" s="213">
        <f>ROUND(I260*H260,2)</f>
        <v>0</v>
      </c>
      <c r="K260" s="209" t="s">
        <v>19</v>
      </c>
      <c r="L260" s="47"/>
      <c r="M260" s="214" t="s">
        <v>19</v>
      </c>
      <c r="N260" s="215" t="s">
        <v>40</v>
      </c>
      <c r="O260" s="87"/>
      <c r="P260" s="216">
        <f>O260*H260</f>
        <v>0</v>
      </c>
      <c r="Q260" s="216">
        <v>0</v>
      </c>
      <c r="R260" s="216">
        <f>Q260*H260</f>
        <v>0</v>
      </c>
      <c r="S260" s="216">
        <v>0</v>
      </c>
      <c r="T260" s="217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18" t="s">
        <v>166</v>
      </c>
      <c r="AT260" s="218" t="s">
        <v>161</v>
      </c>
      <c r="AU260" s="218" t="s">
        <v>77</v>
      </c>
      <c r="AY260" s="20" t="s">
        <v>159</v>
      </c>
      <c r="BE260" s="219">
        <f>IF(N260="základní",J260,0)</f>
        <v>0</v>
      </c>
      <c r="BF260" s="219">
        <f>IF(N260="snížená",J260,0)</f>
        <v>0</v>
      </c>
      <c r="BG260" s="219">
        <f>IF(N260="zákl. přenesená",J260,0)</f>
        <v>0</v>
      </c>
      <c r="BH260" s="219">
        <f>IF(N260="sníž. přenesená",J260,0)</f>
        <v>0</v>
      </c>
      <c r="BI260" s="219">
        <f>IF(N260="nulová",J260,0)</f>
        <v>0</v>
      </c>
      <c r="BJ260" s="20" t="s">
        <v>77</v>
      </c>
      <c r="BK260" s="219">
        <f>ROUND(I260*H260,2)</f>
        <v>0</v>
      </c>
      <c r="BL260" s="20" t="s">
        <v>166</v>
      </c>
      <c r="BM260" s="218" t="s">
        <v>2133</v>
      </c>
    </row>
    <row r="261" s="2" customFormat="1" ht="16.5" customHeight="1">
      <c r="A261" s="41"/>
      <c r="B261" s="42"/>
      <c r="C261" s="207" t="s">
        <v>1208</v>
      </c>
      <c r="D261" s="207" t="s">
        <v>161</v>
      </c>
      <c r="E261" s="208" t="s">
        <v>1255</v>
      </c>
      <c r="F261" s="209" t="s">
        <v>3630</v>
      </c>
      <c r="G261" s="210" t="s">
        <v>2992</v>
      </c>
      <c r="H261" s="211">
        <v>1</v>
      </c>
      <c r="I261" s="212"/>
      <c r="J261" s="213">
        <f>ROUND(I261*H261,2)</f>
        <v>0</v>
      </c>
      <c r="K261" s="209" t="s">
        <v>19</v>
      </c>
      <c r="L261" s="47"/>
      <c r="M261" s="214" t="s">
        <v>19</v>
      </c>
      <c r="N261" s="215" t="s">
        <v>40</v>
      </c>
      <c r="O261" s="87"/>
      <c r="P261" s="216">
        <f>O261*H261</f>
        <v>0</v>
      </c>
      <c r="Q261" s="216">
        <v>0</v>
      </c>
      <c r="R261" s="216">
        <f>Q261*H261</f>
        <v>0</v>
      </c>
      <c r="S261" s="216">
        <v>0</v>
      </c>
      <c r="T261" s="217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18" t="s">
        <v>166</v>
      </c>
      <c r="AT261" s="218" t="s">
        <v>161</v>
      </c>
      <c r="AU261" s="218" t="s">
        <v>77</v>
      </c>
      <c r="AY261" s="20" t="s">
        <v>159</v>
      </c>
      <c r="BE261" s="219">
        <f>IF(N261="základní",J261,0)</f>
        <v>0</v>
      </c>
      <c r="BF261" s="219">
        <f>IF(N261="snížená",J261,0)</f>
        <v>0</v>
      </c>
      <c r="BG261" s="219">
        <f>IF(N261="zákl. přenesená",J261,0)</f>
        <v>0</v>
      </c>
      <c r="BH261" s="219">
        <f>IF(N261="sníž. přenesená",J261,0)</f>
        <v>0</v>
      </c>
      <c r="BI261" s="219">
        <f>IF(N261="nulová",J261,0)</f>
        <v>0</v>
      </c>
      <c r="BJ261" s="20" t="s">
        <v>77</v>
      </c>
      <c r="BK261" s="219">
        <f>ROUND(I261*H261,2)</f>
        <v>0</v>
      </c>
      <c r="BL261" s="20" t="s">
        <v>166</v>
      </c>
      <c r="BM261" s="218" t="s">
        <v>2140</v>
      </c>
    </row>
    <row r="262" s="2" customFormat="1" ht="16.5" customHeight="1">
      <c r="A262" s="41"/>
      <c r="B262" s="42"/>
      <c r="C262" s="207" t="s">
        <v>1218</v>
      </c>
      <c r="D262" s="207" t="s">
        <v>161</v>
      </c>
      <c r="E262" s="208" t="s">
        <v>1261</v>
      </c>
      <c r="F262" s="209" t="s">
        <v>3621</v>
      </c>
      <c r="G262" s="210" t="s">
        <v>2992</v>
      </c>
      <c r="H262" s="211">
        <v>1</v>
      </c>
      <c r="I262" s="212"/>
      <c r="J262" s="213">
        <f>ROUND(I262*H262,2)</f>
        <v>0</v>
      </c>
      <c r="K262" s="209" t="s">
        <v>19</v>
      </c>
      <c r="L262" s="47"/>
      <c r="M262" s="214" t="s">
        <v>19</v>
      </c>
      <c r="N262" s="215" t="s">
        <v>40</v>
      </c>
      <c r="O262" s="87"/>
      <c r="P262" s="216">
        <f>O262*H262</f>
        <v>0</v>
      </c>
      <c r="Q262" s="216">
        <v>0</v>
      </c>
      <c r="R262" s="216">
        <f>Q262*H262</f>
        <v>0</v>
      </c>
      <c r="S262" s="216">
        <v>0</v>
      </c>
      <c r="T262" s="217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18" t="s">
        <v>166</v>
      </c>
      <c r="AT262" s="218" t="s">
        <v>161</v>
      </c>
      <c r="AU262" s="218" t="s">
        <v>77</v>
      </c>
      <c r="AY262" s="20" t="s">
        <v>159</v>
      </c>
      <c r="BE262" s="219">
        <f>IF(N262="základní",J262,0)</f>
        <v>0</v>
      </c>
      <c r="BF262" s="219">
        <f>IF(N262="snížená",J262,0)</f>
        <v>0</v>
      </c>
      <c r="BG262" s="219">
        <f>IF(N262="zákl. přenesená",J262,0)</f>
        <v>0</v>
      </c>
      <c r="BH262" s="219">
        <f>IF(N262="sníž. přenesená",J262,0)</f>
        <v>0</v>
      </c>
      <c r="BI262" s="219">
        <f>IF(N262="nulová",J262,0)</f>
        <v>0</v>
      </c>
      <c r="BJ262" s="20" t="s">
        <v>77</v>
      </c>
      <c r="BK262" s="219">
        <f>ROUND(I262*H262,2)</f>
        <v>0</v>
      </c>
      <c r="BL262" s="20" t="s">
        <v>166</v>
      </c>
      <c r="BM262" s="218" t="s">
        <v>2148</v>
      </c>
    </row>
    <row r="263" s="2" customFormat="1" ht="16.5" customHeight="1">
      <c r="A263" s="41"/>
      <c r="B263" s="42"/>
      <c r="C263" s="207" t="s">
        <v>1225</v>
      </c>
      <c r="D263" s="207" t="s">
        <v>161</v>
      </c>
      <c r="E263" s="208" t="s">
        <v>1266</v>
      </c>
      <c r="F263" s="209" t="s">
        <v>3631</v>
      </c>
      <c r="G263" s="210" t="s">
        <v>251</v>
      </c>
      <c r="H263" s="211">
        <v>1</v>
      </c>
      <c r="I263" s="212"/>
      <c r="J263" s="213">
        <f>ROUND(I263*H263,2)</f>
        <v>0</v>
      </c>
      <c r="K263" s="209" t="s">
        <v>19</v>
      </c>
      <c r="L263" s="47"/>
      <c r="M263" s="214" t="s">
        <v>19</v>
      </c>
      <c r="N263" s="215" t="s">
        <v>40</v>
      </c>
      <c r="O263" s="87"/>
      <c r="P263" s="216">
        <f>O263*H263</f>
        <v>0</v>
      </c>
      <c r="Q263" s="216">
        <v>0</v>
      </c>
      <c r="R263" s="216">
        <f>Q263*H263</f>
        <v>0</v>
      </c>
      <c r="S263" s="216">
        <v>0</v>
      </c>
      <c r="T263" s="217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18" t="s">
        <v>166</v>
      </c>
      <c r="AT263" s="218" t="s">
        <v>161</v>
      </c>
      <c r="AU263" s="218" t="s">
        <v>77</v>
      </c>
      <c r="AY263" s="20" t="s">
        <v>159</v>
      </c>
      <c r="BE263" s="219">
        <f>IF(N263="základní",J263,0)</f>
        <v>0</v>
      </c>
      <c r="BF263" s="219">
        <f>IF(N263="snížená",J263,0)</f>
        <v>0</v>
      </c>
      <c r="BG263" s="219">
        <f>IF(N263="zákl. přenesená",J263,0)</f>
        <v>0</v>
      </c>
      <c r="BH263" s="219">
        <f>IF(N263="sníž. přenesená",J263,0)</f>
        <v>0</v>
      </c>
      <c r="BI263" s="219">
        <f>IF(N263="nulová",J263,0)</f>
        <v>0</v>
      </c>
      <c r="BJ263" s="20" t="s">
        <v>77</v>
      </c>
      <c r="BK263" s="219">
        <f>ROUND(I263*H263,2)</f>
        <v>0</v>
      </c>
      <c r="BL263" s="20" t="s">
        <v>166</v>
      </c>
      <c r="BM263" s="218" t="s">
        <v>2156</v>
      </c>
    </row>
    <row r="264" s="2" customFormat="1" ht="16.5" customHeight="1">
      <c r="A264" s="41"/>
      <c r="B264" s="42"/>
      <c r="C264" s="207" t="s">
        <v>1232</v>
      </c>
      <c r="D264" s="207" t="s">
        <v>161</v>
      </c>
      <c r="E264" s="208" t="s">
        <v>1272</v>
      </c>
      <c r="F264" s="209" t="s">
        <v>3623</v>
      </c>
      <c r="G264" s="210" t="s">
        <v>2992</v>
      </c>
      <c r="H264" s="211">
        <v>1</v>
      </c>
      <c r="I264" s="212"/>
      <c r="J264" s="213">
        <f>ROUND(I264*H264,2)</f>
        <v>0</v>
      </c>
      <c r="K264" s="209" t="s">
        <v>19</v>
      </c>
      <c r="L264" s="47"/>
      <c r="M264" s="214" t="s">
        <v>19</v>
      </c>
      <c r="N264" s="215" t="s">
        <v>40</v>
      </c>
      <c r="O264" s="87"/>
      <c r="P264" s="216">
        <f>O264*H264</f>
        <v>0</v>
      </c>
      <c r="Q264" s="216">
        <v>0</v>
      </c>
      <c r="R264" s="216">
        <f>Q264*H264</f>
        <v>0</v>
      </c>
      <c r="S264" s="216">
        <v>0</v>
      </c>
      <c r="T264" s="217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18" t="s">
        <v>166</v>
      </c>
      <c r="AT264" s="218" t="s">
        <v>161</v>
      </c>
      <c r="AU264" s="218" t="s">
        <v>77</v>
      </c>
      <c r="AY264" s="20" t="s">
        <v>159</v>
      </c>
      <c r="BE264" s="219">
        <f>IF(N264="základní",J264,0)</f>
        <v>0</v>
      </c>
      <c r="BF264" s="219">
        <f>IF(N264="snížená",J264,0)</f>
        <v>0</v>
      </c>
      <c r="BG264" s="219">
        <f>IF(N264="zákl. přenesená",J264,0)</f>
        <v>0</v>
      </c>
      <c r="BH264" s="219">
        <f>IF(N264="sníž. přenesená",J264,0)</f>
        <v>0</v>
      </c>
      <c r="BI264" s="219">
        <f>IF(N264="nulová",J264,0)</f>
        <v>0</v>
      </c>
      <c r="BJ264" s="20" t="s">
        <v>77</v>
      </c>
      <c r="BK264" s="219">
        <f>ROUND(I264*H264,2)</f>
        <v>0</v>
      </c>
      <c r="BL264" s="20" t="s">
        <v>166</v>
      </c>
      <c r="BM264" s="218" t="s">
        <v>2163</v>
      </c>
    </row>
    <row r="265" s="2" customFormat="1" ht="16.5" customHeight="1">
      <c r="A265" s="41"/>
      <c r="B265" s="42"/>
      <c r="C265" s="207" t="s">
        <v>1238</v>
      </c>
      <c r="D265" s="207" t="s">
        <v>161</v>
      </c>
      <c r="E265" s="208" t="s">
        <v>1280</v>
      </c>
      <c r="F265" s="209" t="s">
        <v>3632</v>
      </c>
      <c r="G265" s="210" t="s">
        <v>2992</v>
      </c>
      <c r="H265" s="211">
        <v>1</v>
      </c>
      <c r="I265" s="212"/>
      <c r="J265" s="213">
        <f>ROUND(I265*H265,2)</f>
        <v>0</v>
      </c>
      <c r="K265" s="209" t="s">
        <v>19</v>
      </c>
      <c r="L265" s="47"/>
      <c r="M265" s="214" t="s">
        <v>19</v>
      </c>
      <c r="N265" s="215" t="s">
        <v>40</v>
      </c>
      <c r="O265" s="87"/>
      <c r="P265" s="216">
        <f>O265*H265</f>
        <v>0</v>
      </c>
      <c r="Q265" s="216">
        <v>0</v>
      </c>
      <c r="R265" s="216">
        <f>Q265*H265</f>
        <v>0</v>
      </c>
      <c r="S265" s="216">
        <v>0</v>
      </c>
      <c r="T265" s="217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18" t="s">
        <v>166</v>
      </c>
      <c r="AT265" s="218" t="s">
        <v>161</v>
      </c>
      <c r="AU265" s="218" t="s">
        <v>77</v>
      </c>
      <c r="AY265" s="20" t="s">
        <v>159</v>
      </c>
      <c r="BE265" s="219">
        <f>IF(N265="základní",J265,0)</f>
        <v>0</v>
      </c>
      <c r="BF265" s="219">
        <f>IF(N265="snížená",J265,0)</f>
        <v>0</v>
      </c>
      <c r="BG265" s="219">
        <f>IF(N265="zákl. přenesená",J265,0)</f>
        <v>0</v>
      </c>
      <c r="BH265" s="219">
        <f>IF(N265="sníž. přenesená",J265,0)</f>
        <v>0</v>
      </c>
      <c r="BI265" s="219">
        <f>IF(N265="nulová",J265,0)</f>
        <v>0</v>
      </c>
      <c r="BJ265" s="20" t="s">
        <v>77</v>
      </c>
      <c r="BK265" s="219">
        <f>ROUND(I265*H265,2)</f>
        <v>0</v>
      </c>
      <c r="BL265" s="20" t="s">
        <v>166</v>
      </c>
      <c r="BM265" s="218" t="s">
        <v>2170</v>
      </c>
    </row>
    <row r="266" s="2" customFormat="1" ht="16.5" customHeight="1">
      <c r="A266" s="41"/>
      <c r="B266" s="42"/>
      <c r="C266" s="207" t="s">
        <v>1246</v>
      </c>
      <c r="D266" s="207" t="s">
        <v>161</v>
      </c>
      <c r="E266" s="208" t="s">
        <v>1285</v>
      </c>
      <c r="F266" s="209" t="s">
        <v>3621</v>
      </c>
      <c r="G266" s="210" t="s">
        <v>2992</v>
      </c>
      <c r="H266" s="211">
        <v>1</v>
      </c>
      <c r="I266" s="212"/>
      <c r="J266" s="213">
        <f>ROUND(I266*H266,2)</f>
        <v>0</v>
      </c>
      <c r="K266" s="209" t="s">
        <v>19</v>
      </c>
      <c r="L266" s="47"/>
      <c r="M266" s="214" t="s">
        <v>19</v>
      </c>
      <c r="N266" s="215" t="s">
        <v>40</v>
      </c>
      <c r="O266" s="87"/>
      <c r="P266" s="216">
        <f>O266*H266</f>
        <v>0</v>
      </c>
      <c r="Q266" s="216">
        <v>0</v>
      </c>
      <c r="R266" s="216">
        <f>Q266*H266</f>
        <v>0</v>
      </c>
      <c r="S266" s="216">
        <v>0</v>
      </c>
      <c r="T266" s="217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18" t="s">
        <v>166</v>
      </c>
      <c r="AT266" s="218" t="s">
        <v>161</v>
      </c>
      <c r="AU266" s="218" t="s">
        <v>77</v>
      </c>
      <c r="AY266" s="20" t="s">
        <v>159</v>
      </c>
      <c r="BE266" s="219">
        <f>IF(N266="základní",J266,0)</f>
        <v>0</v>
      </c>
      <c r="BF266" s="219">
        <f>IF(N266="snížená",J266,0)</f>
        <v>0</v>
      </c>
      <c r="BG266" s="219">
        <f>IF(N266="zákl. přenesená",J266,0)</f>
        <v>0</v>
      </c>
      <c r="BH266" s="219">
        <f>IF(N266="sníž. přenesená",J266,0)</f>
        <v>0</v>
      </c>
      <c r="BI266" s="219">
        <f>IF(N266="nulová",J266,0)</f>
        <v>0</v>
      </c>
      <c r="BJ266" s="20" t="s">
        <v>77</v>
      </c>
      <c r="BK266" s="219">
        <f>ROUND(I266*H266,2)</f>
        <v>0</v>
      </c>
      <c r="BL266" s="20" t="s">
        <v>166</v>
      </c>
      <c r="BM266" s="218" t="s">
        <v>2178</v>
      </c>
    </row>
    <row r="267" s="2" customFormat="1" ht="16.5" customHeight="1">
      <c r="A267" s="41"/>
      <c r="B267" s="42"/>
      <c r="C267" s="207" t="s">
        <v>494</v>
      </c>
      <c r="D267" s="207" t="s">
        <v>161</v>
      </c>
      <c r="E267" s="208" t="s">
        <v>1290</v>
      </c>
      <c r="F267" s="209" t="s">
        <v>3633</v>
      </c>
      <c r="G267" s="210" t="s">
        <v>251</v>
      </c>
      <c r="H267" s="211">
        <v>1</v>
      </c>
      <c r="I267" s="212"/>
      <c r="J267" s="213">
        <f>ROUND(I267*H267,2)</f>
        <v>0</v>
      </c>
      <c r="K267" s="209" t="s">
        <v>19</v>
      </c>
      <c r="L267" s="47"/>
      <c r="M267" s="214" t="s">
        <v>19</v>
      </c>
      <c r="N267" s="215" t="s">
        <v>40</v>
      </c>
      <c r="O267" s="87"/>
      <c r="P267" s="216">
        <f>O267*H267</f>
        <v>0</v>
      </c>
      <c r="Q267" s="216">
        <v>0</v>
      </c>
      <c r="R267" s="216">
        <f>Q267*H267</f>
        <v>0</v>
      </c>
      <c r="S267" s="216">
        <v>0</v>
      </c>
      <c r="T267" s="217">
        <f>S267*H267</f>
        <v>0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18" t="s">
        <v>166</v>
      </c>
      <c r="AT267" s="218" t="s">
        <v>161</v>
      </c>
      <c r="AU267" s="218" t="s">
        <v>77</v>
      </c>
      <c r="AY267" s="20" t="s">
        <v>159</v>
      </c>
      <c r="BE267" s="219">
        <f>IF(N267="základní",J267,0)</f>
        <v>0</v>
      </c>
      <c r="BF267" s="219">
        <f>IF(N267="snížená",J267,0)</f>
        <v>0</v>
      </c>
      <c r="BG267" s="219">
        <f>IF(N267="zákl. přenesená",J267,0)</f>
        <v>0</v>
      </c>
      <c r="BH267" s="219">
        <f>IF(N267="sníž. přenesená",J267,0)</f>
        <v>0</v>
      </c>
      <c r="BI267" s="219">
        <f>IF(N267="nulová",J267,0)</f>
        <v>0</v>
      </c>
      <c r="BJ267" s="20" t="s">
        <v>77</v>
      </c>
      <c r="BK267" s="219">
        <f>ROUND(I267*H267,2)</f>
        <v>0</v>
      </c>
      <c r="BL267" s="20" t="s">
        <v>166</v>
      </c>
      <c r="BM267" s="218" t="s">
        <v>2185</v>
      </c>
    </row>
    <row r="268" s="2" customFormat="1" ht="16.5" customHeight="1">
      <c r="A268" s="41"/>
      <c r="B268" s="42"/>
      <c r="C268" s="207" t="s">
        <v>1255</v>
      </c>
      <c r="D268" s="207" t="s">
        <v>161</v>
      </c>
      <c r="E268" s="208" t="s">
        <v>1296</v>
      </c>
      <c r="F268" s="209" t="s">
        <v>3623</v>
      </c>
      <c r="G268" s="210" t="s">
        <v>2992</v>
      </c>
      <c r="H268" s="211">
        <v>1</v>
      </c>
      <c r="I268" s="212"/>
      <c r="J268" s="213">
        <f>ROUND(I268*H268,2)</f>
        <v>0</v>
      </c>
      <c r="K268" s="209" t="s">
        <v>19</v>
      </c>
      <c r="L268" s="47"/>
      <c r="M268" s="214" t="s">
        <v>19</v>
      </c>
      <c r="N268" s="215" t="s">
        <v>40</v>
      </c>
      <c r="O268" s="87"/>
      <c r="P268" s="216">
        <f>O268*H268</f>
        <v>0</v>
      </c>
      <c r="Q268" s="216">
        <v>0</v>
      </c>
      <c r="R268" s="216">
        <f>Q268*H268</f>
        <v>0</v>
      </c>
      <c r="S268" s="216">
        <v>0</v>
      </c>
      <c r="T268" s="217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18" t="s">
        <v>166</v>
      </c>
      <c r="AT268" s="218" t="s">
        <v>161</v>
      </c>
      <c r="AU268" s="218" t="s">
        <v>77</v>
      </c>
      <c r="AY268" s="20" t="s">
        <v>159</v>
      </c>
      <c r="BE268" s="219">
        <f>IF(N268="základní",J268,0)</f>
        <v>0</v>
      </c>
      <c r="BF268" s="219">
        <f>IF(N268="snížená",J268,0)</f>
        <v>0</v>
      </c>
      <c r="BG268" s="219">
        <f>IF(N268="zákl. přenesená",J268,0)</f>
        <v>0</v>
      </c>
      <c r="BH268" s="219">
        <f>IF(N268="sníž. přenesená",J268,0)</f>
        <v>0</v>
      </c>
      <c r="BI268" s="219">
        <f>IF(N268="nulová",J268,0)</f>
        <v>0</v>
      </c>
      <c r="BJ268" s="20" t="s">
        <v>77</v>
      </c>
      <c r="BK268" s="219">
        <f>ROUND(I268*H268,2)</f>
        <v>0</v>
      </c>
      <c r="BL268" s="20" t="s">
        <v>166</v>
      </c>
      <c r="BM268" s="218" t="s">
        <v>2192</v>
      </c>
    </row>
    <row r="269" s="2" customFormat="1" ht="16.5" customHeight="1">
      <c r="A269" s="41"/>
      <c r="B269" s="42"/>
      <c r="C269" s="207" t="s">
        <v>1261</v>
      </c>
      <c r="D269" s="207" t="s">
        <v>161</v>
      </c>
      <c r="E269" s="208" t="s">
        <v>1303</v>
      </c>
      <c r="F269" s="209" t="s">
        <v>3632</v>
      </c>
      <c r="G269" s="210" t="s">
        <v>2992</v>
      </c>
      <c r="H269" s="211">
        <v>1</v>
      </c>
      <c r="I269" s="212"/>
      <c r="J269" s="213">
        <f>ROUND(I269*H269,2)</f>
        <v>0</v>
      </c>
      <c r="K269" s="209" t="s">
        <v>19</v>
      </c>
      <c r="L269" s="47"/>
      <c r="M269" s="214" t="s">
        <v>19</v>
      </c>
      <c r="N269" s="215" t="s">
        <v>40</v>
      </c>
      <c r="O269" s="87"/>
      <c r="P269" s="216">
        <f>O269*H269</f>
        <v>0</v>
      </c>
      <c r="Q269" s="216">
        <v>0</v>
      </c>
      <c r="R269" s="216">
        <f>Q269*H269</f>
        <v>0</v>
      </c>
      <c r="S269" s="216">
        <v>0</v>
      </c>
      <c r="T269" s="217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18" t="s">
        <v>166</v>
      </c>
      <c r="AT269" s="218" t="s">
        <v>161</v>
      </c>
      <c r="AU269" s="218" t="s">
        <v>77</v>
      </c>
      <c r="AY269" s="20" t="s">
        <v>159</v>
      </c>
      <c r="BE269" s="219">
        <f>IF(N269="základní",J269,0)</f>
        <v>0</v>
      </c>
      <c r="BF269" s="219">
        <f>IF(N269="snížená",J269,0)</f>
        <v>0</v>
      </c>
      <c r="BG269" s="219">
        <f>IF(N269="zákl. přenesená",J269,0)</f>
        <v>0</v>
      </c>
      <c r="BH269" s="219">
        <f>IF(N269="sníž. přenesená",J269,0)</f>
        <v>0</v>
      </c>
      <c r="BI269" s="219">
        <f>IF(N269="nulová",J269,0)</f>
        <v>0</v>
      </c>
      <c r="BJ269" s="20" t="s">
        <v>77</v>
      </c>
      <c r="BK269" s="219">
        <f>ROUND(I269*H269,2)</f>
        <v>0</v>
      </c>
      <c r="BL269" s="20" t="s">
        <v>166</v>
      </c>
      <c r="BM269" s="218" t="s">
        <v>2203</v>
      </c>
    </row>
    <row r="270" s="2" customFormat="1" ht="16.5" customHeight="1">
      <c r="A270" s="41"/>
      <c r="B270" s="42"/>
      <c r="C270" s="207" t="s">
        <v>1266</v>
      </c>
      <c r="D270" s="207" t="s">
        <v>161</v>
      </c>
      <c r="E270" s="208" t="s">
        <v>1312</v>
      </c>
      <c r="F270" s="209" t="s">
        <v>3621</v>
      </c>
      <c r="G270" s="210" t="s">
        <v>2992</v>
      </c>
      <c r="H270" s="211">
        <v>1</v>
      </c>
      <c r="I270" s="212"/>
      <c r="J270" s="213">
        <f>ROUND(I270*H270,2)</f>
        <v>0</v>
      </c>
      <c r="K270" s="209" t="s">
        <v>19</v>
      </c>
      <c r="L270" s="47"/>
      <c r="M270" s="214" t="s">
        <v>19</v>
      </c>
      <c r="N270" s="215" t="s">
        <v>40</v>
      </c>
      <c r="O270" s="87"/>
      <c r="P270" s="216">
        <f>O270*H270</f>
        <v>0</v>
      </c>
      <c r="Q270" s="216">
        <v>0</v>
      </c>
      <c r="R270" s="216">
        <f>Q270*H270</f>
        <v>0</v>
      </c>
      <c r="S270" s="216">
        <v>0</v>
      </c>
      <c r="T270" s="217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18" t="s">
        <v>166</v>
      </c>
      <c r="AT270" s="218" t="s">
        <v>161</v>
      </c>
      <c r="AU270" s="218" t="s">
        <v>77</v>
      </c>
      <c r="AY270" s="20" t="s">
        <v>159</v>
      </c>
      <c r="BE270" s="219">
        <f>IF(N270="základní",J270,0)</f>
        <v>0</v>
      </c>
      <c r="BF270" s="219">
        <f>IF(N270="snížená",J270,0)</f>
        <v>0</v>
      </c>
      <c r="BG270" s="219">
        <f>IF(N270="zákl. přenesená",J270,0)</f>
        <v>0</v>
      </c>
      <c r="BH270" s="219">
        <f>IF(N270="sníž. přenesená",J270,0)</f>
        <v>0</v>
      </c>
      <c r="BI270" s="219">
        <f>IF(N270="nulová",J270,0)</f>
        <v>0</v>
      </c>
      <c r="BJ270" s="20" t="s">
        <v>77</v>
      </c>
      <c r="BK270" s="219">
        <f>ROUND(I270*H270,2)</f>
        <v>0</v>
      </c>
      <c r="BL270" s="20" t="s">
        <v>166</v>
      </c>
      <c r="BM270" s="218" t="s">
        <v>2213</v>
      </c>
    </row>
    <row r="271" s="2" customFormat="1" ht="16.5" customHeight="1">
      <c r="A271" s="41"/>
      <c r="B271" s="42"/>
      <c r="C271" s="207" t="s">
        <v>1272</v>
      </c>
      <c r="D271" s="207" t="s">
        <v>161</v>
      </c>
      <c r="E271" s="208" t="s">
        <v>1320</v>
      </c>
      <c r="F271" s="209" t="s">
        <v>3633</v>
      </c>
      <c r="G271" s="210" t="s">
        <v>251</v>
      </c>
      <c r="H271" s="211">
        <v>1</v>
      </c>
      <c r="I271" s="212"/>
      <c r="J271" s="213">
        <f>ROUND(I271*H271,2)</f>
        <v>0</v>
      </c>
      <c r="K271" s="209" t="s">
        <v>19</v>
      </c>
      <c r="L271" s="47"/>
      <c r="M271" s="214" t="s">
        <v>19</v>
      </c>
      <c r="N271" s="215" t="s">
        <v>40</v>
      </c>
      <c r="O271" s="87"/>
      <c r="P271" s="216">
        <f>O271*H271</f>
        <v>0</v>
      </c>
      <c r="Q271" s="216">
        <v>0</v>
      </c>
      <c r="R271" s="216">
        <f>Q271*H271</f>
        <v>0</v>
      </c>
      <c r="S271" s="216">
        <v>0</v>
      </c>
      <c r="T271" s="217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18" t="s">
        <v>166</v>
      </c>
      <c r="AT271" s="218" t="s">
        <v>161</v>
      </c>
      <c r="AU271" s="218" t="s">
        <v>77</v>
      </c>
      <c r="AY271" s="20" t="s">
        <v>159</v>
      </c>
      <c r="BE271" s="219">
        <f>IF(N271="základní",J271,0)</f>
        <v>0</v>
      </c>
      <c r="BF271" s="219">
        <f>IF(N271="snížená",J271,0)</f>
        <v>0</v>
      </c>
      <c r="BG271" s="219">
        <f>IF(N271="zákl. přenesená",J271,0)</f>
        <v>0</v>
      </c>
      <c r="BH271" s="219">
        <f>IF(N271="sníž. přenesená",J271,0)</f>
        <v>0</v>
      </c>
      <c r="BI271" s="219">
        <f>IF(N271="nulová",J271,0)</f>
        <v>0</v>
      </c>
      <c r="BJ271" s="20" t="s">
        <v>77</v>
      </c>
      <c r="BK271" s="219">
        <f>ROUND(I271*H271,2)</f>
        <v>0</v>
      </c>
      <c r="BL271" s="20" t="s">
        <v>166</v>
      </c>
      <c r="BM271" s="218" t="s">
        <v>2223</v>
      </c>
    </row>
    <row r="272" s="2" customFormat="1" ht="16.5" customHeight="1">
      <c r="A272" s="41"/>
      <c r="B272" s="42"/>
      <c r="C272" s="207" t="s">
        <v>1280</v>
      </c>
      <c r="D272" s="207" t="s">
        <v>161</v>
      </c>
      <c r="E272" s="208" t="s">
        <v>1325</v>
      </c>
      <c r="F272" s="209" t="s">
        <v>3623</v>
      </c>
      <c r="G272" s="210" t="s">
        <v>2992</v>
      </c>
      <c r="H272" s="211">
        <v>1</v>
      </c>
      <c r="I272" s="212"/>
      <c r="J272" s="213">
        <f>ROUND(I272*H272,2)</f>
        <v>0</v>
      </c>
      <c r="K272" s="209" t="s">
        <v>19</v>
      </c>
      <c r="L272" s="47"/>
      <c r="M272" s="214" t="s">
        <v>19</v>
      </c>
      <c r="N272" s="215" t="s">
        <v>40</v>
      </c>
      <c r="O272" s="87"/>
      <c r="P272" s="216">
        <f>O272*H272</f>
        <v>0</v>
      </c>
      <c r="Q272" s="216">
        <v>0</v>
      </c>
      <c r="R272" s="216">
        <f>Q272*H272</f>
        <v>0</v>
      </c>
      <c r="S272" s="216">
        <v>0</v>
      </c>
      <c r="T272" s="217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18" t="s">
        <v>166</v>
      </c>
      <c r="AT272" s="218" t="s">
        <v>161</v>
      </c>
      <c r="AU272" s="218" t="s">
        <v>77</v>
      </c>
      <c r="AY272" s="20" t="s">
        <v>159</v>
      </c>
      <c r="BE272" s="219">
        <f>IF(N272="základní",J272,0)</f>
        <v>0</v>
      </c>
      <c r="BF272" s="219">
        <f>IF(N272="snížená",J272,0)</f>
        <v>0</v>
      </c>
      <c r="BG272" s="219">
        <f>IF(N272="zákl. přenesená",J272,0)</f>
        <v>0</v>
      </c>
      <c r="BH272" s="219">
        <f>IF(N272="sníž. přenesená",J272,0)</f>
        <v>0</v>
      </c>
      <c r="BI272" s="219">
        <f>IF(N272="nulová",J272,0)</f>
        <v>0</v>
      </c>
      <c r="BJ272" s="20" t="s">
        <v>77</v>
      </c>
      <c r="BK272" s="219">
        <f>ROUND(I272*H272,2)</f>
        <v>0</v>
      </c>
      <c r="BL272" s="20" t="s">
        <v>166</v>
      </c>
      <c r="BM272" s="218" t="s">
        <v>2233</v>
      </c>
    </row>
    <row r="273" s="12" customFormat="1" ht="25.92" customHeight="1">
      <c r="A273" s="12"/>
      <c r="B273" s="191"/>
      <c r="C273" s="192"/>
      <c r="D273" s="193" t="s">
        <v>68</v>
      </c>
      <c r="E273" s="194" t="s">
        <v>3634</v>
      </c>
      <c r="F273" s="194" t="s">
        <v>3635</v>
      </c>
      <c r="G273" s="192"/>
      <c r="H273" s="192"/>
      <c r="I273" s="195"/>
      <c r="J273" s="196">
        <f>BK273</f>
        <v>0</v>
      </c>
      <c r="K273" s="192"/>
      <c r="L273" s="197"/>
      <c r="M273" s="198"/>
      <c r="N273" s="199"/>
      <c r="O273" s="199"/>
      <c r="P273" s="200">
        <f>SUM(P274:P298)</f>
        <v>0</v>
      </c>
      <c r="Q273" s="199"/>
      <c r="R273" s="200">
        <f>SUM(R274:R298)</f>
        <v>0</v>
      </c>
      <c r="S273" s="199"/>
      <c r="T273" s="201">
        <f>SUM(T274:T298)</f>
        <v>0</v>
      </c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R273" s="202" t="s">
        <v>77</v>
      </c>
      <c r="AT273" s="203" t="s">
        <v>68</v>
      </c>
      <c r="AU273" s="203" t="s">
        <v>69</v>
      </c>
      <c r="AY273" s="202" t="s">
        <v>159</v>
      </c>
      <c r="BK273" s="204">
        <f>SUM(BK274:BK298)</f>
        <v>0</v>
      </c>
    </row>
    <row r="274" s="2" customFormat="1" ht="37.8" customHeight="1">
      <c r="A274" s="41"/>
      <c r="B274" s="42"/>
      <c r="C274" s="207" t="s">
        <v>1285</v>
      </c>
      <c r="D274" s="207" t="s">
        <v>161</v>
      </c>
      <c r="E274" s="208" t="s">
        <v>1333</v>
      </c>
      <c r="F274" s="209" t="s">
        <v>3636</v>
      </c>
      <c r="G274" s="210" t="s">
        <v>2992</v>
      </c>
      <c r="H274" s="211">
        <v>1</v>
      </c>
      <c r="I274" s="212"/>
      <c r="J274" s="213">
        <f>ROUND(I274*H274,2)</f>
        <v>0</v>
      </c>
      <c r="K274" s="209" t="s">
        <v>19</v>
      </c>
      <c r="L274" s="47"/>
      <c r="M274" s="214" t="s">
        <v>19</v>
      </c>
      <c r="N274" s="215" t="s">
        <v>40</v>
      </c>
      <c r="O274" s="87"/>
      <c r="P274" s="216">
        <f>O274*H274</f>
        <v>0</v>
      </c>
      <c r="Q274" s="216">
        <v>0</v>
      </c>
      <c r="R274" s="216">
        <f>Q274*H274</f>
        <v>0</v>
      </c>
      <c r="S274" s="216">
        <v>0</v>
      </c>
      <c r="T274" s="217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18" t="s">
        <v>166</v>
      </c>
      <c r="AT274" s="218" t="s">
        <v>161</v>
      </c>
      <c r="AU274" s="218" t="s">
        <v>77</v>
      </c>
      <c r="AY274" s="20" t="s">
        <v>159</v>
      </c>
      <c r="BE274" s="219">
        <f>IF(N274="základní",J274,0)</f>
        <v>0</v>
      </c>
      <c r="BF274" s="219">
        <f>IF(N274="snížená",J274,0)</f>
        <v>0</v>
      </c>
      <c r="BG274" s="219">
        <f>IF(N274="zákl. přenesená",J274,0)</f>
        <v>0</v>
      </c>
      <c r="BH274" s="219">
        <f>IF(N274="sníž. přenesená",J274,0)</f>
        <v>0</v>
      </c>
      <c r="BI274" s="219">
        <f>IF(N274="nulová",J274,0)</f>
        <v>0</v>
      </c>
      <c r="BJ274" s="20" t="s">
        <v>77</v>
      </c>
      <c r="BK274" s="219">
        <f>ROUND(I274*H274,2)</f>
        <v>0</v>
      </c>
      <c r="BL274" s="20" t="s">
        <v>166</v>
      </c>
      <c r="BM274" s="218" t="s">
        <v>2243</v>
      </c>
    </row>
    <row r="275" s="2" customFormat="1" ht="16.5" customHeight="1">
      <c r="A275" s="41"/>
      <c r="B275" s="42"/>
      <c r="C275" s="207" t="s">
        <v>1290</v>
      </c>
      <c r="D275" s="207" t="s">
        <v>161</v>
      </c>
      <c r="E275" s="208" t="s">
        <v>1336</v>
      </c>
      <c r="F275" s="209" t="s">
        <v>3637</v>
      </c>
      <c r="G275" s="210" t="s">
        <v>2992</v>
      </c>
      <c r="H275" s="211">
        <v>1</v>
      </c>
      <c r="I275" s="212"/>
      <c r="J275" s="213">
        <f>ROUND(I275*H275,2)</f>
        <v>0</v>
      </c>
      <c r="K275" s="209" t="s">
        <v>19</v>
      </c>
      <c r="L275" s="47"/>
      <c r="M275" s="214" t="s">
        <v>19</v>
      </c>
      <c r="N275" s="215" t="s">
        <v>40</v>
      </c>
      <c r="O275" s="87"/>
      <c r="P275" s="216">
        <f>O275*H275</f>
        <v>0</v>
      </c>
      <c r="Q275" s="216">
        <v>0</v>
      </c>
      <c r="R275" s="216">
        <f>Q275*H275</f>
        <v>0</v>
      </c>
      <c r="S275" s="216">
        <v>0</v>
      </c>
      <c r="T275" s="217">
        <f>S275*H275</f>
        <v>0</v>
      </c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R275" s="218" t="s">
        <v>166</v>
      </c>
      <c r="AT275" s="218" t="s">
        <v>161</v>
      </c>
      <c r="AU275" s="218" t="s">
        <v>77</v>
      </c>
      <c r="AY275" s="20" t="s">
        <v>159</v>
      </c>
      <c r="BE275" s="219">
        <f>IF(N275="základní",J275,0)</f>
        <v>0</v>
      </c>
      <c r="BF275" s="219">
        <f>IF(N275="snížená",J275,0)</f>
        <v>0</v>
      </c>
      <c r="BG275" s="219">
        <f>IF(N275="zákl. přenesená",J275,0)</f>
        <v>0</v>
      </c>
      <c r="BH275" s="219">
        <f>IF(N275="sníž. přenesená",J275,0)</f>
        <v>0</v>
      </c>
      <c r="BI275" s="219">
        <f>IF(N275="nulová",J275,0)</f>
        <v>0</v>
      </c>
      <c r="BJ275" s="20" t="s">
        <v>77</v>
      </c>
      <c r="BK275" s="219">
        <f>ROUND(I275*H275,2)</f>
        <v>0</v>
      </c>
      <c r="BL275" s="20" t="s">
        <v>166</v>
      </c>
      <c r="BM275" s="218" t="s">
        <v>2258</v>
      </c>
    </row>
    <row r="276" s="2" customFormat="1" ht="37.8" customHeight="1">
      <c r="A276" s="41"/>
      <c r="B276" s="42"/>
      <c r="C276" s="207" t="s">
        <v>1296</v>
      </c>
      <c r="D276" s="207" t="s">
        <v>161</v>
      </c>
      <c r="E276" s="208" t="s">
        <v>1341</v>
      </c>
      <c r="F276" s="209" t="s">
        <v>3638</v>
      </c>
      <c r="G276" s="210" t="s">
        <v>2992</v>
      </c>
      <c r="H276" s="211">
        <v>1</v>
      </c>
      <c r="I276" s="212"/>
      <c r="J276" s="213">
        <f>ROUND(I276*H276,2)</f>
        <v>0</v>
      </c>
      <c r="K276" s="209" t="s">
        <v>19</v>
      </c>
      <c r="L276" s="47"/>
      <c r="M276" s="214" t="s">
        <v>19</v>
      </c>
      <c r="N276" s="215" t="s">
        <v>40</v>
      </c>
      <c r="O276" s="87"/>
      <c r="P276" s="216">
        <f>O276*H276</f>
        <v>0</v>
      </c>
      <c r="Q276" s="216">
        <v>0</v>
      </c>
      <c r="R276" s="216">
        <f>Q276*H276</f>
        <v>0</v>
      </c>
      <c r="S276" s="216">
        <v>0</v>
      </c>
      <c r="T276" s="217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18" t="s">
        <v>166</v>
      </c>
      <c r="AT276" s="218" t="s">
        <v>161</v>
      </c>
      <c r="AU276" s="218" t="s">
        <v>77</v>
      </c>
      <c r="AY276" s="20" t="s">
        <v>159</v>
      </c>
      <c r="BE276" s="219">
        <f>IF(N276="základní",J276,0)</f>
        <v>0</v>
      </c>
      <c r="BF276" s="219">
        <f>IF(N276="snížená",J276,0)</f>
        <v>0</v>
      </c>
      <c r="BG276" s="219">
        <f>IF(N276="zákl. přenesená",J276,0)</f>
        <v>0</v>
      </c>
      <c r="BH276" s="219">
        <f>IF(N276="sníž. přenesená",J276,0)</f>
        <v>0</v>
      </c>
      <c r="BI276" s="219">
        <f>IF(N276="nulová",J276,0)</f>
        <v>0</v>
      </c>
      <c r="BJ276" s="20" t="s">
        <v>77</v>
      </c>
      <c r="BK276" s="219">
        <f>ROUND(I276*H276,2)</f>
        <v>0</v>
      </c>
      <c r="BL276" s="20" t="s">
        <v>166</v>
      </c>
      <c r="BM276" s="218" t="s">
        <v>2266</v>
      </c>
    </row>
    <row r="277" s="2" customFormat="1" ht="16.5" customHeight="1">
      <c r="A277" s="41"/>
      <c r="B277" s="42"/>
      <c r="C277" s="207" t="s">
        <v>1303</v>
      </c>
      <c r="D277" s="207" t="s">
        <v>161</v>
      </c>
      <c r="E277" s="208" t="s">
        <v>1346</v>
      </c>
      <c r="F277" s="209" t="s">
        <v>3637</v>
      </c>
      <c r="G277" s="210" t="s">
        <v>2992</v>
      </c>
      <c r="H277" s="211">
        <v>1</v>
      </c>
      <c r="I277" s="212"/>
      <c r="J277" s="213">
        <f>ROUND(I277*H277,2)</f>
        <v>0</v>
      </c>
      <c r="K277" s="209" t="s">
        <v>19</v>
      </c>
      <c r="L277" s="47"/>
      <c r="M277" s="214" t="s">
        <v>19</v>
      </c>
      <c r="N277" s="215" t="s">
        <v>40</v>
      </c>
      <c r="O277" s="87"/>
      <c r="P277" s="216">
        <f>O277*H277</f>
        <v>0</v>
      </c>
      <c r="Q277" s="216">
        <v>0</v>
      </c>
      <c r="R277" s="216">
        <f>Q277*H277</f>
        <v>0</v>
      </c>
      <c r="S277" s="216">
        <v>0</v>
      </c>
      <c r="T277" s="217">
        <f>S277*H277</f>
        <v>0</v>
      </c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R277" s="218" t="s">
        <v>166</v>
      </c>
      <c r="AT277" s="218" t="s">
        <v>161</v>
      </c>
      <c r="AU277" s="218" t="s">
        <v>77</v>
      </c>
      <c r="AY277" s="20" t="s">
        <v>159</v>
      </c>
      <c r="BE277" s="219">
        <f>IF(N277="základní",J277,0)</f>
        <v>0</v>
      </c>
      <c r="BF277" s="219">
        <f>IF(N277="snížená",J277,0)</f>
        <v>0</v>
      </c>
      <c r="BG277" s="219">
        <f>IF(N277="zákl. přenesená",J277,0)</f>
        <v>0</v>
      </c>
      <c r="BH277" s="219">
        <f>IF(N277="sníž. přenesená",J277,0)</f>
        <v>0</v>
      </c>
      <c r="BI277" s="219">
        <f>IF(N277="nulová",J277,0)</f>
        <v>0</v>
      </c>
      <c r="BJ277" s="20" t="s">
        <v>77</v>
      </c>
      <c r="BK277" s="219">
        <f>ROUND(I277*H277,2)</f>
        <v>0</v>
      </c>
      <c r="BL277" s="20" t="s">
        <v>166</v>
      </c>
      <c r="BM277" s="218" t="s">
        <v>2274</v>
      </c>
    </row>
    <row r="278" s="2" customFormat="1" ht="16.5" customHeight="1">
      <c r="A278" s="41"/>
      <c r="B278" s="42"/>
      <c r="C278" s="207" t="s">
        <v>1312</v>
      </c>
      <c r="D278" s="207" t="s">
        <v>161</v>
      </c>
      <c r="E278" s="208" t="s">
        <v>1351</v>
      </c>
      <c r="F278" s="209" t="s">
        <v>3639</v>
      </c>
      <c r="G278" s="210" t="s">
        <v>2992</v>
      </c>
      <c r="H278" s="211">
        <v>1</v>
      </c>
      <c r="I278" s="212"/>
      <c r="J278" s="213">
        <f>ROUND(I278*H278,2)</f>
        <v>0</v>
      </c>
      <c r="K278" s="209" t="s">
        <v>19</v>
      </c>
      <c r="L278" s="47"/>
      <c r="M278" s="214" t="s">
        <v>19</v>
      </c>
      <c r="N278" s="215" t="s">
        <v>40</v>
      </c>
      <c r="O278" s="87"/>
      <c r="P278" s="216">
        <f>O278*H278</f>
        <v>0</v>
      </c>
      <c r="Q278" s="216">
        <v>0</v>
      </c>
      <c r="R278" s="216">
        <f>Q278*H278</f>
        <v>0</v>
      </c>
      <c r="S278" s="216">
        <v>0</v>
      </c>
      <c r="T278" s="217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18" t="s">
        <v>166</v>
      </c>
      <c r="AT278" s="218" t="s">
        <v>161</v>
      </c>
      <c r="AU278" s="218" t="s">
        <v>77</v>
      </c>
      <c r="AY278" s="20" t="s">
        <v>159</v>
      </c>
      <c r="BE278" s="219">
        <f>IF(N278="základní",J278,0)</f>
        <v>0</v>
      </c>
      <c r="BF278" s="219">
        <f>IF(N278="snížená",J278,0)</f>
        <v>0</v>
      </c>
      <c r="BG278" s="219">
        <f>IF(N278="zákl. přenesená",J278,0)</f>
        <v>0</v>
      </c>
      <c r="BH278" s="219">
        <f>IF(N278="sníž. přenesená",J278,0)</f>
        <v>0</v>
      </c>
      <c r="BI278" s="219">
        <f>IF(N278="nulová",J278,0)</f>
        <v>0</v>
      </c>
      <c r="BJ278" s="20" t="s">
        <v>77</v>
      </c>
      <c r="BK278" s="219">
        <f>ROUND(I278*H278,2)</f>
        <v>0</v>
      </c>
      <c r="BL278" s="20" t="s">
        <v>166</v>
      </c>
      <c r="BM278" s="218" t="s">
        <v>2282</v>
      </c>
    </row>
    <row r="279" s="2" customFormat="1" ht="16.5" customHeight="1">
      <c r="A279" s="41"/>
      <c r="B279" s="42"/>
      <c r="C279" s="207" t="s">
        <v>1320</v>
      </c>
      <c r="D279" s="207" t="s">
        <v>161</v>
      </c>
      <c r="E279" s="208" t="s">
        <v>1354</v>
      </c>
      <c r="F279" s="209" t="s">
        <v>3637</v>
      </c>
      <c r="G279" s="210" t="s">
        <v>2992</v>
      </c>
      <c r="H279" s="211">
        <v>1</v>
      </c>
      <c r="I279" s="212"/>
      <c r="J279" s="213">
        <f>ROUND(I279*H279,2)</f>
        <v>0</v>
      </c>
      <c r="K279" s="209" t="s">
        <v>19</v>
      </c>
      <c r="L279" s="47"/>
      <c r="M279" s="214" t="s">
        <v>19</v>
      </c>
      <c r="N279" s="215" t="s">
        <v>40</v>
      </c>
      <c r="O279" s="87"/>
      <c r="P279" s="216">
        <f>O279*H279</f>
        <v>0</v>
      </c>
      <c r="Q279" s="216">
        <v>0</v>
      </c>
      <c r="R279" s="216">
        <f>Q279*H279</f>
        <v>0</v>
      </c>
      <c r="S279" s="216">
        <v>0</v>
      </c>
      <c r="T279" s="217">
        <f>S279*H279</f>
        <v>0</v>
      </c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R279" s="218" t="s">
        <v>166</v>
      </c>
      <c r="AT279" s="218" t="s">
        <v>161</v>
      </c>
      <c r="AU279" s="218" t="s">
        <v>77</v>
      </c>
      <c r="AY279" s="20" t="s">
        <v>159</v>
      </c>
      <c r="BE279" s="219">
        <f>IF(N279="základní",J279,0)</f>
        <v>0</v>
      </c>
      <c r="BF279" s="219">
        <f>IF(N279="snížená",J279,0)</f>
        <v>0</v>
      </c>
      <c r="BG279" s="219">
        <f>IF(N279="zákl. přenesená",J279,0)</f>
        <v>0</v>
      </c>
      <c r="BH279" s="219">
        <f>IF(N279="sníž. přenesená",J279,0)</f>
        <v>0</v>
      </c>
      <c r="BI279" s="219">
        <f>IF(N279="nulová",J279,0)</f>
        <v>0</v>
      </c>
      <c r="BJ279" s="20" t="s">
        <v>77</v>
      </c>
      <c r="BK279" s="219">
        <f>ROUND(I279*H279,2)</f>
        <v>0</v>
      </c>
      <c r="BL279" s="20" t="s">
        <v>166</v>
      </c>
      <c r="BM279" s="218" t="s">
        <v>2290</v>
      </c>
    </row>
    <row r="280" s="2" customFormat="1" ht="16.5" customHeight="1">
      <c r="A280" s="41"/>
      <c r="B280" s="42"/>
      <c r="C280" s="207" t="s">
        <v>1325</v>
      </c>
      <c r="D280" s="207" t="s">
        <v>161</v>
      </c>
      <c r="E280" s="208" t="s">
        <v>1359</v>
      </c>
      <c r="F280" s="209" t="s">
        <v>3640</v>
      </c>
      <c r="G280" s="210" t="s">
        <v>2992</v>
      </c>
      <c r="H280" s="211">
        <v>1</v>
      </c>
      <c r="I280" s="212"/>
      <c r="J280" s="213">
        <f>ROUND(I280*H280,2)</f>
        <v>0</v>
      </c>
      <c r="K280" s="209" t="s">
        <v>19</v>
      </c>
      <c r="L280" s="47"/>
      <c r="M280" s="214" t="s">
        <v>19</v>
      </c>
      <c r="N280" s="215" t="s">
        <v>40</v>
      </c>
      <c r="O280" s="87"/>
      <c r="P280" s="216">
        <f>O280*H280</f>
        <v>0</v>
      </c>
      <c r="Q280" s="216">
        <v>0</v>
      </c>
      <c r="R280" s="216">
        <f>Q280*H280</f>
        <v>0</v>
      </c>
      <c r="S280" s="216">
        <v>0</v>
      </c>
      <c r="T280" s="217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18" t="s">
        <v>166</v>
      </c>
      <c r="AT280" s="218" t="s">
        <v>161</v>
      </c>
      <c r="AU280" s="218" t="s">
        <v>77</v>
      </c>
      <c r="AY280" s="20" t="s">
        <v>159</v>
      </c>
      <c r="BE280" s="219">
        <f>IF(N280="základní",J280,0)</f>
        <v>0</v>
      </c>
      <c r="BF280" s="219">
        <f>IF(N280="snížená",J280,0)</f>
        <v>0</v>
      </c>
      <c r="BG280" s="219">
        <f>IF(N280="zákl. přenesená",J280,0)</f>
        <v>0</v>
      </c>
      <c r="BH280" s="219">
        <f>IF(N280="sníž. přenesená",J280,0)</f>
        <v>0</v>
      </c>
      <c r="BI280" s="219">
        <f>IF(N280="nulová",J280,0)</f>
        <v>0</v>
      </c>
      <c r="BJ280" s="20" t="s">
        <v>77</v>
      </c>
      <c r="BK280" s="219">
        <f>ROUND(I280*H280,2)</f>
        <v>0</v>
      </c>
      <c r="BL280" s="20" t="s">
        <v>166</v>
      </c>
      <c r="BM280" s="218" t="s">
        <v>2298</v>
      </c>
    </row>
    <row r="281" s="2" customFormat="1" ht="16.5" customHeight="1">
      <c r="A281" s="41"/>
      <c r="B281" s="42"/>
      <c r="C281" s="207" t="s">
        <v>1333</v>
      </c>
      <c r="D281" s="207" t="s">
        <v>161</v>
      </c>
      <c r="E281" s="208" t="s">
        <v>1364</v>
      </c>
      <c r="F281" s="209" t="s">
        <v>3637</v>
      </c>
      <c r="G281" s="210" t="s">
        <v>2992</v>
      </c>
      <c r="H281" s="211">
        <v>1</v>
      </c>
      <c r="I281" s="212"/>
      <c r="J281" s="213">
        <f>ROUND(I281*H281,2)</f>
        <v>0</v>
      </c>
      <c r="K281" s="209" t="s">
        <v>19</v>
      </c>
      <c r="L281" s="47"/>
      <c r="M281" s="214" t="s">
        <v>19</v>
      </c>
      <c r="N281" s="215" t="s">
        <v>40</v>
      </c>
      <c r="O281" s="87"/>
      <c r="P281" s="216">
        <f>O281*H281</f>
        <v>0</v>
      </c>
      <c r="Q281" s="216">
        <v>0</v>
      </c>
      <c r="R281" s="216">
        <f>Q281*H281</f>
        <v>0</v>
      </c>
      <c r="S281" s="216">
        <v>0</v>
      </c>
      <c r="T281" s="217">
        <f>S281*H281</f>
        <v>0</v>
      </c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R281" s="218" t="s">
        <v>166</v>
      </c>
      <c r="AT281" s="218" t="s">
        <v>161</v>
      </c>
      <c r="AU281" s="218" t="s">
        <v>77</v>
      </c>
      <c r="AY281" s="20" t="s">
        <v>159</v>
      </c>
      <c r="BE281" s="219">
        <f>IF(N281="základní",J281,0)</f>
        <v>0</v>
      </c>
      <c r="BF281" s="219">
        <f>IF(N281="snížená",J281,0)</f>
        <v>0</v>
      </c>
      <c r="BG281" s="219">
        <f>IF(N281="zákl. přenesená",J281,0)</f>
        <v>0</v>
      </c>
      <c r="BH281" s="219">
        <f>IF(N281="sníž. přenesená",J281,0)</f>
        <v>0</v>
      </c>
      <c r="BI281" s="219">
        <f>IF(N281="nulová",J281,0)</f>
        <v>0</v>
      </c>
      <c r="BJ281" s="20" t="s">
        <v>77</v>
      </c>
      <c r="BK281" s="219">
        <f>ROUND(I281*H281,2)</f>
        <v>0</v>
      </c>
      <c r="BL281" s="20" t="s">
        <v>166</v>
      </c>
      <c r="BM281" s="218" t="s">
        <v>2306</v>
      </c>
    </row>
    <row r="282" s="2" customFormat="1" ht="16.5" customHeight="1">
      <c r="A282" s="41"/>
      <c r="B282" s="42"/>
      <c r="C282" s="207" t="s">
        <v>1336</v>
      </c>
      <c r="D282" s="207" t="s">
        <v>161</v>
      </c>
      <c r="E282" s="208" t="s">
        <v>1371</v>
      </c>
      <c r="F282" s="209" t="s">
        <v>3641</v>
      </c>
      <c r="G282" s="210" t="s">
        <v>2992</v>
      </c>
      <c r="H282" s="211">
        <v>1</v>
      </c>
      <c r="I282" s="212"/>
      <c r="J282" s="213">
        <f>ROUND(I282*H282,2)</f>
        <v>0</v>
      </c>
      <c r="K282" s="209" t="s">
        <v>19</v>
      </c>
      <c r="L282" s="47"/>
      <c r="M282" s="214" t="s">
        <v>19</v>
      </c>
      <c r="N282" s="215" t="s">
        <v>40</v>
      </c>
      <c r="O282" s="87"/>
      <c r="P282" s="216">
        <f>O282*H282</f>
        <v>0</v>
      </c>
      <c r="Q282" s="216">
        <v>0</v>
      </c>
      <c r="R282" s="216">
        <f>Q282*H282</f>
        <v>0</v>
      </c>
      <c r="S282" s="216">
        <v>0</v>
      </c>
      <c r="T282" s="217">
        <f>S282*H282</f>
        <v>0</v>
      </c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R282" s="218" t="s">
        <v>166</v>
      </c>
      <c r="AT282" s="218" t="s">
        <v>161</v>
      </c>
      <c r="AU282" s="218" t="s">
        <v>77</v>
      </c>
      <c r="AY282" s="20" t="s">
        <v>159</v>
      </c>
      <c r="BE282" s="219">
        <f>IF(N282="základní",J282,0)</f>
        <v>0</v>
      </c>
      <c r="BF282" s="219">
        <f>IF(N282="snížená",J282,0)</f>
        <v>0</v>
      </c>
      <c r="BG282" s="219">
        <f>IF(N282="zákl. přenesená",J282,0)</f>
        <v>0</v>
      </c>
      <c r="BH282" s="219">
        <f>IF(N282="sníž. přenesená",J282,0)</f>
        <v>0</v>
      </c>
      <c r="BI282" s="219">
        <f>IF(N282="nulová",J282,0)</f>
        <v>0</v>
      </c>
      <c r="BJ282" s="20" t="s">
        <v>77</v>
      </c>
      <c r="BK282" s="219">
        <f>ROUND(I282*H282,2)</f>
        <v>0</v>
      </c>
      <c r="BL282" s="20" t="s">
        <v>166</v>
      </c>
      <c r="BM282" s="218" t="s">
        <v>2314</v>
      </c>
    </row>
    <row r="283" s="2" customFormat="1" ht="16.5" customHeight="1">
      <c r="A283" s="41"/>
      <c r="B283" s="42"/>
      <c r="C283" s="207" t="s">
        <v>1341</v>
      </c>
      <c r="D283" s="207" t="s">
        <v>161</v>
      </c>
      <c r="E283" s="208" t="s">
        <v>1376</v>
      </c>
      <c r="F283" s="209" t="s">
        <v>3637</v>
      </c>
      <c r="G283" s="210" t="s">
        <v>2992</v>
      </c>
      <c r="H283" s="211">
        <v>1</v>
      </c>
      <c r="I283" s="212"/>
      <c r="J283" s="213">
        <f>ROUND(I283*H283,2)</f>
        <v>0</v>
      </c>
      <c r="K283" s="209" t="s">
        <v>19</v>
      </c>
      <c r="L283" s="47"/>
      <c r="M283" s="214" t="s">
        <v>19</v>
      </c>
      <c r="N283" s="215" t="s">
        <v>40</v>
      </c>
      <c r="O283" s="87"/>
      <c r="P283" s="216">
        <f>O283*H283</f>
        <v>0</v>
      </c>
      <c r="Q283" s="216">
        <v>0</v>
      </c>
      <c r="R283" s="216">
        <f>Q283*H283</f>
        <v>0</v>
      </c>
      <c r="S283" s="216">
        <v>0</v>
      </c>
      <c r="T283" s="217">
        <f>S283*H283</f>
        <v>0</v>
      </c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R283" s="218" t="s">
        <v>166</v>
      </c>
      <c r="AT283" s="218" t="s">
        <v>161</v>
      </c>
      <c r="AU283" s="218" t="s">
        <v>77</v>
      </c>
      <c r="AY283" s="20" t="s">
        <v>159</v>
      </c>
      <c r="BE283" s="219">
        <f>IF(N283="základní",J283,0)</f>
        <v>0</v>
      </c>
      <c r="BF283" s="219">
        <f>IF(N283="snížená",J283,0)</f>
        <v>0</v>
      </c>
      <c r="BG283" s="219">
        <f>IF(N283="zákl. přenesená",J283,0)</f>
        <v>0</v>
      </c>
      <c r="BH283" s="219">
        <f>IF(N283="sníž. přenesená",J283,0)</f>
        <v>0</v>
      </c>
      <c r="BI283" s="219">
        <f>IF(N283="nulová",J283,0)</f>
        <v>0</v>
      </c>
      <c r="BJ283" s="20" t="s">
        <v>77</v>
      </c>
      <c r="BK283" s="219">
        <f>ROUND(I283*H283,2)</f>
        <v>0</v>
      </c>
      <c r="BL283" s="20" t="s">
        <v>166</v>
      </c>
      <c r="BM283" s="218" t="s">
        <v>2322</v>
      </c>
    </row>
    <row r="284" s="2" customFormat="1" ht="16.5" customHeight="1">
      <c r="A284" s="41"/>
      <c r="B284" s="42"/>
      <c r="C284" s="207" t="s">
        <v>1346</v>
      </c>
      <c r="D284" s="207" t="s">
        <v>161</v>
      </c>
      <c r="E284" s="208" t="s">
        <v>1380</v>
      </c>
      <c r="F284" s="209" t="s">
        <v>3642</v>
      </c>
      <c r="G284" s="210" t="s">
        <v>2992</v>
      </c>
      <c r="H284" s="211">
        <v>1</v>
      </c>
      <c r="I284" s="212"/>
      <c r="J284" s="213">
        <f>ROUND(I284*H284,2)</f>
        <v>0</v>
      </c>
      <c r="K284" s="209" t="s">
        <v>19</v>
      </c>
      <c r="L284" s="47"/>
      <c r="M284" s="214" t="s">
        <v>19</v>
      </c>
      <c r="N284" s="215" t="s">
        <v>40</v>
      </c>
      <c r="O284" s="87"/>
      <c r="P284" s="216">
        <f>O284*H284</f>
        <v>0</v>
      </c>
      <c r="Q284" s="216">
        <v>0</v>
      </c>
      <c r="R284" s="216">
        <f>Q284*H284</f>
        <v>0</v>
      </c>
      <c r="S284" s="216">
        <v>0</v>
      </c>
      <c r="T284" s="217">
        <f>S284*H284</f>
        <v>0</v>
      </c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R284" s="218" t="s">
        <v>166</v>
      </c>
      <c r="AT284" s="218" t="s">
        <v>161</v>
      </c>
      <c r="AU284" s="218" t="s">
        <v>77</v>
      </c>
      <c r="AY284" s="20" t="s">
        <v>159</v>
      </c>
      <c r="BE284" s="219">
        <f>IF(N284="základní",J284,0)</f>
        <v>0</v>
      </c>
      <c r="BF284" s="219">
        <f>IF(N284="snížená",J284,0)</f>
        <v>0</v>
      </c>
      <c r="BG284" s="219">
        <f>IF(N284="zákl. přenesená",J284,0)</f>
        <v>0</v>
      </c>
      <c r="BH284" s="219">
        <f>IF(N284="sníž. přenesená",J284,0)</f>
        <v>0</v>
      </c>
      <c r="BI284" s="219">
        <f>IF(N284="nulová",J284,0)</f>
        <v>0</v>
      </c>
      <c r="BJ284" s="20" t="s">
        <v>77</v>
      </c>
      <c r="BK284" s="219">
        <f>ROUND(I284*H284,2)</f>
        <v>0</v>
      </c>
      <c r="BL284" s="20" t="s">
        <v>166</v>
      </c>
      <c r="BM284" s="218" t="s">
        <v>2330</v>
      </c>
    </row>
    <row r="285" s="2" customFormat="1" ht="16.5" customHeight="1">
      <c r="A285" s="41"/>
      <c r="B285" s="42"/>
      <c r="C285" s="207" t="s">
        <v>1351</v>
      </c>
      <c r="D285" s="207" t="s">
        <v>161</v>
      </c>
      <c r="E285" s="208" t="s">
        <v>1385</v>
      </c>
      <c r="F285" s="209" t="s">
        <v>3637</v>
      </c>
      <c r="G285" s="210" t="s">
        <v>2992</v>
      </c>
      <c r="H285" s="211">
        <v>1</v>
      </c>
      <c r="I285" s="212"/>
      <c r="J285" s="213">
        <f>ROUND(I285*H285,2)</f>
        <v>0</v>
      </c>
      <c r="K285" s="209" t="s">
        <v>19</v>
      </c>
      <c r="L285" s="47"/>
      <c r="M285" s="214" t="s">
        <v>19</v>
      </c>
      <c r="N285" s="215" t="s">
        <v>40</v>
      </c>
      <c r="O285" s="87"/>
      <c r="P285" s="216">
        <f>O285*H285</f>
        <v>0</v>
      </c>
      <c r="Q285" s="216">
        <v>0</v>
      </c>
      <c r="R285" s="216">
        <f>Q285*H285</f>
        <v>0</v>
      </c>
      <c r="S285" s="216">
        <v>0</v>
      </c>
      <c r="T285" s="217">
        <f>S285*H285</f>
        <v>0</v>
      </c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R285" s="218" t="s">
        <v>166</v>
      </c>
      <c r="AT285" s="218" t="s">
        <v>161</v>
      </c>
      <c r="AU285" s="218" t="s">
        <v>77</v>
      </c>
      <c r="AY285" s="20" t="s">
        <v>159</v>
      </c>
      <c r="BE285" s="219">
        <f>IF(N285="základní",J285,0)</f>
        <v>0</v>
      </c>
      <c r="BF285" s="219">
        <f>IF(N285="snížená",J285,0)</f>
        <v>0</v>
      </c>
      <c r="BG285" s="219">
        <f>IF(N285="zákl. přenesená",J285,0)</f>
        <v>0</v>
      </c>
      <c r="BH285" s="219">
        <f>IF(N285="sníž. přenesená",J285,0)</f>
        <v>0</v>
      </c>
      <c r="BI285" s="219">
        <f>IF(N285="nulová",J285,0)</f>
        <v>0</v>
      </c>
      <c r="BJ285" s="20" t="s">
        <v>77</v>
      </c>
      <c r="BK285" s="219">
        <f>ROUND(I285*H285,2)</f>
        <v>0</v>
      </c>
      <c r="BL285" s="20" t="s">
        <v>166</v>
      </c>
      <c r="BM285" s="218" t="s">
        <v>2338</v>
      </c>
    </row>
    <row r="286" s="2" customFormat="1" ht="16.5" customHeight="1">
      <c r="A286" s="41"/>
      <c r="B286" s="42"/>
      <c r="C286" s="207" t="s">
        <v>1354</v>
      </c>
      <c r="D286" s="207" t="s">
        <v>161</v>
      </c>
      <c r="E286" s="208" t="s">
        <v>1392</v>
      </c>
      <c r="F286" s="209" t="s">
        <v>3643</v>
      </c>
      <c r="G286" s="210" t="s">
        <v>251</v>
      </c>
      <c r="H286" s="211">
        <v>7</v>
      </c>
      <c r="I286" s="212"/>
      <c r="J286" s="213">
        <f>ROUND(I286*H286,2)</f>
        <v>0</v>
      </c>
      <c r="K286" s="209" t="s">
        <v>19</v>
      </c>
      <c r="L286" s="47"/>
      <c r="M286" s="214" t="s">
        <v>19</v>
      </c>
      <c r="N286" s="215" t="s">
        <v>40</v>
      </c>
      <c r="O286" s="87"/>
      <c r="P286" s="216">
        <f>O286*H286</f>
        <v>0</v>
      </c>
      <c r="Q286" s="216">
        <v>0</v>
      </c>
      <c r="R286" s="216">
        <f>Q286*H286</f>
        <v>0</v>
      </c>
      <c r="S286" s="216">
        <v>0</v>
      </c>
      <c r="T286" s="217">
        <f>S286*H286</f>
        <v>0</v>
      </c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R286" s="218" t="s">
        <v>166</v>
      </c>
      <c r="AT286" s="218" t="s">
        <v>161</v>
      </c>
      <c r="AU286" s="218" t="s">
        <v>77</v>
      </c>
      <c r="AY286" s="20" t="s">
        <v>159</v>
      </c>
      <c r="BE286" s="219">
        <f>IF(N286="základní",J286,0)</f>
        <v>0</v>
      </c>
      <c r="BF286" s="219">
        <f>IF(N286="snížená",J286,0)</f>
        <v>0</v>
      </c>
      <c r="BG286" s="219">
        <f>IF(N286="zákl. přenesená",J286,0)</f>
        <v>0</v>
      </c>
      <c r="BH286" s="219">
        <f>IF(N286="sníž. přenesená",J286,0)</f>
        <v>0</v>
      </c>
      <c r="BI286" s="219">
        <f>IF(N286="nulová",J286,0)</f>
        <v>0</v>
      </c>
      <c r="BJ286" s="20" t="s">
        <v>77</v>
      </c>
      <c r="BK286" s="219">
        <f>ROUND(I286*H286,2)</f>
        <v>0</v>
      </c>
      <c r="BL286" s="20" t="s">
        <v>166</v>
      </c>
      <c r="BM286" s="218" t="s">
        <v>2346</v>
      </c>
    </row>
    <row r="287" s="2" customFormat="1" ht="16.5" customHeight="1">
      <c r="A287" s="41"/>
      <c r="B287" s="42"/>
      <c r="C287" s="207" t="s">
        <v>1359</v>
      </c>
      <c r="D287" s="207" t="s">
        <v>161</v>
      </c>
      <c r="E287" s="208" t="s">
        <v>1399</v>
      </c>
      <c r="F287" s="209" t="s">
        <v>3637</v>
      </c>
      <c r="G287" s="210" t="s">
        <v>251</v>
      </c>
      <c r="H287" s="211">
        <v>7</v>
      </c>
      <c r="I287" s="212"/>
      <c r="J287" s="213">
        <f>ROUND(I287*H287,2)</f>
        <v>0</v>
      </c>
      <c r="K287" s="209" t="s">
        <v>19</v>
      </c>
      <c r="L287" s="47"/>
      <c r="M287" s="214" t="s">
        <v>19</v>
      </c>
      <c r="N287" s="215" t="s">
        <v>40</v>
      </c>
      <c r="O287" s="87"/>
      <c r="P287" s="216">
        <f>O287*H287</f>
        <v>0</v>
      </c>
      <c r="Q287" s="216">
        <v>0</v>
      </c>
      <c r="R287" s="216">
        <f>Q287*H287</f>
        <v>0</v>
      </c>
      <c r="S287" s="216">
        <v>0</v>
      </c>
      <c r="T287" s="217">
        <f>S287*H287</f>
        <v>0</v>
      </c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R287" s="218" t="s">
        <v>166</v>
      </c>
      <c r="AT287" s="218" t="s">
        <v>161</v>
      </c>
      <c r="AU287" s="218" t="s">
        <v>77</v>
      </c>
      <c r="AY287" s="20" t="s">
        <v>159</v>
      </c>
      <c r="BE287" s="219">
        <f>IF(N287="základní",J287,0)</f>
        <v>0</v>
      </c>
      <c r="BF287" s="219">
        <f>IF(N287="snížená",J287,0)</f>
        <v>0</v>
      </c>
      <c r="BG287" s="219">
        <f>IF(N287="zákl. přenesená",J287,0)</f>
        <v>0</v>
      </c>
      <c r="BH287" s="219">
        <f>IF(N287="sníž. přenesená",J287,0)</f>
        <v>0</v>
      </c>
      <c r="BI287" s="219">
        <f>IF(N287="nulová",J287,0)</f>
        <v>0</v>
      </c>
      <c r="BJ287" s="20" t="s">
        <v>77</v>
      </c>
      <c r="BK287" s="219">
        <f>ROUND(I287*H287,2)</f>
        <v>0</v>
      </c>
      <c r="BL287" s="20" t="s">
        <v>166</v>
      </c>
      <c r="BM287" s="218" t="s">
        <v>2354</v>
      </c>
    </row>
    <row r="288" s="2" customFormat="1" ht="16.5" customHeight="1">
      <c r="A288" s="41"/>
      <c r="B288" s="42"/>
      <c r="C288" s="207" t="s">
        <v>1364</v>
      </c>
      <c r="D288" s="207" t="s">
        <v>161</v>
      </c>
      <c r="E288" s="208" t="s">
        <v>1409</v>
      </c>
      <c r="F288" s="209" t="s">
        <v>3644</v>
      </c>
      <c r="G288" s="210" t="s">
        <v>251</v>
      </c>
      <c r="H288" s="211">
        <v>7</v>
      </c>
      <c r="I288" s="212"/>
      <c r="J288" s="213">
        <f>ROUND(I288*H288,2)</f>
        <v>0</v>
      </c>
      <c r="K288" s="209" t="s">
        <v>19</v>
      </c>
      <c r="L288" s="47"/>
      <c r="M288" s="214" t="s">
        <v>19</v>
      </c>
      <c r="N288" s="215" t="s">
        <v>40</v>
      </c>
      <c r="O288" s="87"/>
      <c r="P288" s="216">
        <f>O288*H288</f>
        <v>0</v>
      </c>
      <c r="Q288" s="216">
        <v>0</v>
      </c>
      <c r="R288" s="216">
        <f>Q288*H288</f>
        <v>0</v>
      </c>
      <c r="S288" s="216">
        <v>0</v>
      </c>
      <c r="T288" s="217">
        <f>S288*H288</f>
        <v>0</v>
      </c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R288" s="218" t="s">
        <v>166</v>
      </c>
      <c r="AT288" s="218" t="s">
        <v>161</v>
      </c>
      <c r="AU288" s="218" t="s">
        <v>77</v>
      </c>
      <c r="AY288" s="20" t="s">
        <v>159</v>
      </c>
      <c r="BE288" s="219">
        <f>IF(N288="základní",J288,0)</f>
        <v>0</v>
      </c>
      <c r="BF288" s="219">
        <f>IF(N288="snížená",J288,0)</f>
        <v>0</v>
      </c>
      <c r="BG288" s="219">
        <f>IF(N288="zákl. přenesená",J288,0)</f>
        <v>0</v>
      </c>
      <c r="BH288" s="219">
        <f>IF(N288="sníž. přenesená",J288,0)</f>
        <v>0</v>
      </c>
      <c r="BI288" s="219">
        <f>IF(N288="nulová",J288,0)</f>
        <v>0</v>
      </c>
      <c r="BJ288" s="20" t="s">
        <v>77</v>
      </c>
      <c r="BK288" s="219">
        <f>ROUND(I288*H288,2)</f>
        <v>0</v>
      </c>
      <c r="BL288" s="20" t="s">
        <v>166</v>
      </c>
      <c r="BM288" s="218" t="s">
        <v>2362</v>
      </c>
    </row>
    <row r="289" s="2" customFormat="1" ht="16.5" customHeight="1">
      <c r="A289" s="41"/>
      <c r="B289" s="42"/>
      <c r="C289" s="207" t="s">
        <v>1371</v>
      </c>
      <c r="D289" s="207" t="s">
        <v>161</v>
      </c>
      <c r="E289" s="208" t="s">
        <v>1414</v>
      </c>
      <c r="F289" s="209" t="s">
        <v>3637</v>
      </c>
      <c r="G289" s="210" t="s">
        <v>251</v>
      </c>
      <c r="H289" s="211">
        <v>7</v>
      </c>
      <c r="I289" s="212"/>
      <c r="J289" s="213">
        <f>ROUND(I289*H289,2)</f>
        <v>0</v>
      </c>
      <c r="K289" s="209" t="s">
        <v>19</v>
      </c>
      <c r="L289" s="47"/>
      <c r="M289" s="214" t="s">
        <v>19</v>
      </c>
      <c r="N289" s="215" t="s">
        <v>40</v>
      </c>
      <c r="O289" s="87"/>
      <c r="P289" s="216">
        <f>O289*H289</f>
        <v>0</v>
      </c>
      <c r="Q289" s="216">
        <v>0</v>
      </c>
      <c r="R289" s="216">
        <f>Q289*H289</f>
        <v>0</v>
      </c>
      <c r="S289" s="216">
        <v>0</v>
      </c>
      <c r="T289" s="217">
        <f>S289*H289</f>
        <v>0</v>
      </c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R289" s="218" t="s">
        <v>166</v>
      </c>
      <c r="AT289" s="218" t="s">
        <v>161</v>
      </c>
      <c r="AU289" s="218" t="s">
        <v>77</v>
      </c>
      <c r="AY289" s="20" t="s">
        <v>159</v>
      </c>
      <c r="BE289" s="219">
        <f>IF(N289="základní",J289,0)</f>
        <v>0</v>
      </c>
      <c r="BF289" s="219">
        <f>IF(N289="snížená",J289,0)</f>
        <v>0</v>
      </c>
      <c r="BG289" s="219">
        <f>IF(N289="zákl. přenesená",J289,0)</f>
        <v>0</v>
      </c>
      <c r="BH289" s="219">
        <f>IF(N289="sníž. přenesená",J289,0)</f>
        <v>0</v>
      </c>
      <c r="BI289" s="219">
        <f>IF(N289="nulová",J289,0)</f>
        <v>0</v>
      </c>
      <c r="BJ289" s="20" t="s">
        <v>77</v>
      </c>
      <c r="BK289" s="219">
        <f>ROUND(I289*H289,2)</f>
        <v>0</v>
      </c>
      <c r="BL289" s="20" t="s">
        <v>166</v>
      </c>
      <c r="BM289" s="218" t="s">
        <v>2372</v>
      </c>
    </row>
    <row r="290" s="2" customFormat="1" ht="16.5" customHeight="1">
      <c r="A290" s="41"/>
      <c r="B290" s="42"/>
      <c r="C290" s="207" t="s">
        <v>1376</v>
      </c>
      <c r="D290" s="207" t="s">
        <v>161</v>
      </c>
      <c r="E290" s="208" t="s">
        <v>1420</v>
      </c>
      <c r="F290" s="209" t="s">
        <v>3645</v>
      </c>
      <c r="G290" s="210" t="s">
        <v>251</v>
      </c>
      <c r="H290" s="211">
        <v>2</v>
      </c>
      <c r="I290" s="212"/>
      <c r="J290" s="213">
        <f>ROUND(I290*H290,2)</f>
        <v>0</v>
      </c>
      <c r="K290" s="209" t="s">
        <v>19</v>
      </c>
      <c r="L290" s="47"/>
      <c r="M290" s="214" t="s">
        <v>19</v>
      </c>
      <c r="N290" s="215" t="s">
        <v>40</v>
      </c>
      <c r="O290" s="87"/>
      <c r="P290" s="216">
        <f>O290*H290</f>
        <v>0</v>
      </c>
      <c r="Q290" s="216">
        <v>0</v>
      </c>
      <c r="R290" s="216">
        <f>Q290*H290</f>
        <v>0</v>
      </c>
      <c r="S290" s="216">
        <v>0</v>
      </c>
      <c r="T290" s="217">
        <f>S290*H290</f>
        <v>0</v>
      </c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R290" s="218" t="s">
        <v>166</v>
      </c>
      <c r="AT290" s="218" t="s">
        <v>161</v>
      </c>
      <c r="AU290" s="218" t="s">
        <v>77</v>
      </c>
      <c r="AY290" s="20" t="s">
        <v>159</v>
      </c>
      <c r="BE290" s="219">
        <f>IF(N290="základní",J290,0)</f>
        <v>0</v>
      </c>
      <c r="BF290" s="219">
        <f>IF(N290="snížená",J290,0)</f>
        <v>0</v>
      </c>
      <c r="BG290" s="219">
        <f>IF(N290="zákl. přenesená",J290,0)</f>
        <v>0</v>
      </c>
      <c r="BH290" s="219">
        <f>IF(N290="sníž. přenesená",J290,0)</f>
        <v>0</v>
      </c>
      <c r="BI290" s="219">
        <f>IF(N290="nulová",J290,0)</f>
        <v>0</v>
      </c>
      <c r="BJ290" s="20" t="s">
        <v>77</v>
      </c>
      <c r="BK290" s="219">
        <f>ROUND(I290*H290,2)</f>
        <v>0</v>
      </c>
      <c r="BL290" s="20" t="s">
        <v>166</v>
      </c>
      <c r="BM290" s="218" t="s">
        <v>2382</v>
      </c>
    </row>
    <row r="291" s="2" customFormat="1" ht="16.5" customHeight="1">
      <c r="A291" s="41"/>
      <c r="B291" s="42"/>
      <c r="C291" s="207" t="s">
        <v>1380</v>
      </c>
      <c r="D291" s="207" t="s">
        <v>161</v>
      </c>
      <c r="E291" s="208" t="s">
        <v>1424</v>
      </c>
      <c r="F291" s="209" t="s">
        <v>3646</v>
      </c>
      <c r="G291" s="210" t="s">
        <v>2992</v>
      </c>
      <c r="H291" s="211">
        <v>20</v>
      </c>
      <c r="I291" s="212"/>
      <c r="J291" s="213">
        <f>ROUND(I291*H291,2)</f>
        <v>0</v>
      </c>
      <c r="K291" s="209" t="s">
        <v>19</v>
      </c>
      <c r="L291" s="47"/>
      <c r="M291" s="214" t="s">
        <v>19</v>
      </c>
      <c r="N291" s="215" t="s">
        <v>40</v>
      </c>
      <c r="O291" s="87"/>
      <c r="P291" s="216">
        <f>O291*H291</f>
        <v>0</v>
      </c>
      <c r="Q291" s="216">
        <v>0</v>
      </c>
      <c r="R291" s="216">
        <f>Q291*H291</f>
        <v>0</v>
      </c>
      <c r="S291" s="216">
        <v>0</v>
      </c>
      <c r="T291" s="217">
        <f>S291*H291</f>
        <v>0</v>
      </c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R291" s="218" t="s">
        <v>166</v>
      </c>
      <c r="AT291" s="218" t="s">
        <v>161</v>
      </c>
      <c r="AU291" s="218" t="s">
        <v>77</v>
      </c>
      <c r="AY291" s="20" t="s">
        <v>159</v>
      </c>
      <c r="BE291" s="219">
        <f>IF(N291="základní",J291,0)</f>
        <v>0</v>
      </c>
      <c r="BF291" s="219">
        <f>IF(N291="snížená",J291,0)</f>
        <v>0</v>
      </c>
      <c r="BG291" s="219">
        <f>IF(N291="zákl. přenesená",J291,0)</f>
        <v>0</v>
      </c>
      <c r="BH291" s="219">
        <f>IF(N291="sníž. přenesená",J291,0)</f>
        <v>0</v>
      </c>
      <c r="BI291" s="219">
        <f>IF(N291="nulová",J291,0)</f>
        <v>0</v>
      </c>
      <c r="BJ291" s="20" t="s">
        <v>77</v>
      </c>
      <c r="BK291" s="219">
        <f>ROUND(I291*H291,2)</f>
        <v>0</v>
      </c>
      <c r="BL291" s="20" t="s">
        <v>166</v>
      </c>
      <c r="BM291" s="218" t="s">
        <v>2396</v>
      </c>
    </row>
    <row r="292" s="2" customFormat="1" ht="16.5" customHeight="1">
      <c r="A292" s="41"/>
      <c r="B292" s="42"/>
      <c r="C292" s="207" t="s">
        <v>1385</v>
      </c>
      <c r="D292" s="207" t="s">
        <v>161</v>
      </c>
      <c r="E292" s="208" t="s">
        <v>1430</v>
      </c>
      <c r="F292" s="209" t="s">
        <v>3637</v>
      </c>
      <c r="G292" s="210" t="s">
        <v>2992</v>
      </c>
      <c r="H292" s="211">
        <v>1</v>
      </c>
      <c r="I292" s="212"/>
      <c r="J292" s="213">
        <f>ROUND(I292*H292,2)</f>
        <v>0</v>
      </c>
      <c r="K292" s="209" t="s">
        <v>19</v>
      </c>
      <c r="L292" s="47"/>
      <c r="M292" s="214" t="s">
        <v>19</v>
      </c>
      <c r="N292" s="215" t="s">
        <v>40</v>
      </c>
      <c r="O292" s="87"/>
      <c r="P292" s="216">
        <f>O292*H292</f>
        <v>0</v>
      </c>
      <c r="Q292" s="216">
        <v>0</v>
      </c>
      <c r="R292" s="216">
        <f>Q292*H292</f>
        <v>0</v>
      </c>
      <c r="S292" s="216">
        <v>0</v>
      </c>
      <c r="T292" s="217">
        <f>S292*H292</f>
        <v>0</v>
      </c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R292" s="218" t="s">
        <v>166</v>
      </c>
      <c r="AT292" s="218" t="s">
        <v>161</v>
      </c>
      <c r="AU292" s="218" t="s">
        <v>77</v>
      </c>
      <c r="AY292" s="20" t="s">
        <v>159</v>
      </c>
      <c r="BE292" s="219">
        <f>IF(N292="základní",J292,0)</f>
        <v>0</v>
      </c>
      <c r="BF292" s="219">
        <f>IF(N292="snížená",J292,0)</f>
        <v>0</v>
      </c>
      <c r="BG292" s="219">
        <f>IF(N292="zákl. přenesená",J292,0)</f>
        <v>0</v>
      </c>
      <c r="BH292" s="219">
        <f>IF(N292="sníž. přenesená",J292,0)</f>
        <v>0</v>
      </c>
      <c r="BI292" s="219">
        <f>IF(N292="nulová",J292,0)</f>
        <v>0</v>
      </c>
      <c r="BJ292" s="20" t="s">
        <v>77</v>
      </c>
      <c r="BK292" s="219">
        <f>ROUND(I292*H292,2)</f>
        <v>0</v>
      </c>
      <c r="BL292" s="20" t="s">
        <v>166</v>
      </c>
      <c r="BM292" s="218" t="s">
        <v>2406</v>
      </c>
    </row>
    <row r="293" s="2" customFormat="1" ht="16.5" customHeight="1">
      <c r="A293" s="41"/>
      <c r="B293" s="42"/>
      <c r="C293" s="207" t="s">
        <v>1392</v>
      </c>
      <c r="D293" s="207" t="s">
        <v>161</v>
      </c>
      <c r="E293" s="208" t="s">
        <v>1434</v>
      </c>
      <c r="F293" s="209" t="s">
        <v>3647</v>
      </c>
      <c r="G293" s="210" t="s">
        <v>2246</v>
      </c>
      <c r="H293" s="211">
        <v>3</v>
      </c>
      <c r="I293" s="212"/>
      <c r="J293" s="213">
        <f>ROUND(I293*H293,2)</f>
        <v>0</v>
      </c>
      <c r="K293" s="209" t="s">
        <v>19</v>
      </c>
      <c r="L293" s="47"/>
      <c r="M293" s="214" t="s">
        <v>19</v>
      </c>
      <c r="N293" s="215" t="s">
        <v>40</v>
      </c>
      <c r="O293" s="87"/>
      <c r="P293" s="216">
        <f>O293*H293</f>
        <v>0</v>
      </c>
      <c r="Q293" s="216">
        <v>0</v>
      </c>
      <c r="R293" s="216">
        <f>Q293*H293</f>
        <v>0</v>
      </c>
      <c r="S293" s="216">
        <v>0</v>
      </c>
      <c r="T293" s="217">
        <f>S293*H293</f>
        <v>0</v>
      </c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R293" s="218" t="s">
        <v>166</v>
      </c>
      <c r="AT293" s="218" t="s">
        <v>161</v>
      </c>
      <c r="AU293" s="218" t="s">
        <v>77</v>
      </c>
      <c r="AY293" s="20" t="s">
        <v>159</v>
      </c>
      <c r="BE293" s="219">
        <f>IF(N293="základní",J293,0)</f>
        <v>0</v>
      </c>
      <c r="BF293" s="219">
        <f>IF(N293="snížená",J293,0)</f>
        <v>0</v>
      </c>
      <c r="BG293" s="219">
        <f>IF(N293="zákl. přenesená",J293,0)</f>
        <v>0</v>
      </c>
      <c r="BH293" s="219">
        <f>IF(N293="sníž. přenesená",J293,0)</f>
        <v>0</v>
      </c>
      <c r="BI293" s="219">
        <f>IF(N293="nulová",J293,0)</f>
        <v>0</v>
      </c>
      <c r="BJ293" s="20" t="s">
        <v>77</v>
      </c>
      <c r="BK293" s="219">
        <f>ROUND(I293*H293,2)</f>
        <v>0</v>
      </c>
      <c r="BL293" s="20" t="s">
        <v>166</v>
      </c>
      <c r="BM293" s="218" t="s">
        <v>2417</v>
      </c>
    </row>
    <row r="294" s="2" customFormat="1" ht="16.5" customHeight="1">
      <c r="A294" s="41"/>
      <c r="B294" s="42"/>
      <c r="C294" s="207" t="s">
        <v>1399</v>
      </c>
      <c r="D294" s="207" t="s">
        <v>161</v>
      </c>
      <c r="E294" s="208" t="s">
        <v>1439</v>
      </c>
      <c r="F294" s="209" t="s">
        <v>3637</v>
      </c>
      <c r="G294" s="210" t="s">
        <v>2992</v>
      </c>
      <c r="H294" s="211">
        <v>1</v>
      </c>
      <c r="I294" s="212"/>
      <c r="J294" s="213">
        <f>ROUND(I294*H294,2)</f>
        <v>0</v>
      </c>
      <c r="K294" s="209" t="s">
        <v>19</v>
      </c>
      <c r="L294" s="47"/>
      <c r="M294" s="214" t="s">
        <v>19</v>
      </c>
      <c r="N294" s="215" t="s">
        <v>40</v>
      </c>
      <c r="O294" s="87"/>
      <c r="P294" s="216">
        <f>O294*H294</f>
        <v>0</v>
      </c>
      <c r="Q294" s="216">
        <v>0</v>
      </c>
      <c r="R294" s="216">
        <f>Q294*H294</f>
        <v>0</v>
      </c>
      <c r="S294" s="216">
        <v>0</v>
      </c>
      <c r="T294" s="217">
        <f>S294*H294</f>
        <v>0</v>
      </c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R294" s="218" t="s">
        <v>166</v>
      </c>
      <c r="AT294" s="218" t="s">
        <v>161</v>
      </c>
      <c r="AU294" s="218" t="s">
        <v>77</v>
      </c>
      <c r="AY294" s="20" t="s">
        <v>159</v>
      </c>
      <c r="BE294" s="219">
        <f>IF(N294="základní",J294,0)</f>
        <v>0</v>
      </c>
      <c r="BF294" s="219">
        <f>IF(N294="snížená",J294,0)</f>
        <v>0</v>
      </c>
      <c r="BG294" s="219">
        <f>IF(N294="zákl. přenesená",J294,0)</f>
        <v>0</v>
      </c>
      <c r="BH294" s="219">
        <f>IF(N294="sníž. přenesená",J294,0)</f>
        <v>0</v>
      </c>
      <c r="BI294" s="219">
        <f>IF(N294="nulová",J294,0)</f>
        <v>0</v>
      </c>
      <c r="BJ294" s="20" t="s">
        <v>77</v>
      </c>
      <c r="BK294" s="219">
        <f>ROUND(I294*H294,2)</f>
        <v>0</v>
      </c>
      <c r="BL294" s="20" t="s">
        <v>166</v>
      </c>
      <c r="BM294" s="218" t="s">
        <v>2427</v>
      </c>
    </row>
    <row r="295" s="2" customFormat="1" ht="16.5" customHeight="1">
      <c r="A295" s="41"/>
      <c r="B295" s="42"/>
      <c r="C295" s="207" t="s">
        <v>1409</v>
      </c>
      <c r="D295" s="207" t="s">
        <v>161</v>
      </c>
      <c r="E295" s="208" t="s">
        <v>1446</v>
      </c>
      <c r="F295" s="209" t="s">
        <v>3648</v>
      </c>
      <c r="G295" s="210" t="s">
        <v>251</v>
      </c>
      <c r="H295" s="211">
        <v>2</v>
      </c>
      <c r="I295" s="212"/>
      <c r="J295" s="213">
        <f>ROUND(I295*H295,2)</f>
        <v>0</v>
      </c>
      <c r="K295" s="209" t="s">
        <v>19</v>
      </c>
      <c r="L295" s="47"/>
      <c r="M295" s="214" t="s">
        <v>19</v>
      </c>
      <c r="N295" s="215" t="s">
        <v>40</v>
      </c>
      <c r="O295" s="87"/>
      <c r="P295" s="216">
        <f>O295*H295</f>
        <v>0</v>
      </c>
      <c r="Q295" s="216">
        <v>0</v>
      </c>
      <c r="R295" s="216">
        <f>Q295*H295</f>
        <v>0</v>
      </c>
      <c r="S295" s="216">
        <v>0</v>
      </c>
      <c r="T295" s="217">
        <f>S295*H295</f>
        <v>0</v>
      </c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R295" s="218" t="s">
        <v>166</v>
      </c>
      <c r="AT295" s="218" t="s">
        <v>161</v>
      </c>
      <c r="AU295" s="218" t="s">
        <v>77</v>
      </c>
      <c r="AY295" s="20" t="s">
        <v>159</v>
      </c>
      <c r="BE295" s="219">
        <f>IF(N295="základní",J295,0)</f>
        <v>0</v>
      </c>
      <c r="BF295" s="219">
        <f>IF(N295="snížená",J295,0)</f>
        <v>0</v>
      </c>
      <c r="BG295" s="219">
        <f>IF(N295="zákl. přenesená",J295,0)</f>
        <v>0</v>
      </c>
      <c r="BH295" s="219">
        <f>IF(N295="sníž. přenesená",J295,0)</f>
        <v>0</v>
      </c>
      <c r="BI295" s="219">
        <f>IF(N295="nulová",J295,0)</f>
        <v>0</v>
      </c>
      <c r="BJ295" s="20" t="s">
        <v>77</v>
      </c>
      <c r="BK295" s="219">
        <f>ROUND(I295*H295,2)</f>
        <v>0</v>
      </c>
      <c r="BL295" s="20" t="s">
        <v>166</v>
      </c>
      <c r="BM295" s="218" t="s">
        <v>2439</v>
      </c>
    </row>
    <row r="296" s="2" customFormat="1" ht="16.5" customHeight="1">
      <c r="A296" s="41"/>
      <c r="B296" s="42"/>
      <c r="C296" s="207" t="s">
        <v>1414</v>
      </c>
      <c r="D296" s="207" t="s">
        <v>161</v>
      </c>
      <c r="E296" s="208" t="s">
        <v>1451</v>
      </c>
      <c r="F296" s="209" t="s">
        <v>3637</v>
      </c>
      <c r="G296" s="210" t="s">
        <v>251</v>
      </c>
      <c r="H296" s="211">
        <v>1</v>
      </c>
      <c r="I296" s="212"/>
      <c r="J296" s="213">
        <f>ROUND(I296*H296,2)</f>
        <v>0</v>
      </c>
      <c r="K296" s="209" t="s">
        <v>19</v>
      </c>
      <c r="L296" s="47"/>
      <c r="M296" s="214" t="s">
        <v>19</v>
      </c>
      <c r="N296" s="215" t="s">
        <v>40</v>
      </c>
      <c r="O296" s="87"/>
      <c r="P296" s="216">
        <f>O296*H296</f>
        <v>0</v>
      </c>
      <c r="Q296" s="216">
        <v>0</v>
      </c>
      <c r="R296" s="216">
        <f>Q296*H296</f>
        <v>0</v>
      </c>
      <c r="S296" s="216">
        <v>0</v>
      </c>
      <c r="T296" s="217">
        <f>S296*H296</f>
        <v>0</v>
      </c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R296" s="218" t="s">
        <v>166</v>
      </c>
      <c r="AT296" s="218" t="s">
        <v>161</v>
      </c>
      <c r="AU296" s="218" t="s">
        <v>77</v>
      </c>
      <c r="AY296" s="20" t="s">
        <v>159</v>
      </c>
      <c r="BE296" s="219">
        <f>IF(N296="základní",J296,0)</f>
        <v>0</v>
      </c>
      <c r="BF296" s="219">
        <f>IF(N296="snížená",J296,0)</f>
        <v>0</v>
      </c>
      <c r="BG296" s="219">
        <f>IF(N296="zákl. přenesená",J296,0)</f>
        <v>0</v>
      </c>
      <c r="BH296" s="219">
        <f>IF(N296="sníž. přenesená",J296,0)</f>
        <v>0</v>
      </c>
      <c r="BI296" s="219">
        <f>IF(N296="nulová",J296,0)</f>
        <v>0</v>
      </c>
      <c r="BJ296" s="20" t="s">
        <v>77</v>
      </c>
      <c r="BK296" s="219">
        <f>ROUND(I296*H296,2)</f>
        <v>0</v>
      </c>
      <c r="BL296" s="20" t="s">
        <v>166</v>
      </c>
      <c r="BM296" s="218" t="s">
        <v>2456</v>
      </c>
    </row>
    <row r="297" s="2" customFormat="1" ht="24.15" customHeight="1">
      <c r="A297" s="41"/>
      <c r="B297" s="42"/>
      <c r="C297" s="207" t="s">
        <v>1420</v>
      </c>
      <c r="D297" s="207" t="s">
        <v>161</v>
      </c>
      <c r="E297" s="208" t="s">
        <v>1457</v>
      </c>
      <c r="F297" s="209" t="s">
        <v>3649</v>
      </c>
      <c r="G297" s="210" t="s">
        <v>2926</v>
      </c>
      <c r="H297" s="211">
        <v>8</v>
      </c>
      <c r="I297" s="212"/>
      <c r="J297" s="213">
        <f>ROUND(I297*H297,2)</f>
        <v>0</v>
      </c>
      <c r="K297" s="209" t="s">
        <v>19</v>
      </c>
      <c r="L297" s="47"/>
      <c r="M297" s="214" t="s">
        <v>19</v>
      </c>
      <c r="N297" s="215" t="s">
        <v>40</v>
      </c>
      <c r="O297" s="87"/>
      <c r="P297" s="216">
        <f>O297*H297</f>
        <v>0</v>
      </c>
      <c r="Q297" s="216">
        <v>0</v>
      </c>
      <c r="R297" s="216">
        <f>Q297*H297</f>
        <v>0</v>
      </c>
      <c r="S297" s="216">
        <v>0</v>
      </c>
      <c r="T297" s="217">
        <f>S297*H297</f>
        <v>0</v>
      </c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R297" s="218" t="s">
        <v>166</v>
      </c>
      <c r="AT297" s="218" t="s">
        <v>161</v>
      </c>
      <c r="AU297" s="218" t="s">
        <v>77</v>
      </c>
      <c r="AY297" s="20" t="s">
        <v>159</v>
      </c>
      <c r="BE297" s="219">
        <f>IF(N297="základní",J297,0)</f>
        <v>0</v>
      </c>
      <c r="BF297" s="219">
        <f>IF(N297="snížená",J297,0)</f>
        <v>0</v>
      </c>
      <c r="BG297" s="219">
        <f>IF(N297="zákl. přenesená",J297,0)</f>
        <v>0</v>
      </c>
      <c r="BH297" s="219">
        <f>IF(N297="sníž. přenesená",J297,0)</f>
        <v>0</v>
      </c>
      <c r="BI297" s="219">
        <f>IF(N297="nulová",J297,0)</f>
        <v>0</v>
      </c>
      <c r="BJ297" s="20" t="s">
        <v>77</v>
      </c>
      <c r="BK297" s="219">
        <f>ROUND(I297*H297,2)</f>
        <v>0</v>
      </c>
      <c r="BL297" s="20" t="s">
        <v>166</v>
      </c>
      <c r="BM297" s="218" t="s">
        <v>3251</v>
      </c>
    </row>
    <row r="298" s="2" customFormat="1" ht="44.25" customHeight="1">
      <c r="A298" s="41"/>
      <c r="B298" s="42"/>
      <c r="C298" s="207" t="s">
        <v>1424</v>
      </c>
      <c r="D298" s="207" t="s">
        <v>161</v>
      </c>
      <c r="E298" s="208" t="s">
        <v>1460</v>
      </c>
      <c r="F298" s="209" t="s">
        <v>3650</v>
      </c>
      <c r="G298" s="210" t="s">
        <v>2246</v>
      </c>
      <c r="H298" s="211">
        <v>5</v>
      </c>
      <c r="I298" s="212"/>
      <c r="J298" s="213">
        <f>ROUND(I298*H298,2)</f>
        <v>0</v>
      </c>
      <c r="K298" s="209" t="s">
        <v>19</v>
      </c>
      <c r="L298" s="47"/>
      <c r="M298" s="214" t="s">
        <v>19</v>
      </c>
      <c r="N298" s="215" t="s">
        <v>40</v>
      </c>
      <c r="O298" s="87"/>
      <c r="P298" s="216">
        <f>O298*H298</f>
        <v>0</v>
      </c>
      <c r="Q298" s="216">
        <v>0</v>
      </c>
      <c r="R298" s="216">
        <f>Q298*H298</f>
        <v>0</v>
      </c>
      <c r="S298" s="216">
        <v>0</v>
      </c>
      <c r="T298" s="217">
        <f>S298*H298</f>
        <v>0</v>
      </c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R298" s="218" t="s">
        <v>166</v>
      </c>
      <c r="AT298" s="218" t="s">
        <v>161</v>
      </c>
      <c r="AU298" s="218" t="s">
        <v>77</v>
      </c>
      <c r="AY298" s="20" t="s">
        <v>159</v>
      </c>
      <c r="BE298" s="219">
        <f>IF(N298="základní",J298,0)</f>
        <v>0</v>
      </c>
      <c r="BF298" s="219">
        <f>IF(N298="snížená",J298,0)</f>
        <v>0</v>
      </c>
      <c r="BG298" s="219">
        <f>IF(N298="zákl. přenesená",J298,0)</f>
        <v>0</v>
      </c>
      <c r="BH298" s="219">
        <f>IF(N298="sníž. přenesená",J298,0)</f>
        <v>0</v>
      </c>
      <c r="BI298" s="219">
        <f>IF(N298="nulová",J298,0)</f>
        <v>0</v>
      </c>
      <c r="BJ298" s="20" t="s">
        <v>77</v>
      </c>
      <c r="BK298" s="219">
        <f>ROUND(I298*H298,2)</f>
        <v>0</v>
      </c>
      <c r="BL298" s="20" t="s">
        <v>166</v>
      </c>
      <c r="BM298" s="218" t="s">
        <v>3253</v>
      </c>
    </row>
    <row r="299" s="12" customFormat="1" ht="25.92" customHeight="1">
      <c r="A299" s="12"/>
      <c r="B299" s="191"/>
      <c r="C299" s="192"/>
      <c r="D299" s="193" t="s">
        <v>68</v>
      </c>
      <c r="E299" s="194" t="s">
        <v>3651</v>
      </c>
      <c r="F299" s="194" t="s">
        <v>3652</v>
      </c>
      <c r="G299" s="192"/>
      <c r="H299" s="192"/>
      <c r="I299" s="195"/>
      <c r="J299" s="196">
        <f>BK299</f>
        <v>0</v>
      </c>
      <c r="K299" s="192"/>
      <c r="L299" s="197"/>
      <c r="M299" s="198"/>
      <c r="N299" s="199"/>
      <c r="O299" s="199"/>
      <c r="P299" s="200">
        <f>SUM(P300:P324)</f>
        <v>0</v>
      </c>
      <c r="Q299" s="199"/>
      <c r="R299" s="200">
        <f>SUM(R300:R324)</f>
        <v>0</v>
      </c>
      <c r="S299" s="199"/>
      <c r="T299" s="201">
        <f>SUM(T300:T324)</f>
        <v>0</v>
      </c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R299" s="202" t="s">
        <v>77</v>
      </c>
      <c r="AT299" s="203" t="s">
        <v>68</v>
      </c>
      <c r="AU299" s="203" t="s">
        <v>69</v>
      </c>
      <c r="AY299" s="202" t="s">
        <v>159</v>
      </c>
      <c r="BK299" s="204">
        <f>SUM(BK300:BK324)</f>
        <v>0</v>
      </c>
    </row>
    <row r="300" s="2" customFormat="1" ht="37.8" customHeight="1">
      <c r="A300" s="41"/>
      <c r="B300" s="42"/>
      <c r="C300" s="207" t="s">
        <v>1430</v>
      </c>
      <c r="D300" s="207" t="s">
        <v>161</v>
      </c>
      <c r="E300" s="208" t="s">
        <v>1464</v>
      </c>
      <c r="F300" s="209" t="s">
        <v>3636</v>
      </c>
      <c r="G300" s="210" t="s">
        <v>2992</v>
      </c>
      <c r="H300" s="211">
        <v>1</v>
      </c>
      <c r="I300" s="212"/>
      <c r="J300" s="213">
        <f>ROUND(I300*H300,2)</f>
        <v>0</v>
      </c>
      <c r="K300" s="209" t="s">
        <v>19</v>
      </c>
      <c r="L300" s="47"/>
      <c r="M300" s="214" t="s">
        <v>19</v>
      </c>
      <c r="N300" s="215" t="s">
        <v>40</v>
      </c>
      <c r="O300" s="87"/>
      <c r="P300" s="216">
        <f>O300*H300</f>
        <v>0</v>
      </c>
      <c r="Q300" s="216">
        <v>0</v>
      </c>
      <c r="R300" s="216">
        <f>Q300*H300</f>
        <v>0</v>
      </c>
      <c r="S300" s="216">
        <v>0</v>
      </c>
      <c r="T300" s="217">
        <f>S300*H300</f>
        <v>0</v>
      </c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R300" s="218" t="s">
        <v>166</v>
      </c>
      <c r="AT300" s="218" t="s">
        <v>161</v>
      </c>
      <c r="AU300" s="218" t="s">
        <v>77</v>
      </c>
      <c r="AY300" s="20" t="s">
        <v>159</v>
      </c>
      <c r="BE300" s="219">
        <f>IF(N300="základní",J300,0)</f>
        <v>0</v>
      </c>
      <c r="BF300" s="219">
        <f>IF(N300="snížená",J300,0)</f>
        <v>0</v>
      </c>
      <c r="BG300" s="219">
        <f>IF(N300="zákl. přenesená",J300,0)</f>
        <v>0</v>
      </c>
      <c r="BH300" s="219">
        <f>IF(N300="sníž. přenesená",J300,0)</f>
        <v>0</v>
      </c>
      <c r="BI300" s="219">
        <f>IF(N300="nulová",J300,0)</f>
        <v>0</v>
      </c>
      <c r="BJ300" s="20" t="s">
        <v>77</v>
      </c>
      <c r="BK300" s="219">
        <f>ROUND(I300*H300,2)</f>
        <v>0</v>
      </c>
      <c r="BL300" s="20" t="s">
        <v>166</v>
      </c>
      <c r="BM300" s="218" t="s">
        <v>3255</v>
      </c>
    </row>
    <row r="301" s="2" customFormat="1" ht="16.5" customHeight="1">
      <c r="A301" s="41"/>
      <c r="B301" s="42"/>
      <c r="C301" s="207" t="s">
        <v>1434</v>
      </c>
      <c r="D301" s="207" t="s">
        <v>161</v>
      </c>
      <c r="E301" s="208" t="s">
        <v>1471</v>
      </c>
      <c r="F301" s="209" t="s">
        <v>3637</v>
      </c>
      <c r="G301" s="210" t="s">
        <v>2992</v>
      </c>
      <c r="H301" s="211">
        <v>1</v>
      </c>
      <c r="I301" s="212"/>
      <c r="J301" s="213">
        <f>ROUND(I301*H301,2)</f>
        <v>0</v>
      </c>
      <c r="K301" s="209" t="s">
        <v>19</v>
      </c>
      <c r="L301" s="47"/>
      <c r="M301" s="214" t="s">
        <v>19</v>
      </c>
      <c r="N301" s="215" t="s">
        <v>40</v>
      </c>
      <c r="O301" s="87"/>
      <c r="P301" s="216">
        <f>O301*H301</f>
        <v>0</v>
      </c>
      <c r="Q301" s="216">
        <v>0</v>
      </c>
      <c r="R301" s="216">
        <f>Q301*H301</f>
        <v>0</v>
      </c>
      <c r="S301" s="216">
        <v>0</v>
      </c>
      <c r="T301" s="217">
        <f>S301*H301</f>
        <v>0</v>
      </c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R301" s="218" t="s">
        <v>166</v>
      </c>
      <c r="AT301" s="218" t="s">
        <v>161</v>
      </c>
      <c r="AU301" s="218" t="s">
        <v>77</v>
      </c>
      <c r="AY301" s="20" t="s">
        <v>159</v>
      </c>
      <c r="BE301" s="219">
        <f>IF(N301="základní",J301,0)</f>
        <v>0</v>
      </c>
      <c r="BF301" s="219">
        <f>IF(N301="snížená",J301,0)</f>
        <v>0</v>
      </c>
      <c r="BG301" s="219">
        <f>IF(N301="zákl. přenesená",J301,0)</f>
        <v>0</v>
      </c>
      <c r="BH301" s="219">
        <f>IF(N301="sníž. přenesená",J301,0)</f>
        <v>0</v>
      </c>
      <c r="BI301" s="219">
        <f>IF(N301="nulová",J301,0)</f>
        <v>0</v>
      </c>
      <c r="BJ301" s="20" t="s">
        <v>77</v>
      </c>
      <c r="BK301" s="219">
        <f>ROUND(I301*H301,2)</f>
        <v>0</v>
      </c>
      <c r="BL301" s="20" t="s">
        <v>166</v>
      </c>
      <c r="BM301" s="218" t="s">
        <v>3257</v>
      </c>
    </row>
    <row r="302" s="2" customFormat="1" ht="37.8" customHeight="1">
      <c r="A302" s="41"/>
      <c r="B302" s="42"/>
      <c r="C302" s="207" t="s">
        <v>1439</v>
      </c>
      <c r="D302" s="207" t="s">
        <v>161</v>
      </c>
      <c r="E302" s="208" t="s">
        <v>1477</v>
      </c>
      <c r="F302" s="209" t="s">
        <v>3638</v>
      </c>
      <c r="G302" s="210" t="s">
        <v>2992</v>
      </c>
      <c r="H302" s="211">
        <v>1</v>
      </c>
      <c r="I302" s="212"/>
      <c r="J302" s="213">
        <f>ROUND(I302*H302,2)</f>
        <v>0</v>
      </c>
      <c r="K302" s="209" t="s">
        <v>19</v>
      </c>
      <c r="L302" s="47"/>
      <c r="M302" s="214" t="s">
        <v>19</v>
      </c>
      <c r="N302" s="215" t="s">
        <v>40</v>
      </c>
      <c r="O302" s="87"/>
      <c r="P302" s="216">
        <f>O302*H302</f>
        <v>0</v>
      </c>
      <c r="Q302" s="216">
        <v>0</v>
      </c>
      <c r="R302" s="216">
        <f>Q302*H302</f>
        <v>0</v>
      </c>
      <c r="S302" s="216">
        <v>0</v>
      </c>
      <c r="T302" s="217">
        <f>S302*H302</f>
        <v>0</v>
      </c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R302" s="218" t="s">
        <v>166</v>
      </c>
      <c r="AT302" s="218" t="s">
        <v>161</v>
      </c>
      <c r="AU302" s="218" t="s">
        <v>77</v>
      </c>
      <c r="AY302" s="20" t="s">
        <v>159</v>
      </c>
      <c r="BE302" s="219">
        <f>IF(N302="základní",J302,0)</f>
        <v>0</v>
      </c>
      <c r="BF302" s="219">
        <f>IF(N302="snížená",J302,0)</f>
        <v>0</v>
      </c>
      <c r="BG302" s="219">
        <f>IF(N302="zákl. přenesená",J302,0)</f>
        <v>0</v>
      </c>
      <c r="BH302" s="219">
        <f>IF(N302="sníž. přenesená",J302,0)</f>
        <v>0</v>
      </c>
      <c r="BI302" s="219">
        <f>IF(N302="nulová",J302,0)</f>
        <v>0</v>
      </c>
      <c r="BJ302" s="20" t="s">
        <v>77</v>
      </c>
      <c r="BK302" s="219">
        <f>ROUND(I302*H302,2)</f>
        <v>0</v>
      </c>
      <c r="BL302" s="20" t="s">
        <v>166</v>
      </c>
      <c r="BM302" s="218" t="s">
        <v>3259</v>
      </c>
    </row>
    <row r="303" s="2" customFormat="1" ht="16.5" customHeight="1">
      <c r="A303" s="41"/>
      <c r="B303" s="42"/>
      <c r="C303" s="207" t="s">
        <v>1446</v>
      </c>
      <c r="D303" s="207" t="s">
        <v>161</v>
      </c>
      <c r="E303" s="208" t="s">
        <v>344</v>
      </c>
      <c r="F303" s="209" t="s">
        <v>3637</v>
      </c>
      <c r="G303" s="210" t="s">
        <v>2992</v>
      </c>
      <c r="H303" s="211">
        <v>1</v>
      </c>
      <c r="I303" s="212"/>
      <c r="J303" s="213">
        <f>ROUND(I303*H303,2)</f>
        <v>0</v>
      </c>
      <c r="K303" s="209" t="s">
        <v>19</v>
      </c>
      <c r="L303" s="47"/>
      <c r="M303" s="214" t="s">
        <v>19</v>
      </c>
      <c r="N303" s="215" t="s">
        <v>40</v>
      </c>
      <c r="O303" s="87"/>
      <c r="P303" s="216">
        <f>O303*H303</f>
        <v>0</v>
      </c>
      <c r="Q303" s="216">
        <v>0</v>
      </c>
      <c r="R303" s="216">
        <f>Q303*H303</f>
        <v>0</v>
      </c>
      <c r="S303" s="216">
        <v>0</v>
      </c>
      <c r="T303" s="217">
        <f>S303*H303</f>
        <v>0</v>
      </c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R303" s="218" t="s">
        <v>166</v>
      </c>
      <c r="AT303" s="218" t="s">
        <v>161</v>
      </c>
      <c r="AU303" s="218" t="s">
        <v>77</v>
      </c>
      <c r="AY303" s="20" t="s">
        <v>159</v>
      </c>
      <c r="BE303" s="219">
        <f>IF(N303="základní",J303,0)</f>
        <v>0</v>
      </c>
      <c r="BF303" s="219">
        <f>IF(N303="snížená",J303,0)</f>
        <v>0</v>
      </c>
      <c r="BG303" s="219">
        <f>IF(N303="zákl. přenesená",J303,0)</f>
        <v>0</v>
      </c>
      <c r="BH303" s="219">
        <f>IF(N303="sníž. přenesená",J303,0)</f>
        <v>0</v>
      </c>
      <c r="BI303" s="219">
        <f>IF(N303="nulová",J303,0)</f>
        <v>0</v>
      </c>
      <c r="BJ303" s="20" t="s">
        <v>77</v>
      </c>
      <c r="BK303" s="219">
        <f>ROUND(I303*H303,2)</f>
        <v>0</v>
      </c>
      <c r="BL303" s="20" t="s">
        <v>166</v>
      </c>
      <c r="BM303" s="218" t="s">
        <v>3262</v>
      </c>
    </row>
    <row r="304" s="2" customFormat="1" ht="16.5" customHeight="1">
      <c r="A304" s="41"/>
      <c r="B304" s="42"/>
      <c r="C304" s="207" t="s">
        <v>1451</v>
      </c>
      <c r="D304" s="207" t="s">
        <v>161</v>
      </c>
      <c r="E304" s="208" t="s">
        <v>419</v>
      </c>
      <c r="F304" s="209" t="s">
        <v>3639</v>
      </c>
      <c r="G304" s="210" t="s">
        <v>2992</v>
      </c>
      <c r="H304" s="211">
        <v>1</v>
      </c>
      <c r="I304" s="212"/>
      <c r="J304" s="213">
        <f>ROUND(I304*H304,2)</f>
        <v>0</v>
      </c>
      <c r="K304" s="209" t="s">
        <v>19</v>
      </c>
      <c r="L304" s="47"/>
      <c r="M304" s="214" t="s">
        <v>19</v>
      </c>
      <c r="N304" s="215" t="s">
        <v>40</v>
      </c>
      <c r="O304" s="87"/>
      <c r="P304" s="216">
        <f>O304*H304</f>
        <v>0</v>
      </c>
      <c r="Q304" s="216">
        <v>0</v>
      </c>
      <c r="R304" s="216">
        <f>Q304*H304</f>
        <v>0</v>
      </c>
      <c r="S304" s="216">
        <v>0</v>
      </c>
      <c r="T304" s="217">
        <f>S304*H304</f>
        <v>0</v>
      </c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R304" s="218" t="s">
        <v>166</v>
      </c>
      <c r="AT304" s="218" t="s">
        <v>161</v>
      </c>
      <c r="AU304" s="218" t="s">
        <v>77</v>
      </c>
      <c r="AY304" s="20" t="s">
        <v>159</v>
      </c>
      <c r="BE304" s="219">
        <f>IF(N304="základní",J304,0)</f>
        <v>0</v>
      </c>
      <c r="BF304" s="219">
        <f>IF(N304="snížená",J304,0)</f>
        <v>0</v>
      </c>
      <c r="BG304" s="219">
        <f>IF(N304="zákl. přenesená",J304,0)</f>
        <v>0</v>
      </c>
      <c r="BH304" s="219">
        <f>IF(N304="sníž. přenesená",J304,0)</f>
        <v>0</v>
      </c>
      <c r="BI304" s="219">
        <f>IF(N304="nulová",J304,0)</f>
        <v>0</v>
      </c>
      <c r="BJ304" s="20" t="s">
        <v>77</v>
      </c>
      <c r="BK304" s="219">
        <f>ROUND(I304*H304,2)</f>
        <v>0</v>
      </c>
      <c r="BL304" s="20" t="s">
        <v>166</v>
      </c>
      <c r="BM304" s="218" t="s">
        <v>3265</v>
      </c>
    </row>
    <row r="305" s="2" customFormat="1" ht="16.5" customHeight="1">
      <c r="A305" s="41"/>
      <c r="B305" s="42"/>
      <c r="C305" s="207" t="s">
        <v>1457</v>
      </c>
      <c r="D305" s="207" t="s">
        <v>161</v>
      </c>
      <c r="E305" s="208" t="s">
        <v>1492</v>
      </c>
      <c r="F305" s="209" t="s">
        <v>3637</v>
      </c>
      <c r="G305" s="210" t="s">
        <v>2992</v>
      </c>
      <c r="H305" s="211">
        <v>1</v>
      </c>
      <c r="I305" s="212"/>
      <c r="J305" s="213">
        <f>ROUND(I305*H305,2)</f>
        <v>0</v>
      </c>
      <c r="K305" s="209" t="s">
        <v>19</v>
      </c>
      <c r="L305" s="47"/>
      <c r="M305" s="214" t="s">
        <v>19</v>
      </c>
      <c r="N305" s="215" t="s">
        <v>40</v>
      </c>
      <c r="O305" s="87"/>
      <c r="P305" s="216">
        <f>O305*H305</f>
        <v>0</v>
      </c>
      <c r="Q305" s="216">
        <v>0</v>
      </c>
      <c r="R305" s="216">
        <f>Q305*H305</f>
        <v>0</v>
      </c>
      <c r="S305" s="216">
        <v>0</v>
      </c>
      <c r="T305" s="217">
        <f>S305*H305</f>
        <v>0</v>
      </c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R305" s="218" t="s">
        <v>166</v>
      </c>
      <c r="AT305" s="218" t="s">
        <v>161</v>
      </c>
      <c r="AU305" s="218" t="s">
        <v>77</v>
      </c>
      <c r="AY305" s="20" t="s">
        <v>159</v>
      </c>
      <c r="BE305" s="219">
        <f>IF(N305="základní",J305,0)</f>
        <v>0</v>
      </c>
      <c r="BF305" s="219">
        <f>IF(N305="snížená",J305,0)</f>
        <v>0</v>
      </c>
      <c r="BG305" s="219">
        <f>IF(N305="zákl. přenesená",J305,0)</f>
        <v>0</v>
      </c>
      <c r="BH305" s="219">
        <f>IF(N305="sníž. přenesená",J305,0)</f>
        <v>0</v>
      </c>
      <c r="BI305" s="219">
        <f>IF(N305="nulová",J305,0)</f>
        <v>0</v>
      </c>
      <c r="BJ305" s="20" t="s">
        <v>77</v>
      </c>
      <c r="BK305" s="219">
        <f>ROUND(I305*H305,2)</f>
        <v>0</v>
      </c>
      <c r="BL305" s="20" t="s">
        <v>166</v>
      </c>
      <c r="BM305" s="218" t="s">
        <v>3267</v>
      </c>
    </row>
    <row r="306" s="2" customFormat="1" ht="16.5" customHeight="1">
      <c r="A306" s="41"/>
      <c r="B306" s="42"/>
      <c r="C306" s="207" t="s">
        <v>1460</v>
      </c>
      <c r="D306" s="207" t="s">
        <v>161</v>
      </c>
      <c r="E306" s="208" t="s">
        <v>1497</v>
      </c>
      <c r="F306" s="209" t="s">
        <v>3640</v>
      </c>
      <c r="G306" s="210" t="s">
        <v>2992</v>
      </c>
      <c r="H306" s="211">
        <v>1</v>
      </c>
      <c r="I306" s="212"/>
      <c r="J306" s="213">
        <f>ROUND(I306*H306,2)</f>
        <v>0</v>
      </c>
      <c r="K306" s="209" t="s">
        <v>19</v>
      </c>
      <c r="L306" s="47"/>
      <c r="M306" s="214" t="s">
        <v>19</v>
      </c>
      <c r="N306" s="215" t="s">
        <v>40</v>
      </c>
      <c r="O306" s="87"/>
      <c r="P306" s="216">
        <f>O306*H306</f>
        <v>0</v>
      </c>
      <c r="Q306" s="216">
        <v>0</v>
      </c>
      <c r="R306" s="216">
        <f>Q306*H306</f>
        <v>0</v>
      </c>
      <c r="S306" s="216">
        <v>0</v>
      </c>
      <c r="T306" s="217">
        <f>S306*H306</f>
        <v>0</v>
      </c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R306" s="218" t="s">
        <v>166</v>
      </c>
      <c r="AT306" s="218" t="s">
        <v>161</v>
      </c>
      <c r="AU306" s="218" t="s">
        <v>77</v>
      </c>
      <c r="AY306" s="20" t="s">
        <v>159</v>
      </c>
      <c r="BE306" s="219">
        <f>IF(N306="základní",J306,0)</f>
        <v>0</v>
      </c>
      <c r="BF306" s="219">
        <f>IF(N306="snížená",J306,0)</f>
        <v>0</v>
      </c>
      <c r="BG306" s="219">
        <f>IF(N306="zákl. přenesená",J306,0)</f>
        <v>0</v>
      </c>
      <c r="BH306" s="219">
        <f>IF(N306="sníž. přenesená",J306,0)</f>
        <v>0</v>
      </c>
      <c r="BI306" s="219">
        <f>IF(N306="nulová",J306,0)</f>
        <v>0</v>
      </c>
      <c r="BJ306" s="20" t="s">
        <v>77</v>
      </c>
      <c r="BK306" s="219">
        <f>ROUND(I306*H306,2)</f>
        <v>0</v>
      </c>
      <c r="BL306" s="20" t="s">
        <v>166</v>
      </c>
      <c r="BM306" s="218" t="s">
        <v>3269</v>
      </c>
    </row>
    <row r="307" s="2" customFormat="1" ht="16.5" customHeight="1">
      <c r="A307" s="41"/>
      <c r="B307" s="42"/>
      <c r="C307" s="207" t="s">
        <v>1464</v>
      </c>
      <c r="D307" s="207" t="s">
        <v>161</v>
      </c>
      <c r="E307" s="208" t="s">
        <v>1505</v>
      </c>
      <c r="F307" s="209" t="s">
        <v>3637</v>
      </c>
      <c r="G307" s="210" t="s">
        <v>2992</v>
      </c>
      <c r="H307" s="211">
        <v>1</v>
      </c>
      <c r="I307" s="212"/>
      <c r="J307" s="213">
        <f>ROUND(I307*H307,2)</f>
        <v>0</v>
      </c>
      <c r="K307" s="209" t="s">
        <v>19</v>
      </c>
      <c r="L307" s="47"/>
      <c r="M307" s="214" t="s">
        <v>19</v>
      </c>
      <c r="N307" s="215" t="s">
        <v>40</v>
      </c>
      <c r="O307" s="87"/>
      <c r="P307" s="216">
        <f>O307*H307</f>
        <v>0</v>
      </c>
      <c r="Q307" s="216">
        <v>0</v>
      </c>
      <c r="R307" s="216">
        <f>Q307*H307</f>
        <v>0</v>
      </c>
      <c r="S307" s="216">
        <v>0</v>
      </c>
      <c r="T307" s="217">
        <f>S307*H307</f>
        <v>0</v>
      </c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R307" s="218" t="s">
        <v>166</v>
      </c>
      <c r="AT307" s="218" t="s">
        <v>161</v>
      </c>
      <c r="AU307" s="218" t="s">
        <v>77</v>
      </c>
      <c r="AY307" s="20" t="s">
        <v>159</v>
      </c>
      <c r="BE307" s="219">
        <f>IF(N307="základní",J307,0)</f>
        <v>0</v>
      </c>
      <c r="BF307" s="219">
        <f>IF(N307="snížená",J307,0)</f>
        <v>0</v>
      </c>
      <c r="BG307" s="219">
        <f>IF(N307="zákl. přenesená",J307,0)</f>
        <v>0</v>
      </c>
      <c r="BH307" s="219">
        <f>IF(N307="sníž. přenesená",J307,0)</f>
        <v>0</v>
      </c>
      <c r="BI307" s="219">
        <f>IF(N307="nulová",J307,0)</f>
        <v>0</v>
      </c>
      <c r="BJ307" s="20" t="s">
        <v>77</v>
      </c>
      <c r="BK307" s="219">
        <f>ROUND(I307*H307,2)</f>
        <v>0</v>
      </c>
      <c r="BL307" s="20" t="s">
        <v>166</v>
      </c>
      <c r="BM307" s="218" t="s">
        <v>3271</v>
      </c>
    </row>
    <row r="308" s="2" customFormat="1" ht="16.5" customHeight="1">
      <c r="A308" s="41"/>
      <c r="B308" s="42"/>
      <c r="C308" s="207" t="s">
        <v>1471</v>
      </c>
      <c r="D308" s="207" t="s">
        <v>161</v>
      </c>
      <c r="E308" s="208" t="s">
        <v>1511</v>
      </c>
      <c r="F308" s="209" t="s">
        <v>3641</v>
      </c>
      <c r="G308" s="210" t="s">
        <v>2992</v>
      </c>
      <c r="H308" s="211">
        <v>1</v>
      </c>
      <c r="I308" s="212"/>
      <c r="J308" s="213">
        <f>ROUND(I308*H308,2)</f>
        <v>0</v>
      </c>
      <c r="K308" s="209" t="s">
        <v>19</v>
      </c>
      <c r="L308" s="47"/>
      <c r="M308" s="214" t="s">
        <v>19</v>
      </c>
      <c r="N308" s="215" t="s">
        <v>40</v>
      </c>
      <c r="O308" s="87"/>
      <c r="P308" s="216">
        <f>O308*H308</f>
        <v>0</v>
      </c>
      <c r="Q308" s="216">
        <v>0</v>
      </c>
      <c r="R308" s="216">
        <f>Q308*H308</f>
        <v>0</v>
      </c>
      <c r="S308" s="216">
        <v>0</v>
      </c>
      <c r="T308" s="217">
        <f>S308*H308</f>
        <v>0</v>
      </c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R308" s="218" t="s">
        <v>166</v>
      </c>
      <c r="AT308" s="218" t="s">
        <v>161</v>
      </c>
      <c r="AU308" s="218" t="s">
        <v>77</v>
      </c>
      <c r="AY308" s="20" t="s">
        <v>159</v>
      </c>
      <c r="BE308" s="219">
        <f>IF(N308="základní",J308,0)</f>
        <v>0</v>
      </c>
      <c r="BF308" s="219">
        <f>IF(N308="snížená",J308,0)</f>
        <v>0</v>
      </c>
      <c r="BG308" s="219">
        <f>IF(N308="zákl. přenesená",J308,0)</f>
        <v>0</v>
      </c>
      <c r="BH308" s="219">
        <f>IF(N308="sníž. přenesená",J308,0)</f>
        <v>0</v>
      </c>
      <c r="BI308" s="219">
        <f>IF(N308="nulová",J308,0)</f>
        <v>0</v>
      </c>
      <c r="BJ308" s="20" t="s">
        <v>77</v>
      </c>
      <c r="BK308" s="219">
        <f>ROUND(I308*H308,2)</f>
        <v>0</v>
      </c>
      <c r="BL308" s="20" t="s">
        <v>166</v>
      </c>
      <c r="BM308" s="218" t="s">
        <v>3273</v>
      </c>
    </row>
    <row r="309" s="2" customFormat="1" ht="16.5" customHeight="1">
      <c r="A309" s="41"/>
      <c r="B309" s="42"/>
      <c r="C309" s="207" t="s">
        <v>1477</v>
      </c>
      <c r="D309" s="207" t="s">
        <v>161</v>
      </c>
      <c r="E309" s="208" t="s">
        <v>1519</v>
      </c>
      <c r="F309" s="209" t="s">
        <v>3637</v>
      </c>
      <c r="G309" s="210" t="s">
        <v>2992</v>
      </c>
      <c r="H309" s="211">
        <v>1</v>
      </c>
      <c r="I309" s="212"/>
      <c r="J309" s="213">
        <f>ROUND(I309*H309,2)</f>
        <v>0</v>
      </c>
      <c r="K309" s="209" t="s">
        <v>19</v>
      </c>
      <c r="L309" s="47"/>
      <c r="M309" s="214" t="s">
        <v>19</v>
      </c>
      <c r="N309" s="215" t="s">
        <v>40</v>
      </c>
      <c r="O309" s="87"/>
      <c r="P309" s="216">
        <f>O309*H309</f>
        <v>0</v>
      </c>
      <c r="Q309" s="216">
        <v>0</v>
      </c>
      <c r="R309" s="216">
        <f>Q309*H309</f>
        <v>0</v>
      </c>
      <c r="S309" s="216">
        <v>0</v>
      </c>
      <c r="T309" s="217">
        <f>S309*H309</f>
        <v>0</v>
      </c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R309" s="218" t="s">
        <v>166</v>
      </c>
      <c r="AT309" s="218" t="s">
        <v>161</v>
      </c>
      <c r="AU309" s="218" t="s">
        <v>77</v>
      </c>
      <c r="AY309" s="20" t="s">
        <v>159</v>
      </c>
      <c r="BE309" s="219">
        <f>IF(N309="základní",J309,0)</f>
        <v>0</v>
      </c>
      <c r="BF309" s="219">
        <f>IF(N309="snížená",J309,0)</f>
        <v>0</v>
      </c>
      <c r="BG309" s="219">
        <f>IF(N309="zákl. přenesená",J309,0)</f>
        <v>0</v>
      </c>
      <c r="BH309" s="219">
        <f>IF(N309="sníž. přenesená",J309,0)</f>
        <v>0</v>
      </c>
      <c r="BI309" s="219">
        <f>IF(N309="nulová",J309,0)</f>
        <v>0</v>
      </c>
      <c r="BJ309" s="20" t="s">
        <v>77</v>
      </c>
      <c r="BK309" s="219">
        <f>ROUND(I309*H309,2)</f>
        <v>0</v>
      </c>
      <c r="BL309" s="20" t="s">
        <v>166</v>
      </c>
      <c r="BM309" s="218" t="s">
        <v>3275</v>
      </c>
    </row>
    <row r="310" s="2" customFormat="1" ht="16.5" customHeight="1">
      <c r="A310" s="41"/>
      <c r="B310" s="42"/>
      <c r="C310" s="207" t="s">
        <v>344</v>
      </c>
      <c r="D310" s="207" t="s">
        <v>161</v>
      </c>
      <c r="E310" s="208" t="s">
        <v>1530</v>
      </c>
      <c r="F310" s="209" t="s">
        <v>3642</v>
      </c>
      <c r="G310" s="210" t="s">
        <v>2992</v>
      </c>
      <c r="H310" s="211">
        <v>1</v>
      </c>
      <c r="I310" s="212"/>
      <c r="J310" s="213">
        <f>ROUND(I310*H310,2)</f>
        <v>0</v>
      </c>
      <c r="K310" s="209" t="s">
        <v>19</v>
      </c>
      <c r="L310" s="47"/>
      <c r="M310" s="214" t="s">
        <v>19</v>
      </c>
      <c r="N310" s="215" t="s">
        <v>40</v>
      </c>
      <c r="O310" s="87"/>
      <c r="P310" s="216">
        <f>O310*H310</f>
        <v>0</v>
      </c>
      <c r="Q310" s="216">
        <v>0</v>
      </c>
      <c r="R310" s="216">
        <f>Q310*H310</f>
        <v>0</v>
      </c>
      <c r="S310" s="216">
        <v>0</v>
      </c>
      <c r="T310" s="217">
        <f>S310*H310</f>
        <v>0</v>
      </c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R310" s="218" t="s">
        <v>166</v>
      </c>
      <c r="AT310" s="218" t="s">
        <v>161</v>
      </c>
      <c r="AU310" s="218" t="s">
        <v>77</v>
      </c>
      <c r="AY310" s="20" t="s">
        <v>159</v>
      </c>
      <c r="BE310" s="219">
        <f>IF(N310="základní",J310,0)</f>
        <v>0</v>
      </c>
      <c r="BF310" s="219">
        <f>IF(N310="snížená",J310,0)</f>
        <v>0</v>
      </c>
      <c r="BG310" s="219">
        <f>IF(N310="zákl. přenesená",J310,0)</f>
        <v>0</v>
      </c>
      <c r="BH310" s="219">
        <f>IF(N310="sníž. přenesená",J310,0)</f>
        <v>0</v>
      </c>
      <c r="BI310" s="219">
        <f>IF(N310="nulová",J310,0)</f>
        <v>0</v>
      </c>
      <c r="BJ310" s="20" t="s">
        <v>77</v>
      </c>
      <c r="BK310" s="219">
        <f>ROUND(I310*H310,2)</f>
        <v>0</v>
      </c>
      <c r="BL310" s="20" t="s">
        <v>166</v>
      </c>
      <c r="BM310" s="218" t="s">
        <v>3277</v>
      </c>
    </row>
    <row r="311" s="2" customFormat="1" ht="16.5" customHeight="1">
      <c r="A311" s="41"/>
      <c r="B311" s="42"/>
      <c r="C311" s="207" t="s">
        <v>419</v>
      </c>
      <c r="D311" s="207" t="s">
        <v>161</v>
      </c>
      <c r="E311" s="208" t="s">
        <v>1540</v>
      </c>
      <c r="F311" s="209" t="s">
        <v>3637</v>
      </c>
      <c r="G311" s="210" t="s">
        <v>2992</v>
      </c>
      <c r="H311" s="211">
        <v>1</v>
      </c>
      <c r="I311" s="212"/>
      <c r="J311" s="213">
        <f>ROUND(I311*H311,2)</f>
        <v>0</v>
      </c>
      <c r="K311" s="209" t="s">
        <v>19</v>
      </c>
      <c r="L311" s="47"/>
      <c r="M311" s="214" t="s">
        <v>19</v>
      </c>
      <c r="N311" s="215" t="s">
        <v>40</v>
      </c>
      <c r="O311" s="87"/>
      <c r="P311" s="216">
        <f>O311*H311</f>
        <v>0</v>
      </c>
      <c r="Q311" s="216">
        <v>0</v>
      </c>
      <c r="R311" s="216">
        <f>Q311*H311</f>
        <v>0</v>
      </c>
      <c r="S311" s="216">
        <v>0</v>
      </c>
      <c r="T311" s="217">
        <f>S311*H311</f>
        <v>0</v>
      </c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R311" s="218" t="s">
        <v>166</v>
      </c>
      <c r="AT311" s="218" t="s">
        <v>161</v>
      </c>
      <c r="AU311" s="218" t="s">
        <v>77</v>
      </c>
      <c r="AY311" s="20" t="s">
        <v>159</v>
      </c>
      <c r="BE311" s="219">
        <f>IF(N311="základní",J311,0)</f>
        <v>0</v>
      </c>
      <c r="BF311" s="219">
        <f>IF(N311="snížená",J311,0)</f>
        <v>0</v>
      </c>
      <c r="BG311" s="219">
        <f>IF(N311="zákl. přenesená",J311,0)</f>
        <v>0</v>
      </c>
      <c r="BH311" s="219">
        <f>IF(N311="sníž. přenesená",J311,0)</f>
        <v>0</v>
      </c>
      <c r="BI311" s="219">
        <f>IF(N311="nulová",J311,0)</f>
        <v>0</v>
      </c>
      <c r="BJ311" s="20" t="s">
        <v>77</v>
      </c>
      <c r="BK311" s="219">
        <f>ROUND(I311*H311,2)</f>
        <v>0</v>
      </c>
      <c r="BL311" s="20" t="s">
        <v>166</v>
      </c>
      <c r="BM311" s="218" t="s">
        <v>3653</v>
      </c>
    </row>
    <row r="312" s="2" customFormat="1" ht="16.5" customHeight="1">
      <c r="A312" s="41"/>
      <c r="B312" s="42"/>
      <c r="C312" s="207" t="s">
        <v>1492</v>
      </c>
      <c r="D312" s="207" t="s">
        <v>161</v>
      </c>
      <c r="E312" s="208" t="s">
        <v>1546</v>
      </c>
      <c r="F312" s="209" t="s">
        <v>3643</v>
      </c>
      <c r="G312" s="210" t="s">
        <v>251</v>
      </c>
      <c r="H312" s="211">
        <v>7</v>
      </c>
      <c r="I312" s="212"/>
      <c r="J312" s="213">
        <f>ROUND(I312*H312,2)</f>
        <v>0</v>
      </c>
      <c r="K312" s="209" t="s">
        <v>19</v>
      </c>
      <c r="L312" s="47"/>
      <c r="M312" s="214" t="s">
        <v>19</v>
      </c>
      <c r="N312" s="215" t="s">
        <v>40</v>
      </c>
      <c r="O312" s="87"/>
      <c r="P312" s="216">
        <f>O312*H312</f>
        <v>0</v>
      </c>
      <c r="Q312" s="216">
        <v>0</v>
      </c>
      <c r="R312" s="216">
        <f>Q312*H312</f>
        <v>0</v>
      </c>
      <c r="S312" s="216">
        <v>0</v>
      </c>
      <c r="T312" s="217">
        <f>S312*H312</f>
        <v>0</v>
      </c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R312" s="218" t="s">
        <v>166</v>
      </c>
      <c r="AT312" s="218" t="s">
        <v>161</v>
      </c>
      <c r="AU312" s="218" t="s">
        <v>77</v>
      </c>
      <c r="AY312" s="20" t="s">
        <v>159</v>
      </c>
      <c r="BE312" s="219">
        <f>IF(N312="základní",J312,0)</f>
        <v>0</v>
      </c>
      <c r="BF312" s="219">
        <f>IF(N312="snížená",J312,0)</f>
        <v>0</v>
      </c>
      <c r="BG312" s="219">
        <f>IF(N312="zákl. přenesená",J312,0)</f>
        <v>0</v>
      </c>
      <c r="BH312" s="219">
        <f>IF(N312="sníž. přenesená",J312,0)</f>
        <v>0</v>
      </c>
      <c r="BI312" s="219">
        <f>IF(N312="nulová",J312,0)</f>
        <v>0</v>
      </c>
      <c r="BJ312" s="20" t="s">
        <v>77</v>
      </c>
      <c r="BK312" s="219">
        <f>ROUND(I312*H312,2)</f>
        <v>0</v>
      </c>
      <c r="BL312" s="20" t="s">
        <v>166</v>
      </c>
      <c r="BM312" s="218" t="s">
        <v>3654</v>
      </c>
    </row>
    <row r="313" s="2" customFormat="1" ht="16.5" customHeight="1">
      <c r="A313" s="41"/>
      <c r="B313" s="42"/>
      <c r="C313" s="207" t="s">
        <v>1497</v>
      </c>
      <c r="D313" s="207" t="s">
        <v>161</v>
      </c>
      <c r="E313" s="208" t="s">
        <v>1552</v>
      </c>
      <c r="F313" s="209" t="s">
        <v>3637</v>
      </c>
      <c r="G313" s="210" t="s">
        <v>251</v>
      </c>
      <c r="H313" s="211">
        <v>7</v>
      </c>
      <c r="I313" s="212"/>
      <c r="J313" s="213">
        <f>ROUND(I313*H313,2)</f>
        <v>0</v>
      </c>
      <c r="K313" s="209" t="s">
        <v>19</v>
      </c>
      <c r="L313" s="47"/>
      <c r="M313" s="214" t="s">
        <v>19</v>
      </c>
      <c r="N313" s="215" t="s">
        <v>40</v>
      </c>
      <c r="O313" s="87"/>
      <c r="P313" s="216">
        <f>O313*H313</f>
        <v>0</v>
      </c>
      <c r="Q313" s="216">
        <v>0</v>
      </c>
      <c r="R313" s="216">
        <f>Q313*H313</f>
        <v>0</v>
      </c>
      <c r="S313" s="216">
        <v>0</v>
      </c>
      <c r="T313" s="217">
        <f>S313*H313</f>
        <v>0</v>
      </c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R313" s="218" t="s">
        <v>166</v>
      </c>
      <c r="AT313" s="218" t="s">
        <v>161</v>
      </c>
      <c r="AU313" s="218" t="s">
        <v>77</v>
      </c>
      <c r="AY313" s="20" t="s">
        <v>159</v>
      </c>
      <c r="BE313" s="219">
        <f>IF(N313="základní",J313,0)</f>
        <v>0</v>
      </c>
      <c r="BF313" s="219">
        <f>IF(N313="snížená",J313,0)</f>
        <v>0</v>
      </c>
      <c r="BG313" s="219">
        <f>IF(N313="zákl. přenesená",J313,0)</f>
        <v>0</v>
      </c>
      <c r="BH313" s="219">
        <f>IF(N313="sníž. přenesená",J313,0)</f>
        <v>0</v>
      </c>
      <c r="BI313" s="219">
        <f>IF(N313="nulová",J313,0)</f>
        <v>0</v>
      </c>
      <c r="BJ313" s="20" t="s">
        <v>77</v>
      </c>
      <c r="BK313" s="219">
        <f>ROUND(I313*H313,2)</f>
        <v>0</v>
      </c>
      <c r="BL313" s="20" t="s">
        <v>166</v>
      </c>
      <c r="BM313" s="218" t="s">
        <v>3655</v>
      </c>
    </row>
    <row r="314" s="2" customFormat="1" ht="16.5" customHeight="1">
      <c r="A314" s="41"/>
      <c r="B314" s="42"/>
      <c r="C314" s="207" t="s">
        <v>1505</v>
      </c>
      <c r="D314" s="207" t="s">
        <v>161</v>
      </c>
      <c r="E314" s="208" t="s">
        <v>1558</v>
      </c>
      <c r="F314" s="209" t="s">
        <v>3644</v>
      </c>
      <c r="G314" s="210" t="s">
        <v>251</v>
      </c>
      <c r="H314" s="211">
        <v>7</v>
      </c>
      <c r="I314" s="212"/>
      <c r="J314" s="213">
        <f>ROUND(I314*H314,2)</f>
        <v>0</v>
      </c>
      <c r="K314" s="209" t="s">
        <v>19</v>
      </c>
      <c r="L314" s="47"/>
      <c r="M314" s="214" t="s">
        <v>19</v>
      </c>
      <c r="N314" s="215" t="s">
        <v>40</v>
      </c>
      <c r="O314" s="87"/>
      <c r="P314" s="216">
        <f>O314*H314</f>
        <v>0</v>
      </c>
      <c r="Q314" s="216">
        <v>0</v>
      </c>
      <c r="R314" s="216">
        <f>Q314*H314</f>
        <v>0</v>
      </c>
      <c r="S314" s="216">
        <v>0</v>
      </c>
      <c r="T314" s="217">
        <f>S314*H314</f>
        <v>0</v>
      </c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R314" s="218" t="s">
        <v>166</v>
      </c>
      <c r="AT314" s="218" t="s">
        <v>161</v>
      </c>
      <c r="AU314" s="218" t="s">
        <v>77</v>
      </c>
      <c r="AY314" s="20" t="s">
        <v>159</v>
      </c>
      <c r="BE314" s="219">
        <f>IF(N314="základní",J314,0)</f>
        <v>0</v>
      </c>
      <c r="BF314" s="219">
        <f>IF(N314="snížená",J314,0)</f>
        <v>0</v>
      </c>
      <c r="BG314" s="219">
        <f>IF(N314="zákl. přenesená",J314,0)</f>
        <v>0</v>
      </c>
      <c r="BH314" s="219">
        <f>IF(N314="sníž. přenesená",J314,0)</f>
        <v>0</v>
      </c>
      <c r="BI314" s="219">
        <f>IF(N314="nulová",J314,0)</f>
        <v>0</v>
      </c>
      <c r="BJ314" s="20" t="s">
        <v>77</v>
      </c>
      <c r="BK314" s="219">
        <f>ROUND(I314*H314,2)</f>
        <v>0</v>
      </c>
      <c r="BL314" s="20" t="s">
        <v>166</v>
      </c>
      <c r="BM314" s="218" t="s">
        <v>3656</v>
      </c>
    </row>
    <row r="315" s="2" customFormat="1" ht="16.5" customHeight="1">
      <c r="A315" s="41"/>
      <c r="B315" s="42"/>
      <c r="C315" s="207" t="s">
        <v>1511</v>
      </c>
      <c r="D315" s="207" t="s">
        <v>161</v>
      </c>
      <c r="E315" s="208" t="s">
        <v>1563</v>
      </c>
      <c r="F315" s="209" t="s">
        <v>3637</v>
      </c>
      <c r="G315" s="210" t="s">
        <v>251</v>
      </c>
      <c r="H315" s="211">
        <v>7</v>
      </c>
      <c r="I315" s="212"/>
      <c r="J315" s="213">
        <f>ROUND(I315*H315,2)</f>
        <v>0</v>
      </c>
      <c r="K315" s="209" t="s">
        <v>19</v>
      </c>
      <c r="L315" s="47"/>
      <c r="M315" s="214" t="s">
        <v>19</v>
      </c>
      <c r="N315" s="215" t="s">
        <v>40</v>
      </c>
      <c r="O315" s="87"/>
      <c r="P315" s="216">
        <f>O315*H315</f>
        <v>0</v>
      </c>
      <c r="Q315" s="216">
        <v>0</v>
      </c>
      <c r="R315" s="216">
        <f>Q315*H315</f>
        <v>0</v>
      </c>
      <c r="S315" s="216">
        <v>0</v>
      </c>
      <c r="T315" s="217">
        <f>S315*H315</f>
        <v>0</v>
      </c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R315" s="218" t="s">
        <v>166</v>
      </c>
      <c r="AT315" s="218" t="s">
        <v>161</v>
      </c>
      <c r="AU315" s="218" t="s">
        <v>77</v>
      </c>
      <c r="AY315" s="20" t="s">
        <v>159</v>
      </c>
      <c r="BE315" s="219">
        <f>IF(N315="základní",J315,0)</f>
        <v>0</v>
      </c>
      <c r="BF315" s="219">
        <f>IF(N315="snížená",J315,0)</f>
        <v>0</v>
      </c>
      <c r="BG315" s="219">
        <f>IF(N315="zákl. přenesená",J315,0)</f>
        <v>0</v>
      </c>
      <c r="BH315" s="219">
        <f>IF(N315="sníž. přenesená",J315,0)</f>
        <v>0</v>
      </c>
      <c r="BI315" s="219">
        <f>IF(N315="nulová",J315,0)</f>
        <v>0</v>
      </c>
      <c r="BJ315" s="20" t="s">
        <v>77</v>
      </c>
      <c r="BK315" s="219">
        <f>ROUND(I315*H315,2)</f>
        <v>0</v>
      </c>
      <c r="BL315" s="20" t="s">
        <v>166</v>
      </c>
      <c r="BM315" s="218" t="s">
        <v>3657</v>
      </c>
    </row>
    <row r="316" s="2" customFormat="1" ht="16.5" customHeight="1">
      <c r="A316" s="41"/>
      <c r="B316" s="42"/>
      <c r="C316" s="207" t="s">
        <v>1519</v>
      </c>
      <c r="D316" s="207" t="s">
        <v>161</v>
      </c>
      <c r="E316" s="208" t="s">
        <v>1568</v>
      </c>
      <c r="F316" s="209" t="s">
        <v>3645</v>
      </c>
      <c r="G316" s="210" t="s">
        <v>251</v>
      </c>
      <c r="H316" s="211">
        <v>2</v>
      </c>
      <c r="I316" s="212"/>
      <c r="J316" s="213">
        <f>ROUND(I316*H316,2)</f>
        <v>0</v>
      </c>
      <c r="K316" s="209" t="s">
        <v>19</v>
      </c>
      <c r="L316" s="47"/>
      <c r="M316" s="214" t="s">
        <v>19</v>
      </c>
      <c r="N316" s="215" t="s">
        <v>40</v>
      </c>
      <c r="O316" s="87"/>
      <c r="P316" s="216">
        <f>O316*H316</f>
        <v>0</v>
      </c>
      <c r="Q316" s="216">
        <v>0</v>
      </c>
      <c r="R316" s="216">
        <f>Q316*H316</f>
        <v>0</v>
      </c>
      <c r="S316" s="216">
        <v>0</v>
      </c>
      <c r="T316" s="217">
        <f>S316*H316</f>
        <v>0</v>
      </c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R316" s="218" t="s">
        <v>166</v>
      </c>
      <c r="AT316" s="218" t="s">
        <v>161</v>
      </c>
      <c r="AU316" s="218" t="s">
        <v>77</v>
      </c>
      <c r="AY316" s="20" t="s">
        <v>159</v>
      </c>
      <c r="BE316" s="219">
        <f>IF(N316="základní",J316,0)</f>
        <v>0</v>
      </c>
      <c r="BF316" s="219">
        <f>IF(N316="snížená",J316,0)</f>
        <v>0</v>
      </c>
      <c r="BG316" s="219">
        <f>IF(N316="zákl. přenesená",J316,0)</f>
        <v>0</v>
      </c>
      <c r="BH316" s="219">
        <f>IF(N316="sníž. přenesená",J316,0)</f>
        <v>0</v>
      </c>
      <c r="BI316" s="219">
        <f>IF(N316="nulová",J316,0)</f>
        <v>0</v>
      </c>
      <c r="BJ316" s="20" t="s">
        <v>77</v>
      </c>
      <c r="BK316" s="219">
        <f>ROUND(I316*H316,2)</f>
        <v>0</v>
      </c>
      <c r="BL316" s="20" t="s">
        <v>166</v>
      </c>
      <c r="BM316" s="218" t="s">
        <v>3658</v>
      </c>
    </row>
    <row r="317" s="2" customFormat="1" ht="16.5" customHeight="1">
      <c r="A317" s="41"/>
      <c r="B317" s="42"/>
      <c r="C317" s="207" t="s">
        <v>1530</v>
      </c>
      <c r="D317" s="207" t="s">
        <v>161</v>
      </c>
      <c r="E317" s="208" t="s">
        <v>1573</v>
      </c>
      <c r="F317" s="209" t="s">
        <v>3646</v>
      </c>
      <c r="G317" s="210" t="s">
        <v>2992</v>
      </c>
      <c r="H317" s="211">
        <v>20</v>
      </c>
      <c r="I317" s="212"/>
      <c r="J317" s="213">
        <f>ROUND(I317*H317,2)</f>
        <v>0</v>
      </c>
      <c r="K317" s="209" t="s">
        <v>19</v>
      </c>
      <c r="L317" s="47"/>
      <c r="M317" s="214" t="s">
        <v>19</v>
      </c>
      <c r="N317" s="215" t="s">
        <v>40</v>
      </c>
      <c r="O317" s="87"/>
      <c r="P317" s="216">
        <f>O317*H317</f>
        <v>0</v>
      </c>
      <c r="Q317" s="216">
        <v>0</v>
      </c>
      <c r="R317" s="216">
        <f>Q317*H317</f>
        <v>0</v>
      </c>
      <c r="S317" s="216">
        <v>0</v>
      </c>
      <c r="T317" s="217">
        <f>S317*H317</f>
        <v>0</v>
      </c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R317" s="218" t="s">
        <v>166</v>
      </c>
      <c r="AT317" s="218" t="s">
        <v>161</v>
      </c>
      <c r="AU317" s="218" t="s">
        <v>77</v>
      </c>
      <c r="AY317" s="20" t="s">
        <v>159</v>
      </c>
      <c r="BE317" s="219">
        <f>IF(N317="základní",J317,0)</f>
        <v>0</v>
      </c>
      <c r="BF317" s="219">
        <f>IF(N317="snížená",J317,0)</f>
        <v>0</v>
      </c>
      <c r="BG317" s="219">
        <f>IF(N317="zákl. přenesená",J317,0)</f>
        <v>0</v>
      </c>
      <c r="BH317" s="219">
        <f>IF(N317="sníž. přenesená",J317,0)</f>
        <v>0</v>
      </c>
      <c r="BI317" s="219">
        <f>IF(N317="nulová",J317,0)</f>
        <v>0</v>
      </c>
      <c r="BJ317" s="20" t="s">
        <v>77</v>
      </c>
      <c r="BK317" s="219">
        <f>ROUND(I317*H317,2)</f>
        <v>0</v>
      </c>
      <c r="BL317" s="20" t="s">
        <v>166</v>
      </c>
      <c r="BM317" s="218" t="s">
        <v>3659</v>
      </c>
    </row>
    <row r="318" s="2" customFormat="1" ht="16.5" customHeight="1">
      <c r="A318" s="41"/>
      <c r="B318" s="42"/>
      <c r="C318" s="207" t="s">
        <v>1540</v>
      </c>
      <c r="D318" s="207" t="s">
        <v>161</v>
      </c>
      <c r="E318" s="208" t="s">
        <v>1578</v>
      </c>
      <c r="F318" s="209" t="s">
        <v>3637</v>
      </c>
      <c r="G318" s="210" t="s">
        <v>2992</v>
      </c>
      <c r="H318" s="211">
        <v>1</v>
      </c>
      <c r="I318" s="212"/>
      <c r="J318" s="213">
        <f>ROUND(I318*H318,2)</f>
        <v>0</v>
      </c>
      <c r="K318" s="209" t="s">
        <v>19</v>
      </c>
      <c r="L318" s="47"/>
      <c r="M318" s="214" t="s">
        <v>19</v>
      </c>
      <c r="N318" s="215" t="s">
        <v>40</v>
      </c>
      <c r="O318" s="87"/>
      <c r="P318" s="216">
        <f>O318*H318</f>
        <v>0</v>
      </c>
      <c r="Q318" s="216">
        <v>0</v>
      </c>
      <c r="R318" s="216">
        <f>Q318*H318</f>
        <v>0</v>
      </c>
      <c r="S318" s="216">
        <v>0</v>
      </c>
      <c r="T318" s="217">
        <f>S318*H318</f>
        <v>0</v>
      </c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R318" s="218" t="s">
        <v>166</v>
      </c>
      <c r="AT318" s="218" t="s">
        <v>161</v>
      </c>
      <c r="AU318" s="218" t="s">
        <v>77</v>
      </c>
      <c r="AY318" s="20" t="s">
        <v>159</v>
      </c>
      <c r="BE318" s="219">
        <f>IF(N318="základní",J318,0)</f>
        <v>0</v>
      </c>
      <c r="BF318" s="219">
        <f>IF(N318="snížená",J318,0)</f>
        <v>0</v>
      </c>
      <c r="BG318" s="219">
        <f>IF(N318="zákl. přenesená",J318,0)</f>
        <v>0</v>
      </c>
      <c r="BH318" s="219">
        <f>IF(N318="sníž. přenesená",J318,0)</f>
        <v>0</v>
      </c>
      <c r="BI318" s="219">
        <f>IF(N318="nulová",J318,0)</f>
        <v>0</v>
      </c>
      <c r="BJ318" s="20" t="s">
        <v>77</v>
      </c>
      <c r="BK318" s="219">
        <f>ROUND(I318*H318,2)</f>
        <v>0</v>
      </c>
      <c r="BL318" s="20" t="s">
        <v>166</v>
      </c>
      <c r="BM318" s="218" t="s">
        <v>3660</v>
      </c>
    </row>
    <row r="319" s="2" customFormat="1" ht="16.5" customHeight="1">
      <c r="A319" s="41"/>
      <c r="B319" s="42"/>
      <c r="C319" s="207" t="s">
        <v>1546</v>
      </c>
      <c r="D319" s="207" t="s">
        <v>161</v>
      </c>
      <c r="E319" s="208" t="s">
        <v>1585</v>
      </c>
      <c r="F319" s="209" t="s">
        <v>3647</v>
      </c>
      <c r="G319" s="210" t="s">
        <v>2246</v>
      </c>
      <c r="H319" s="211">
        <v>3</v>
      </c>
      <c r="I319" s="212"/>
      <c r="J319" s="213">
        <f>ROUND(I319*H319,2)</f>
        <v>0</v>
      </c>
      <c r="K319" s="209" t="s">
        <v>19</v>
      </c>
      <c r="L319" s="47"/>
      <c r="M319" s="214" t="s">
        <v>19</v>
      </c>
      <c r="N319" s="215" t="s">
        <v>40</v>
      </c>
      <c r="O319" s="87"/>
      <c r="P319" s="216">
        <f>O319*H319</f>
        <v>0</v>
      </c>
      <c r="Q319" s="216">
        <v>0</v>
      </c>
      <c r="R319" s="216">
        <f>Q319*H319</f>
        <v>0</v>
      </c>
      <c r="S319" s="216">
        <v>0</v>
      </c>
      <c r="T319" s="217">
        <f>S319*H319</f>
        <v>0</v>
      </c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R319" s="218" t="s">
        <v>166</v>
      </c>
      <c r="AT319" s="218" t="s">
        <v>161</v>
      </c>
      <c r="AU319" s="218" t="s">
        <v>77</v>
      </c>
      <c r="AY319" s="20" t="s">
        <v>159</v>
      </c>
      <c r="BE319" s="219">
        <f>IF(N319="základní",J319,0)</f>
        <v>0</v>
      </c>
      <c r="BF319" s="219">
        <f>IF(N319="snížená",J319,0)</f>
        <v>0</v>
      </c>
      <c r="BG319" s="219">
        <f>IF(N319="zákl. přenesená",J319,0)</f>
        <v>0</v>
      </c>
      <c r="BH319" s="219">
        <f>IF(N319="sníž. přenesená",J319,0)</f>
        <v>0</v>
      </c>
      <c r="BI319" s="219">
        <f>IF(N319="nulová",J319,0)</f>
        <v>0</v>
      </c>
      <c r="BJ319" s="20" t="s">
        <v>77</v>
      </c>
      <c r="BK319" s="219">
        <f>ROUND(I319*H319,2)</f>
        <v>0</v>
      </c>
      <c r="BL319" s="20" t="s">
        <v>166</v>
      </c>
      <c r="BM319" s="218" t="s">
        <v>3661</v>
      </c>
    </row>
    <row r="320" s="2" customFormat="1" ht="16.5" customHeight="1">
      <c r="A320" s="41"/>
      <c r="B320" s="42"/>
      <c r="C320" s="207" t="s">
        <v>1552</v>
      </c>
      <c r="D320" s="207" t="s">
        <v>161</v>
      </c>
      <c r="E320" s="208" t="s">
        <v>1591</v>
      </c>
      <c r="F320" s="209" t="s">
        <v>3637</v>
      </c>
      <c r="G320" s="210" t="s">
        <v>2992</v>
      </c>
      <c r="H320" s="211">
        <v>1</v>
      </c>
      <c r="I320" s="212"/>
      <c r="J320" s="213">
        <f>ROUND(I320*H320,2)</f>
        <v>0</v>
      </c>
      <c r="K320" s="209" t="s">
        <v>19</v>
      </c>
      <c r="L320" s="47"/>
      <c r="M320" s="214" t="s">
        <v>19</v>
      </c>
      <c r="N320" s="215" t="s">
        <v>40</v>
      </c>
      <c r="O320" s="87"/>
      <c r="P320" s="216">
        <f>O320*H320</f>
        <v>0</v>
      </c>
      <c r="Q320" s="216">
        <v>0</v>
      </c>
      <c r="R320" s="216">
        <f>Q320*H320</f>
        <v>0</v>
      </c>
      <c r="S320" s="216">
        <v>0</v>
      </c>
      <c r="T320" s="217">
        <f>S320*H320</f>
        <v>0</v>
      </c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R320" s="218" t="s">
        <v>166</v>
      </c>
      <c r="AT320" s="218" t="s">
        <v>161</v>
      </c>
      <c r="AU320" s="218" t="s">
        <v>77</v>
      </c>
      <c r="AY320" s="20" t="s">
        <v>159</v>
      </c>
      <c r="BE320" s="219">
        <f>IF(N320="základní",J320,0)</f>
        <v>0</v>
      </c>
      <c r="BF320" s="219">
        <f>IF(N320="snížená",J320,0)</f>
        <v>0</v>
      </c>
      <c r="BG320" s="219">
        <f>IF(N320="zákl. přenesená",J320,0)</f>
        <v>0</v>
      </c>
      <c r="BH320" s="219">
        <f>IF(N320="sníž. přenesená",J320,0)</f>
        <v>0</v>
      </c>
      <c r="BI320" s="219">
        <f>IF(N320="nulová",J320,0)</f>
        <v>0</v>
      </c>
      <c r="BJ320" s="20" t="s">
        <v>77</v>
      </c>
      <c r="BK320" s="219">
        <f>ROUND(I320*H320,2)</f>
        <v>0</v>
      </c>
      <c r="BL320" s="20" t="s">
        <v>166</v>
      </c>
      <c r="BM320" s="218" t="s">
        <v>3662</v>
      </c>
    </row>
    <row r="321" s="2" customFormat="1" ht="16.5" customHeight="1">
      <c r="A321" s="41"/>
      <c r="B321" s="42"/>
      <c r="C321" s="207" t="s">
        <v>1558</v>
      </c>
      <c r="D321" s="207" t="s">
        <v>161</v>
      </c>
      <c r="E321" s="208" t="s">
        <v>1597</v>
      </c>
      <c r="F321" s="209" t="s">
        <v>3648</v>
      </c>
      <c r="G321" s="210" t="s">
        <v>251</v>
      </c>
      <c r="H321" s="211">
        <v>2</v>
      </c>
      <c r="I321" s="212"/>
      <c r="J321" s="213">
        <f>ROUND(I321*H321,2)</f>
        <v>0</v>
      </c>
      <c r="K321" s="209" t="s">
        <v>19</v>
      </c>
      <c r="L321" s="47"/>
      <c r="M321" s="214" t="s">
        <v>19</v>
      </c>
      <c r="N321" s="215" t="s">
        <v>40</v>
      </c>
      <c r="O321" s="87"/>
      <c r="P321" s="216">
        <f>O321*H321</f>
        <v>0</v>
      </c>
      <c r="Q321" s="216">
        <v>0</v>
      </c>
      <c r="R321" s="216">
        <f>Q321*H321</f>
        <v>0</v>
      </c>
      <c r="S321" s="216">
        <v>0</v>
      </c>
      <c r="T321" s="217">
        <f>S321*H321</f>
        <v>0</v>
      </c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R321" s="218" t="s">
        <v>166</v>
      </c>
      <c r="AT321" s="218" t="s">
        <v>161</v>
      </c>
      <c r="AU321" s="218" t="s">
        <v>77</v>
      </c>
      <c r="AY321" s="20" t="s">
        <v>159</v>
      </c>
      <c r="BE321" s="219">
        <f>IF(N321="základní",J321,0)</f>
        <v>0</v>
      </c>
      <c r="BF321" s="219">
        <f>IF(N321="snížená",J321,0)</f>
        <v>0</v>
      </c>
      <c r="BG321" s="219">
        <f>IF(N321="zákl. přenesená",J321,0)</f>
        <v>0</v>
      </c>
      <c r="BH321" s="219">
        <f>IF(N321="sníž. přenesená",J321,0)</f>
        <v>0</v>
      </c>
      <c r="BI321" s="219">
        <f>IF(N321="nulová",J321,0)</f>
        <v>0</v>
      </c>
      <c r="BJ321" s="20" t="s">
        <v>77</v>
      </c>
      <c r="BK321" s="219">
        <f>ROUND(I321*H321,2)</f>
        <v>0</v>
      </c>
      <c r="BL321" s="20" t="s">
        <v>166</v>
      </c>
      <c r="BM321" s="218" t="s">
        <v>3663</v>
      </c>
    </row>
    <row r="322" s="2" customFormat="1" ht="16.5" customHeight="1">
      <c r="A322" s="41"/>
      <c r="B322" s="42"/>
      <c r="C322" s="207" t="s">
        <v>1563</v>
      </c>
      <c r="D322" s="207" t="s">
        <v>161</v>
      </c>
      <c r="E322" s="208" t="s">
        <v>1602</v>
      </c>
      <c r="F322" s="209" t="s">
        <v>3637</v>
      </c>
      <c r="G322" s="210" t="s">
        <v>251</v>
      </c>
      <c r="H322" s="211">
        <v>1</v>
      </c>
      <c r="I322" s="212"/>
      <c r="J322" s="213">
        <f>ROUND(I322*H322,2)</f>
        <v>0</v>
      </c>
      <c r="K322" s="209" t="s">
        <v>19</v>
      </c>
      <c r="L322" s="47"/>
      <c r="M322" s="214" t="s">
        <v>19</v>
      </c>
      <c r="N322" s="215" t="s">
        <v>40</v>
      </c>
      <c r="O322" s="87"/>
      <c r="P322" s="216">
        <f>O322*H322</f>
        <v>0</v>
      </c>
      <c r="Q322" s="216">
        <v>0</v>
      </c>
      <c r="R322" s="216">
        <f>Q322*H322</f>
        <v>0</v>
      </c>
      <c r="S322" s="216">
        <v>0</v>
      </c>
      <c r="T322" s="217">
        <f>S322*H322</f>
        <v>0</v>
      </c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R322" s="218" t="s">
        <v>166</v>
      </c>
      <c r="AT322" s="218" t="s">
        <v>161</v>
      </c>
      <c r="AU322" s="218" t="s">
        <v>77</v>
      </c>
      <c r="AY322" s="20" t="s">
        <v>159</v>
      </c>
      <c r="BE322" s="219">
        <f>IF(N322="základní",J322,0)</f>
        <v>0</v>
      </c>
      <c r="BF322" s="219">
        <f>IF(N322="snížená",J322,0)</f>
        <v>0</v>
      </c>
      <c r="BG322" s="219">
        <f>IF(N322="zákl. přenesená",J322,0)</f>
        <v>0</v>
      </c>
      <c r="BH322" s="219">
        <f>IF(N322="sníž. přenesená",J322,0)</f>
        <v>0</v>
      </c>
      <c r="BI322" s="219">
        <f>IF(N322="nulová",J322,0)</f>
        <v>0</v>
      </c>
      <c r="BJ322" s="20" t="s">
        <v>77</v>
      </c>
      <c r="BK322" s="219">
        <f>ROUND(I322*H322,2)</f>
        <v>0</v>
      </c>
      <c r="BL322" s="20" t="s">
        <v>166</v>
      </c>
      <c r="BM322" s="218" t="s">
        <v>3664</v>
      </c>
    </row>
    <row r="323" s="2" customFormat="1" ht="24.15" customHeight="1">
      <c r="A323" s="41"/>
      <c r="B323" s="42"/>
      <c r="C323" s="207" t="s">
        <v>1568</v>
      </c>
      <c r="D323" s="207" t="s">
        <v>161</v>
      </c>
      <c r="E323" s="208" t="s">
        <v>1609</v>
      </c>
      <c r="F323" s="209" t="s">
        <v>3649</v>
      </c>
      <c r="G323" s="210" t="s">
        <v>2926</v>
      </c>
      <c r="H323" s="211">
        <v>8</v>
      </c>
      <c r="I323" s="212"/>
      <c r="J323" s="213">
        <f>ROUND(I323*H323,2)</f>
        <v>0</v>
      </c>
      <c r="K323" s="209" t="s">
        <v>19</v>
      </c>
      <c r="L323" s="47"/>
      <c r="M323" s="214" t="s">
        <v>19</v>
      </c>
      <c r="N323" s="215" t="s">
        <v>40</v>
      </c>
      <c r="O323" s="87"/>
      <c r="P323" s="216">
        <f>O323*H323</f>
        <v>0</v>
      </c>
      <c r="Q323" s="216">
        <v>0</v>
      </c>
      <c r="R323" s="216">
        <f>Q323*H323</f>
        <v>0</v>
      </c>
      <c r="S323" s="216">
        <v>0</v>
      </c>
      <c r="T323" s="217">
        <f>S323*H323</f>
        <v>0</v>
      </c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R323" s="218" t="s">
        <v>166</v>
      </c>
      <c r="AT323" s="218" t="s">
        <v>161</v>
      </c>
      <c r="AU323" s="218" t="s">
        <v>77</v>
      </c>
      <c r="AY323" s="20" t="s">
        <v>159</v>
      </c>
      <c r="BE323" s="219">
        <f>IF(N323="základní",J323,0)</f>
        <v>0</v>
      </c>
      <c r="BF323" s="219">
        <f>IF(N323="snížená",J323,0)</f>
        <v>0</v>
      </c>
      <c r="BG323" s="219">
        <f>IF(N323="zákl. přenesená",J323,0)</f>
        <v>0</v>
      </c>
      <c r="BH323" s="219">
        <f>IF(N323="sníž. přenesená",J323,0)</f>
        <v>0</v>
      </c>
      <c r="BI323" s="219">
        <f>IF(N323="nulová",J323,0)</f>
        <v>0</v>
      </c>
      <c r="BJ323" s="20" t="s">
        <v>77</v>
      </c>
      <c r="BK323" s="219">
        <f>ROUND(I323*H323,2)</f>
        <v>0</v>
      </c>
      <c r="BL323" s="20" t="s">
        <v>166</v>
      </c>
      <c r="BM323" s="218" t="s">
        <v>3665</v>
      </c>
    </row>
    <row r="324" s="2" customFormat="1" ht="44.25" customHeight="1">
      <c r="A324" s="41"/>
      <c r="B324" s="42"/>
      <c r="C324" s="207" t="s">
        <v>1573</v>
      </c>
      <c r="D324" s="207" t="s">
        <v>161</v>
      </c>
      <c r="E324" s="208" t="s">
        <v>1612</v>
      </c>
      <c r="F324" s="209" t="s">
        <v>3650</v>
      </c>
      <c r="G324" s="210" t="s">
        <v>2246</v>
      </c>
      <c r="H324" s="211">
        <v>5</v>
      </c>
      <c r="I324" s="212"/>
      <c r="J324" s="213">
        <f>ROUND(I324*H324,2)</f>
        <v>0</v>
      </c>
      <c r="K324" s="209" t="s">
        <v>19</v>
      </c>
      <c r="L324" s="47"/>
      <c r="M324" s="214" t="s">
        <v>19</v>
      </c>
      <c r="N324" s="215" t="s">
        <v>40</v>
      </c>
      <c r="O324" s="87"/>
      <c r="P324" s="216">
        <f>O324*H324</f>
        <v>0</v>
      </c>
      <c r="Q324" s="216">
        <v>0</v>
      </c>
      <c r="R324" s="216">
        <f>Q324*H324</f>
        <v>0</v>
      </c>
      <c r="S324" s="216">
        <v>0</v>
      </c>
      <c r="T324" s="217">
        <f>S324*H324</f>
        <v>0</v>
      </c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R324" s="218" t="s">
        <v>166</v>
      </c>
      <c r="AT324" s="218" t="s">
        <v>161</v>
      </c>
      <c r="AU324" s="218" t="s">
        <v>77</v>
      </c>
      <c r="AY324" s="20" t="s">
        <v>159</v>
      </c>
      <c r="BE324" s="219">
        <f>IF(N324="základní",J324,0)</f>
        <v>0</v>
      </c>
      <c r="BF324" s="219">
        <f>IF(N324="snížená",J324,0)</f>
        <v>0</v>
      </c>
      <c r="BG324" s="219">
        <f>IF(N324="zákl. přenesená",J324,0)</f>
        <v>0</v>
      </c>
      <c r="BH324" s="219">
        <f>IF(N324="sníž. přenesená",J324,0)</f>
        <v>0</v>
      </c>
      <c r="BI324" s="219">
        <f>IF(N324="nulová",J324,0)</f>
        <v>0</v>
      </c>
      <c r="BJ324" s="20" t="s">
        <v>77</v>
      </c>
      <c r="BK324" s="219">
        <f>ROUND(I324*H324,2)</f>
        <v>0</v>
      </c>
      <c r="BL324" s="20" t="s">
        <v>166</v>
      </c>
      <c r="BM324" s="218" t="s">
        <v>3666</v>
      </c>
    </row>
    <row r="325" s="12" customFormat="1" ht="25.92" customHeight="1">
      <c r="A325" s="12"/>
      <c r="B325" s="191"/>
      <c r="C325" s="192"/>
      <c r="D325" s="193" t="s">
        <v>68</v>
      </c>
      <c r="E325" s="194" t="s">
        <v>3667</v>
      </c>
      <c r="F325" s="194" t="s">
        <v>3668</v>
      </c>
      <c r="G325" s="192"/>
      <c r="H325" s="192"/>
      <c r="I325" s="195"/>
      <c r="J325" s="196">
        <f>BK325</f>
        <v>0</v>
      </c>
      <c r="K325" s="192"/>
      <c r="L325" s="197"/>
      <c r="M325" s="198"/>
      <c r="N325" s="199"/>
      <c r="O325" s="199"/>
      <c r="P325" s="200">
        <f>SUM(P326:P329)</f>
        <v>0</v>
      </c>
      <c r="Q325" s="199"/>
      <c r="R325" s="200">
        <f>SUM(R326:R329)</f>
        <v>0</v>
      </c>
      <c r="S325" s="199"/>
      <c r="T325" s="201">
        <f>SUM(T326:T329)</f>
        <v>0</v>
      </c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R325" s="202" t="s">
        <v>77</v>
      </c>
      <c r="AT325" s="203" t="s">
        <v>68</v>
      </c>
      <c r="AU325" s="203" t="s">
        <v>69</v>
      </c>
      <c r="AY325" s="202" t="s">
        <v>159</v>
      </c>
      <c r="BK325" s="204">
        <f>SUM(BK326:BK329)</f>
        <v>0</v>
      </c>
    </row>
    <row r="326" s="2" customFormat="1" ht="16.5" customHeight="1">
      <c r="A326" s="41"/>
      <c r="B326" s="42"/>
      <c r="C326" s="207" t="s">
        <v>1578</v>
      </c>
      <c r="D326" s="207" t="s">
        <v>161</v>
      </c>
      <c r="E326" s="208" t="s">
        <v>1628</v>
      </c>
      <c r="F326" s="209" t="s">
        <v>3668</v>
      </c>
      <c r="G326" s="210" t="s">
        <v>2992</v>
      </c>
      <c r="H326" s="211">
        <v>8</v>
      </c>
      <c r="I326" s="212"/>
      <c r="J326" s="213">
        <f>ROUND(I326*H326,2)</f>
        <v>0</v>
      </c>
      <c r="K326" s="209" t="s">
        <v>19</v>
      </c>
      <c r="L326" s="47"/>
      <c r="M326" s="214" t="s">
        <v>19</v>
      </c>
      <c r="N326" s="215" t="s">
        <v>40</v>
      </c>
      <c r="O326" s="87"/>
      <c r="P326" s="216">
        <f>O326*H326</f>
        <v>0</v>
      </c>
      <c r="Q326" s="216">
        <v>0</v>
      </c>
      <c r="R326" s="216">
        <f>Q326*H326</f>
        <v>0</v>
      </c>
      <c r="S326" s="216">
        <v>0</v>
      </c>
      <c r="T326" s="217">
        <f>S326*H326</f>
        <v>0</v>
      </c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R326" s="218" t="s">
        <v>166</v>
      </c>
      <c r="AT326" s="218" t="s">
        <v>161</v>
      </c>
      <c r="AU326" s="218" t="s">
        <v>77</v>
      </c>
      <c r="AY326" s="20" t="s">
        <v>159</v>
      </c>
      <c r="BE326" s="219">
        <f>IF(N326="základní",J326,0)</f>
        <v>0</v>
      </c>
      <c r="BF326" s="219">
        <f>IF(N326="snížená",J326,0)</f>
        <v>0</v>
      </c>
      <c r="BG326" s="219">
        <f>IF(N326="zákl. přenesená",J326,0)</f>
        <v>0</v>
      </c>
      <c r="BH326" s="219">
        <f>IF(N326="sníž. přenesená",J326,0)</f>
        <v>0</v>
      </c>
      <c r="BI326" s="219">
        <f>IF(N326="nulová",J326,0)</f>
        <v>0</v>
      </c>
      <c r="BJ326" s="20" t="s">
        <v>77</v>
      </c>
      <c r="BK326" s="219">
        <f>ROUND(I326*H326,2)</f>
        <v>0</v>
      </c>
      <c r="BL326" s="20" t="s">
        <v>166</v>
      </c>
      <c r="BM326" s="218" t="s">
        <v>3669</v>
      </c>
    </row>
    <row r="327" s="2" customFormat="1" ht="16.5" customHeight="1">
      <c r="A327" s="41"/>
      <c r="B327" s="42"/>
      <c r="C327" s="207" t="s">
        <v>1585</v>
      </c>
      <c r="D327" s="207" t="s">
        <v>161</v>
      </c>
      <c r="E327" s="208" t="s">
        <v>1633</v>
      </c>
      <c r="F327" s="209" t="s">
        <v>3670</v>
      </c>
      <c r="G327" s="210" t="s">
        <v>251</v>
      </c>
      <c r="H327" s="211">
        <v>200</v>
      </c>
      <c r="I327" s="212"/>
      <c r="J327" s="213">
        <f>ROUND(I327*H327,2)</f>
        <v>0</v>
      </c>
      <c r="K327" s="209" t="s">
        <v>19</v>
      </c>
      <c r="L327" s="47"/>
      <c r="M327" s="214" t="s">
        <v>19</v>
      </c>
      <c r="N327" s="215" t="s">
        <v>40</v>
      </c>
      <c r="O327" s="87"/>
      <c r="P327" s="216">
        <f>O327*H327</f>
        <v>0</v>
      </c>
      <c r="Q327" s="216">
        <v>0</v>
      </c>
      <c r="R327" s="216">
        <f>Q327*H327</f>
        <v>0</v>
      </c>
      <c r="S327" s="216">
        <v>0</v>
      </c>
      <c r="T327" s="217">
        <f>S327*H327</f>
        <v>0</v>
      </c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R327" s="218" t="s">
        <v>166</v>
      </c>
      <c r="AT327" s="218" t="s">
        <v>161</v>
      </c>
      <c r="AU327" s="218" t="s">
        <v>77</v>
      </c>
      <c r="AY327" s="20" t="s">
        <v>159</v>
      </c>
      <c r="BE327" s="219">
        <f>IF(N327="základní",J327,0)</f>
        <v>0</v>
      </c>
      <c r="BF327" s="219">
        <f>IF(N327="snížená",J327,0)</f>
        <v>0</v>
      </c>
      <c r="BG327" s="219">
        <f>IF(N327="zákl. přenesená",J327,0)</f>
        <v>0</v>
      </c>
      <c r="BH327" s="219">
        <f>IF(N327="sníž. přenesená",J327,0)</f>
        <v>0</v>
      </c>
      <c r="BI327" s="219">
        <f>IF(N327="nulová",J327,0)</f>
        <v>0</v>
      </c>
      <c r="BJ327" s="20" t="s">
        <v>77</v>
      </c>
      <c r="BK327" s="219">
        <f>ROUND(I327*H327,2)</f>
        <v>0</v>
      </c>
      <c r="BL327" s="20" t="s">
        <v>166</v>
      </c>
      <c r="BM327" s="218" t="s">
        <v>3671</v>
      </c>
    </row>
    <row r="328" s="2" customFormat="1" ht="16.5" customHeight="1">
      <c r="A328" s="41"/>
      <c r="B328" s="42"/>
      <c r="C328" s="207" t="s">
        <v>1591</v>
      </c>
      <c r="D328" s="207" t="s">
        <v>161</v>
      </c>
      <c r="E328" s="208" t="s">
        <v>1638</v>
      </c>
      <c r="F328" s="209" t="s">
        <v>3672</v>
      </c>
      <c r="G328" s="210" t="s">
        <v>3383</v>
      </c>
      <c r="H328" s="211">
        <v>1</v>
      </c>
      <c r="I328" s="212"/>
      <c r="J328" s="213">
        <f>ROUND(I328*H328,2)</f>
        <v>0</v>
      </c>
      <c r="K328" s="209" t="s">
        <v>19</v>
      </c>
      <c r="L328" s="47"/>
      <c r="M328" s="214" t="s">
        <v>19</v>
      </c>
      <c r="N328" s="215" t="s">
        <v>40</v>
      </c>
      <c r="O328" s="87"/>
      <c r="P328" s="216">
        <f>O328*H328</f>
        <v>0</v>
      </c>
      <c r="Q328" s="216">
        <v>0</v>
      </c>
      <c r="R328" s="216">
        <f>Q328*H328</f>
        <v>0</v>
      </c>
      <c r="S328" s="216">
        <v>0</v>
      </c>
      <c r="T328" s="217">
        <f>S328*H328</f>
        <v>0</v>
      </c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R328" s="218" t="s">
        <v>166</v>
      </c>
      <c r="AT328" s="218" t="s">
        <v>161</v>
      </c>
      <c r="AU328" s="218" t="s">
        <v>77</v>
      </c>
      <c r="AY328" s="20" t="s">
        <v>159</v>
      </c>
      <c r="BE328" s="219">
        <f>IF(N328="základní",J328,0)</f>
        <v>0</v>
      </c>
      <c r="BF328" s="219">
        <f>IF(N328="snížená",J328,0)</f>
        <v>0</v>
      </c>
      <c r="BG328" s="219">
        <f>IF(N328="zákl. přenesená",J328,0)</f>
        <v>0</v>
      </c>
      <c r="BH328" s="219">
        <f>IF(N328="sníž. přenesená",J328,0)</f>
        <v>0</v>
      </c>
      <c r="BI328" s="219">
        <f>IF(N328="nulová",J328,0)</f>
        <v>0</v>
      </c>
      <c r="BJ328" s="20" t="s">
        <v>77</v>
      </c>
      <c r="BK328" s="219">
        <f>ROUND(I328*H328,2)</f>
        <v>0</v>
      </c>
      <c r="BL328" s="20" t="s">
        <v>166</v>
      </c>
      <c r="BM328" s="218" t="s">
        <v>3673</v>
      </c>
    </row>
    <row r="329" s="2" customFormat="1" ht="16.5" customHeight="1">
      <c r="A329" s="41"/>
      <c r="B329" s="42"/>
      <c r="C329" s="207" t="s">
        <v>1597</v>
      </c>
      <c r="D329" s="207" t="s">
        <v>161</v>
      </c>
      <c r="E329" s="208" t="s">
        <v>1645</v>
      </c>
      <c r="F329" s="209" t="s">
        <v>3674</v>
      </c>
      <c r="G329" s="210" t="s">
        <v>3383</v>
      </c>
      <c r="H329" s="211">
        <v>1</v>
      </c>
      <c r="I329" s="212"/>
      <c r="J329" s="213">
        <f>ROUND(I329*H329,2)</f>
        <v>0</v>
      </c>
      <c r="K329" s="209" t="s">
        <v>19</v>
      </c>
      <c r="L329" s="47"/>
      <c r="M329" s="214" t="s">
        <v>19</v>
      </c>
      <c r="N329" s="215" t="s">
        <v>40</v>
      </c>
      <c r="O329" s="87"/>
      <c r="P329" s="216">
        <f>O329*H329</f>
        <v>0</v>
      </c>
      <c r="Q329" s="216">
        <v>0</v>
      </c>
      <c r="R329" s="216">
        <f>Q329*H329</f>
        <v>0</v>
      </c>
      <c r="S329" s="216">
        <v>0</v>
      </c>
      <c r="T329" s="217">
        <f>S329*H329</f>
        <v>0</v>
      </c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R329" s="218" t="s">
        <v>166</v>
      </c>
      <c r="AT329" s="218" t="s">
        <v>161</v>
      </c>
      <c r="AU329" s="218" t="s">
        <v>77</v>
      </c>
      <c r="AY329" s="20" t="s">
        <v>159</v>
      </c>
      <c r="BE329" s="219">
        <f>IF(N329="základní",J329,0)</f>
        <v>0</v>
      </c>
      <c r="BF329" s="219">
        <f>IF(N329="snížená",J329,0)</f>
        <v>0</v>
      </c>
      <c r="BG329" s="219">
        <f>IF(N329="zákl. přenesená",J329,0)</f>
        <v>0</v>
      </c>
      <c r="BH329" s="219">
        <f>IF(N329="sníž. přenesená",J329,0)</f>
        <v>0</v>
      </c>
      <c r="BI329" s="219">
        <f>IF(N329="nulová",J329,0)</f>
        <v>0</v>
      </c>
      <c r="BJ329" s="20" t="s">
        <v>77</v>
      </c>
      <c r="BK329" s="219">
        <f>ROUND(I329*H329,2)</f>
        <v>0</v>
      </c>
      <c r="BL329" s="20" t="s">
        <v>166</v>
      </c>
      <c r="BM329" s="218" t="s">
        <v>3675</v>
      </c>
    </row>
    <row r="330" s="12" customFormat="1" ht="25.92" customHeight="1">
      <c r="A330" s="12"/>
      <c r="B330" s="191"/>
      <c r="C330" s="192"/>
      <c r="D330" s="193" t="s">
        <v>68</v>
      </c>
      <c r="E330" s="194" t="s">
        <v>3676</v>
      </c>
      <c r="F330" s="194" t="s">
        <v>3677</v>
      </c>
      <c r="G330" s="192"/>
      <c r="H330" s="192"/>
      <c r="I330" s="195"/>
      <c r="J330" s="196">
        <f>BK330</f>
        <v>0</v>
      </c>
      <c r="K330" s="192"/>
      <c r="L330" s="197"/>
      <c r="M330" s="198"/>
      <c r="N330" s="199"/>
      <c r="O330" s="199"/>
      <c r="P330" s="200">
        <f>SUM(P331:P332)</f>
        <v>0</v>
      </c>
      <c r="Q330" s="199"/>
      <c r="R330" s="200">
        <f>SUM(R331:R332)</f>
        <v>0</v>
      </c>
      <c r="S330" s="199"/>
      <c r="T330" s="201">
        <f>SUM(T331:T332)</f>
        <v>0</v>
      </c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R330" s="202" t="s">
        <v>77</v>
      </c>
      <c r="AT330" s="203" t="s">
        <v>68</v>
      </c>
      <c r="AU330" s="203" t="s">
        <v>69</v>
      </c>
      <c r="AY330" s="202" t="s">
        <v>159</v>
      </c>
      <c r="BK330" s="204">
        <f>SUM(BK331:BK332)</f>
        <v>0</v>
      </c>
    </row>
    <row r="331" s="2" customFormat="1" ht="16.5" customHeight="1">
      <c r="A331" s="41"/>
      <c r="B331" s="42"/>
      <c r="C331" s="207" t="s">
        <v>1602</v>
      </c>
      <c r="D331" s="207" t="s">
        <v>161</v>
      </c>
      <c r="E331" s="208" t="s">
        <v>1649</v>
      </c>
      <c r="F331" s="209" t="s">
        <v>3678</v>
      </c>
      <c r="G331" s="210" t="s">
        <v>197</v>
      </c>
      <c r="H331" s="211">
        <v>55</v>
      </c>
      <c r="I331" s="212"/>
      <c r="J331" s="213">
        <f>ROUND(I331*H331,2)</f>
        <v>0</v>
      </c>
      <c r="K331" s="209" t="s">
        <v>19</v>
      </c>
      <c r="L331" s="47"/>
      <c r="M331" s="214" t="s">
        <v>19</v>
      </c>
      <c r="N331" s="215" t="s">
        <v>40</v>
      </c>
      <c r="O331" s="87"/>
      <c r="P331" s="216">
        <f>O331*H331</f>
        <v>0</v>
      </c>
      <c r="Q331" s="216">
        <v>0</v>
      </c>
      <c r="R331" s="216">
        <f>Q331*H331</f>
        <v>0</v>
      </c>
      <c r="S331" s="216">
        <v>0</v>
      </c>
      <c r="T331" s="217">
        <f>S331*H331</f>
        <v>0</v>
      </c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R331" s="218" t="s">
        <v>166</v>
      </c>
      <c r="AT331" s="218" t="s">
        <v>161</v>
      </c>
      <c r="AU331" s="218" t="s">
        <v>77</v>
      </c>
      <c r="AY331" s="20" t="s">
        <v>159</v>
      </c>
      <c r="BE331" s="219">
        <f>IF(N331="základní",J331,0)</f>
        <v>0</v>
      </c>
      <c r="BF331" s="219">
        <f>IF(N331="snížená",J331,0)</f>
        <v>0</v>
      </c>
      <c r="BG331" s="219">
        <f>IF(N331="zákl. přenesená",J331,0)</f>
        <v>0</v>
      </c>
      <c r="BH331" s="219">
        <f>IF(N331="sníž. přenesená",J331,0)</f>
        <v>0</v>
      </c>
      <c r="BI331" s="219">
        <f>IF(N331="nulová",J331,0)</f>
        <v>0</v>
      </c>
      <c r="BJ331" s="20" t="s">
        <v>77</v>
      </c>
      <c r="BK331" s="219">
        <f>ROUND(I331*H331,2)</f>
        <v>0</v>
      </c>
      <c r="BL331" s="20" t="s">
        <v>166</v>
      </c>
      <c r="BM331" s="218" t="s">
        <v>3679</v>
      </c>
    </row>
    <row r="332" s="2" customFormat="1" ht="16.5" customHeight="1">
      <c r="A332" s="41"/>
      <c r="B332" s="42"/>
      <c r="C332" s="207" t="s">
        <v>1609</v>
      </c>
      <c r="D332" s="207" t="s">
        <v>161</v>
      </c>
      <c r="E332" s="208" t="s">
        <v>1655</v>
      </c>
      <c r="F332" s="209" t="s">
        <v>3680</v>
      </c>
      <c r="G332" s="210" t="s">
        <v>197</v>
      </c>
      <c r="H332" s="211">
        <v>50</v>
      </c>
      <c r="I332" s="212"/>
      <c r="J332" s="213">
        <f>ROUND(I332*H332,2)</f>
        <v>0</v>
      </c>
      <c r="K332" s="209" t="s">
        <v>19</v>
      </c>
      <c r="L332" s="47"/>
      <c r="M332" s="284" t="s">
        <v>19</v>
      </c>
      <c r="N332" s="285" t="s">
        <v>40</v>
      </c>
      <c r="O332" s="282"/>
      <c r="P332" s="286">
        <f>O332*H332</f>
        <v>0</v>
      </c>
      <c r="Q332" s="286">
        <v>0</v>
      </c>
      <c r="R332" s="286">
        <f>Q332*H332</f>
        <v>0</v>
      </c>
      <c r="S332" s="286">
        <v>0</v>
      </c>
      <c r="T332" s="287">
        <f>S332*H332</f>
        <v>0</v>
      </c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R332" s="218" t="s">
        <v>166</v>
      </c>
      <c r="AT332" s="218" t="s">
        <v>161</v>
      </c>
      <c r="AU332" s="218" t="s">
        <v>77</v>
      </c>
      <c r="AY332" s="20" t="s">
        <v>159</v>
      </c>
      <c r="BE332" s="219">
        <f>IF(N332="základní",J332,0)</f>
        <v>0</v>
      </c>
      <c r="BF332" s="219">
        <f>IF(N332="snížená",J332,0)</f>
        <v>0</v>
      </c>
      <c r="BG332" s="219">
        <f>IF(N332="zákl. přenesená",J332,0)</f>
        <v>0</v>
      </c>
      <c r="BH332" s="219">
        <f>IF(N332="sníž. přenesená",J332,0)</f>
        <v>0</v>
      </c>
      <c r="BI332" s="219">
        <f>IF(N332="nulová",J332,0)</f>
        <v>0</v>
      </c>
      <c r="BJ332" s="20" t="s">
        <v>77</v>
      </c>
      <c r="BK332" s="219">
        <f>ROUND(I332*H332,2)</f>
        <v>0</v>
      </c>
      <c r="BL332" s="20" t="s">
        <v>166</v>
      </c>
      <c r="BM332" s="218" t="s">
        <v>3681</v>
      </c>
    </row>
    <row r="333" s="2" customFormat="1" ht="6.96" customHeight="1">
      <c r="A333" s="41"/>
      <c r="B333" s="62"/>
      <c r="C333" s="63"/>
      <c r="D333" s="63"/>
      <c r="E333" s="63"/>
      <c r="F333" s="63"/>
      <c r="G333" s="63"/>
      <c r="H333" s="63"/>
      <c r="I333" s="63"/>
      <c r="J333" s="63"/>
      <c r="K333" s="63"/>
      <c r="L333" s="47"/>
      <c r="M333" s="41"/>
      <c r="O333" s="41"/>
      <c r="P333" s="41"/>
      <c r="Q333" s="41"/>
      <c r="R333" s="41"/>
      <c r="S333" s="41"/>
      <c r="T333" s="41"/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</row>
  </sheetData>
  <sheetProtection sheet="1" autoFilter="0" formatColumns="0" formatRows="0" objects="1" scenarios="1" spinCount="100000" saltValue="QRhgq1hRfl5PXhHfJTHZTJ/Kc9HCHbAmRnyo2tdOsSVpWMv2QxMaD++5UUVL+4ipBwRvjMqW1AU9zTSMDaDdNg==" hashValue="I4ezBtIkJJUz4egNlZgqyE2dF816LBqkqPAFypRCqerviBHa6BUYsNNmntqhFNju+1VW1yeeb6YQuCHRQMOeBw==" algorithmName="SHA-512" password="CC35"/>
  <autoFilter ref="C87:K332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103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79</v>
      </c>
    </row>
    <row r="4" s="1" customFormat="1" ht="24.96" customHeight="1">
      <c r="B4" s="23"/>
      <c r="D4" s="133" t="s">
        <v>104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Domov pro seniory Náměšť nad Oslavou - úspory energií-revize 1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105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3682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29. 4. 2024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tr">
        <f>IF('Rekapitulace stavby'!AN10="","",'Rekapitulace stavby'!AN10)</f>
        <v/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tr">
        <f>IF('Rekapitulace stavby'!E11="","",'Rekapitulace stavby'!E11)</f>
        <v xml:space="preserve"> </v>
      </c>
      <c r="F15" s="41"/>
      <c r="G15" s="41"/>
      <c r="H15" s="41"/>
      <c r="I15" s="135" t="s">
        <v>27</v>
      </c>
      <c r="J15" s="139" t="str">
        <f>IF('Rekapitulace stavby'!AN11="","",'Rekapitulace stavby'!AN11)</f>
        <v/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28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27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30</v>
      </c>
      <c r="E20" s="41"/>
      <c r="F20" s="41"/>
      <c r="G20" s="41"/>
      <c r="H20" s="41"/>
      <c r="I20" s="135" t="s">
        <v>26</v>
      </c>
      <c r="J20" s="139" t="str">
        <f>IF('Rekapitulace stavby'!AN16="","",'Rekapitulace stavby'!AN16)</f>
        <v/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tr">
        <f>IF('Rekapitulace stavby'!E17="","",'Rekapitulace stavby'!E17)</f>
        <v xml:space="preserve"> </v>
      </c>
      <c r="F21" s="41"/>
      <c r="G21" s="41"/>
      <c r="H21" s="41"/>
      <c r="I21" s="135" t="s">
        <v>27</v>
      </c>
      <c r="J21" s="139" t="str">
        <f>IF('Rekapitulace stavby'!AN17="","",'Rekapitulace stavby'!AN17)</f>
        <v/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32</v>
      </c>
      <c r="E23" s="41"/>
      <c r="F23" s="41"/>
      <c r="G23" s="41"/>
      <c r="H23" s="41"/>
      <c r="I23" s="135" t="s">
        <v>26</v>
      </c>
      <c r="J23" s="139" t="str">
        <f>IF('Rekapitulace stavby'!AN19="","",'Rekapitulace stavby'!AN19)</f>
        <v/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tr">
        <f>IF('Rekapitulace stavby'!E20="","",'Rekapitulace stavby'!E20)</f>
        <v xml:space="preserve"> </v>
      </c>
      <c r="F24" s="41"/>
      <c r="G24" s="41"/>
      <c r="H24" s="41"/>
      <c r="I24" s="135" t="s">
        <v>27</v>
      </c>
      <c r="J24" s="139" t="str">
        <f>IF('Rekapitulace stavby'!AN20="","",'Rekapitulace stavby'!AN20)</f>
        <v/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33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35</v>
      </c>
      <c r="E30" s="41"/>
      <c r="F30" s="41"/>
      <c r="G30" s="41"/>
      <c r="H30" s="41"/>
      <c r="I30" s="41"/>
      <c r="J30" s="147">
        <f>ROUND(J84,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37</v>
      </c>
      <c r="G32" s="41"/>
      <c r="H32" s="41"/>
      <c r="I32" s="148" t="s">
        <v>36</v>
      </c>
      <c r="J32" s="148" t="s">
        <v>38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39</v>
      </c>
      <c r="E33" s="135" t="s">
        <v>40</v>
      </c>
      <c r="F33" s="150">
        <f>ROUND((SUM(BE84:BE104)),  2)</f>
        <v>0</v>
      </c>
      <c r="G33" s="41"/>
      <c r="H33" s="41"/>
      <c r="I33" s="151">
        <v>0.20999999999999999</v>
      </c>
      <c r="J33" s="150">
        <f>ROUND(((SUM(BE84:BE104))*I33),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41</v>
      </c>
      <c r="F34" s="150">
        <f>ROUND((SUM(BF84:BF104)),  2)</f>
        <v>0</v>
      </c>
      <c r="G34" s="41"/>
      <c r="H34" s="41"/>
      <c r="I34" s="151">
        <v>0.12</v>
      </c>
      <c r="J34" s="150">
        <f>ROUND(((SUM(BF84:BF104))*I34),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42</v>
      </c>
      <c r="F35" s="150">
        <f>ROUND((SUM(BG84:BG104)),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43</v>
      </c>
      <c r="F36" s="150">
        <f>ROUND((SUM(BH84:BH104)),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44</v>
      </c>
      <c r="F37" s="150">
        <f>ROUND((SUM(BI84:BI104)),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45</v>
      </c>
      <c r="E39" s="154"/>
      <c r="F39" s="154"/>
      <c r="G39" s="155" t="s">
        <v>46</v>
      </c>
      <c r="H39" s="156" t="s">
        <v>47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107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Domov pro seniory Náměšť nad Oslavou - úspory energií-revize 1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105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90 - Vedlejší rozpočtové náklady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29. 4. 2024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 xml:space="preserve"> </v>
      </c>
      <c r="G54" s="43"/>
      <c r="H54" s="43"/>
      <c r="I54" s="35" t="s">
        <v>30</v>
      </c>
      <c r="J54" s="39" t="str">
        <f>E21</f>
        <v xml:space="preserve"> 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28</v>
      </c>
      <c r="D55" s="43"/>
      <c r="E55" s="43"/>
      <c r="F55" s="30" t="str">
        <f>IF(E18="","",E18)</f>
        <v>Vyplň údaj</v>
      </c>
      <c r="G55" s="43"/>
      <c r="H55" s="43"/>
      <c r="I55" s="35" t="s">
        <v>32</v>
      </c>
      <c r="J55" s="39" t="str">
        <f>E24</f>
        <v xml:space="preserve"> 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108</v>
      </c>
      <c r="D57" s="165"/>
      <c r="E57" s="165"/>
      <c r="F57" s="165"/>
      <c r="G57" s="165"/>
      <c r="H57" s="165"/>
      <c r="I57" s="165"/>
      <c r="J57" s="166" t="s">
        <v>109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67</v>
      </c>
      <c r="D59" s="43"/>
      <c r="E59" s="43"/>
      <c r="F59" s="43"/>
      <c r="G59" s="43"/>
      <c r="H59" s="43"/>
      <c r="I59" s="43"/>
      <c r="J59" s="105">
        <f>J84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110</v>
      </c>
    </row>
    <row r="60" s="9" customFormat="1" ht="24.96" customHeight="1">
      <c r="A60" s="9"/>
      <c r="B60" s="168"/>
      <c r="C60" s="169"/>
      <c r="D60" s="170" t="s">
        <v>3292</v>
      </c>
      <c r="E60" s="171"/>
      <c r="F60" s="171"/>
      <c r="G60" s="171"/>
      <c r="H60" s="171"/>
      <c r="I60" s="171"/>
      <c r="J60" s="172">
        <f>J85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3293</v>
      </c>
      <c r="E61" s="177"/>
      <c r="F61" s="177"/>
      <c r="G61" s="177"/>
      <c r="H61" s="177"/>
      <c r="I61" s="177"/>
      <c r="J61" s="178">
        <f>J86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3683</v>
      </c>
      <c r="E62" s="177"/>
      <c r="F62" s="177"/>
      <c r="G62" s="177"/>
      <c r="H62" s="177"/>
      <c r="I62" s="177"/>
      <c r="J62" s="178">
        <f>J94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3294</v>
      </c>
      <c r="E63" s="177"/>
      <c r="F63" s="177"/>
      <c r="G63" s="177"/>
      <c r="H63" s="177"/>
      <c r="I63" s="177"/>
      <c r="J63" s="178">
        <f>J99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3684</v>
      </c>
      <c r="E64" s="177"/>
      <c r="F64" s="177"/>
      <c r="G64" s="177"/>
      <c r="H64" s="177"/>
      <c r="I64" s="177"/>
      <c r="J64" s="178">
        <f>J101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41"/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137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6.96" customHeight="1">
      <c r="A66" s="41"/>
      <c r="B66" s="62"/>
      <c r="C66" s="63"/>
      <c r="D66" s="63"/>
      <c r="E66" s="63"/>
      <c r="F66" s="63"/>
      <c r="G66" s="63"/>
      <c r="H66" s="63"/>
      <c r="I66" s="63"/>
      <c r="J66" s="63"/>
      <c r="K66" s="63"/>
      <c r="L66" s="137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70" s="2" customFormat="1" ht="6.96" customHeight="1">
      <c r="A70" s="41"/>
      <c r="B70" s="64"/>
      <c r="C70" s="65"/>
      <c r="D70" s="65"/>
      <c r="E70" s="65"/>
      <c r="F70" s="65"/>
      <c r="G70" s="65"/>
      <c r="H70" s="65"/>
      <c r="I70" s="65"/>
      <c r="J70" s="65"/>
      <c r="K70" s="65"/>
      <c r="L70" s="13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24.96" customHeight="1">
      <c r="A71" s="41"/>
      <c r="B71" s="42"/>
      <c r="C71" s="26" t="s">
        <v>144</v>
      </c>
      <c r="D71" s="43"/>
      <c r="E71" s="43"/>
      <c r="F71" s="43"/>
      <c r="G71" s="43"/>
      <c r="H71" s="43"/>
      <c r="I71" s="43"/>
      <c r="J71" s="43"/>
      <c r="K71" s="43"/>
      <c r="L71" s="13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3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2" customHeight="1">
      <c r="A73" s="41"/>
      <c r="B73" s="42"/>
      <c r="C73" s="35" t="s">
        <v>16</v>
      </c>
      <c r="D73" s="43"/>
      <c r="E73" s="43"/>
      <c r="F73" s="43"/>
      <c r="G73" s="43"/>
      <c r="H73" s="43"/>
      <c r="I73" s="43"/>
      <c r="J73" s="43"/>
      <c r="K73" s="43"/>
      <c r="L73" s="13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6.5" customHeight="1">
      <c r="A74" s="41"/>
      <c r="B74" s="42"/>
      <c r="C74" s="43"/>
      <c r="D74" s="43"/>
      <c r="E74" s="163" t="str">
        <f>E7</f>
        <v>Domov pro seniory Náměšť nad Oslavou - úspory energií-revize 1</v>
      </c>
      <c r="F74" s="35"/>
      <c r="G74" s="35"/>
      <c r="H74" s="35"/>
      <c r="I74" s="43"/>
      <c r="J74" s="43"/>
      <c r="K74" s="43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105</v>
      </c>
      <c r="D75" s="43"/>
      <c r="E75" s="43"/>
      <c r="F75" s="43"/>
      <c r="G75" s="43"/>
      <c r="H75" s="43"/>
      <c r="I75" s="43"/>
      <c r="J75" s="43"/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6.5" customHeight="1">
      <c r="A76" s="41"/>
      <c r="B76" s="42"/>
      <c r="C76" s="43"/>
      <c r="D76" s="43"/>
      <c r="E76" s="72" t="str">
        <f>E9</f>
        <v>90 - Vedlejší rozpočtové náklady</v>
      </c>
      <c r="F76" s="43"/>
      <c r="G76" s="43"/>
      <c r="H76" s="43"/>
      <c r="I76" s="43"/>
      <c r="J76" s="43"/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21</v>
      </c>
      <c r="D78" s="43"/>
      <c r="E78" s="43"/>
      <c r="F78" s="30" t="str">
        <f>F12</f>
        <v xml:space="preserve"> </v>
      </c>
      <c r="G78" s="43"/>
      <c r="H78" s="43"/>
      <c r="I78" s="35" t="s">
        <v>23</v>
      </c>
      <c r="J78" s="75" t="str">
        <f>IF(J12="","",J12)</f>
        <v>29. 4. 2024</v>
      </c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5.15" customHeight="1">
      <c r="A80" s="41"/>
      <c r="B80" s="42"/>
      <c r="C80" s="35" t="s">
        <v>25</v>
      </c>
      <c r="D80" s="43"/>
      <c r="E80" s="43"/>
      <c r="F80" s="30" t="str">
        <f>E15</f>
        <v xml:space="preserve"> </v>
      </c>
      <c r="G80" s="43"/>
      <c r="H80" s="43"/>
      <c r="I80" s="35" t="s">
        <v>30</v>
      </c>
      <c r="J80" s="39" t="str">
        <f>E21</f>
        <v xml:space="preserve"> </v>
      </c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5.15" customHeight="1">
      <c r="A81" s="41"/>
      <c r="B81" s="42"/>
      <c r="C81" s="35" t="s">
        <v>28</v>
      </c>
      <c r="D81" s="43"/>
      <c r="E81" s="43"/>
      <c r="F81" s="30" t="str">
        <f>IF(E18="","",E18)</f>
        <v>Vyplň údaj</v>
      </c>
      <c r="G81" s="43"/>
      <c r="H81" s="43"/>
      <c r="I81" s="35" t="s">
        <v>32</v>
      </c>
      <c r="J81" s="39" t="str">
        <f>E24</f>
        <v xml:space="preserve"> </v>
      </c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0.32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11" customFormat="1" ht="29.28" customHeight="1">
      <c r="A83" s="180"/>
      <c r="B83" s="181"/>
      <c r="C83" s="182" t="s">
        <v>145</v>
      </c>
      <c r="D83" s="183" t="s">
        <v>54</v>
      </c>
      <c r="E83" s="183" t="s">
        <v>50</v>
      </c>
      <c r="F83" s="183" t="s">
        <v>51</v>
      </c>
      <c r="G83" s="183" t="s">
        <v>146</v>
      </c>
      <c r="H83" s="183" t="s">
        <v>147</v>
      </c>
      <c r="I83" s="183" t="s">
        <v>148</v>
      </c>
      <c r="J83" s="183" t="s">
        <v>109</v>
      </c>
      <c r="K83" s="184" t="s">
        <v>149</v>
      </c>
      <c r="L83" s="185"/>
      <c r="M83" s="95" t="s">
        <v>19</v>
      </c>
      <c r="N83" s="96" t="s">
        <v>39</v>
      </c>
      <c r="O83" s="96" t="s">
        <v>150</v>
      </c>
      <c r="P83" s="96" t="s">
        <v>151</v>
      </c>
      <c r="Q83" s="96" t="s">
        <v>152</v>
      </c>
      <c r="R83" s="96" t="s">
        <v>153</v>
      </c>
      <c r="S83" s="96" t="s">
        <v>154</v>
      </c>
      <c r="T83" s="97" t="s">
        <v>155</v>
      </c>
      <c r="U83" s="180"/>
      <c r="V83" s="180"/>
      <c r="W83" s="180"/>
      <c r="X83" s="180"/>
      <c r="Y83" s="180"/>
      <c r="Z83" s="180"/>
      <c r="AA83" s="180"/>
      <c r="AB83" s="180"/>
      <c r="AC83" s="180"/>
      <c r="AD83" s="180"/>
      <c r="AE83" s="180"/>
    </row>
    <row r="84" s="2" customFormat="1" ht="22.8" customHeight="1">
      <c r="A84" s="41"/>
      <c r="B84" s="42"/>
      <c r="C84" s="102" t="s">
        <v>156</v>
      </c>
      <c r="D84" s="43"/>
      <c r="E84" s="43"/>
      <c r="F84" s="43"/>
      <c r="G84" s="43"/>
      <c r="H84" s="43"/>
      <c r="I84" s="43"/>
      <c r="J84" s="186">
        <f>BK84</f>
        <v>0</v>
      </c>
      <c r="K84" s="43"/>
      <c r="L84" s="47"/>
      <c r="M84" s="98"/>
      <c r="N84" s="187"/>
      <c r="O84" s="99"/>
      <c r="P84" s="188">
        <f>P85</f>
        <v>0</v>
      </c>
      <c r="Q84" s="99"/>
      <c r="R84" s="188">
        <f>R85</f>
        <v>0</v>
      </c>
      <c r="S84" s="99"/>
      <c r="T84" s="189">
        <f>T85</f>
        <v>0</v>
      </c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T84" s="20" t="s">
        <v>68</v>
      </c>
      <c r="AU84" s="20" t="s">
        <v>110</v>
      </c>
      <c r="BK84" s="190">
        <f>BK85</f>
        <v>0</v>
      </c>
    </row>
    <row r="85" s="12" customFormat="1" ht="25.92" customHeight="1">
      <c r="A85" s="12"/>
      <c r="B85" s="191"/>
      <c r="C85" s="192"/>
      <c r="D85" s="193" t="s">
        <v>68</v>
      </c>
      <c r="E85" s="194" t="s">
        <v>3524</v>
      </c>
      <c r="F85" s="194" t="s">
        <v>102</v>
      </c>
      <c r="G85" s="192"/>
      <c r="H85" s="192"/>
      <c r="I85" s="195"/>
      <c r="J85" s="196">
        <f>BK85</f>
        <v>0</v>
      </c>
      <c r="K85" s="192"/>
      <c r="L85" s="197"/>
      <c r="M85" s="198"/>
      <c r="N85" s="199"/>
      <c r="O85" s="199"/>
      <c r="P85" s="200">
        <f>P86+P94+P99+P101</f>
        <v>0</v>
      </c>
      <c r="Q85" s="199"/>
      <c r="R85" s="200">
        <f>R86+R94+R99+R101</f>
        <v>0</v>
      </c>
      <c r="S85" s="199"/>
      <c r="T85" s="201">
        <f>T86+T94+T99+T101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2" t="s">
        <v>206</v>
      </c>
      <c r="AT85" s="203" t="s">
        <v>68</v>
      </c>
      <c r="AU85" s="203" t="s">
        <v>69</v>
      </c>
      <c r="AY85" s="202" t="s">
        <v>159</v>
      </c>
      <c r="BK85" s="204">
        <f>BK86+BK94+BK99+BK101</f>
        <v>0</v>
      </c>
    </row>
    <row r="86" s="12" customFormat="1" ht="22.8" customHeight="1">
      <c r="A86" s="12"/>
      <c r="B86" s="191"/>
      <c r="C86" s="192"/>
      <c r="D86" s="193" t="s">
        <v>68</v>
      </c>
      <c r="E86" s="205" t="s">
        <v>3525</v>
      </c>
      <c r="F86" s="205" t="s">
        <v>3526</v>
      </c>
      <c r="G86" s="192"/>
      <c r="H86" s="192"/>
      <c r="I86" s="195"/>
      <c r="J86" s="206">
        <f>BK86</f>
        <v>0</v>
      </c>
      <c r="K86" s="192"/>
      <c r="L86" s="197"/>
      <c r="M86" s="198"/>
      <c r="N86" s="199"/>
      <c r="O86" s="199"/>
      <c r="P86" s="200">
        <f>SUM(P87:P93)</f>
        <v>0</v>
      </c>
      <c r="Q86" s="199"/>
      <c r="R86" s="200">
        <f>SUM(R87:R93)</f>
        <v>0</v>
      </c>
      <c r="S86" s="199"/>
      <c r="T86" s="201">
        <f>SUM(T87:T93)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2" t="s">
        <v>206</v>
      </c>
      <c r="AT86" s="203" t="s">
        <v>68</v>
      </c>
      <c r="AU86" s="203" t="s">
        <v>77</v>
      </c>
      <c r="AY86" s="202" t="s">
        <v>159</v>
      </c>
      <c r="BK86" s="204">
        <f>SUM(BK87:BK93)</f>
        <v>0</v>
      </c>
    </row>
    <row r="87" s="2" customFormat="1" ht="16.5" customHeight="1">
      <c r="A87" s="41"/>
      <c r="B87" s="42"/>
      <c r="C87" s="207" t="s">
        <v>77</v>
      </c>
      <c r="D87" s="207" t="s">
        <v>161</v>
      </c>
      <c r="E87" s="208" t="s">
        <v>3685</v>
      </c>
      <c r="F87" s="209" t="s">
        <v>3686</v>
      </c>
      <c r="G87" s="210" t="s">
        <v>3687</v>
      </c>
      <c r="H87" s="211">
        <v>1</v>
      </c>
      <c r="I87" s="212"/>
      <c r="J87" s="213">
        <f>ROUND(I87*H87,2)</f>
        <v>0</v>
      </c>
      <c r="K87" s="209" t="s">
        <v>19</v>
      </c>
      <c r="L87" s="47"/>
      <c r="M87" s="214" t="s">
        <v>19</v>
      </c>
      <c r="N87" s="215" t="s">
        <v>40</v>
      </c>
      <c r="O87" s="87"/>
      <c r="P87" s="216">
        <f>O87*H87</f>
        <v>0</v>
      </c>
      <c r="Q87" s="216">
        <v>0</v>
      </c>
      <c r="R87" s="216">
        <f>Q87*H87</f>
        <v>0</v>
      </c>
      <c r="S87" s="216">
        <v>0</v>
      </c>
      <c r="T87" s="217">
        <f>S87*H87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R87" s="218" t="s">
        <v>3398</v>
      </c>
      <c r="AT87" s="218" t="s">
        <v>161</v>
      </c>
      <c r="AU87" s="218" t="s">
        <v>79</v>
      </c>
      <c r="AY87" s="20" t="s">
        <v>159</v>
      </c>
      <c r="BE87" s="219">
        <f>IF(N87="základní",J87,0)</f>
        <v>0</v>
      </c>
      <c r="BF87" s="219">
        <f>IF(N87="snížená",J87,0)</f>
        <v>0</v>
      </c>
      <c r="BG87" s="219">
        <f>IF(N87="zákl. přenesená",J87,0)</f>
        <v>0</v>
      </c>
      <c r="BH87" s="219">
        <f>IF(N87="sníž. přenesená",J87,0)</f>
        <v>0</v>
      </c>
      <c r="BI87" s="219">
        <f>IF(N87="nulová",J87,0)</f>
        <v>0</v>
      </c>
      <c r="BJ87" s="20" t="s">
        <v>77</v>
      </c>
      <c r="BK87" s="219">
        <f>ROUND(I87*H87,2)</f>
        <v>0</v>
      </c>
      <c r="BL87" s="20" t="s">
        <v>3398</v>
      </c>
      <c r="BM87" s="218" t="s">
        <v>3688</v>
      </c>
    </row>
    <row r="88" s="2" customFormat="1" ht="16.5" customHeight="1">
      <c r="A88" s="41"/>
      <c r="B88" s="42"/>
      <c r="C88" s="207" t="s">
        <v>79</v>
      </c>
      <c r="D88" s="207" t="s">
        <v>161</v>
      </c>
      <c r="E88" s="208" t="s">
        <v>3689</v>
      </c>
      <c r="F88" s="209" t="s">
        <v>3690</v>
      </c>
      <c r="G88" s="210" t="s">
        <v>3691</v>
      </c>
      <c r="H88" s="211">
        <v>1</v>
      </c>
      <c r="I88" s="212"/>
      <c r="J88" s="213">
        <f>ROUND(I88*H88,2)</f>
        <v>0</v>
      </c>
      <c r="K88" s="209" t="s">
        <v>19</v>
      </c>
      <c r="L88" s="47"/>
      <c r="M88" s="214" t="s">
        <v>19</v>
      </c>
      <c r="N88" s="215" t="s">
        <v>40</v>
      </c>
      <c r="O88" s="87"/>
      <c r="P88" s="216">
        <f>O88*H88</f>
        <v>0</v>
      </c>
      <c r="Q88" s="216">
        <v>0</v>
      </c>
      <c r="R88" s="216">
        <f>Q88*H88</f>
        <v>0</v>
      </c>
      <c r="S88" s="216">
        <v>0</v>
      </c>
      <c r="T88" s="217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18" t="s">
        <v>3398</v>
      </c>
      <c r="AT88" s="218" t="s">
        <v>161</v>
      </c>
      <c r="AU88" s="218" t="s">
        <v>79</v>
      </c>
      <c r="AY88" s="20" t="s">
        <v>159</v>
      </c>
      <c r="BE88" s="219">
        <f>IF(N88="základní",J88,0)</f>
        <v>0</v>
      </c>
      <c r="BF88" s="219">
        <f>IF(N88="snížená",J88,0)</f>
        <v>0</v>
      </c>
      <c r="BG88" s="219">
        <f>IF(N88="zákl. přenesená",J88,0)</f>
        <v>0</v>
      </c>
      <c r="BH88" s="219">
        <f>IF(N88="sníž. přenesená",J88,0)</f>
        <v>0</v>
      </c>
      <c r="BI88" s="219">
        <f>IF(N88="nulová",J88,0)</f>
        <v>0</v>
      </c>
      <c r="BJ88" s="20" t="s">
        <v>77</v>
      </c>
      <c r="BK88" s="219">
        <f>ROUND(I88*H88,2)</f>
        <v>0</v>
      </c>
      <c r="BL88" s="20" t="s">
        <v>3398</v>
      </c>
      <c r="BM88" s="218" t="s">
        <v>3692</v>
      </c>
    </row>
    <row r="89" s="2" customFormat="1" ht="24.15" customHeight="1">
      <c r="A89" s="41"/>
      <c r="B89" s="42"/>
      <c r="C89" s="207" t="s">
        <v>194</v>
      </c>
      <c r="D89" s="207" t="s">
        <v>161</v>
      </c>
      <c r="E89" s="208" t="s">
        <v>3693</v>
      </c>
      <c r="F89" s="209" t="s">
        <v>3694</v>
      </c>
      <c r="G89" s="210" t="s">
        <v>3691</v>
      </c>
      <c r="H89" s="211">
        <v>1</v>
      </c>
      <c r="I89" s="212"/>
      <c r="J89" s="213">
        <f>ROUND(I89*H89,2)</f>
        <v>0</v>
      </c>
      <c r="K89" s="209" t="s">
        <v>19</v>
      </c>
      <c r="L89" s="47"/>
      <c r="M89" s="214" t="s">
        <v>19</v>
      </c>
      <c r="N89" s="215" t="s">
        <v>40</v>
      </c>
      <c r="O89" s="87"/>
      <c r="P89" s="216">
        <f>O89*H89</f>
        <v>0</v>
      </c>
      <c r="Q89" s="216">
        <v>0</v>
      </c>
      <c r="R89" s="216">
        <f>Q89*H89</f>
        <v>0</v>
      </c>
      <c r="S89" s="216">
        <v>0</v>
      </c>
      <c r="T89" s="217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18" t="s">
        <v>3398</v>
      </c>
      <c r="AT89" s="218" t="s">
        <v>161</v>
      </c>
      <c r="AU89" s="218" t="s">
        <v>79</v>
      </c>
      <c r="AY89" s="20" t="s">
        <v>159</v>
      </c>
      <c r="BE89" s="219">
        <f>IF(N89="základní",J89,0)</f>
        <v>0</v>
      </c>
      <c r="BF89" s="219">
        <f>IF(N89="snížená",J89,0)</f>
        <v>0</v>
      </c>
      <c r="BG89" s="219">
        <f>IF(N89="zákl. přenesená",J89,0)</f>
        <v>0</v>
      </c>
      <c r="BH89" s="219">
        <f>IF(N89="sníž. přenesená",J89,0)</f>
        <v>0</v>
      </c>
      <c r="BI89" s="219">
        <f>IF(N89="nulová",J89,0)</f>
        <v>0</v>
      </c>
      <c r="BJ89" s="20" t="s">
        <v>77</v>
      </c>
      <c r="BK89" s="219">
        <f>ROUND(I89*H89,2)</f>
        <v>0</v>
      </c>
      <c r="BL89" s="20" t="s">
        <v>3398</v>
      </c>
      <c r="BM89" s="218" t="s">
        <v>3695</v>
      </c>
    </row>
    <row r="90" s="2" customFormat="1" ht="16.5" customHeight="1">
      <c r="A90" s="41"/>
      <c r="B90" s="42"/>
      <c r="C90" s="207" t="s">
        <v>166</v>
      </c>
      <c r="D90" s="207" t="s">
        <v>161</v>
      </c>
      <c r="E90" s="208" t="s">
        <v>3696</v>
      </c>
      <c r="F90" s="209" t="s">
        <v>3697</v>
      </c>
      <c r="G90" s="210" t="s">
        <v>3691</v>
      </c>
      <c r="H90" s="211">
        <v>1</v>
      </c>
      <c r="I90" s="212"/>
      <c r="J90" s="213">
        <f>ROUND(I90*H90,2)</f>
        <v>0</v>
      </c>
      <c r="K90" s="209" t="s">
        <v>19</v>
      </c>
      <c r="L90" s="47"/>
      <c r="M90" s="214" t="s">
        <v>19</v>
      </c>
      <c r="N90" s="215" t="s">
        <v>40</v>
      </c>
      <c r="O90" s="87"/>
      <c r="P90" s="216">
        <f>O90*H90</f>
        <v>0</v>
      </c>
      <c r="Q90" s="216">
        <v>0</v>
      </c>
      <c r="R90" s="216">
        <f>Q90*H90</f>
        <v>0</v>
      </c>
      <c r="S90" s="216">
        <v>0</v>
      </c>
      <c r="T90" s="217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18" t="s">
        <v>3398</v>
      </c>
      <c r="AT90" s="218" t="s">
        <v>161</v>
      </c>
      <c r="AU90" s="218" t="s">
        <v>79</v>
      </c>
      <c r="AY90" s="20" t="s">
        <v>159</v>
      </c>
      <c r="BE90" s="219">
        <f>IF(N90="základní",J90,0)</f>
        <v>0</v>
      </c>
      <c r="BF90" s="219">
        <f>IF(N90="snížená",J90,0)</f>
        <v>0</v>
      </c>
      <c r="BG90" s="219">
        <f>IF(N90="zákl. přenesená",J90,0)</f>
        <v>0</v>
      </c>
      <c r="BH90" s="219">
        <f>IF(N90="sníž. přenesená",J90,0)</f>
        <v>0</v>
      </c>
      <c r="BI90" s="219">
        <f>IF(N90="nulová",J90,0)</f>
        <v>0</v>
      </c>
      <c r="BJ90" s="20" t="s">
        <v>77</v>
      </c>
      <c r="BK90" s="219">
        <f>ROUND(I90*H90,2)</f>
        <v>0</v>
      </c>
      <c r="BL90" s="20" t="s">
        <v>3398</v>
      </c>
      <c r="BM90" s="218" t="s">
        <v>3698</v>
      </c>
    </row>
    <row r="91" s="2" customFormat="1" ht="16.5" customHeight="1">
      <c r="A91" s="41"/>
      <c r="B91" s="42"/>
      <c r="C91" s="207" t="s">
        <v>206</v>
      </c>
      <c r="D91" s="207" t="s">
        <v>161</v>
      </c>
      <c r="E91" s="208" t="s">
        <v>3699</v>
      </c>
      <c r="F91" s="209" t="s">
        <v>3700</v>
      </c>
      <c r="G91" s="210" t="s">
        <v>3691</v>
      </c>
      <c r="H91" s="211">
        <v>1</v>
      </c>
      <c r="I91" s="212"/>
      <c r="J91" s="213">
        <f>ROUND(I91*H91,2)</f>
        <v>0</v>
      </c>
      <c r="K91" s="209" t="s">
        <v>19</v>
      </c>
      <c r="L91" s="47"/>
      <c r="M91" s="214" t="s">
        <v>19</v>
      </c>
      <c r="N91" s="215" t="s">
        <v>40</v>
      </c>
      <c r="O91" s="87"/>
      <c r="P91" s="216">
        <f>O91*H91</f>
        <v>0</v>
      </c>
      <c r="Q91" s="216">
        <v>0</v>
      </c>
      <c r="R91" s="216">
        <f>Q91*H91</f>
        <v>0</v>
      </c>
      <c r="S91" s="216">
        <v>0</v>
      </c>
      <c r="T91" s="217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18" t="s">
        <v>3398</v>
      </c>
      <c r="AT91" s="218" t="s">
        <v>161</v>
      </c>
      <c r="AU91" s="218" t="s">
        <v>79</v>
      </c>
      <c r="AY91" s="20" t="s">
        <v>159</v>
      </c>
      <c r="BE91" s="219">
        <f>IF(N91="základní",J91,0)</f>
        <v>0</v>
      </c>
      <c r="BF91" s="219">
        <f>IF(N91="snížená",J91,0)</f>
        <v>0</v>
      </c>
      <c r="BG91" s="219">
        <f>IF(N91="zákl. přenesená",J91,0)</f>
        <v>0</v>
      </c>
      <c r="BH91" s="219">
        <f>IF(N91="sníž. přenesená",J91,0)</f>
        <v>0</v>
      </c>
      <c r="BI91" s="219">
        <f>IF(N91="nulová",J91,0)</f>
        <v>0</v>
      </c>
      <c r="BJ91" s="20" t="s">
        <v>77</v>
      </c>
      <c r="BK91" s="219">
        <f>ROUND(I91*H91,2)</f>
        <v>0</v>
      </c>
      <c r="BL91" s="20" t="s">
        <v>3398</v>
      </c>
      <c r="BM91" s="218" t="s">
        <v>3701</v>
      </c>
    </row>
    <row r="92" s="2" customFormat="1" ht="24.15" customHeight="1">
      <c r="A92" s="41"/>
      <c r="B92" s="42"/>
      <c r="C92" s="207" t="s">
        <v>215</v>
      </c>
      <c r="D92" s="207" t="s">
        <v>161</v>
      </c>
      <c r="E92" s="208" t="s">
        <v>3702</v>
      </c>
      <c r="F92" s="209" t="s">
        <v>3703</v>
      </c>
      <c r="G92" s="210" t="s">
        <v>3691</v>
      </c>
      <c r="H92" s="211">
        <v>1</v>
      </c>
      <c r="I92" s="212"/>
      <c r="J92" s="213">
        <f>ROUND(I92*H92,2)</f>
        <v>0</v>
      </c>
      <c r="K92" s="209" t="s">
        <v>19</v>
      </c>
      <c r="L92" s="47"/>
      <c r="M92" s="214" t="s">
        <v>19</v>
      </c>
      <c r="N92" s="215" t="s">
        <v>40</v>
      </c>
      <c r="O92" s="87"/>
      <c r="P92" s="216">
        <f>O92*H92</f>
        <v>0</v>
      </c>
      <c r="Q92" s="216">
        <v>0</v>
      </c>
      <c r="R92" s="216">
        <f>Q92*H92</f>
        <v>0</v>
      </c>
      <c r="S92" s="216">
        <v>0</v>
      </c>
      <c r="T92" s="217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18" t="s">
        <v>3398</v>
      </c>
      <c r="AT92" s="218" t="s">
        <v>161</v>
      </c>
      <c r="AU92" s="218" t="s">
        <v>79</v>
      </c>
      <c r="AY92" s="20" t="s">
        <v>159</v>
      </c>
      <c r="BE92" s="219">
        <f>IF(N92="základní",J92,0)</f>
        <v>0</v>
      </c>
      <c r="BF92" s="219">
        <f>IF(N92="snížená",J92,0)</f>
        <v>0</v>
      </c>
      <c r="BG92" s="219">
        <f>IF(N92="zákl. přenesená",J92,0)</f>
        <v>0</v>
      </c>
      <c r="BH92" s="219">
        <f>IF(N92="sníž. přenesená",J92,0)</f>
        <v>0</v>
      </c>
      <c r="BI92" s="219">
        <f>IF(N92="nulová",J92,0)</f>
        <v>0</v>
      </c>
      <c r="BJ92" s="20" t="s">
        <v>77</v>
      </c>
      <c r="BK92" s="219">
        <f>ROUND(I92*H92,2)</f>
        <v>0</v>
      </c>
      <c r="BL92" s="20" t="s">
        <v>3398</v>
      </c>
      <c r="BM92" s="218" t="s">
        <v>3704</v>
      </c>
    </row>
    <row r="93" s="2" customFormat="1" ht="24.15" customHeight="1">
      <c r="A93" s="41"/>
      <c r="B93" s="42"/>
      <c r="C93" s="207" t="s">
        <v>220</v>
      </c>
      <c r="D93" s="207" t="s">
        <v>161</v>
      </c>
      <c r="E93" s="208" t="s">
        <v>3705</v>
      </c>
      <c r="F93" s="209" t="s">
        <v>3706</v>
      </c>
      <c r="G93" s="210" t="s">
        <v>3691</v>
      </c>
      <c r="H93" s="211">
        <v>1</v>
      </c>
      <c r="I93" s="212"/>
      <c r="J93" s="213">
        <f>ROUND(I93*H93,2)</f>
        <v>0</v>
      </c>
      <c r="K93" s="209" t="s">
        <v>19</v>
      </c>
      <c r="L93" s="47"/>
      <c r="M93" s="214" t="s">
        <v>19</v>
      </c>
      <c r="N93" s="215" t="s">
        <v>40</v>
      </c>
      <c r="O93" s="87"/>
      <c r="P93" s="216">
        <f>O93*H93</f>
        <v>0</v>
      </c>
      <c r="Q93" s="216">
        <v>0</v>
      </c>
      <c r="R93" s="216">
        <f>Q93*H93</f>
        <v>0</v>
      </c>
      <c r="S93" s="216">
        <v>0</v>
      </c>
      <c r="T93" s="217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18" t="s">
        <v>3398</v>
      </c>
      <c r="AT93" s="218" t="s">
        <v>161</v>
      </c>
      <c r="AU93" s="218" t="s">
        <v>79</v>
      </c>
      <c r="AY93" s="20" t="s">
        <v>159</v>
      </c>
      <c r="BE93" s="219">
        <f>IF(N93="základní",J93,0)</f>
        <v>0</v>
      </c>
      <c r="BF93" s="219">
        <f>IF(N93="snížená",J93,0)</f>
        <v>0</v>
      </c>
      <c r="BG93" s="219">
        <f>IF(N93="zákl. přenesená",J93,0)</f>
        <v>0</v>
      </c>
      <c r="BH93" s="219">
        <f>IF(N93="sníž. přenesená",J93,0)</f>
        <v>0</v>
      </c>
      <c r="BI93" s="219">
        <f>IF(N93="nulová",J93,0)</f>
        <v>0</v>
      </c>
      <c r="BJ93" s="20" t="s">
        <v>77</v>
      </c>
      <c r="BK93" s="219">
        <f>ROUND(I93*H93,2)</f>
        <v>0</v>
      </c>
      <c r="BL93" s="20" t="s">
        <v>3398</v>
      </c>
      <c r="BM93" s="218" t="s">
        <v>3707</v>
      </c>
    </row>
    <row r="94" s="12" customFormat="1" ht="22.8" customHeight="1">
      <c r="A94" s="12"/>
      <c r="B94" s="191"/>
      <c r="C94" s="192"/>
      <c r="D94" s="193" t="s">
        <v>68</v>
      </c>
      <c r="E94" s="205" t="s">
        <v>3708</v>
      </c>
      <c r="F94" s="205" t="s">
        <v>3709</v>
      </c>
      <c r="G94" s="192"/>
      <c r="H94" s="192"/>
      <c r="I94" s="195"/>
      <c r="J94" s="206">
        <f>BK94</f>
        <v>0</v>
      </c>
      <c r="K94" s="192"/>
      <c r="L94" s="197"/>
      <c r="M94" s="198"/>
      <c r="N94" s="199"/>
      <c r="O94" s="199"/>
      <c r="P94" s="200">
        <f>SUM(P95:P98)</f>
        <v>0</v>
      </c>
      <c r="Q94" s="199"/>
      <c r="R94" s="200">
        <f>SUM(R95:R98)</f>
        <v>0</v>
      </c>
      <c r="S94" s="199"/>
      <c r="T94" s="201">
        <f>SUM(T95:T98)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2" t="s">
        <v>206</v>
      </c>
      <c r="AT94" s="203" t="s">
        <v>68</v>
      </c>
      <c r="AU94" s="203" t="s">
        <v>77</v>
      </c>
      <c r="AY94" s="202" t="s">
        <v>159</v>
      </c>
      <c r="BK94" s="204">
        <f>SUM(BK95:BK98)</f>
        <v>0</v>
      </c>
    </row>
    <row r="95" s="2" customFormat="1" ht="16.5" customHeight="1">
      <c r="A95" s="41"/>
      <c r="B95" s="42"/>
      <c r="C95" s="207" t="s">
        <v>225</v>
      </c>
      <c r="D95" s="207" t="s">
        <v>161</v>
      </c>
      <c r="E95" s="208" t="s">
        <v>3710</v>
      </c>
      <c r="F95" s="209" t="s">
        <v>3709</v>
      </c>
      <c r="G95" s="210" t="s">
        <v>3687</v>
      </c>
      <c r="H95" s="211">
        <v>1</v>
      </c>
      <c r="I95" s="212"/>
      <c r="J95" s="213">
        <f>ROUND(I95*H95,2)</f>
        <v>0</v>
      </c>
      <c r="K95" s="209" t="s">
        <v>19</v>
      </c>
      <c r="L95" s="47"/>
      <c r="M95" s="214" t="s">
        <v>19</v>
      </c>
      <c r="N95" s="215" t="s">
        <v>40</v>
      </c>
      <c r="O95" s="87"/>
      <c r="P95" s="216">
        <f>O95*H95</f>
        <v>0</v>
      </c>
      <c r="Q95" s="216">
        <v>0</v>
      </c>
      <c r="R95" s="216">
        <f>Q95*H95</f>
        <v>0</v>
      </c>
      <c r="S95" s="216">
        <v>0</v>
      </c>
      <c r="T95" s="217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18" t="s">
        <v>3398</v>
      </c>
      <c r="AT95" s="218" t="s">
        <v>161</v>
      </c>
      <c r="AU95" s="218" t="s">
        <v>79</v>
      </c>
      <c r="AY95" s="20" t="s">
        <v>159</v>
      </c>
      <c r="BE95" s="219">
        <f>IF(N95="základní",J95,0)</f>
        <v>0</v>
      </c>
      <c r="BF95" s="219">
        <f>IF(N95="snížená",J95,0)</f>
        <v>0</v>
      </c>
      <c r="BG95" s="219">
        <f>IF(N95="zákl. přenesená",J95,0)</f>
        <v>0</v>
      </c>
      <c r="BH95" s="219">
        <f>IF(N95="sníž. přenesená",J95,0)</f>
        <v>0</v>
      </c>
      <c r="BI95" s="219">
        <f>IF(N95="nulová",J95,0)</f>
        <v>0</v>
      </c>
      <c r="BJ95" s="20" t="s">
        <v>77</v>
      </c>
      <c r="BK95" s="219">
        <f>ROUND(I95*H95,2)</f>
        <v>0</v>
      </c>
      <c r="BL95" s="20" t="s">
        <v>3398</v>
      </c>
      <c r="BM95" s="218" t="s">
        <v>3711</v>
      </c>
    </row>
    <row r="96" s="2" customFormat="1" ht="16.5" customHeight="1">
      <c r="A96" s="41"/>
      <c r="B96" s="42"/>
      <c r="C96" s="207" t="s">
        <v>232</v>
      </c>
      <c r="D96" s="207" t="s">
        <v>161</v>
      </c>
      <c r="E96" s="208" t="s">
        <v>3712</v>
      </c>
      <c r="F96" s="209" t="s">
        <v>3713</v>
      </c>
      <c r="G96" s="210" t="s">
        <v>197</v>
      </c>
      <c r="H96" s="211">
        <v>400</v>
      </c>
      <c r="I96" s="212"/>
      <c r="J96" s="213">
        <f>ROUND(I96*H96,2)</f>
        <v>0</v>
      </c>
      <c r="K96" s="209" t="s">
        <v>19</v>
      </c>
      <c r="L96" s="47"/>
      <c r="M96" s="214" t="s">
        <v>19</v>
      </c>
      <c r="N96" s="215" t="s">
        <v>40</v>
      </c>
      <c r="O96" s="87"/>
      <c r="P96" s="216">
        <f>O96*H96</f>
        <v>0</v>
      </c>
      <c r="Q96" s="216">
        <v>0</v>
      </c>
      <c r="R96" s="216">
        <f>Q96*H96</f>
        <v>0</v>
      </c>
      <c r="S96" s="216">
        <v>0</v>
      </c>
      <c r="T96" s="217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18" t="s">
        <v>3398</v>
      </c>
      <c r="AT96" s="218" t="s">
        <v>161</v>
      </c>
      <c r="AU96" s="218" t="s">
        <v>79</v>
      </c>
      <c r="AY96" s="20" t="s">
        <v>159</v>
      </c>
      <c r="BE96" s="219">
        <f>IF(N96="základní",J96,0)</f>
        <v>0</v>
      </c>
      <c r="BF96" s="219">
        <f>IF(N96="snížená",J96,0)</f>
        <v>0</v>
      </c>
      <c r="BG96" s="219">
        <f>IF(N96="zákl. přenesená",J96,0)</f>
        <v>0</v>
      </c>
      <c r="BH96" s="219">
        <f>IF(N96="sníž. přenesená",J96,0)</f>
        <v>0</v>
      </c>
      <c r="BI96" s="219">
        <f>IF(N96="nulová",J96,0)</f>
        <v>0</v>
      </c>
      <c r="BJ96" s="20" t="s">
        <v>77</v>
      </c>
      <c r="BK96" s="219">
        <f>ROUND(I96*H96,2)</f>
        <v>0</v>
      </c>
      <c r="BL96" s="20" t="s">
        <v>3398</v>
      </c>
      <c r="BM96" s="218" t="s">
        <v>3714</v>
      </c>
    </row>
    <row r="97" s="14" customFormat="1">
      <c r="A97" s="14"/>
      <c r="B97" s="236"/>
      <c r="C97" s="237"/>
      <c r="D97" s="227" t="s">
        <v>170</v>
      </c>
      <c r="E97" s="238" t="s">
        <v>19</v>
      </c>
      <c r="F97" s="239" t="s">
        <v>3715</v>
      </c>
      <c r="G97" s="237"/>
      <c r="H97" s="240">
        <v>400</v>
      </c>
      <c r="I97" s="241"/>
      <c r="J97" s="237"/>
      <c r="K97" s="237"/>
      <c r="L97" s="242"/>
      <c r="M97" s="243"/>
      <c r="N97" s="244"/>
      <c r="O97" s="244"/>
      <c r="P97" s="244"/>
      <c r="Q97" s="244"/>
      <c r="R97" s="244"/>
      <c r="S97" s="244"/>
      <c r="T97" s="245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46" t="s">
        <v>170</v>
      </c>
      <c r="AU97" s="246" t="s">
        <v>79</v>
      </c>
      <c r="AV97" s="14" t="s">
        <v>79</v>
      </c>
      <c r="AW97" s="14" t="s">
        <v>31</v>
      </c>
      <c r="AX97" s="14" t="s">
        <v>77</v>
      </c>
      <c r="AY97" s="246" t="s">
        <v>159</v>
      </c>
    </row>
    <row r="98" s="2" customFormat="1" ht="16.5" customHeight="1">
      <c r="A98" s="41"/>
      <c r="B98" s="42"/>
      <c r="C98" s="207" t="s">
        <v>237</v>
      </c>
      <c r="D98" s="207" t="s">
        <v>161</v>
      </c>
      <c r="E98" s="208" t="s">
        <v>3716</v>
      </c>
      <c r="F98" s="209" t="s">
        <v>3717</v>
      </c>
      <c r="G98" s="210" t="s">
        <v>3687</v>
      </c>
      <c r="H98" s="211">
        <v>1</v>
      </c>
      <c r="I98" s="212"/>
      <c r="J98" s="213">
        <f>ROUND(I98*H98,2)</f>
        <v>0</v>
      </c>
      <c r="K98" s="209" t="s">
        <v>19</v>
      </c>
      <c r="L98" s="47"/>
      <c r="M98" s="214" t="s">
        <v>19</v>
      </c>
      <c r="N98" s="215" t="s">
        <v>40</v>
      </c>
      <c r="O98" s="87"/>
      <c r="P98" s="216">
        <f>O98*H98</f>
        <v>0</v>
      </c>
      <c r="Q98" s="216">
        <v>0</v>
      </c>
      <c r="R98" s="216">
        <f>Q98*H98</f>
        <v>0</v>
      </c>
      <c r="S98" s="216">
        <v>0</v>
      </c>
      <c r="T98" s="217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18" t="s">
        <v>3398</v>
      </c>
      <c r="AT98" s="218" t="s">
        <v>161</v>
      </c>
      <c r="AU98" s="218" t="s">
        <v>79</v>
      </c>
      <c r="AY98" s="20" t="s">
        <v>159</v>
      </c>
      <c r="BE98" s="219">
        <f>IF(N98="základní",J98,0)</f>
        <v>0</v>
      </c>
      <c r="BF98" s="219">
        <f>IF(N98="snížená",J98,0)</f>
        <v>0</v>
      </c>
      <c r="BG98" s="219">
        <f>IF(N98="zákl. přenesená",J98,0)</f>
        <v>0</v>
      </c>
      <c r="BH98" s="219">
        <f>IF(N98="sníž. přenesená",J98,0)</f>
        <v>0</v>
      </c>
      <c r="BI98" s="219">
        <f>IF(N98="nulová",J98,0)</f>
        <v>0</v>
      </c>
      <c r="BJ98" s="20" t="s">
        <v>77</v>
      </c>
      <c r="BK98" s="219">
        <f>ROUND(I98*H98,2)</f>
        <v>0</v>
      </c>
      <c r="BL98" s="20" t="s">
        <v>3398</v>
      </c>
      <c r="BM98" s="218" t="s">
        <v>3718</v>
      </c>
    </row>
    <row r="99" s="12" customFormat="1" ht="22.8" customHeight="1">
      <c r="A99" s="12"/>
      <c r="B99" s="191"/>
      <c r="C99" s="192"/>
      <c r="D99" s="193" t="s">
        <v>68</v>
      </c>
      <c r="E99" s="205" t="s">
        <v>3536</v>
      </c>
      <c r="F99" s="205" t="s">
        <v>3537</v>
      </c>
      <c r="G99" s="192"/>
      <c r="H99" s="192"/>
      <c r="I99" s="195"/>
      <c r="J99" s="206">
        <f>BK99</f>
        <v>0</v>
      </c>
      <c r="K99" s="192"/>
      <c r="L99" s="197"/>
      <c r="M99" s="198"/>
      <c r="N99" s="199"/>
      <c r="O99" s="199"/>
      <c r="P99" s="200">
        <f>P100</f>
        <v>0</v>
      </c>
      <c r="Q99" s="199"/>
      <c r="R99" s="200">
        <f>R100</f>
        <v>0</v>
      </c>
      <c r="S99" s="199"/>
      <c r="T99" s="201">
        <f>T100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2" t="s">
        <v>206</v>
      </c>
      <c r="AT99" s="203" t="s">
        <v>68</v>
      </c>
      <c r="AU99" s="203" t="s">
        <v>77</v>
      </c>
      <c r="AY99" s="202" t="s">
        <v>159</v>
      </c>
      <c r="BK99" s="204">
        <f>BK100</f>
        <v>0</v>
      </c>
    </row>
    <row r="100" s="2" customFormat="1" ht="16.5" customHeight="1">
      <c r="A100" s="41"/>
      <c r="B100" s="42"/>
      <c r="C100" s="207" t="s">
        <v>242</v>
      </c>
      <c r="D100" s="207" t="s">
        <v>161</v>
      </c>
      <c r="E100" s="208" t="s">
        <v>3719</v>
      </c>
      <c r="F100" s="209" t="s">
        <v>3720</v>
      </c>
      <c r="G100" s="210" t="s">
        <v>3687</v>
      </c>
      <c r="H100" s="211">
        <v>1</v>
      </c>
      <c r="I100" s="212"/>
      <c r="J100" s="213">
        <f>ROUND(I100*H100,2)</f>
        <v>0</v>
      </c>
      <c r="K100" s="209" t="s">
        <v>19</v>
      </c>
      <c r="L100" s="47"/>
      <c r="M100" s="214" t="s">
        <v>19</v>
      </c>
      <c r="N100" s="215" t="s">
        <v>40</v>
      </c>
      <c r="O100" s="87"/>
      <c r="P100" s="216">
        <f>O100*H100</f>
        <v>0</v>
      </c>
      <c r="Q100" s="216">
        <v>0</v>
      </c>
      <c r="R100" s="216">
        <f>Q100*H100</f>
        <v>0</v>
      </c>
      <c r="S100" s="216">
        <v>0</v>
      </c>
      <c r="T100" s="217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18" t="s">
        <v>3398</v>
      </c>
      <c r="AT100" s="218" t="s">
        <v>161</v>
      </c>
      <c r="AU100" s="218" t="s">
        <v>79</v>
      </c>
      <c r="AY100" s="20" t="s">
        <v>159</v>
      </c>
      <c r="BE100" s="219">
        <f>IF(N100="základní",J100,0)</f>
        <v>0</v>
      </c>
      <c r="BF100" s="219">
        <f>IF(N100="snížená",J100,0)</f>
        <v>0</v>
      </c>
      <c r="BG100" s="219">
        <f>IF(N100="zákl. přenesená",J100,0)</f>
        <v>0</v>
      </c>
      <c r="BH100" s="219">
        <f>IF(N100="sníž. přenesená",J100,0)</f>
        <v>0</v>
      </c>
      <c r="BI100" s="219">
        <f>IF(N100="nulová",J100,0)</f>
        <v>0</v>
      </c>
      <c r="BJ100" s="20" t="s">
        <v>77</v>
      </c>
      <c r="BK100" s="219">
        <f>ROUND(I100*H100,2)</f>
        <v>0</v>
      </c>
      <c r="BL100" s="20" t="s">
        <v>3398</v>
      </c>
      <c r="BM100" s="218" t="s">
        <v>3721</v>
      </c>
    </row>
    <row r="101" s="12" customFormat="1" ht="22.8" customHeight="1">
      <c r="A101" s="12"/>
      <c r="B101" s="191"/>
      <c r="C101" s="192"/>
      <c r="D101" s="193" t="s">
        <v>68</v>
      </c>
      <c r="E101" s="205" t="s">
        <v>3722</v>
      </c>
      <c r="F101" s="205" t="s">
        <v>3723</v>
      </c>
      <c r="G101" s="192"/>
      <c r="H101" s="192"/>
      <c r="I101" s="195"/>
      <c r="J101" s="206">
        <f>BK101</f>
        <v>0</v>
      </c>
      <c r="K101" s="192"/>
      <c r="L101" s="197"/>
      <c r="M101" s="198"/>
      <c r="N101" s="199"/>
      <c r="O101" s="199"/>
      <c r="P101" s="200">
        <f>SUM(P102:P104)</f>
        <v>0</v>
      </c>
      <c r="Q101" s="199"/>
      <c r="R101" s="200">
        <f>SUM(R102:R104)</f>
        <v>0</v>
      </c>
      <c r="S101" s="199"/>
      <c r="T101" s="201">
        <f>SUM(T102:T104)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2" t="s">
        <v>206</v>
      </c>
      <c r="AT101" s="203" t="s">
        <v>68</v>
      </c>
      <c r="AU101" s="203" t="s">
        <v>77</v>
      </c>
      <c r="AY101" s="202" t="s">
        <v>159</v>
      </c>
      <c r="BK101" s="204">
        <f>SUM(BK102:BK104)</f>
        <v>0</v>
      </c>
    </row>
    <row r="102" s="2" customFormat="1" ht="16.5" customHeight="1">
      <c r="A102" s="41"/>
      <c r="B102" s="42"/>
      <c r="C102" s="207" t="s">
        <v>8</v>
      </c>
      <c r="D102" s="207" t="s">
        <v>161</v>
      </c>
      <c r="E102" s="208" t="s">
        <v>3724</v>
      </c>
      <c r="F102" s="209" t="s">
        <v>3725</v>
      </c>
      <c r="G102" s="210" t="s">
        <v>3691</v>
      </c>
      <c r="H102" s="211">
        <v>1</v>
      </c>
      <c r="I102" s="212"/>
      <c r="J102" s="213">
        <f>ROUND(I102*H102,2)</f>
        <v>0</v>
      </c>
      <c r="K102" s="209" t="s">
        <v>19</v>
      </c>
      <c r="L102" s="47"/>
      <c r="M102" s="214" t="s">
        <v>19</v>
      </c>
      <c r="N102" s="215" t="s">
        <v>40</v>
      </c>
      <c r="O102" s="87"/>
      <c r="P102" s="216">
        <f>O102*H102</f>
        <v>0</v>
      </c>
      <c r="Q102" s="216">
        <v>0</v>
      </c>
      <c r="R102" s="216">
        <f>Q102*H102</f>
        <v>0</v>
      </c>
      <c r="S102" s="216">
        <v>0</v>
      </c>
      <c r="T102" s="217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18" t="s">
        <v>3398</v>
      </c>
      <c r="AT102" s="218" t="s">
        <v>161</v>
      </c>
      <c r="AU102" s="218" t="s">
        <v>79</v>
      </c>
      <c r="AY102" s="20" t="s">
        <v>159</v>
      </c>
      <c r="BE102" s="219">
        <f>IF(N102="základní",J102,0)</f>
        <v>0</v>
      </c>
      <c r="BF102" s="219">
        <f>IF(N102="snížená",J102,0)</f>
        <v>0</v>
      </c>
      <c r="BG102" s="219">
        <f>IF(N102="zákl. přenesená",J102,0)</f>
        <v>0</v>
      </c>
      <c r="BH102" s="219">
        <f>IF(N102="sníž. přenesená",J102,0)</f>
        <v>0</v>
      </c>
      <c r="BI102" s="219">
        <f>IF(N102="nulová",J102,0)</f>
        <v>0</v>
      </c>
      <c r="BJ102" s="20" t="s">
        <v>77</v>
      </c>
      <c r="BK102" s="219">
        <f>ROUND(I102*H102,2)</f>
        <v>0</v>
      </c>
      <c r="BL102" s="20" t="s">
        <v>3398</v>
      </c>
      <c r="BM102" s="218" t="s">
        <v>3726</v>
      </c>
    </row>
    <row r="103" s="2" customFormat="1" ht="16.5" customHeight="1">
      <c r="A103" s="41"/>
      <c r="B103" s="42"/>
      <c r="C103" s="207" t="s">
        <v>254</v>
      </c>
      <c r="D103" s="207" t="s">
        <v>161</v>
      </c>
      <c r="E103" s="208" t="s">
        <v>3727</v>
      </c>
      <c r="F103" s="209" t="s">
        <v>3728</v>
      </c>
      <c r="G103" s="210" t="s">
        <v>3691</v>
      </c>
      <c r="H103" s="211">
        <v>1</v>
      </c>
      <c r="I103" s="212"/>
      <c r="J103" s="213">
        <f>ROUND(I103*H103,2)</f>
        <v>0</v>
      </c>
      <c r="K103" s="209" t="s">
        <v>19</v>
      </c>
      <c r="L103" s="47"/>
      <c r="M103" s="214" t="s">
        <v>19</v>
      </c>
      <c r="N103" s="215" t="s">
        <v>40</v>
      </c>
      <c r="O103" s="87"/>
      <c r="P103" s="216">
        <f>O103*H103</f>
        <v>0</v>
      </c>
      <c r="Q103" s="216">
        <v>0</v>
      </c>
      <c r="R103" s="216">
        <f>Q103*H103</f>
        <v>0</v>
      </c>
      <c r="S103" s="216">
        <v>0</v>
      </c>
      <c r="T103" s="217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18" t="s">
        <v>3398</v>
      </c>
      <c r="AT103" s="218" t="s">
        <v>161</v>
      </c>
      <c r="AU103" s="218" t="s">
        <v>79</v>
      </c>
      <c r="AY103" s="20" t="s">
        <v>159</v>
      </c>
      <c r="BE103" s="219">
        <f>IF(N103="základní",J103,0)</f>
        <v>0</v>
      </c>
      <c r="BF103" s="219">
        <f>IF(N103="snížená",J103,0)</f>
        <v>0</v>
      </c>
      <c r="BG103" s="219">
        <f>IF(N103="zákl. přenesená",J103,0)</f>
        <v>0</v>
      </c>
      <c r="BH103" s="219">
        <f>IF(N103="sníž. přenesená",J103,0)</f>
        <v>0</v>
      </c>
      <c r="BI103" s="219">
        <f>IF(N103="nulová",J103,0)</f>
        <v>0</v>
      </c>
      <c r="BJ103" s="20" t="s">
        <v>77</v>
      </c>
      <c r="BK103" s="219">
        <f>ROUND(I103*H103,2)</f>
        <v>0</v>
      </c>
      <c r="BL103" s="20" t="s">
        <v>3398</v>
      </c>
      <c r="BM103" s="218" t="s">
        <v>3729</v>
      </c>
    </row>
    <row r="104" s="2" customFormat="1" ht="33" customHeight="1">
      <c r="A104" s="41"/>
      <c r="B104" s="42"/>
      <c r="C104" s="207" t="s">
        <v>260</v>
      </c>
      <c r="D104" s="207" t="s">
        <v>161</v>
      </c>
      <c r="E104" s="208" t="s">
        <v>3730</v>
      </c>
      <c r="F104" s="209" t="s">
        <v>3731</v>
      </c>
      <c r="G104" s="210" t="s">
        <v>3691</v>
      </c>
      <c r="H104" s="211">
        <v>1</v>
      </c>
      <c r="I104" s="212"/>
      <c r="J104" s="213">
        <f>ROUND(I104*H104,2)</f>
        <v>0</v>
      </c>
      <c r="K104" s="209" t="s">
        <v>19</v>
      </c>
      <c r="L104" s="47"/>
      <c r="M104" s="284" t="s">
        <v>19</v>
      </c>
      <c r="N104" s="285" t="s">
        <v>40</v>
      </c>
      <c r="O104" s="282"/>
      <c r="P104" s="286">
        <f>O104*H104</f>
        <v>0</v>
      </c>
      <c r="Q104" s="286">
        <v>0</v>
      </c>
      <c r="R104" s="286">
        <f>Q104*H104</f>
        <v>0</v>
      </c>
      <c r="S104" s="286">
        <v>0</v>
      </c>
      <c r="T104" s="287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18" t="s">
        <v>3398</v>
      </c>
      <c r="AT104" s="218" t="s">
        <v>161</v>
      </c>
      <c r="AU104" s="218" t="s">
        <v>79</v>
      </c>
      <c r="AY104" s="20" t="s">
        <v>159</v>
      </c>
      <c r="BE104" s="219">
        <f>IF(N104="základní",J104,0)</f>
        <v>0</v>
      </c>
      <c r="BF104" s="219">
        <f>IF(N104="snížená",J104,0)</f>
        <v>0</v>
      </c>
      <c r="BG104" s="219">
        <f>IF(N104="zákl. přenesená",J104,0)</f>
        <v>0</v>
      </c>
      <c r="BH104" s="219">
        <f>IF(N104="sníž. přenesená",J104,0)</f>
        <v>0</v>
      </c>
      <c r="BI104" s="219">
        <f>IF(N104="nulová",J104,0)</f>
        <v>0</v>
      </c>
      <c r="BJ104" s="20" t="s">
        <v>77</v>
      </c>
      <c r="BK104" s="219">
        <f>ROUND(I104*H104,2)</f>
        <v>0</v>
      </c>
      <c r="BL104" s="20" t="s">
        <v>3398</v>
      </c>
      <c r="BM104" s="218" t="s">
        <v>3732</v>
      </c>
    </row>
    <row r="105" s="2" customFormat="1" ht="6.96" customHeight="1">
      <c r="A105" s="41"/>
      <c r="B105" s="62"/>
      <c r="C105" s="63"/>
      <c r="D105" s="63"/>
      <c r="E105" s="63"/>
      <c r="F105" s="63"/>
      <c r="G105" s="63"/>
      <c r="H105" s="63"/>
      <c r="I105" s="63"/>
      <c r="J105" s="63"/>
      <c r="K105" s="63"/>
      <c r="L105" s="47"/>
      <c r="M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</row>
  </sheetData>
  <sheetProtection sheet="1" autoFilter="0" formatColumns="0" formatRows="0" objects="1" scenarios="1" spinCount="100000" saltValue="ujuNdG3+eiyIzCDOyYKSD60OY1raOduChGy/eoW2031A9O1fPuiZfXs5/UiADP9cnggzX785EzcegTycxl2JIA==" hashValue="Ubpqyi+djFqU1Um/RXzTvGe+dYXM27IASfOnlyzWgN+Gf48c0K4/LbDs25ojToUvciCn4zjh2nXdjzEYFN+a4A==" algorithmName="SHA-512" password="CC35"/>
  <autoFilter ref="C83:K104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43"/>
  </sheetViews>
  <cols>
    <col min="1" max="1" width="8.332031" style="289" customWidth="1"/>
    <col min="2" max="2" width="1.667969" style="289" customWidth="1"/>
    <col min="3" max="4" width="5" style="289" customWidth="1"/>
    <col min="5" max="5" width="11.66016" style="289" customWidth="1"/>
    <col min="6" max="6" width="9.160156" style="289" customWidth="1"/>
    <col min="7" max="7" width="5" style="289" customWidth="1"/>
    <col min="8" max="8" width="77.83203" style="289" customWidth="1"/>
    <col min="9" max="10" width="20" style="289" customWidth="1"/>
    <col min="11" max="11" width="1.667969" style="289" customWidth="1"/>
  </cols>
  <sheetData>
    <row r="1" s="1" customFormat="1" ht="37.5" customHeight="1"/>
    <row r="2" s="1" customFormat="1" ht="7.5" customHeight="1">
      <c r="B2" s="290"/>
      <c r="C2" s="291"/>
      <c r="D2" s="291"/>
      <c r="E2" s="291"/>
      <c r="F2" s="291"/>
      <c r="G2" s="291"/>
      <c r="H2" s="291"/>
      <c r="I2" s="291"/>
      <c r="J2" s="291"/>
      <c r="K2" s="292"/>
    </row>
    <row r="3" s="17" customFormat="1" ht="45" customHeight="1">
      <c r="B3" s="293"/>
      <c r="C3" s="294" t="s">
        <v>3733</v>
      </c>
      <c r="D3" s="294"/>
      <c r="E3" s="294"/>
      <c r="F3" s="294"/>
      <c r="G3" s="294"/>
      <c r="H3" s="294"/>
      <c r="I3" s="294"/>
      <c r="J3" s="294"/>
      <c r="K3" s="295"/>
    </row>
    <row r="4" s="1" customFormat="1" ht="25.5" customHeight="1">
      <c r="B4" s="296"/>
      <c r="C4" s="297" t="s">
        <v>3734</v>
      </c>
      <c r="D4" s="297"/>
      <c r="E4" s="297"/>
      <c r="F4" s="297"/>
      <c r="G4" s="297"/>
      <c r="H4" s="297"/>
      <c r="I4" s="297"/>
      <c r="J4" s="297"/>
      <c r="K4" s="298"/>
    </row>
    <row r="5" s="1" customFormat="1" ht="5.25" customHeight="1">
      <c r="B5" s="296"/>
      <c r="C5" s="299"/>
      <c r="D5" s="299"/>
      <c r="E5" s="299"/>
      <c r="F5" s="299"/>
      <c r="G5" s="299"/>
      <c r="H5" s="299"/>
      <c r="I5" s="299"/>
      <c r="J5" s="299"/>
      <c r="K5" s="298"/>
    </row>
    <row r="6" s="1" customFormat="1" ht="15" customHeight="1">
      <c r="B6" s="296"/>
      <c r="C6" s="300" t="s">
        <v>3735</v>
      </c>
      <c r="D6" s="300"/>
      <c r="E6" s="300"/>
      <c r="F6" s="300"/>
      <c r="G6" s="300"/>
      <c r="H6" s="300"/>
      <c r="I6" s="300"/>
      <c r="J6" s="300"/>
      <c r="K6" s="298"/>
    </row>
    <row r="7" s="1" customFormat="1" ht="15" customHeight="1">
      <c r="B7" s="301"/>
      <c r="C7" s="300" t="s">
        <v>3736</v>
      </c>
      <c r="D7" s="300"/>
      <c r="E7" s="300"/>
      <c r="F7" s="300"/>
      <c r="G7" s="300"/>
      <c r="H7" s="300"/>
      <c r="I7" s="300"/>
      <c r="J7" s="300"/>
      <c r="K7" s="298"/>
    </row>
    <row r="8" s="1" customFormat="1" ht="12.75" customHeight="1">
      <c r="B8" s="301"/>
      <c r="C8" s="300"/>
      <c r="D8" s="300"/>
      <c r="E8" s="300"/>
      <c r="F8" s="300"/>
      <c r="G8" s="300"/>
      <c r="H8" s="300"/>
      <c r="I8" s="300"/>
      <c r="J8" s="300"/>
      <c r="K8" s="298"/>
    </row>
    <row r="9" s="1" customFormat="1" ht="15" customHeight="1">
      <c r="B9" s="301"/>
      <c r="C9" s="300" t="s">
        <v>3737</v>
      </c>
      <c r="D9" s="300"/>
      <c r="E9" s="300"/>
      <c r="F9" s="300"/>
      <c r="G9" s="300"/>
      <c r="H9" s="300"/>
      <c r="I9" s="300"/>
      <c r="J9" s="300"/>
      <c r="K9" s="298"/>
    </row>
    <row r="10" s="1" customFormat="1" ht="15" customHeight="1">
      <c r="B10" s="301"/>
      <c r="C10" s="300"/>
      <c r="D10" s="300" t="s">
        <v>3738</v>
      </c>
      <c r="E10" s="300"/>
      <c r="F10" s="300"/>
      <c r="G10" s="300"/>
      <c r="H10" s="300"/>
      <c r="I10" s="300"/>
      <c r="J10" s="300"/>
      <c r="K10" s="298"/>
    </row>
    <row r="11" s="1" customFormat="1" ht="15" customHeight="1">
      <c r="B11" s="301"/>
      <c r="C11" s="302"/>
      <c r="D11" s="300" t="s">
        <v>3739</v>
      </c>
      <c r="E11" s="300"/>
      <c r="F11" s="300"/>
      <c r="G11" s="300"/>
      <c r="H11" s="300"/>
      <c r="I11" s="300"/>
      <c r="J11" s="300"/>
      <c r="K11" s="298"/>
    </row>
    <row r="12" s="1" customFormat="1" ht="15" customHeight="1">
      <c r="B12" s="301"/>
      <c r="C12" s="302"/>
      <c r="D12" s="300"/>
      <c r="E12" s="300"/>
      <c r="F12" s="300"/>
      <c r="G12" s="300"/>
      <c r="H12" s="300"/>
      <c r="I12" s="300"/>
      <c r="J12" s="300"/>
      <c r="K12" s="298"/>
    </row>
    <row r="13" s="1" customFormat="1" ht="15" customHeight="1">
      <c r="B13" s="301"/>
      <c r="C13" s="302"/>
      <c r="D13" s="303" t="s">
        <v>3740</v>
      </c>
      <c r="E13" s="300"/>
      <c r="F13" s="300"/>
      <c r="G13" s="300"/>
      <c r="H13" s="300"/>
      <c r="I13" s="300"/>
      <c r="J13" s="300"/>
      <c r="K13" s="298"/>
    </row>
    <row r="14" s="1" customFormat="1" ht="12.75" customHeight="1">
      <c r="B14" s="301"/>
      <c r="C14" s="302"/>
      <c r="D14" s="302"/>
      <c r="E14" s="302"/>
      <c r="F14" s="302"/>
      <c r="G14" s="302"/>
      <c r="H14" s="302"/>
      <c r="I14" s="302"/>
      <c r="J14" s="302"/>
      <c r="K14" s="298"/>
    </row>
    <row r="15" s="1" customFormat="1" ht="15" customHeight="1">
      <c r="B15" s="301"/>
      <c r="C15" s="302"/>
      <c r="D15" s="300" t="s">
        <v>3741</v>
      </c>
      <c r="E15" s="300"/>
      <c r="F15" s="300"/>
      <c r="G15" s="300"/>
      <c r="H15" s="300"/>
      <c r="I15" s="300"/>
      <c r="J15" s="300"/>
      <c r="K15" s="298"/>
    </row>
    <row r="16" s="1" customFormat="1" ht="15" customHeight="1">
      <c r="B16" s="301"/>
      <c r="C16" s="302"/>
      <c r="D16" s="300" t="s">
        <v>3742</v>
      </c>
      <c r="E16" s="300"/>
      <c r="F16" s="300"/>
      <c r="G16" s="300"/>
      <c r="H16" s="300"/>
      <c r="I16" s="300"/>
      <c r="J16" s="300"/>
      <c r="K16" s="298"/>
    </row>
    <row r="17" s="1" customFormat="1" ht="15" customHeight="1">
      <c r="B17" s="301"/>
      <c r="C17" s="302"/>
      <c r="D17" s="300" t="s">
        <v>3743</v>
      </c>
      <c r="E17" s="300"/>
      <c r="F17" s="300"/>
      <c r="G17" s="300"/>
      <c r="H17" s="300"/>
      <c r="I17" s="300"/>
      <c r="J17" s="300"/>
      <c r="K17" s="298"/>
    </row>
    <row r="18" s="1" customFormat="1" ht="15" customHeight="1">
      <c r="B18" s="301"/>
      <c r="C18" s="302"/>
      <c r="D18" s="302"/>
      <c r="E18" s="304" t="s">
        <v>76</v>
      </c>
      <c r="F18" s="300" t="s">
        <v>3744</v>
      </c>
      <c r="G18" s="300"/>
      <c r="H18" s="300"/>
      <c r="I18" s="300"/>
      <c r="J18" s="300"/>
      <c r="K18" s="298"/>
    </row>
    <row r="19" s="1" customFormat="1" ht="15" customHeight="1">
      <c r="B19" s="301"/>
      <c r="C19" s="302"/>
      <c r="D19" s="302"/>
      <c r="E19" s="304" t="s">
        <v>3745</v>
      </c>
      <c r="F19" s="300" t="s">
        <v>3746</v>
      </c>
      <c r="G19" s="300"/>
      <c r="H19" s="300"/>
      <c r="I19" s="300"/>
      <c r="J19" s="300"/>
      <c r="K19" s="298"/>
    </row>
    <row r="20" s="1" customFormat="1" ht="15" customHeight="1">
      <c r="B20" s="301"/>
      <c r="C20" s="302"/>
      <c r="D20" s="302"/>
      <c r="E20" s="304" t="s">
        <v>3747</v>
      </c>
      <c r="F20" s="300" t="s">
        <v>3748</v>
      </c>
      <c r="G20" s="300"/>
      <c r="H20" s="300"/>
      <c r="I20" s="300"/>
      <c r="J20" s="300"/>
      <c r="K20" s="298"/>
    </row>
    <row r="21" s="1" customFormat="1" ht="15" customHeight="1">
      <c r="B21" s="301"/>
      <c r="C21" s="302"/>
      <c r="D21" s="302"/>
      <c r="E21" s="304" t="s">
        <v>3749</v>
      </c>
      <c r="F21" s="300" t="s">
        <v>3750</v>
      </c>
      <c r="G21" s="300"/>
      <c r="H21" s="300"/>
      <c r="I21" s="300"/>
      <c r="J21" s="300"/>
      <c r="K21" s="298"/>
    </row>
    <row r="22" s="1" customFormat="1" ht="15" customHeight="1">
      <c r="B22" s="301"/>
      <c r="C22" s="302"/>
      <c r="D22" s="302"/>
      <c r="E22" s="304" t="s">
        <v>3751</v>
      </c>
      <c r="F22" s="300" t="s">
        <v>3677</v>
      </c>
      <c r="G22" s="300"/>
      <c r="H22" s="300"/>
      <c r="I22" s="300"/>
      <c r="J22" s="300"/>
      <c r="K22" s="298"/>
    </row>
    <row r="23" s="1" customFormat="1" ht="15" customHeight="1">
      <c r="B23" s="301"/>
      <c r="C23" s="302"/>
      <c r="D23" s="302"/>
      <c r="E23" s="304" t="s">
        <v>3752</v>
      </c>
      <c r="F23" s="300" t="s">
        <v>3753</v>
      </c>
      <c r="G23" s="300"/>
      <c r="H23" s="300"/>
      <c r="I23" s="300"/>
      <c r="J23" s="300"/>
      <c r="K23" s="298"/>
    </row>
    <row r="24" s="1" customFormat="1" ht="12.75" customHeight="1">
      <c r="B24" s="301"/>
      <c r="C24" s="302"/>
      <c r="D24" s="302"/>
      <c r="E24" s="302"/>
      <c r="F24" s="302"/>
      <c r="G24" s="302"/>
      <c r="H24" s="302"/>
      <c r="I24" s="302"/>
      <c r="J24" s="302"/>
      <c r="K24" s="298"/>
    </row>
    <row r="25" s="1" customFormat="1" ht="15" customHeight="1">
      <c r="B25" s="301"/>
      <c r="C25" s="300" t="s">
        <v>3754</v>
      </c>
      <c r="D25" s="300"/>
      <c r="E25" s="300"/>
      <c r="F25" s="300"/>
      <c r="G25" s="300"/>
      <c r="H25" s="300"/>
      <c r="I25" s="300"/>
      <c r="J25" s="300"/>
      <c r="K25" s="298"/>
    </row>
    <row r="26" s="1" customFormat="1" ht="15" customHeight="1">
      <c r="B26" s="301"/>
      <c r="C26" s="300" t="s">
        <v>3755</v>
      </c>
      <c r="D26" s="300"/>
      <c r="E26" s="300"/>
      <c r="F26" s="300"/>
      <c r="G26" s="300"/>
      <c r="H26" s="300"/>
      <c r="I26" s="300"/>
      <c r="J26" s="300"/>
      <c r="K26" s="298"/>
    </row>
    <row r="27" s="1" customFormat="1" ht="15" customHeight="1">
      <c r="B27" s="301"/>
      <c r="C27" s="300"/>
      <c r="D27" s="300" t="s">
        <v>3756</v>
      </c>
      <c r="E27" s="300"/>
      <c r="F27" s="300"/>
      <c r="G27" s="300"/>
      <c r="H27" s="300"/>
      <c r="I27" s="300"/>
      <c r="J27" s="300"/>
      <c r="K27" s="298"/>
    </row>
    <row r="28" s="1" customFormat="1" ht="15" customHeight="1">
      <c r="B28" s="301"/>
      <c r="C28" s="302"/>
      <c r="D28" s="300" t="s">
        <v>3757</v>
      </c>
      <c r="E28" s="300"/>
      <c r="F28" s="300"/>
      <c r="G28" s="300"/>
      <c r="H28" s="300"/>
      <c r="I28" s="300"/>
      <c r="J28" s="300"/>
      <c r="K28" s="298"/>
    </row>
    <row r="29" s="1" customFormat="1" ht="12.75" customHeight="1">
      <c r="B29" s="301"/>
      <c r="C29" s="302"/>
      <c r="D29" s="302"/>
      <c r="E29" s="302"/>
      <c r="F29" s="302"/>
      <c r="G29" s="302"/>
      <c r="H29" s="302"/>
      <c r="I29" s="302"/>
      <c r="J29" s="302"/>
      <c r="K29" s="298"/>
    </row>
    <row r="30" s="1" customFormat="1" ht="15" customHeight="1">
      <c r="B30" s="301"/>
      <c r="C30" s="302"/>
      <c r="D30" s="300" t="s">
        <v>3758</v>
      </c>
      <c r="E30" s="300"/>
      <c r="F30" s="300"/>
      <c r="G30" s="300"/>
      <c r="H30" s="300"/>
      <c r="I30" s="300"/>
      <c r="J30" s="300"/>
      <c r="K30" s="298"/>
    </row>
    <row r="31" s="1" customFormat="1" ht="15" customHeight="1">
      <c r="B31" s="301"/>
      <c r="C31" s="302"/>
      <c r="D31" s="300" t="s">
        <v>3759</v>
      </c>
      <c r="E31" s="300"/>
      <c r="F31" s="300"/>
      <c r="G31" s="300"/>
      <c r="H31" s="300"/>
      <c r="I31" s="300"/>
      <c r="J31" s="300"/>
      <c r="K31" s="298"/>
    </row>
    <row r="32" s="1" customFormat="1" ht="12.75" customHeight="1">
      <c r="B32" s="301"/>
      <c r="C32" s="302"/>
      <c r="D32" s="302"/>
      <c r="E32" s="302"/>
      <c r="F32" s="302"/>
      <c r="G32" s="302"/>
      <c r="H32" s="302"/>
      <c r="I32" s="302"/>
      <c r="J32" s="302"/>
      <c r="K32" s="298"/>
    </row>
    <row r="33" s="1" customFormat="1" ht="15" customHeight="1">
      <c r="B33" s="301"/>
      <c r="C33" s="302"/>
      <c r="D33" s="300" t="s">
        <v>3760</v>
      </c>
      <c r="E33" s="300"/>
      <c r="F33" s="300"/>
      <c r="G33" s="300"/>
      <c r="H33" s="300"/>
      <c r="I33" s="300"/>
      <c r="J33" s="300"/>
      <c r="K33" s="298"/>
    </row>
    <row r="34" s="1" customFormat="1" ht="15" customHeight="1">
      <c r="B34" s="301"/>
      <c r="C34" s="302"/>
      <c r="D34" s="300" t="s">
        <v>3761</v>
      </c>
      <c r="E34" s="300"/>
      <c r="F34" s="300"/>
      <c r="G34" s="300"/>
      <c r="H34" s="300"/>
      <c r="I34" s="300"/>
      <c r="J34" s="300"/>
      <c r="K34" s="298"/>
    </row>
    <row r="35" s="1" customFormat="1" ht="15" customHeight="1">
      <c r="B35" s="301"/>
      <c r="C35" s="302"/>
      <c r="D35" s="300" t="s">
        <v>3762</v>
      </c>
      <c r="E35" s="300"/>
      <c r="F35" s="300"/>
      <c r="G35" s="300"/>
      <c r="H35" s="300"/>
      <c r="I35" s="300"/>
      <c r="J35" s="300"/>
      <c r="K35" s="298"/>
    </row>
    <row r="36" s="1" customFormat="1" ht="15" customHeight="1">
      <c r="B36" s="301"/>
      <c r="C36" s="302"/>
      <c r="D36" s="300"/>
      <c r="E36" s="303" t="s">
        <v>145</v>
      </c>
      <c r="F36" s="300"/>
      <c r="G36" s="300" t="s">
        <v>3763</v>
      </c>
      <c r="H36" s="300"/>
      <c r="I36" s="300"/>
      <c r="J36" s="300"/>
      <c r="K36" s="298"/>
    </row>
    <row r="37" s="1" customFormat="1" ht="30.75" customHeight="1">
      <c r="B37" s="301"/>
      <c r="C37" s="302"/>
      <c r="D37" s="300"/>
      <c r="E37" s="303" t="s">
        <v>3764</v>
      </c>
      <c r="F37" s="300"/>
      <c r="G37" s="300" t="s">
        <v>3765</v>
      </c>
      <c r="H37" s="300"/>
      <c r="I37" s="300"/>
      <c r="J37" s="300"/>
      <c r="K37" s="298"/>
    </row>
    <row r="38" s="1" customFormat="1" ht="15" customHeight="1">
      <c r="B38" s="301"/>
      <c r="C38" s="302"/>
      <c r="D38" s="300"/>
      <c r="E38" s="303" t="s">
        <v>50</v>
      </c>
      <c r="F38" s="300"/>
      <c r="G38" s="300" t="s">
        <v>3766</v>
      </c>
      <c r="H38" s="300"/>
      <c r="I38" s="300"/>
      <c r="J38" s="300"/>
      <c r="K38" s="298"/>
    </row>
    <row r="39" s="1" customFormat="1" ht="15" customHeight="1">
      <c r="B39" s="301"/>
      <c r="C39" s="302"/>
      <c r="D39" s="300"/>
      <c r="E39" s="303" t="s">
        <v>51</v>
      </c>
      <c r="F39" s="300"/>
      <c r="G39" s="300" t="s">
        <v>3767</v>
      </c>
      <c r="H39" s="300"/>
      <c r="I39" s="300"/>
      <c r="J39" s="300"/>
      <c r="K39" s="298"/>
    </row>
    <row r="40" s="1" customFormat="1" ht="15" customHeight="1">
      <c r="B40" s="301"/>
      <c r="C40" s="302"/>
      <c r="D40" s="300"/>
      <c r="E40" s="303" t="s">
        <v>146</v>
      </c>
      <c r="F40" s="300"/>
      <c r="G40" s="300" t="s">
        <v>3768</v>
      </c>
      <c r="H40" s="300"/>
      <c r="I40" s="300"/>
      <c r="J40" s="300"/>
      <c r="K40" s="298"/>
    </row>
    <row r="41" s="1" customFormat="1" ht="15" customHeight="1">
      <c r="B41" s="301"/>
      <c r="C41" s="302"/>
      <c r="D41" s="300"/>
      <c r="E41" s="303" t="s">
        <v>147</v>
      </c>
      <c r="F41" s="300"/>
      <c r="G41" s="300" t="s">
        <v>3769</v>
      </c>
      <c r="H41" s="300"/>
      <c r="I41" s="300"/>
      <c r="J41" s="300"/>
      <c r="K41" s="298"/>
    </row>
    <row r="42" s="1" customFormat="1" ht="15" customHeight="1">
      <c r="B42" s="301"/>
      <c r="C42" s="302"/>
      <c r="D42" s="300"/>
      <c r="E42" s="303" t="s">
        <v>3770</v>
      </c>
      <c r="F42" s="300"/>
      <c r="G42" s="300" t="s">
        <v>3771</v>
      </c>
      <c r="H42" s="300"/>
      <c r="I42" s="300"/>
      <c r="J42" s="300"/>
      <c r="K42" s="298"/>
    </row>
    <row r="43" s="1" customFormat="1" ht="15" customHeight="1">
      <c r="B43" s="301"/>
      <c r="C43" s="302"/>
      <c r="D43" s="300"/>
      <c r="E43" s="303"/>
      <c r="F43" s="300"/>
      <c r="G43" s="300" t="s">
        <v>3772</v>
      </c>
      <c r="H43" s="300"/>
      <c r="I43" s="300"/>
      <c r="J43" s="300"/>
      <c r="K43" s="298"/>
    </row>
    <row r="44" s="1" customFormat="1" ht="15" customHeight="1">
      <c r="B44" s="301"/>
      <c r="C44" s="302"/>
      <c r="D44" s="300"/>
      <c r="E44" s="303" t="s">
        <v>3773</v>
      </c>
      <c r="F44" s="300"/>
      <c r="G44" s="300" t="s">
        <v>3774</v>
      </c>
      <c r="H44" s="300"/>
      <c r="I44" s="300"/>
      <c r="J44" s="300"/>
      <c r="K44" s="298"/>
    </row>
    <row r="45" s="1" customFormat="1" ht="15" customHeight="1">
      <c r="B45" s="301"/>
      <c r="C45" s="302"/>
      <c r="D45" s="300"/>
      <c r="E45" s="303" t="s">
        <v>149</v>
      </c>
      <c r="F45" s="300"/>
      <c r="G45" s="300" t="s">
        <v>3775</v>
      </c>
      <c r="H45" s="300"/>
      <c r="I45" s="300"/>
      <c r="J45" s="300"/>
      <c r="K45" s="298"/>
    </row>
    <row r="46" s="1" customFormat="1" ht="12.75" customHeight="1">
      <c r="B46" s="301"/>
      <c r="C46" s="302"/>
      <c r="D46" s="300"/>
      <c r="E46" s="300"/>
      <c r="F46" s="300"/>
      <c r="G46" s="300"/>
      <c r="H46" s="300"/>
      <c r="I46" s="300"/>
      <c r="J46" s="300"/>
      <c r="K46" s="298"/>
    </row>
    <row r="47" s="1" customFormat="1" ht="15" customHeight="1">
      <c r="B47" s="301"/>
      <c r="C47" s="302"/>
      <c r="D47" s="300" t="s">
        <v>3776</v>
      </c>
      <c r="E47" s="300"/>
      <c r="F47" s="300"/>
      <c r="G47" s="300"/>
      <c r="H47" s="300"/>
      <c r="I47" s="300"/>
      <c r="J47" s="300"/>
      <c r="K47" s="298"/>
    </row>
    <row r="48" s="1" customFormat="1" ht="15" customHeight="1">
      <c r="B48" s="301"/>
      <c r="C48" s="302"/>
      <c r="D48" s="302"/>
      <c r="E48" s="300" t="s">
        <v>3777</v>
      </c>
      <c r="F48" s="300"/>
      <c r="G48" s="300"/>
      <c r="H48" s="300"/>
      <c r="I48" s="300"/>
      <c r="J48" s="300"/>
      <c r="K48" s="298"/>
    </row>
    <row r="49" s="1" customFormat="1" ht="15" customHeight="1">
      <c r="B49" s="301"/>
      <c r="C49" s="302"/>
      <c r="D49" s="302"/>
      <c r="E49" s="300" t="s">
        <v>3778</v>
      </c>
      <c r="F49" s="300"/>
      <c r="G49" s="300"/>
      <c r="H49" s="300"/>
      <c r="I49" s="300"/>
      <c r="J49" s="300"/>
      <c r="K49" s="298"/>
    </row>
    <row r="50" s="1" customFormat="1" ht="15" customHeight="1">
      <c r="B50" s="301"/>
      <c r="C50" s="302"/>
      <c r="D50" s="302"/>
      <c r="E50" s="300" t="s">
        <v>3779</v>
      </c>
      <c r="F50" s="300"/>
      <c r="G50" s="300"/>
      <c r="H50" s="300"/>
      <c r="I50" s="300"/>
      <c r="J50" s="300"/>
      <c r="K50" s="298"/>
    </row>
    <row r="51" s="1" customFormat="1" ht="15" customHeight="1">
      <c r="B51" s="301"/>
      <c r="C51" s="302"/>
      <c r="D51" s="300" t="s">
        <v>3780</v>
      </c>
      <c r="E51" s="300"/>
      <c r="F51" s="300"/>
      <c r="G51" s="300"/>
      <c r="H51" s="300"/>
      <c r="I51" s="300"/>
      <c r="J51" s="300"/>
      <c r="K51" s="298"/>
    </row>
    <row r="52" s="1" customFormat="1" ht="25.5" customHeight="1">
      <c r="B52" s="296"/>
      <c r="C52" s="297" t="s">
        <v>3781</v>
      </c>
      <c r="D52" s="297"/>
      <c r="E52" s="297"/>
      <c r="F52" s="297"/>
      <c r="G52" s="297"/>
      <c r="H52" s="297"/>
      <c r="I52" s="297"/>
      <c r="J52" s="297"/>
      <c r="K52" s="298"/>
    </row>
    <row r="53" s="1" customFormat="1" ht="5.25" customHeight="1">
      <c r="B53" s="296"/>
      <c r="C53" s="299"/>
      <c r="D53" s="299"/>
      <c r="E53" s="299"/>
      <c r="F53" s="299"/>
      <c r="G53" s="299"/>
      <c r="H53" s="299"/>
      <c r="I53" s="299"/>
      <c r="J53" s="299"/>
      <c r="K53" s="298"/>
    </row>
    <row r="54" s="1" customFormat="1" ht="15" customHeight="1">
      <c r="B54" s="296"/>
      <c r="C54" s="300" t="s">
        <v>3782</v>
      </c>
      <c r="D54" s="300"/>
      <c r="E54" s="300"/>
      <c r="F54" s="300"/>
      <c r="G54" s="300"/>
      <c r="H54" s="300"/>
      <c r="I54" s="300"/>
      <c r="J54" s="300"/>
      <c r="K54" s="298"/>
    </row>
    <row r="55" s="1" customFormat="1" ht="15" customHeight="1">
      <c r="B55" s="296"/>
      <c r="C55" s="300" t="s">
        <v>3783</v>
      </c>
      <c r="D55" s="300"/>
      <c r="E55" s="300"/>
      <c r="F55" s="300"/>
      <c r="G55" s="300"/>
      <c r="H55" s="300"/>
      <c r="I55" s="300"/>
      <c r="J55" s="300"/>
      <c r="K55" s="298"/>
    </row>
    <row r="56" s="1" customFormat="1" ht="12.75" customHeight="1">
      <c r="B56" s="296"/>
      <c r="C56" s="300"/>
      <c r="D56" s="300"/>
      <c r="E56" s="300"/>
      <c r="F56" s="300"/>
      <c r="G56" s="300"/>
      <c r="H56" s="300"/>
      <c r="I56" s="300"/>
      <c r="J56" s="300"/>
      <c r="K56" s="298"/>
    </row>
    <row r="57" s="1" customFormat="1" ht="15" customHeight="1">
      <c r="B57" s="296"/>
      <c r="C57" s="300" t="s">
        <v>3784</v>
      </c>
      <c r="D57" s="300"/>
      <c r="E57" s="300"/>
      <c r="F57" s="300"/>
      <c r="G57" s="300"/>
      <c r="H57" s="300"/>
      <c r="I57" s="300"/>
      <c r="J57" s="300"/>
      <c r="K57" s="298"/>
    </row>
    <row r="58" s="1" customFormat="1" ht="15" customHeight="1">
      <c r="B58" s="296"/>
      <c r="C58" s="302"/>
      <c r="D58" s="300" t="s">
        <v>3785</v>
      </c>
      <c r="E58" s="300"/>
      <c r="F58" s="300"/>
      <c r="G58" s="300"/>
      <c r="H58" s="300"/>
      <c r="I58" s="300"/>
      <c r="J58" s="300"/>
      <c r="K58" s="298"/>
    </row>
    <row r="59" s="1" customFormat="1" ht="15" customHeight="1">
      <c r="B59" s="296"/>
      <c r="C59" s="302"/>
      <c r="D59" s="300" t="s">
        <v>3786</v>
      </c>
      <c r="E59" s="300"/>
      <c r="F59" s="300"/>
      <c r="G59" s="300"/>
      <c r="H59" s="300"/>
      <c r="I59" s="300"/>
      <c r="J59" s="300"/>
      <c r="K59" s="298"/>
    </row>
    <row r="60" s="1" customFormat="1" ht="15" customHeight="1">
      <c r="B60" s="296"/>
      <c r="C60" s="302"/>
      <c r="D60" s="300" t="s">
        <v>3787</v>
      </c>
      <c r="E60" s="300"/>
      <c r="F60" s="300"/>
      <c r="G60" s="300"/>
      <c r="H60" s="300"/>
      <c r="I60" s="300"/>
      <c r="J60" s="300"/>
      <c r="K60" s="298"/>
    </row>
    <row r="61" s="1" customFormat="1" ht="15" customHeight="1">
      <c r="B61" s="296"/>
      <c r="C61" s="302"/>
      <c r="D61" s="300" t="s">
        <v>3788</v>
      </c>
      <c r="E61" s="300"/>
      <c r="F61" s="300"/>
      <c r="G61" s="300"/>
      <c r="H61" s="300"/>
      <c r="I61" s="300"/>
      <c r="J61" s="300"/>
      <c r="K61" s="298"/>
    </row>
    <row r="62" s="1" customFormat="1" ht="15" customHeight="1">
      <c r="B62" s="296"/>
      <c r="C62" s="302"/>
      <c r="D62" s="305" t="s">
        <v>3789</v>
      </c>
      <c r="E62" s="305"/>
      <c r="F62" s="305"/>
      <c r="G62" s="305"/>
      <c r="H62" s="305"/>
      <c r="I62" s="305"/>
      <c r="J62" s="305"/>
      <c r="K62" s="298"/>
    </row>
    <row r="63" s="1" customFormat="1" ht="15" customHeight="1">
      <c r="B63" s="296"/>
      <c r="C63" s="302"/>
      <c r="D63" s="300" t="s">
        <v>3790</v>
      </c>
      <c r="E63" s="300"/>
      <c r="F63" s="300"/>
      <c r="G63" s="300"/>
      <c r="H63" s="300"/>
      <c r="I63" s="300"/>
      <c r="J63" s="300"/>
      <c r="K63" s="298"/>
    </row>
    <row r="64" s="1" customFormat="1" ht="12.75" customHeight="1">
      <c r="B64" s="296"/>
      <c r="C64" s="302"/>
      <c r="D64" s="302"/>
      <c r="E64" s="306"/>
      <c r="F64" s="302"/>
      <c r="G64" s="302"/>
      <c r="H64" s="302"/>
      <c r="I64" s="302"/>
      <c r="J64" s="302"/>
      <c r="K64" s="298"/>
    </row>
    <row r="65" s="1" customFormat="1" ht="15" customHeight="1">
      <c r="B65" s="296"/>
      <c r="C65" s="302"/>
      <c r="D65" s="300" t="s">
        <v>3791</v>
      </c>
      <c r="E65" s="300"/>
      <c r="F65" s="300"/>
      <c r="G65" s="300"/>
      <c r="H65" s="300"/>
      <c r="I65" s="300"/>
      <c r="J65" s="300"/>
      <c r="K65" s="298"/>
    </row>
    <row r="66" s="1" customFormat="1" ht="15" customHeight="1">
      <c r="B66" s="296"/>
      <c r="C66" s="302"/>
      <c r="D66" s="305" t="s">
        <v>3792</v>
      </c>
      <c r="E66" s="305"/>
      <c r="F66" s="305"/>
      <c r="G66" s="305"/>
      <c r="H66" s="305"/>
      <c r="I66" s="305"/>
      <c r="J66" s="305"/>
      <c r="K66" s="298"/>
    </row>
    <row r="67" s="1" customFormat="1" ht="15" customHeight="1">
      <c r="B67" s="296"/>
      <c r="C67" s="302"/>
      <c r="D67" s="300" t="s">
        <v>3793</v>
      </c>
      <c r="E67" s="300"/>
      <c r="F67" s="300"/>
      <c r="G67" s="300"/>
      <c r="H67" s="300"/>
      <c r="I67" s="300"/>
      <c r="J67" s="300"/>
      <c r="K67" s="298"/>
    </row>
    <row r="68" s="1" customFormat="1" ht="15" customHeight="1">
      <c r="B68" s="296"/>
      <c r="C68" s="302"/>
      <c r="D68" s="300" t="s">
        <v>3794</v>
      </c>
      <c r="E68" s="300"/>
      <c r="F68" s="300"/>
      <c r="G68" s="300"/>
      <c r="H68" s="300"/>
      <c r="I68" s="300"/>
      <c r="J68" s="300"/>
      <c r="K68" s="298"/>
    </row>
    <row r="69" s="1" customFormat="1" ht="15" customHeight="1">
      <c r="B69" s="296"/>
      <c r="C69" s="302"/>
      <c r="D69" s="300" t="s">
        <v>3795</v>
      </c>
      <c r="E69" s="300"/>
      <c r="F69" s="300"/>
      <c r="G69" s="300"/>
      <c r="H69" s="300"/>
      <c r="I69" s="300"/>
      <c r="J69" s="300"/>
      <c r="K69" s="298"/>
    </row>
    <row r="70" s="1" customFormat="1" ht="15" customHeight="1">
      <c r="B70" s="296"/>
      <c r="C70" s="302"/>
      <c r="D70" s="300" t="s">
        <v>3796</v>
      </c>
      <c r="E70" s="300"/>
      <c r="F70" s="300"/>
      <c r="G70" s="300"/>
      <c r="H70" s="300"/>
      <c r="I70" s="300"/>
      <c r="J70" s="300"/>
      <c r="K70" s="298"/>
    </row>
    <row r="71" s="1" customFormat="1" ht="12.75" customHeight="1">
      <c r="B71" s="307"/>
      <c r="C71" s="308"/>
      <c r="D71" s="308"/>
      <c r="E71" s="308"/>
      <c r="F71" s="308"/>
      <c r="G71" s="308"/>
      <c r="H71" s="308"/>
      <c r="I71" s="308"/>
      <c r="J71" s="308"/>
      <c r="K71" s="309"/>
    </row>
    <row r="72" s="1" customFormat="1" ht="18.75" customHeight="1">
      <c r="B72" s="310"/>
      <c r="C72" s="310"/>
      <c r="D72" s="310"/>
      <c r="E72" s="310"/>
      <c r="F72" s="310"/>
      <c r="G72" s="310"/>
      <c r="H72" s="310"/>
      <c r="I72" s="310"/>
      <c r="J72" s="310"/>
      <c r="K72" s="311"/>
    </row>
    <row r="73" s="1" customFormat="1" ht="18.75" customHeight="1">
      <c r="B73" s="311"/>
      <c r="C73" s="311"/>
      <c r="D73" s="311"/>
      <c r="E73" s="311"/>
      <c r="F73" s="311"/>
      <c r="G73" s="311"/>
      <c r="H73" s="311"/>
      <c r="I73" s="311"/>
      <c r="J73" s="311"/>
      <c r="K73" s="311"/>
    </row>
    <row r="74" s="1" customFormat="1" ht="7.5" customHeight="1">
      <c r="B74" s="312"/>
      <c r="C74" s="313"/>
      <c r="D74" s="313"/>
      <c r="E74" s="313"/>
      <c r="F74" s="313"/>
      <c r="G74" s="313"/>
      <c r="H74" s="313"/>
      <c r="I74" s="313"/>
      <c r="J74" s="313"/>
      <c r="K74" s="314"/>
    </row>
    <row r="75" s="1" customFormat="1" ht="45" customHeight="1">
      <c r="B75" s="315"/>
      <c r="C75" s="316" t="s">
        <v>3797</v>
      </c>
      <c r="D75" s="316"/>
      <c r="E75" s="316"/>
      <c r="F75" s="316"/>
      <c r="G75" s="316"/>
      <c r="H75" s="316"/>
      <c r="I75" s="316"/>
      <c r="J75" s="316"/>
      <c r="K75" s="317"/>
    </row>
    <row r="76" s="1" customFormat="1" ht="17.25" customHeight="1">
      <c r="B76" s="315"/>
      <c r="C76" s="318" t="s">
        <v>3798</v>
      </c>
      <c r="D76" s="318"/>
      <c r="E76" s="318"/>
      <c r="F76" s="318" t="s">
        <v>3799</v>
      </c>
      <c r="G76" s="319"/>
      <c r="H76" s="318" t="s">
        <v>51</v>
      </c>
      <c r="I76" s="318" t="s">
        <v>54</v>
      </c>
      <c r="J76" s="318" t="s">
        <v>3800</v>
      </c>
      <c r="K76" s="317"/>
    </row>
    <row r="77" s="1" customFormat="1" ht="17.25" customHeight="1">
      <c r="B77" s="315"/>
      <c r="C77" s="320" t="s">
        <v>3801</v>
      </c>
      <c r="D77" s="320"/>
      <c r="E77" s="320"/>
      <c r="F77" s="321" t="s">
        <v>3802</v>
      </c>
      <c r="G77" s="322"/>
      <c r="H77" s="320"/>
      <c r="I77" s="320"/>
      <c r="J77" s="320" t="s">
        <v>3803</v>
      </c>
      <c r="K77" s="317"/>
    </row>
    <row r="78" s="1" customFormat="1" ht="5.25" customHeight="1">
      <c r="B78" s="315"/>
      <c r="C78" s="323"/>
      <c r="D78" s="323"/>
      <c r="E78" s="323"/>
      <c r="F78" s="323"/>
      <c r="G78" s="324"/>
      <c r="H78" s="323"/>
      <c r="I78" s="323"/>
      <c r="J78" s="323"/>
      <c r="K78" s="317"/>
    </row>
    <row r="79" s="1" customFormat="1" ht="15" customHeight="1">
      <c r="B79" s="315"/>
      <c r="C79" s="303" t="s">
        <v>50</v>
      </c>
      <c r="D79" s="325"/>
      <c r="E79" s="325"/>
      <c r="F79" s="326" t="s">
        <v>3804</v>
      </c>
      <c r="G79" s="327"/>
      <c r="H79" s="303" t="s">
        <v>3805</v>
      </c>
      <c r="I79" s="303" t="s">
        <v>3806</v>
      </c>
      <c r="J79" s="303">
        <v>20</v>
      </c>
      <c r="K79" s="317"/>
    </row>
    <row r="80" s="1" customFormat="1" ht="15" customHeight="1">
      <c r="B80" s="315"/>
      <c r="C80" s="303" t="s">
        <v>3807</v>
      </c>
      <c r="D80" s="303"/>
      <c r="E80" s="303"/>
      <c r="F80" s="326" t="s">
        <v>3804</v>
      </c>
      <c r="G80" s="327"/>
      <c r="H80" s="303" t="s">
        <v>3808</v>
      </c>
      <c r="I80" s="303" t="s">
        <v>3806</v>
      </c>
      <c r="J80" s="303">
        <v>120</v>
      </c>
      <c r="K80" s="317"/>
    </row>
    <row r="81" s="1" customFormat="1" ht="15" customHeight="1">
      <c r="B81" s="328"/>
      <c r="C81" s="303" t="s">
        <v>3809</v>
      </c>
      <c r="D81" s="303"/>
      <c r="E81" s="303"/>
      <c r="F81" s="326" t="s">
        <v>3810</v>
      </c>
      <c r="G81" s="327"/>
      <c r="H81" s="303" t="s">
        <v>3811</v>
      </c>
      <c r="I81" s="303" t="s">
        <v>3806</v>
      </c>
      <c r="J81" s="303">
        <v>50</v>
      </c>
      <c r="K81" s="317"/>
    </row>
    <row r="82" s="1" customFormat="1" ht="15" customHeight="1">
      <c r="B82" s="328"/>
      <c r="C82" s="303" t="s">
        <v>3812</v>
      </c>
      <c r="D82" s="303"/>
      <c r="E82" s="303"/>
      <c r="F82" s="326" t="s">
        <v>3804</v>
      </c>
      <c r="G82" s="327"/>
      <c r="H82" s="303" t="s">
        <v>3813</v>
      </c>
      <c r="I82" s="303" t="s">
        <v>3814</v>
      </c>
      <c r="J82" s="303"/>
      <c r="K82" s="317"/>
    </row>
    <row r="83" s="1" customFormat="1" ht="15" customHeight="1">
      <c r="B83" s="328"/>
      <c r="C83" s="329" t="s">
        <v>3815</v>
      </c>
      <c r="D83" s="329"/>
      <c r="E83" s="329"/>
      <c r="F83" s="330" t="s">
        <v>3810</v>
      </c>
      <c r="G83" s="329"/>
      <c r="H83" s="329" t="s">
        <v>3816</v>
      </c>
      <c r="I83" s="329" t="s">
        <v>3806</v>
      </c>
      <c r="J83" s="329">
        <v>15</v>
      </c>
      <c r="K83" s="317"/>
    </row>
    <row r="84" s="1" customFormat="1" ht="15" customHeight="1">
      <c r="B84" s="328"/>
      <c r="C84" s="329" t="s">
        <v>3817</v>
      </c>
      <c r="D84" s="329"/>
      <c r="E84" s="329"/>
      <c r="F84" s="330" t="s">
        <v>3810</v>
      </c>
      <c r="G84" s="329"/>
      <c r="H84" s="329" t="s">
        <v>3818</v>
      </c>
      <c r="I84" s="329" t="s">
        <v>3806</v>
      </c>
      <c r="J84" s="329">
        <v>15</v>
      </c>
      <c r="K84" s="317"/>
    </row>
    <row r="85" s="1" customFormat="1" ht="15" customHeight="1">
      <c r="B85" s="328"/>
      <c r="C85" s="329" t="s">
        <v>3819</v>
      </c>
      <c r="D85" s="329"/>
      <c r="E85" s="329"/>
      <c r="F85" s="330" t="s">
        <v>3810</v>
      </c>
      <c r="G85" s="329"/>
      <c r="H85" s="329" t="s">
        <v>3820</v>
      </c>
      <c r="I85" s="329" t="s">
        <v>3806</v>
      </c>
      <c r="J85" s="329">
        <v>20</v>
      </c>
      <c r="K85" s="317"/>
    </row>
    <row r="86" s="1" customFormat="1" ht="15" customHeight="1">
      <c r="B86" s="328"/>
      <c r="C86" s="329" t="s">
        <v>3821</v>
      </c>
      <c r="D86" s="329"/>
      <c r="E86" s="329"/>
      <c r="F86" s="330" t="s">
        <v>3810</v>
      </c>
      <c r="G86" s="329"/>
      <c r="H86" s="329" t="s">
        <v>3822</v>
      </c>
      <c r="I86" s="329" t="s">
        <v>3806</v>
      </c>
      <c r="J86" s="329">
        <v>20</v>
      </c>
      <c r="K86" s="317"/>
    </row>
    <row r="87" s="1" customFormat="1" ht="15" customHeight="1">
      <c r="B87" s="328"/>
      <c r="C87" s="303" t="s">
        <v>3823</v>
      </c>
      <c r="D87" s="303"/>
      <c r="E87" s="303"/>
      <c r="F87" s="326" t="s">
        <v>3810</v>
      </c>
      <c r="G87" s="327"/>
      <c r="H87" s="303" t="s">
        <v>3824</v>
      </c>
      <c r="I87" s="303" t="s">
        <v>3806</v>
      </c>
      <c r="J87" s="303">
        <v>50</v>
      </c>
      <c r="K87" s="317"/>
    </row>
    <row r="88" s="1" customFormat="1" ht="15" customHeight="1">
      <c r="B88" s="328"/>
      <c r="C88" s="303" t="s">
        <v>3825</v>
      </c>
      <c r="D88" s="303"/>
      <c r="E88" s="303"/>
      <c r="F88" s="326" t="s">
        <v>3810</v>
      </c>
      <c r="G88" s="327"/>
      <c r="H88" s="303" t="s">
        <v>3826</v>
      </c>
      <c r="I88" s="303" t="s">
        <v>3806</v>
      </c>
      <c r="J88" s="303">
        <v>20</v>
      </c>
      <c r="K88" s="317"/>
    </row>
    <row r="89" s="1" customFormat="1" ht="15" customHeight="1">
      <c r="B89" s="328"/>
      <c r="C89" s="303" t="s">
        <v>3827</v>
      </c>
      <c r="D89" s="303"/>
      <c r="E89" s="303"/>
      <c r="F89" s="326" t="s">
        <v>3810</v>
      </c>
      <c r="G89" s="327"/>
      <c r="H89" s="303" t="s">
        <v>3828</v>
      </c>
      <c r="I89" s="303" t="s">
        <v>3806</v>
      </c>
      <c r="J89" s="303">
        <v>20</v>
      </c>
      <c r="K89" s="317"/>
    </row>
    <row r="90" s="1" customFormat="1" ht="15" customHeight="1">
      <c r="B90" s="328"/>
      <c r="C90" s="303" t="s">
        <v>3829</v>
      </c>
      <c r="D90" s="303"/>
      <c r="E90" s="303"/>
      <c r="F90" s="326" t="s">
        <v>3810</v>
      </c>
      <c r="G90" s="327"/>
      <c r="H90" s="303" t="s">
        <v>3830</v>
      </c>
      <c r="I90" s="303" t="s">
        <v>3806</v>
      </c>
      <c r="J90" s="303">
        <v>50</v>
      </c>
      <c r="K90" s="317"/>
    </row>
    <row r="91" s="1" customFormat="1" ht="15" customHeight="1">
      <c r="B91" s="328"/>
      <c r="C91" s="303" t="s">
        <v>3831</v>
      </c>
      <c r="D91" s="303"/>
      <c r="E91" s="303"/>
      <c r="F91" s="326" t="s">
        <v>3810</v>
      </c>
      <c r="G91" s="327"/>
      <c r="H91" s="303" t="s">
        <v>3831</v>
      </c>
      <c r="I91" s="303" t="s">
        <v>3806</v>
      </c>
      <c r="J91" s="303">
        <v>50</v>
      </c>
      <c r="K91" s="317"/>
    </row>
    <row r="92" s="1" customFormat="1" ht="15" customHeight="1">
      <c r="B92" s="328"/>
      <c r="C92" s="303" t="s">
        <v>3832</v>
      </c>
      <c r="D92" s="303"/>
      <c r="E92" s="303"/>
      <c r="F92" s="326" t="s">
        <v>3810</v>
      </c>
      <c r="G92" s="327"/>
      <c r="H92" s="303" t="s">
        <v>3833</v>
      </c>
      <c r="I92" s="303" t="s">
        <v>3806</v>
      </c>
      <c r="J92" s="303">
        <v>255</v>
      </c>
      <c r="K92" s="317"/>
    </row>
    <row r="93" s="1" customFormat="1" ht="15" customHeight="1">
      <c r="B93" s="328"/>
      <c r="C93" s="303" t="s">
        <v>3834</v>
      </c>
      <c r="D93" s="303"/>
      <c r="E93" s="303"/>
      <c r="F93" s="326" t="s">
        <v>3804</v>
      </c>
      <c r="G93" s="327"/>
      <c r="H93" s="303" t="s">
        <v>3835</v>
      </c>
      <c r="I93" s="303" t="s">
        <v>3836</v>
      </c>
      <c r="J93" s="303"/>
      <c r="K93" s="317"/>
    </row>
    <row r="94" s="1" customFormat="1" ht="15" customHeight="1">
      <c r="B94" s="328"/>
      <c r="C94" s="303" t="s">
        <v>3837</v>
      </c>
      <c r="D94" s="303"/>
      <c r="E94" s="303"/>
      <c r="F94" s="326" t="s">
        <v>3804</v>
      </c>
      <c r="G94" s="327"/>
      <c r="H94" s="303" t="s">
        <v>3838</v>
      </c>
      <c r="I94" s="303" t="s">
        <v>3839</v>
      </c>
      <c r="J94" s="303"/>
      <c r="K94" s="317"/>
    </row>
    <row r="95" s="1" customFormat="1" ht="15" customHeight="1">
      <c r="B95" s="328"/>
      <c r="C95" s="303" t="s">
        <v>3840</v>
      </c>
      <c r="D95" s="303"/>
      <c r="E95" s="303"/>
      <c r="F95" s="326" t="s">
        <v>3804</v>
      </c>
      <c r="G95" s="327"/>
      <c r="H95" s="303" t="s">
        <v>3840</v>
      </c>
      <c r="I95" s="303" t="s">
        <v>3839</v>
      </c>
      <c r="J95" s="303"/>
      <c r="K95" s="317"/>
    </row>
    <row r="96" s="1" customFormat="1" ht="15" customHeight="1">
      <c r="B96" s="328"/>
      <c r="C96" s="303" t="s">
        <v>35</v>
      </c>
      <c r="D96" s="303"/>
      <c r="E96" s="303"/>
      <c r="F96" s="326" t="s">
        <v>3804</v>
      </c>
      <c r="G96" s="327"/>
      <c r="H96" s="303" t="s">
        <v>3841</v>
      </c>
      <c r="I96" s="303" t="s">
        <v>3839</v>
      </c>
      <c r="J96" s="303"/>
      <c r="K96" s="317"/>
    </row>
    <row r="97" s="1" customFormat="1" ht="15" customHeight="1">
      <c r="B97" s="328"/>
      <c r="C97" s="303" t="s">
        <v>45</v>
      </c>
      <c r="D97" s="303"/>
      <c r="E97" s="303"/>
      <c r="F97" s="326" t="s">
        <v>3804</v>
      </c>
      <c r="G97" s="327"/>
      <c r="H97" s="303" t="s">
        <v>3842</v>
      </c>
      <c r="I97" s="303" t="s">
        <v>3839</v>
      </c>
      <c r="J97" s="303"/>
      <c r="K97" s="317"/>
    </row>
    <row r="98" s="1" customFormat="1" ht="15" customHeight="1">
      <c r="B98" s="331"/>
      <c r="C98" s="332"/>
      <c r="D98" s="332"/>
      <c r="E98" s="332"/>
      <c r="F98" s="332"/>
      <c r="G98" s="332"/>
      <c r="H98" s="332"/>
      <c r="I98" s="332"/>
      <c r="J98" s="332"/>
      <c r="K98" s="333"/>
    </row>
    <row r="99" s="1" customFormat="1" ht="18.75" customHeight="1">
      <c r="B99" s="334"/>
      <c r="C99" s="335"/>
      <c r="D99" s="335"/>
      <c r="E99" s="335"/>
      <c r="F99" s="335"/>
      <c r="G99" s="335"/>
      <c r="H99" s="335"/>
      <c r="I99" s="335"/>
      <c r="J99" s="335"/>
      <c r="K99" s="334"/>
    </row>
    <row r="100" s="1" customFormat="1" ht="18.75" customHeight="1">
      <c r="B100" s="311"/>
      <c r="C100" s="311"/>
      <c r="D100" s="311"/>
      <c r="E100" s="311"/>
      <c r="F100" s="311"/>
      <c r="G100" s="311"/>
      <c r="H100" s="311"/>
      <c r="I100" s="311"/>
      <c r="J100" s="311"/>
      <c r="K100" s="311"/>
    </row>
    <row r="101" s="1" customFormat="1" ht="7.5" customHeight="1">
      <c r="B101" s="312"/>
      <c r="C101" s="313"/>
      <c r="D101" s="313"/>
      <c r="E101" s="313"/>
      <c r="F101" s="313"/>
      <c r="G101" s="313"/>
      <c r="H101" s="313"/>
      <c r="I101" s="313"/>
      <c r="J101" s="313"/>
      <c r="K101" s="314"/>
    </row>
    <row r="102" s="1" customFormat="1" ht="45" customHeight="1">
      <c r="B102" s="315"/>
      <c r="C102" s="316" t="s">
        <v>3843</v>
      </c>
      <c r="D102" s="316"/>
      <c r="E102" s="316"/>
      <c r="F102" s="316"/>
      <c r="G102" s="316"/>
      <c r="H102" s="316"/>
      <c r="I102" s="316"/>
      <c r="J102" s="316"/>
      <c r="K102" s="317"/>
    </row>
    <row r="103" s="1" customFormat="1" ht="17.25" customHeight="1">
      <c r="B103" s="315"/>
      <c r="C103" s="318" t="s">
        <v>3798</v>
      </c>
      <c r="D103" s="318"/>
      <c r="E103" s="318"/>
      <c r="F103" s="318" t="s">
        <v>3799</v>
      </c>
      <c r="G103" s="319"/>
      <c r="H103" s="318" t="s">
        <v>51</v>
      </c>
      <c r="I103" s="318" t="s">
        <v>54</v>
      </c>
      <c r="J103" s="318" t="s">
        <v>3800</v>
      </c>
      <c r="K103" s="317"/>
    </row>
    <row r="104" s="1" customFormat="1" ht="17.25" customHeight="1">
      <c r="B104" s="315"/>
      <c r="C104" s="320" t="s">
        <v>3801</v>
      </c>
      <c r="D104" s="320"/>
      <c r="E104" s="320"/>
      <c r="F104" s="321" t="s">
        <v>3802</v>
      </c>
      <c r="G104" s="322"/>
      <c r="H104" s="320"/>
      <c r="I104" s="320"/>
      <c r="J104" s="320" t="s">
        <v>3803</v>
      </c>
      <c r="K104" s="317"/>
    </row>
    <row r="105" s="1" customFormat="1" ht="5.25" customHeight="1">
      <c r="B105" s="315"/>
      <c r="C105" s="318"/>
      <c r="D105" s="318"/>
      <c r="E105" s="318"/>
      <c r="F105" s="318"/>
      <c r="G105" s="336"/>
      <c r="H105" s="318"/>
      <c r="I105" s="318"/>
      <c r="J105" s="318"/>
      <c r="K105" s="317"/>
    </row>
    <row r="106" s="1" customFormat="1" ht="15" customHeight="1">
      <c r="B106" s="315"/>
      <c r="C106" s="303" t="s">
        <v>50</v>
      </c>
      <c r="D106" s="325"/>
      <c r="E106" s="325"/>
      <c r="F106" s="326" t="s">
        <v>3804</v>
      </c>
      <c r="G106" s="303"/>
      <c r="H106" s="303" t="s">
        <v>3844</v>
      </c>
      <c r="I106" s="303" t="s">
        <v>3806</v>
      </c>
      <c r="J106" s="303">
        <v>20</v>
      </c>
      <c r="K106" s="317"/>
    </row>
    <row r="107" s="1" customFormat="1" ht="15" customHeight="1">
      <c r="B107" s="315"/>
      <c r="C107" s="303" t="s">
        <v>3807</v>
      </c>
      <c r="D107" s="303"/>
      <c r="E107" s="303"/>
      <c r="F107" s="326" t="s">
        <v>3804</v>
      </c>
      <c r="G107" s="303"/>
      <c r="H107" s="303" t="s">
        <v>3844</v>
      </c>
      <c r="I107" s="303" t="s">
        <v>3806</v>
      </c>
      <c r="J107" s="303">
        <v>120</v>
      </c>
      <c r="K107" s="317"/>
    </row>
    <row r="108" s="1" customFormat="1" ht="15" customHeight="1">
      <c r="B108" s="328"/>
      <c r="C108" s="303" t="s">
        <v>3809</v>
      </c>
      <c r="D108" s="303"/>
      <c r="E108" s="303"/>
      <c r="F108" s="326" t="s">
        <v>3810</v>
      </c>
      <c r="G108" s="303"/>
      <c r="H108" s="303" t="s">
        <v>3844</v>
      </c>
      <c r="I108" s="303" t="s">
        <v>3806</v>
      </c>
      <c r="J108" s="303">
        <v>50</v>
      </c>
      <c r="K108" s="317"/>
    </row>
    <row r="109" s="1" customFormat="1" ht="15" customHeight="1">
      <c r="B109" s="328"/>
      <c r="C109" s="303" t="s">
        <v>3812</v>
      </c>
      <c r="D109" s="303"/>
      <c r="E109" s="303"/>
      <c r="F109" s="326" t="s">
        <v>3804</v>
      </c>
      <c r="G109" s="303"/>
      <c r="H109" s="303" t="s">
        <v>3844</v>
      </c>
      <c r="I109" s="303" t="s">
        <v>3814</v>
      </c>
      <c r="J109" s="303"/>
      <c r="K109" s="317"/>
    </row>
    <row r="110" s="1" customFormat="1" ht="15" customHeight="1">
      <c r="B110" s="328"/>
      <c r="C110" s="303" t="s">
        <v>3823</v>
      </c>
      <c r="D110" s="303"/>
      <c r="E110" s="303"/>
      <c r="F110" s="326" t="s">
        <v>3810</v>
      </c>
      <c r="G110" s="303"/>
      <c r="H110" s="303" t="s">
        <v>3844</v>
      </c>
      <c r="I110" s="303" t="s">
        <v>3806</v>
      </c>
      <c r="J110" s="303">
        <v>50</v>
      </c>
      <c r="K110" s="317"/>
    </row>
    <row r="111" s="1" customFormat="1" ht="15" customHeight="1">
      <c r="B111" s="328"/>
      <c r="C111" s="303" t="s">
        <v>3831</v>
      </c>
      <c r="D111" s="303"/>
      <c r="E111" s="303"/>
      <c r="F111" s="326" t="s">
        <v>3810</v>
      </c>
      <c r="G111" s="303"/>
      <c r="H111" s="303" t="s">
        <v>3844</v>
      </c>
      <c r="I111" s="303" t="s">
        <v>3806</v>
      </c>
      <c r="J111" s="303">
        <v>50</v>
      </c>
      <c r="K111" s="317"/>
    </row>
    <row r="112" s="1" customFormat="1" ht="15" customHeight="1">
      <c r="B112" s="328"/>
      <c r="C112" s="303" t="s">
        <v>3829</v>
      </c>
      <c r="D112" s="303"/>
      <c r="E112" s="303"/>
      <c r="F112" s="326" t="s">
        <v>3810</v>
      </c>
      <c r="G112" s="303"/>
      <c r="H112" s="303" t="s">
        <v>3844</v>
      </c>
      <c r="I112" s="303" t="s">
        <v>3806</v>
      </c>
      <c r="J112" s="303">
        <v>50</v>
      </c>
      <c r="K112" s="317"/>
    </row>
    <row r="113" s="1" customFormat="1" ht="15" customHeight="1">
      <c r="B113" s="328"/>
      <c r="C113" s="303" t="s">
        <v>50</v>
      </c>
      <c r="D113" s="303"/>
      <c r="E113" s="303"/>
      <c r="F113" s="326" t="s">
        <v>3804</v>
      </c>
      <c r="G113" s="303"/>
      <c r="H113" s="303" t="s">
        <v>3845</v>
      </c>
      <c r="I113" s="303" t="s">
        <v>3806</v>
      </c>
      <c r="J113" s="303">
        <v>20</v>
      </c>
      <c r="K113" s="317"/>
    </row>
    <row r="114" s="1" customFormat="1" ht="15" customHeight="1">
      <c r="B114" s="328"/>
      <c r="C114" s="303" t="s">
        <v>3846</v>
      </c>
      <c r="D114" s="303"/>
      <c r="E114" s="303"/>
      <c r="F114" s="326" t="s">
        <v>3804</v>
      </c>
      <c r="G114" s="303"/>
      <c r="H114" s="303" t="s">
        <v>3847</v>
      </c>
      <c r="I114" s="303" t="s">
        <v>3806</v>
      </c>
      <c r="J114" s="303">
        <v>120</v>
      </c>
      <c r="K114" s="317"/>
    </row>
    <row r="115" s="1" customFormat="1" ht="15" customHeight="1">
      <c r="B115" s="328"/>
      <c r="C115" s="303" t="s">
        <v>35</v>
      </c>
      <c r="D115" s="303"/>
      <c r="E115" s="303"/>
      <c r="F115" s="326" t="s">
        <v>3804</v>
      </c>
      <c r="G115" s="303"/>
      <c r="H115" s="303" t="s">
        <v>3848</v>
      </c>
      <c r="I115" s="303" t="s">
        <v>3839</v>
      </c>
      <c r="J115" s="303"/>
      <c r="K115" s="317"/>
    </row>
    <row r="116" s="1" customFormat="1" ht="15" customHeight="1">
      <c r="B116" s="328"/>
      <c r="C116" s="303" t="s">
        <v>45</v>
      </c>
      <c r="D116" s="303"/>
      <c r="E116" s="303"/>
      <c r="F116" s="326" t="s">
        <v>3804</v>
      </c>
      <c r="G116" s="303"/>
      <c r="H116" s="303" t="s">
        <v>3849</v>
      </c>
      <c r="I116" s="303" t="s">
        <v>3839</v>
      </c>
      <c r="J116" s="303"/>
      <c r="K116" s="317"/>
    </row>
    <row r="117" s="1" customFormat="1" ht="15" customHeight="1">
      <c r="B117" s="328"/>
      <c r="C117" s="303" t="s">
        <v>54</v>
      </c>
      <c r="D117" s="303"/>
      <c r="E117" s="303"/>
      <c r="F117" s="326" t="s">
        <v>3804</v>
      </c>
      <c r="G117" s="303"/>
      <c r="H117" s="303" t="s">
        <v>3850</v>
      </c>
      <c r="I117" s="303" t="s">
        <v>3851</v>
      </c>
      <c r="J117" s="303"/>
      <c r="K117" s="317"/>
    </row>
    <row r="118" s="1" customFormat="1" ht="15" customHeight="1">
      <c r="B118" s="331"/>
      <c r="C118" s="337"/>
      <c r="D118" s="337"/>
      <c r="E118" s="337"/>
      <c r="F118" s="337"/>
      <c r="G118" s="337"/>
      <c r="H118" s="337"/>
      <c r="I118" s="337"/>
      <c r="J118" s="337"/>
      <c r="K118" s="333"/>
    </row>
    <row r="119" s="1" customFormat="1" ht="18.75" customHeight="1">
      <c r="B119" s="338"/>
      <c r="C119" s="339"/>
      <c r="D119" s="339"/>
      <c r="E119" s="339"/>
      <c r="F119" s="340"/>
      <c r="G119" s="339"/>
      <c r="H119" s="339"/>
      <c r="I119" s="339"/>
      <c r="J119" s="339"/>
      <c r="K119" s="338"/>
    </row>
    <row r="120" s="1" customFormat="1" ht="18.75" customHeight="1">
      <c r="B120" s="311"/>
      <c r="C120" s="311"/>
      <c r="D120" s="311"/>
      <c r="E120" s="311"/>
      <c r="F120" s="311"/>
      <c r="G120" s="311"/>
      <c r="H120" s="311"/>
      <c r="I120" s="311"/>
      <c r="J120" s="311"/>
      <c r="K120" s="311"/>
    </row>
    <row r="121" s="1" customFormat="1" ht="7.5" customHeight="1">
      <c r="B121" s="341"/>
      <c r="C121" s="342"/>
      <c r="D121" s="342"/>
      <c r="E121" s="342"/>
      <c r="F121" s="342"/>
      <c r="G121" s="342"/>
      <c r="H121" s="342"/>
      <c r="I121" s="342"/>
      <c r="J121" s="342"/>
      <c r="K121" s="343"/>
    </row>
    <row r="122" s="1" customFormat="1" ht="45" customHeight="1">
      <c r="B122" s="344"/>
      <c r="C122" s="294" t="s">
        <v>3852</v>
      </c>
      <c r="D122" s="294"/>
      <c r="E122" s="294"/>
      <c r="F122" s="294"/>
      <c r="G122" s="294"/>
      <c r="H122" s="294"/>
      <c r="I122" s="294"/>
      <c r="J122" s="294"/>
      <c r="K122" s="345"/>
    </row>
    <row r="123" s="1" customFormat="1" ht="17.25" customHeight="1">
      <c r="B123" s="346"/>
      <c r="C123" s="318" t="s">
        <v>3798</v>
      </c>
      <c r="D123" s="318"/>
      <c r="E123" s="318"/>
      <c r="F123" s="318" t="s">
        <v>3799</v>
      </c>
      <c r="G123" s="319"/>
      <c r="H123" s="318" t="s">
        <v>51</v>
      </c>
      <c r="I123" s="318" t="s">
        <v>54</v>
      </c>
      <c r="J123" s="318" t="s">
        <v>3800</v>
      </c>
      <c r="K123" s="347"/>
    </row>
    <row r="124" s="1" customFormat="1" ht="17.25" customHeight="1">
      <c r="B124" s="346"/>
      <c r="C124" s="320" t="s">
        <v>3801</v>
      </c>
      <c r="D124" s="320"/>
      <c r="E124" s="320"/>
      <c r="F124" s="321" t="s">
        <v>3802</v>
      </c>
      <c r="G124" s="322"/>
      <c r="H124" s="320"/>
      <c r="I124" s="320"/>
      <c r="J124" s="320" t="s">
        <v>3803</v>
      </c>
      <c r="K124" s="347"/>
    </row>
    <row r="125" s="1" customFormat="1" ht="5.25" customHeight="1">
      <c r="B125" s="348"/>
      <c r="C125" s="323"/>
      <c r="D125" s="323"/>
      <c r="E125" s="323"/>
      <c r="F125" s="323"/>
      <c r="G125" s="349"/>
      <c r="H125" s="323"/>
      <c r="I125" s="323"/>
      <c r="J125" s="323"/>
      <c r="K125" s="350"/>
    </row>
    <row r="126" s="1" customFormat="1" ht="15" customHeight="1">
      <c r="B126" s="348"/>
      <c r="C126" s="303" t="s">
        <v>3807</v>
      </c>
      <c r="D126" s="325"/>
      <c r="E126" s="325"/>
      <c r="F126" s="326" t="s">
        <v>3804</v>
      </c>
      <c r="G126" s="303"/>
      <c r="H126" s="303" t="s">
        <v>3844</v>
      </c>
      <c r="I126" s="303" t="s">
        <v>3806</v>
      </c>
      <c r="J126" s="303">
        <v>120</v>
      </c>
      <c r="K126" s="351"/>
    </row>
    <row r="127" s="1" customFormat="1" ht="15" customHeight="1">
      <c r="B127" s="348"/>
      <c r="C127" s="303" t="s">
        <v>3853</v>
      </c>
      <c r="D127" s="303"/>
      <c r="E127" s="303"/>
      <c r="F127" s="326" t="s">
        <v>3804</v>
      </c>
      <c r="G127" s="303"/>
      <c r="H127" s="303" t="s">
        <v>3854</v>
      </c>
      <c r="I127" s="303" t="s">
        <v>3806</v>
      </c>
      <c r="J127" s="303" t="s">
        <v>3855</v>
      </c>
      <c r="K127" s="351"/>
    </row>
    <row r="128" s="1" customFormat="1" ht="15" customHeight="1">
      <c r="B128" s="348"/>
      <c r="C128" s="303" t="s">
        <v>3752</v>
      </c>
      <c r="D128" s="303"/>
      <c r="E128" s="303"/>
      <c r="F128" s="326" t="s">
        <v>3804</v>
      </c>
      <c r="G128" s="303"/>
      <c r="H128" s="303" t="s">
        <v>3856</v>
      </c>
      <c r="I128" s="303" t="s">
        <v>3806</v>
      </c>
      <c r="J128" s="303" t="s">
        <v>3855</v>
      </c>
      <c r="K128" s="351"/>
    </row>
    <row r="129" s="1" customFormat="1" ht="15" customHeight="1">
      <c r="B129" s="348"/>
      <c r="C129" s="303" t="s">
        <v>3815</v>
      </c>
      <c r="D129" s="303"/>
      <c r="E129" s="303"/>
      <c r="F129" s="326" t="s">
        <v>3810</v>
      </c>
      <c r="G129" s="303"/>
      <c r="H129" s="303" t="s">
        <v>3816</v>
      </c>
      <c r="I129" s="303" t="s">
        <v>3806</v>
      </c>
      <c r="J129" s="303">
        <v>15</v>
      </c>
      <c r="K129" s="351"/>
    </row>
    <row r="130" s="1" customFormat="1" ht="15" customHeight="1">
      <c r="B130" s="348"/>
      <c r="C130" s="329" t="s">
        <v>3817</v>
      </c>
      <c r="D130" s="329"/>
      <c r="E130" s="329"/>
      <c r="F130" s="330" t="s">
        <v>3810</v>
      </c>
      <c r="G130" s="329"/>
      <c r="H130" s="329" t="s">
        <v>3818</v>
      </c>
      <c r="I130" s="329" t="s">
        <v>3806</v>
      </c>
      <c r="J130" s="329">
        <v>15</v>
      </c>
      <c r="K130" s="351"/>
    </row>
    <row r="131" s="1" customFormat="1" ht="15" customHeight="1">
      <c r="B131" s="348"/>
      <c r="C131" s="329" t="s">
        <v>3819</v>
      </c>
      <c r="D131" s="329"/>
      <c r="E131" s="329"/>
      <c r="F131" s="330" t="s">
        <v>3810</v>
      </c>
      <c r="G131" s="329"/>
      <c r="H131" s="329" t="s">
        <v>3820</v>
      </c>
      <c r="I131" s="329" t="s">
        <v>3806</v>
      </c>
      <c r="J131" s="329">
        <v>20</v>
      </c>
      <c r="K131" s="351"/>
    </row>
    <row r="132" s="1" customFormat="1" ht="15" customHeight="1">
      <c r="B132" s="348"/>
      <c r="C132" s="329" t="s">
        <v>3821</v>
      </c>
      <c r="D132" s="329"/>
      <c r="E132" s="329"/>
      <c r="F132" s="330" t="s">
        <v>3810</v>
      </c>
      <c r="G132" s="329"/>
      <c r="H132" s="329" t="s">
        <v>3822</v>
      </c>
      <c r="I132" s="329" t="s">
        <v>3806</v>
      </c>
      <c r="J132" s="329">
        <v>20</v>
      </c>
      <c r="K132" s="351"/>
    </row>
    <row r="133" s="1" customFormat="1" ht="15" customHeight="1">
      <c r="B133" s="348"/>
      <c r="C133" s="303" t="s">
        <v>3809</v>
      </c>
      <c r="D133" s="303"/>
      <c r="E133" s="303"/>
      <c r="F133" s="326" t="s">
        <v>3810</v>
      </c>
      <c r="G133" s="303"/>
      <c r="H133" s="303" t="s">
        <v>3844</v>
      </c>
      <c r="I133" s="303" t="s">
        <v>3806</v>
      </c>
      <c r="J133" s="303">
        <v>50</v>
      </c>
      <c r="K133" s="351"/>
    </row>
    <row r="134" s="1" customFormat="1" ht="15" customHeight="1">
      <c r="B134" s="348"/>
      <c r="C134" s="303" t="s">
        <v>3823</v>
      </c>
      <c r="D134" s="303"/>
      <c r="E134" s="303"/>
      <c r="F134" s="326" t="s">
        <v>3810</v>
      </c>
      <c r="G134" s="303"/>
      <c r="H134" s="303" t="s">
        <v>3844</v>
      </c>
      <c r="I134" s="303" t="s">
        <v>3806</v>
      </c>
      <c r="J134" s="303">
        <v>50</v>
      </c>
      <c r="K134" s="351"/>
    </row>
    <row r="135" s="1" customFormat="1" ht="15" customHeight="1">
      <c r="B135" s="348"/>
      <c r="C135" s="303" t="s">
        <v>3829</v>
      </c>
      <c r="D135" s="303"/>
      <c r="E135" s="303"/>
      <c r="F135" s="326" t="s">
        <v>3810</v>
      </c>
      <c r="G135" s="303"/>
      <c r="H135" s="303" t="s">
        <v>3844</v>
      </c>
      <c r="I135" s="303" t="s">
        <v>3806</v>
      </c>
      <c r="J135" s="303">
        <v>50</v>
      </c>
      <c r="K135" s="351"/>
    </row>
    <row r="136" s="1" customFormat="1" ht="15" customHeight="1">
      <c r="B136" s="348"/>
      <c r="C136" s="303" t="s">
        <v>3831</v>
      </c>
      <c r="D136" s="303"/>
      <c r="E136" s="303"/>
      <c r="F136" s="326" t="s">
        <v>3810</v>
      </c>
      <c r="G136" s="303"/>
      <c r="H136" s="303" t="s">
        <v>3844</v>
      </c>
      <c r="I136" s="303" t="s">
        <v>3806</v>
      </c>
      <c r="J136" s="303">
        <v>50</v>
      </c>
      <c r="K136" s="351"/>
    </row>
    <row r="137" s="1" customFormat="1" ht="15" customHeight="1">
      <c r="B137" s="348"/>
      <c r="C137" s="303" t="s">
        <v>3832</v>
      </c>
      <c r="D137" s="303"/>
      <c r="E137" s="303"/>
      <c r="F137" s="326" t="s">
        <v>3810</v>
      </c>
      <c r="G137" s="303"/>
      <c r="H137" s="303" t="s">
        <v>3857</v>
      </c>
      <c r="I137" s="303" t="s">
        <v>3806</v>
      </c>
      <c r="J137" s="303">
        <v>255</v>
      </c>
      <c r="K137" s="351"/>
    </row>
    <row r="138" s="1" customFormat="1" ht="15" customHeight="1">
      <c r="B138" s="348"/>
      <c r="C138" s="303" t="s">
        <v>3834</v>
      </c>
      <c r="D138" s="303"/>
      <c r="E138" s="303"/>
      <c r="F138" s="326" t="s">
        <v>3804</v>
      </c>
      <c r="G138" s="303"/>
      <c r="H138" s="303" t="s">
        <v>3858</v>
      </c>
      <c r="I138" s="303" t="s">
        <v>3836</v>
      </c>
      <c r="J138" s="303"/>
      <c r="K138" s="351"/>
    </row>
    <row r="139" s="1" customFormat="1" ht="15" customHeight="1">
      <c r="B139" s="348"/>
      <c r="C139" s="303" t="s">
        <v>3837</v>
      </c>
      <c r="D139" s="303"/>
      <c r="E139" s="303"/>
      <c r="F139" s="326" t="s">
        <v>3804</v>
      </c>
      <c r="G139" s="303"/>
      <c r="H139" s="303" t="s">
        <v>3859</v>
      </c>
      <c r="I139" s="303" t="s">
        <v>3839</v>
      </c>
      <c r="J139" s="303"/>
      <c r="K139" s="351"/>
    </row>
    <row r="140" s="1" customFormat="1" ht="15" customHeight="1">
      <c r="B140" s="348"/>
      <c r="C140" s="303" t="s">
        <v>3840</v>
      </c>
      <c r="D140" s="303"/>
      <c r="E140" s="303"/>
      <c r="F140" s="326" t="s">
        <v>3804</v>
      </c>
      <c r="G140" s="303"/>
      <c r="H140" s="303" t="s">
        <v>3840</v>
      </c>
      <c r="I140" s="303" t="s">
        <v>3839</v>
      </c>
      <c r="J140" s="303"/>
      <c r="K140" s="351"/>
    </row>
    <row r="141" s="1" customFormat="1" ht="15" customHeight="1">
      <c r="B141" s="348"/>
      <c r="C141" s="303" t="s">
        <v>35</v>
      </c>
      <c r="D141" s="303"/>
      <c r="E141" s="303"/>
      <c r="F141" s="326" t="s">
        <v>3804</v>
      </c>
      <c r="G141" s="303"/>
      <c r="H141" s="303" t="s">
        <v>3860</v>
      </c>
      <c r="I141" s="303" t="s">
        <v>3839</v>
      </c>
      <c r="J141" s="303"/>
      <c r="K141" s="351"/>
    </row>
    <row r="142" s="1" customFormat="1" ht="15" customHeight="1">
      <c r="B142" s="348"/>
      <c r="C142" s="303" t="s">
        <v>3861</v>
      </c>
      <c r="D142" s="303"/>
      <c r="E142" s="303"/>
      <c r="F142" s="326" t="s">
        <v>3804</v>
      </c>
      <c r="G142" s="303"/>
      <c r="H142" s="303" t="s">
        <v>3862</v>
      </c>
      <c r="I142" s="303" t="s">
        <v>3839</v>
      </c>
      <c r="J142" s="303"/>
      <c r="K142" s="351"/>
    </row>
    <row r="143" s="1" customFormat="1" ht="15" customHeight="1">
      <c r="B143" s="352"/>
      <c r="C143" s="353"/>
      <c r="D143" s="353"/>
      <c r="E143" s="353"/>
      <c r="F143" s="353"/>
      <c r="G143" s="353"/>
      <c r="H143" s="353"/>
      <c r="I143" s="353"/>
      <c r="J143" s="353"/>
      <c r="K143" s="354"/>
    </row>
    <row r="144" s="1" customFormat="1" ht="18.75" customHeight="1">
      <c r="B144" s="339"/>
      <c r="C144" s="339"/>
      <c r="D144" s="339"/>
      <c r="E144" s="339"/>
      <c r="F144" s="340"/>
      <c r="G144" s="339"/>
      <c r="H144" s="339"/>
      <c r="I144" s="339"/>
      <c r="J144" s="339"/>
      <c r="K144" s="339"/>
    </row>
    <row r="145" s="1" customFormat="1" ht="18.75" customHeight="1">
      <c r="B145" s="311"/>
      <c r="C145" s="311"/>
      <c r="D145" s="311"/>
      <c r="E145" s="311"/>
      <c r="F145" s="311"/>
      <c r="G145" s="311"/>
      <c r="H145" s="311"/>
      <c r="I145" s="311"/>
      <c r="J145" s="311"/>
      <c r="K145" s="311"/>
    </row>
    <row r="146" s="1" customFormat="1" ht="7.5" customHeight="1">
      <c r="B146" s="312"/>
      <c r="C146" s="313"/>
      <c r="D146" s="313"/>
      <c r="E146" s="313"/>
      <c r="F146" s="313"/>
      <c r="G146" s="313"/>
      <c r="H146" s="313"/>
      <c r="I146" s="313"/>
      <c r="J146" s="313"/>
      <c r="K146" s="314"/>
    </row>
    <row r="147" s="1" customFormat="1" ht="45" customHeight="1">
      <c r="B147" s="315"/>
      <c r="C147" s="316" t="s">
        <v>3863</v>
      </c>
      <c r="D147" s="316"/>
      <c r="E147" s="316"/>
      <c r="F147" s="316"/>
      <c r="G147" s="316"/>
      <c r="H147" s="316"/>
      <c r="I147" s="316"/>
      <c r="J147" s="316"/>
      <c r="K147" s="317"/>
    </row>
    <row r="148" s="1" customFormat="1" ht="17.25" customHeight="1">
      <c r="B148" s="315"/>
      <c r="C148" s="318" t="s">
        <v>3798</v>
      </c>
      <c r="D148" s="318"/>
      <c r="E148" s="318"/>
      <c r="F148" s="318" t="s">
        <v>3799</v>
      </c>
      <c r="G148" s="319"/>
      <c r="H148" s="318" t="s">
        <v>51</v>
      </c>
      <c r="I148" s="318" t="s">
        <v>54</v>
      </c>
      <c r="J148" s="318" t="s">
        <v>3800</v>
      </c>
      <c r="K148" s="317"/>
    </row>
    <row r="149" s="1" customFormat="1" ht="17.25" customHeight="1">
      <c r="B149" s="315"/>
      <c r="C149" s="320" t="s">
        <v>3801</v>
      </c>
      <c r="D149" s="320"/>
      <c r="E149" s="320"/>
      <c r="F149" s="321" t="s">
        <v>3802</v>
      </c>
      <c r="G149" s="322"/>
      <c r="H149" s="320"/>
      <c r="I149" s="320"/>
      <c r="J149" s="320" t="s">
        <v>3803</v>
      </c>
      <c r="K149" s="317"/>
    </row>
    <row r="150" s="1" customFormat="1" ht="5.25" customHeight="1">
      <c r="B150" s="328"/>
      <c r="C150" s="323"/>
      <c r="D150" s="323"/>
      <c r="E150" s="323"/>
      <c r="F150" s="323"/>
      <c r="G150" s="324"/>
      <c r="H150" s="323"/>
      <c r="I150" s="323"/>
      <c r="J150" s="323"/>
      <c r="K150" s="351"/>
    </row>
    <row r="151" s="1" customFormat="1" ht="15" customHeight="1">
      <c r="B151" s="328"/>
      <c r="C151" s="355" t="s">
        <v>3807</v>
      </c>
      <c r="D151" s="303"/>
      <c r="E151" s="303"/>
      <c r="F151" s="356" t="s">
        <v>3804</v>
      </c>
      <c r="G151" s="303"/>
      <c r="H151" s="355" t="s">
        <v>3844</v>
      </c>
      <c r="I151" s="355" t="s">
        <v>3806</v>
      </c>
      <c r="J151" s="355">
        <v>120</v>
      </c>
      <c r="K151" s="351"/>
    </row>
    <row r="152" s="1" customFormat="1" ht="15" customHeight="1">
      <c r="B152" s="328"/>
      <c r="C152" s="355" t="s">
        <v>3853</v>
      </c>
      <c r="D152" s="303"/>
      <c r="E152" s="303"/>
      <c r="F152" s="356" t="s">
        <v>3804</v>
      </c>
      <c r="G152" s="303"/>
      <c r="H152" s="355" t="s">
        <v>3864</v>
      </c>
      <c r="I152" s="355" t="s">
        <v>3806</v>
      </c>
      <c r="J152" s="355" t="s">
        <v>3855</v>
      </c>
      <c r="K152" s="351"/>
    </row>
    <row r="153" s="1" customFormat="1" ht="15" customHeight="1">
      <c r="B153" s="328"/>
      <c r="C153" s="355" t="s">
        <v>3752</v>
      </c>
      <c r="D153" s="303"/>
      <c r="E153" s="303"/>
      <c r="F153" s="356" t="s">
        <v>3804</v>
      </c>
      <c r="G153" s="303"/>
      <c r="H153" s="355" t="s">
        <v>3865</v>
      </c>
      <c r="I153" s="355" t="s">
        <v>3806</v>
      </c>
      <c r="J153" s="355" t="s">
        <v>3855</v>
      </c>
      <c r="K153" s="351"/>
    </row>
    <row r="154" s="1" customFormat="1" ht="15" customHeight="1">
      <c r="B154" s="328"/>
      <c r="C154" s="355" t="s">
        <v>3809</v>
      </c>
      <c r="D154" s="303"/>
      <c r="E154" s="303"/>
      <c r="F154" s="356" t="s">
        <v>3810</v>
      </c>
      <c r="G154" s="303"/>
      <c r="H154" s="355" t="s">
        <v>3844</v>
      </c>
      <c r="I154" s="355" t="s">
        <v>3806</v>
      </c>
      <c r="J154" s="355">
        <v>50</v>
      </c>
      <c r="K154" s="351"/>
    </row>
    <row r="155" s="1" customFormat="1" ht="15" customHeight="1">
      <c r="B155" s="328"/>
      <c r="C155" s="355" t="s">
        <v>3812</v>
      </c>
      <c r="D155" s="303"/>
      <c r="E155" s="303"/>
      <c r="F155" s="356" t="s">
        <v>3804</v>
      </c>
      <c r="G155" s="303"/>
      <c r="H155" s="355" t="s">
        <v>3844</v>
      </c>
      <c r="I155" s="355" t="s">
        <v>3814</v>
      </c>
      <c r="J155" s="355"/>
      <c r="K155" s="351"/>
    </row>
    <row r="156" s="1" customFormat="1" ht="15" customHeight="1">
      <c r="B156" s="328"/>
      <c r="C156" s="355" t="s">
        <v>3823</v>
      </c>
      <c r="D156" s="303"/>
      <c r="E156" s="303"/>
      <c r="F156" s="356" t="s">
        <v>3810</v>
      </c>
      <c r="G156" s="303"/>
      <c r="H156" s="355" t="s">
        <v>3844</v>
      </c>
      <c r="I156" s="355" t="s">
        <v>3806</v>
      </c>
      <c r="J156" s="355">
        <v>50</v>
      </c>
      <c r="K156" s="351"/>
    </row>
    <row r="157" s="1" customFormat="1" ht="15" customHeight="1">
      <c r="B157" s="328"/>
      <c r="C157" s="355" t="s">
        <v>3831</v>
      </c>
      <c r="D157" s="303"/>
      <c r="E157" s="303"/>
      <c r="F157" s="356" t="s">
        <v>3810</v>
      </c>
      <c r="G157" s="303"/>
      <c r="H157" s="355" t="s">
        <v>3844</v>
      </c>
      <c r="I157" s="355" t="s">
        <v>3806</v>
      </c>
      <c r="J157" s="355">
        <v>50</v>
      </c>
      <c r="K157" s="351"/>
    </row>
    <row r="158" s="1" customFormat="1" ht="15" customHeight="1">
      <c r="B158" s="328"/>
      <c r="C158" s="355" t="s">
        <v>3829</v>
      </c>
      <c r="D158" s="303"/>
      <c r="E158" s="303"/>
      <c r="F158" s="356" t="s">
        <v>3810</v>
      </c>
      <c r="G158" s="303"/>
      <c r="H158" s="355" t="s">
        <v>3844</v>
      </c>
      <c r="I158" s="355" t="s">
        <v>3806</v>
      </c>
      <c r="J158" s="355">
        <v>50</v>
      </c>
      <c r="K158" s="351"/>
    </row>
    <row r="159" s="1" customFormat="1" ht="15" customHeight="1">
      <c r="B159" s="328"/>
      <c r="C159" s="355" t="s">
        <v>108</v>
      </c>
      <c r="D159" s="303"/>
      <c r="E159" s="303"/>
      <c r="F159" s="356" t="s">
        <v>3804</v>
      </c>
      <c r="G159" s="303"/>
      <c r="H159" s="355" t="s">
        <v>3866</v>
      </c>
      <c r="I159" s="355" t="s">
        <v>3806</v>
      </c>
      <c r="J159" s="355" t="s">
        <v>3867</v>
      </c>
      <c r="K159" s="351"/>
    </row>
    <row r="160" s="1" customFormat="1" ht="15" customHeight="1">
      <c r="B160" s="328"/>
      <c r="C160" s="355" t="s">
        <v>3868</v>
      </c>
      <c r="D160" s="303"/>
      <c r="E160" s="303"/>
      <c r="F160" s="356" t="s">
        <v>3804</v>
      </c>
      <c r="G160" s="303"/>
      <c r="H160" s="355" t="s">
        <v>3869</v>
      </c>
      <c r="I160" s="355" t="s">
        <v>3839</v>
      </c>
      <c r="J160" s="355"/>
      <c r="K160" s="351"/>
    </row>
    <row r="161" s="1" customFormat="1" ht="15" customHeight="1">
      <c r="B161" s="357"/>
      <c r="C161" s="337"/>
      <c r="D161" s="337"/>
      <c r="E161" s="337"/>
      <c r="F161" s="337"/>
      <c r="G161" s="337"/>
      <c r="H161" s="337"/>
      <c r="I161" s="337"/>
      <c r="J161" s="337"/>
      <c r="K161" s="358"/>
    </row>
    <row r="162" s="1" customFormat="1" ht="18.75" customHeight="1">
      <c r="B162" s="339"/>
      <c r="C162" s="349"/>
      <c r="D162" s="349"/>
      <c r="E162" s="349"/>
      <c r="F162" s="359"/>
      <c r="G162" s="349"/>
      <c r="H162" s="349"/>
      <c r="I162" s="349"/>
      <c r="J162" s="349"/>
      <c r="K162" s="339"/>
    </row>
    <row r="163" s="1" customFormat="1" ht="18.75" customHeight="1">
      <c r="B163" s="311"/>
      <c r="C163" s="311"/>
      <c r="D163" s="311"/>
      <c r="E163" s="311"/>
      <c r="F163" s="311"/>
      <c r="G163" s="311"/>
      <c r="H163" s="311"/>
      <c r="I163" s="311"/>
      <c r="J163" s="311"/>
      <c r="K163" s="311"/>
    </row>
    <row r="164" s="1" customFormat="1" ht="7.5" customHeight="1">
      <c r="B164" s="290"/>
      <c r="C164" s="291"/>
      <c r="D164" s="291"/>
      <c r="E164" s="291"/>
      <c r="F164" s="291"/>
      <c r="G164" s="291"/>
      <c r="H164" s="291"/>
      <c r="I164" s="291"/>
      <c r="J164" s="291"/>
      <c r="K164" s="292"/>
    </row>
    <row r="165" s="1" customFormat="1" ht="45" customHeight="1">
      <c r="B165" s="293"/>
      <c r="C165" s="294" t="s">
        <v>3870</v>
      </c>
      <c r="D165" s="294"/>
      <c r="E165" s="294"/>
      <c r="F165" s="294"/>
      <c r="G165" s="294"/>
      <c r="H165" s="294"/>
      <c r="I165" s="294"/>
      <c r="J165" s="294"/>
      <c r="K165" s="295"/>
    </row>
    <row r="166" s="1" customFormat="1" ht="17.25" customHeight="1">
      <c r="B166" s="293"/>
      <c r="C166" s="318" t="s">
        <v>3798</v>
      </c>
      <c r="D166" s="318"/>
      <c r="E166" s="318"/>
      <c r="F166" s="318" t="s">
        <v>3799</v>
      </c>
      <c r="G166" s="360"/>
      <c r="H166" s="361" t="s">
        <v>51</v>
      </c>
      <c r="I166" s="361" t="s">
        <v>54</v>
      </c>
      <c r="J166" s="318" t="s">
        <v>3800</v>
      </c>
      <c r="K166" s="295"/>
    </row>
    <row r="167" s="1" customFormat="1" ht="17.25" customHeight="1">
      <c r="B167" s="296"/>
      <c r="C167" s="320" t="s">
        <v>3801</v>
      </c>
      <c r="D167" s="320"/>
      <c r="E167" s="320"/>
      <c r="F167" s="321" t="s">
        <v>3802</v>
      </c>
      <c r="G167" s="362"/>
      <c r="H167" s="363"/>
      <c r="I167" s="363"/>
      <c r="J167" s="320" t="s">
        <v>3803</v>
      </c>
      <c r="K167" s="298"/>
    </row>
    <row r="168" s="1" customFormat="1" ht="5.25" customHeight="1">
      <c r="B168" s="328"/>
      <c r="C168" s="323"/>
      <c r="D168" s="323"/>
      <c r="E168" s="323"/>
      <c r="F168" s="323"/>
      <c r="G168" s="324"/>
      <c r="H168" s="323"/>
      <c r="I168" s="323"/>
      <c r="J168" s="323"/>
      <c r="K168" s="351"/>
    </row>
    <row r="169" s="1" customFormat="1" ht="15" customHeight="1">
      <c r="B169" s="328"/>
      <c r="C169" s="303" t="s">
        <v>3807</v>
      </c>
      <c r="D169" s="303"/>
      <c r="E169" s="303"/>
      <c r="F169" s="326" t="s">
        <v>3804</v>
      </c>
      <c r="G169" s="303"/>
      <c r="H169" s="303" t="s">
        <v>3844</v>
      </c>
      <c r="I169" s="303" t="s">
        <v>3806</v>
      </c>
      <c r="J169" s="303">
        <v>120</v>
      </c>
      <c r="K169" s="351"/>
    </row>
    <row r="170" s="1" customFormat="1" ht="15" customHeight="1">
      <c r="B170" s="328"/>
      <c r="C170" s="303" t="s">
        <v>3853</v>
      </c>
      <c r="D170" s="303"/>
      <c r="E170" s="303"/>
      <c r="F170" s="326" t="s">
        <v>3804</v>
      </c>
      <c r="G170" s="303"/>
      <c r="H170" s="303" t="s">
        <v>3854</v>
      </c>
      <c r="I170" s="303" t="s">
        <v>3806</v>
      </c>
      <c r="J170" s="303" t="s">
        <v>3855</v>
      </c>
      <c r="K170" s="351"/>
    </row>
    <row r="171" s="1" customFormat="1" ht="15" customHeight="1">
      <c r="B171" s="328"/>
      <c r="C171" s="303" t="s">
        <v>3752</v>
      </c>
      <c r="D171" s="303"/>
      <c r="E171" s="303"/>
      <c r="F171" s="326" t="s">
        <v>3804</v>
      </c>
      <c r="G171" s="303"/>
      <c r="H171" s="303" t="s">
        <v>3871</v>
      </c>
      <c r="I171" s="303" t="s">
        <v>3806</v>
      </c>
      <c r="J171" s="303" t="s">
        <v>3855</v>
      </c>
      <c r="K171" s="351"/>
    </row>
    <row r="172" s="1" customFormat="1" ht="15" customHeight="1">
      <c r="B172" s="328"/>
      <c r="C172" s="303" t="s">
        <v>3809</v>
      </c>
      <c r="D172" s="303"/>
      <c r="E172" s="303"/>
      <c r="F172" s="326" t="s">
        <v>3810</v>
      </c>
      <c r="G172" s="303"/>
      <c r="H172" s="303" t="s">
        <v>3871</v>
      </c>
      <c r="I172" s="303" t="s">
        <v>3806</v>
      </c>
      <c r="J172" s="303">
        <v>50</v>
      </c>
      <c r="K172" s="351"/>
    </row>
    <row r="173" s="1" customFormat="1" ht="15" customHeight="1">
      <c r="B173" s="328"/>
      <c r="C173" s="303" t="s">
        <v>3812</v>
      </c>
      <c r="D173" s="303"/>
      <c r="E173" s="303"/>
      <c r="F173" s="326" t="s">
        <v>3804</v>
      </c>
      <c r="G173" s="303"/>
      <c r="H173" s="303" t="s">
        <v>3871</v>
      </c>
      <c r="I173" s="303" t="s">
        <v>3814</v>
      </c>
      <c r="J173" s="303"/>
      <c r="K173" s="351"/>
    </row>
    <row r="174" s="1" customFormat="1" ht="15" customHeight="1">
      <c r="B174" s="328"/>
      <c r="C174" s="303" t="s">
        <v>3823</v>
      </c>
      <c r="D174" s="303"/>
      <c r="E174" s="303"/>
      <c r="F174" s="326" t="s">
        <v>3810</v>
      </c>
      <c r="G174" s="303"/>
      <c r="H174" s="303" t="s">
        <v>3871</v>
      </c>
      <c r="I174" s="303" t="s">
        <v>3806</v>
      </c>
      <c r="J174" s="303">
        <v>50</v>
      </c>
      <c r="K174" s="351"/>
    </row>
    <row r="175" s="1" customFormat="1" ht="15" customHeight="1">
      <c r="B175" s="328"/>
      <c r="C175" s="303" t="s">
        <v>3831</v>
      </c>
      <c r="D175" s="303"/>
      <c r="E175" s="303"/>
      <c r="F175" s="326" t="s">
        <v>3810</v>
      </c>
      <c r="G175" s="303"/>
      <c r="H175" s="303" t="s">
        <v>3871</v>
      </c>
      <c r="I175" s="303" t="s">
        <v>3806</v>
      </c>
      <c r="J175" s="303">
        <v>50</v>
      </c>
      <c r="K175" s="351"/>
    </row>
    <row r="176" s="1" customFormat="1" ht="15" customHeight="1">
      <c r="B176" s="328"/>
      <c r="C176" s="303" t="s">
        <v>3829</v>
      </c>
      <c r="D176" s="303"/>
      <c r="E176" s="303"/>
      <c r="F176" s="326" t="s">
        <v>3810</v>
      </c>
      <c r="G176" s="303"/>
      <c r="H176" s="303" t="s">
        <v>3871</v>
      </c>
      <c r="I176" s="303" t="s">
        <v>3806</v>
      </c>
      <c r="J176" s="303">
        <v>50</v>
      </c>
      <c r="K176" s="351"/>
    </row>
    <row r="177" s="1" customFormat="1" ht="15" customHeight="1">
      <c r="B177" s="328"/>
      <c r="C177" s="303" t="s">
        <v>145</v>
      </c>
      <c r="D177" s="303"/>
      <c r="E177" s="303"/>
      <c r="F177" s="326" t="s">
        <v>3804</v>
      </c>
      <c r="G177" s="303"/>
      <c r="H177" s="303" t="s">
        <v>3872</v>
      </c>
      <c r="I177" s="303" t="s">
        <v>3873</v>
      </c>
      <c r="J177" s="303"/>
      <c r="K177" s="351"/>
    </row>
    <row r="178" s="1" customFormat="1" ht="15" customHeight="1">
      <c r="B178" s="328"/>
      <c r="C178" s="303" t="s">
        <v>54</v>
      </c>
      <c r="D178" s="303"/>
      <c r="E178" s="303"/>
      <c r="F178" s="326" t="s">
        <v>3804</v>
      </c>
      <c r="G178" s="303"/>
      <c r="H178" s="303" t="s">
        <v>3874</v>
      </c>
      <c r="I178" s="303" t="s">
        <v>3875</v>
      </c>
      <c r="J178" s="303">
        <v>1</v>
      </c>
      <c r="K178" s="351"/>
    </row>
    <row r="179" s="1" customFormat="1" ht="15" customHeight="1">
      <c r="B179" s="328"/>
      <c r="C179" s="303" t="s">
        <v>50</v>
      </c>
      <c r="D179" s="303"/>
      <c r="E179" s="303"/>
      <c r="F179" s="326" t="s">
        <v>3804</v>
      </c>
      <c r="G179" s="303"/>
      <c r="H179" s="303" t="s">
        <v>3876</v>
      </c>
      <c r="I179" s="303" t="s">
        <v>3806</v>
      </c>
      <c r="J179" s="303">
        <v>20</v>
      </c>
      <c r="K179" s="351"/>
    </row>
    <row r="180" s="1" customFormat="1" ht="15" customHeight="1">
      <c r="B180" s="328"/>
      <c r="C180" s="303" t="s">
        <v>51</v>
      </c>
      <c r="D180" s="303"/>
      <c r="E180" s="303"/>
      <c r="F180" s="326" t="s">
        <v>3804</v>
      </c>
      <c r="G180" s="303"/>
      <c r="H180" s="303" t="s">
        <v>3877</v>
      </c>
      <c r="I180" s="303" t="s">
        <v>3806</v>
      </c>
      <c r="J180" s="303">
        <v>255</v>
      </c>
      <c r="K180" s="351"/>
    </row>
    <row r="181" s="1" customFormat="1" ht="15" customHeight="1">
      <c r="B181" s="328"/>
      <c r="C181" s="303" t="s">
        <v>146</v>
      </c>
      <c r="D181" s="303"/>
      <c r="E181" s="303"/>
      <c r="F181" s="326" t="s">
        <v>3804</v>
      </c>
      <c r="G181" s="303"/>
      <c r="H181" s="303" t="s">
        <v>3768</v>
      </c>
      <c r="I181" s="303" t="s">
        <v>3806</v>
      </c>
      <c r="J181" s="303">
        <v>10</v>
      </c>
      <c r="K181" s="351"/>
    </row>
    <row r="182" s="1" customFormat="1" ht="15" customHeight="1">
      <c r="B182" s="328"/>
      <c r="C182" s="303" t="s">
        <v>147</v>
      </c>
      <c r="D182" s="303"/>
      <c r="E182" s="303"/>
      <c r="F182" s="326" t="s">
        <v>3804</v>
      </c>
      <c r="G182" s="303"/>
      <c r="H182" s="303" t="s">
        <v>3878</v>
      </c>
      <c r="I182" s="303" t="s">
        <v>3839</v>
      </c>
      <c r="J182" s="303"/>
      <c r="K182" s="351"/>
    </row>
    <row r="183" s="1" customFormat="1" ht="15" customHeight="1">
      <c r="B183" s="328"/>
      <c r="C183" s="303" t="s">
        <v>3879</v>
      </c>
      <c r="D183" s="303"/>
      <c r="E183" s="303"/>
      <c r="F183" s="326" t="s">
        <v>3804</v>
      </c>
      <c r="G183" s="303"/>
      <c r="H183" s="303" t="s">
        <v>3880</v>
      </c>
      <c r="I183" s="303" t="s">
        <v>3839</v>
      </c>
      <c r="J183" s="303"/>
      <c r="K183" s="351"/>
    </row>
    <row r="184" s="1" customFormat="1" ht="15" customHeight="1">
      <c r="B184" s="328"/>
      <c r="C184" s="303" t="s">
        <v>3868</v>
      </c>
      <c r="D184" s="303"/>
      <c r="E184" s="303"/>
      <c r="F184" s="326" t="s">
        <v>3804</v>
      </c>
      <c r="G184" s="303"/>
      <c r="H184" s="303" t="s">
        <v>3881</v>
      </c>
      <c r="I184" s="303" t="s">
        <v>3839</v>
      </c>
      <c r="J184" s="303"/>
      <c r="K184" s="351"/>
    </row>
    <row r="185" s="1" customFormat="1" ht="15" customHeight="1">
      <c r="B185" s="328"/>
      <c r="C185" s="303" t="s">
        <v>149</v>
      </c>
      <c r="D185" s="303"/>
      <c r="E185" s="303"/>
      <c r="F185" s="326" t="s">
        <v>3810</v>
      </c>
      <c r="G185" s="303"/>
      <c r="H185" s="303" t="s">
        <v>3882</v>
      </c>
      <c r="I185" s="303" t="s">
        <v>3806</v>
      </c>
      <c r="J185" s="303">
        <v>50</v>
      </c>
      <c r="K185" s="351"/>
    </row>
    <row r="186" s="1" customFormat="1" ht="15" customHeight="1">
      <c r="B186" s="328"/>
      <c r="C186" s="303" t="s">
        <v>3883</v>
      </c>
      <c r="D186" s="303"/>
      <c r="E186" s="303"/>
      <c r="F186" s="326" t="s">
        <v>3810</v>
      </c>
      <c r="G186" s="303"/>
      <c r="H186" s="303" t="s">
        <v>3884</v>
      </c>
      <c r="I186" s="303" t="s">
        <v>3885</v>
      </c>
      <c r="J186" s="303"/>
      <c r="K186" s="351"/>
    </row>
    <row r="187" s="1" customFormat="1" ht="15" customHeight="1">
      <c r="B187" s="328"/>
      <c r="C187" s="303" t="s">
        <v>3886</v>
      </c>
      <c r="D187" s="303"/>
      <c r="E187" s="303"/>
      <c r="F187" s="326" t="s">
        <v>3810</v>
      </c>
      <c r="G187" s="303"/>
      <c r="H187" s="303" t="s">
        <v>3887</v>
      </c>
      <c r="I187" s="303" t="s">
        <v>3885</v>
      </c>
      <c r="J187" s="303"/>
      <c r="K187" s="351"/>
    </row>
    <row r="188" s="1" customFormat="1" ht="15" customHeight="1">
      <c r="B188" s="328"/>
      <c r="C188" s="303" t="s">
        <v>3888</v>
      </c>
      <c r="D188" s="303"/>
      <c r="E188" s="303"/>
      <c r="F188" s="326" t="s">
        <v>3810</v>
      </c>
      <c r="G188" s="303"/>
      <c r="H188" s="303" t="s">
        <v>3889</v>
      </c>
      <c r="I188" s="303" t="s">
        <v>3885</v>
      </c>
      <c r="J188" s="303"/>
      <c r="K188" s="351"/>
    </row>
    <row r="189" s="1" customFormat="1" ht="15" customHeight="1">
      <c r="B189" s="328"/>
      <c r="C189" s="364" t="s">
        <v>3890</v>
      </c>
      <c r="D189" s="303"/>
      <c r="E189" s="303"/>
      <c r="F189" s="326" t="s">
        <v>3810</v>
      </c>
      <c r="G189" s="303"/>
      <c r="H189" s="303" t="s">
        <v>3891</v>
      </c>
      <c r="I189" s="303" t="s">
        <v>3892</v>
      </c>
      <c r="J189" s="365" t="s">
        <v>3893</v>
      </c>
      <c r="K189" s="351"/>
    </row>
    <row r="190" s="18" customFormat="1" ht="15" customHeight="1">
      <c r="B190" s="366"/>
      <c r="C190" s="367" t="s">
        <v>3894</v>
      </c>
      <c r="D190" s="368"/>
      <c r="E190" s="368"/>
      <c r="F190" s="369" t="s">
        <v>3810</v>
      </c>
      <c r="G190" s="368"/>
      <c r="H190" s="368" t="s">
        <v>3895</v>
      </c>
      <c r="I190" s="368" t="s">
        <v>3892</v>
      </c>
      <c r="J190" s="370" t="s">
        <v>3893</v>
      </c>
      <c r="K190" s="371"/>
    </row>
    <row r="191" s="1" customFormat="1" ht="15" customHeight="1">
      <c r="B191" s="328"/>
      <c r="C191" s="364" t="s">
        <v>39</v>
      </c>
      <c r="D191" s="303"/>
      <c r="E191" s="303"/>
      <c r="F191" s="326" t="s">
        <v>3804</v>
      </c>
      <c r="G191" s="303"/>
      <c r="H191" s="300" t="s">
        <v>3896</v>
      </c>
      <c r="I191" s="303" t="s">
        <v>3897</v>
      </c>
      <c r="J191" s="303"/>
      <c r="K191" s="351"/>
    </row>
    <row r="192" s="1" customFormat="1" ht="15" customHeight="1">
      <c r="B192" s="328"/>
      <c r="C192" s="364" t="s">
        <v>3898</v>
      </c>
      <c r="D192" s="303"/>
      <c r="E192" s="303"/>
      <c r="F192" s="326" t="s">
        <v>3804</v>
      </c>
      <c r="G192" s="303"/>
      <c r="H192" s="303" t="s">
        <v>3899</v>
      </c>
      <c r="I192" s="303" t="s">
        <v>3839</v>
      </c>
      <c r="J192" s="303"/>
      <c r="K192" s="351"/>
    </row>
    <row r="193" s="1" customFormat="1" ht="15" customHeight="1">
      <c r="B193" s="328"/>
      <c r="C193" s="364" t="s">
        <v>3900</v>
      </c>
      <c r="D193" s="303"/>
      <c r="E193" s="303"/>
      <c r="F193" s="326" t="s">
        <v>3804</v>
      </c>
      <c r="G193" s="303"/>
      <c r="H193" s="303" t="s">
        <v>3901</v>
      </c>
      <c r="I193" s="303" t="s">
        <v>3839</v>
      </c>
      <c r="J193" s="303"/>
      <c r="K193" s="351"/>
    </row>
    <row r="194" s="1" customFormat="1" ht="15" customHeight="1">
      <c r="B194" s="328"/>
      <c r="C194" s="364" t="s">
        <v>3902</v>
      </c>
      <c r="D194" s="303"/>
      <c r="E194" s="303"/>
      <c r="F194" s="326" t="s">
        <v>3810</v>
      </c>
      <c r="G194" s="303"/>
      <c r="H194" s="303" t="s">
        <v>3903</v>
      </c>
      <c r="I194" s="303" t="s">
        <v>3839</v>
      </c>
      <c r="J194" s="303"/>
      <c r="K194" s="351"/>
    </row>
    <row r="195" s="1" customFormat="1" ht="15" customHeight="1">
      <c r="B195" s="357"/>
      <c r="C195" s="372"/>
      <c r="D195" s="337"/>
      <c r="E195" s="337"/>
      <c r="F195" s="337"/>
      <c r="G195" s="337"/>
      <c r="H195" s="337"/>
      <c r="I195" s="337"/>
      <c r="J195" s="337"/>
      <c r="K195" s="358"/>
    </row>
    <row r="196" s="1" customFormat="1" ht="18.75" customHeight="1">
      <c r="B196" s="339"/>
      <c r="C196" s="349"/>
      <c r="D196" s="349"/>
      <c r="E196" s="349"/>
      <c r="F196" s="359"/>
      <c r="G196" s="349"/>
      <c r="H196" s="349"/>
      <c r="I196" s="349"/>
      <c r="J196" s="349"/>
      <c r="K196" s="339"/>
    </row>
    <row r="197" s="1" customFormat="1" ht="18.75" customHeight="1">
      <c r="B197" s="339"/>
      <c r="C197" s="349"/>
      <c r="D197" s="349"/>
      <c r="E197" s="349"/>
      <c r="F197" s="359"/>
      <c r="G197" s="349"/>
      <c r="H197" s="349"/>
      <c r="I197" s="349"/>
      <c r="J197" s="349"/>
      <c r="K197" s="339"/>
    </row>
    <row r="198" s="1" customFormat="1" ht="18.75" customHeight="1">
      <c r="B198" s="311"/>
      <c r="C198" s="311"/>
      <c r="D198" s="311"/>
      <c r="E198" s="311"/>
      <c r="F198" s="311"/>
      <c r="G198" s="311"/>
      <c r="H198" s="311"/>
      <c r="I198" s="311"/>
      <c r="J198" s="311"/>
      <c r="K198" s="311"/>
    </row>
    <row r="199" s="1" customFormat="1" ht="13.5">
      <c r="B199" s="290"/>
      <c r="C199" s="291"/>
      <c r="D199" s="291"/>
      <c r="E199" s="291"/>
      <c r="F199" s="291"/>
      <c r="G199" s="291"/>
      <c r="H199" s="291"/>
      <c r="I199" s="291"/>
      <c r="J199" s="291"/>
      <c r="K199" s="292"/>
    </row>
    <row r="200" s="1" customFormat="1" ht="21">
      <c r="B200" s="293"/>
      <c r="C200" s="294" t="s">
        <v>3904</v>
      </c>
      <c r="D200" s="294"/>
      <c r="E200" s="294"/>
      <c r="F200" s="294"/>
      <c r="G200" s="294"/>
      <c r="H200" s="294"/>
      <c r="I200" s="294"/>
      <c r="J200" s="294"/>
      <c r="K200" s="295"/>
    </row>
    <row r="201" s="1" customFormat="1" ht="25.5" customHeight="1">
      <c r="B201" s="293"/>
      <c r="C201" s="373" t="s">
        <v>3905</v>
      </c>
      <c r="D201" s="373"/>
      <c r="E201" s="373"/>
      <c r="F201" s="373" t="s">
        <v>3906</v>
      </c>
      <c r="G201" s="374"/>
      <c r="H201" s="373" t="s">
        <v>3907</v>
      </c>
      <c r="I201" s="373"/>
      <c r="J201" s="373"/>
      <c r="K201" s="295"/>
    </row>
    <row r="202" s="1" customFormat="1" ht="5.25" customHeight="1">
      <c r="B202" s="328"/>
      <c r="C202" s="323"/>
      <c r="D202" s="323"/>
      <c r="E202" s="323"/>
      <c r="F202" s="323"/>
      <c r="G202" s="349"/>
      <c r="H202" s="323"/>
      <c r="I202" s="323"/>
      <c r="J202" s="323"/>
      <c r="K202" s="351"/>
    </row>
    <row r="203" s="1" customFormat="1" ht="15" customHeight="1">
      <c r="B203" s="328"/>
      <c r="C203" s="303" t="s">
        <v>3897</v>
      </c>
      <c r="D203" s="303"/>
      <c r="E203" s="303"/>
      <c r="F203" s="326" t="s">
        <v>40</v>
      </c>
      <c r="G203" s="303"/>
      <c r="H203" s="303" t="s">
        <v>3908</v>
      </c>
      <c r="I203" s="303"/>
      <c r="J203" s="303"/>
      <c r="K203" s="351"/>
    </row>
    <row r="204" s="1" customFormat="1" ht="15" customHeight="1">
      <c r="B204" s="328"/>
      <c r="C204" s="303"/>
      <c r="D204" s="303"/>
      <c r="E204" s="303"/>
      <c r="F204" s="326" t="s">
        <v>41</v>
      </c>
      <c r="G204" s="303"/>
      <c r="H204" s="303" t="s">
        <v>3909</v>
      </c>
      <c r="I204" s="303"/>
      <c r="J204" s="303"/>
      <c r="K204" s="351"/>
    </row>
    <row r="205" s="1" customFormat="1" ht="15" customHeight="1">
      <c r="B205" s="328"/>
      <c r="C205" s="303"/>
      <c r="D205" s="303"/>
      <c r="E205" s="303"/>
      <c r="F205" s="326" t="s">
        <v>44</v>
      </c>
      <c r="G205" s="303"/>
      <c r="H205" s="303" t="s">
        <v>3910</v>
      </c>
      <c r="I205" s="303"/>
      <c r="J205" s="303"/>
      <c r="K205" s="351"/>
    </row>
    <row r="206" s="1" customFormat="1" ht="15" customHeight="1">
      <c r="B206" s="328"/>
      <c r="C206" s="303"/>
      <c r="D206" s="303"/>
      <c r="E206" s="303"/>
      <c r="F206" s="326" t="s">
        <v>42</v>
      </c>
      <c r="G206" s="303"/>
      <c r="H206" s="303" t="s">
        <v>3911</v>
      </c>
      <c r="I206" s="303"/>
      <c r="J206" s="303"/>
      <c r="K206" s="351"/>
    </row>
    <row r="207" s="1" customFormat="1" ht="15" customHeight="1">
      <c r="B207" s="328"/>
      <c r="C207" s="303"/>
      <c r="D207" s="303"/>
      <c r="E207" s="303"/>
      <c r="F207" s="326" t="s">
        <v>43</v>
      </c>
      <c r="G207" s="303"/>
      <c r="H207" s="303" t="s">
        <v>3912</v>
      </c>
      <c r="I207" s="303"/>
      <c r="J207" s="303"/>
      <c r="K207" s="351"/>
    </row>
    <row r="208" s="1" customFormat="1" ht="15" customHeight="1">
      <c r="B208" s="328"/>
      <c r="C208" s="303"/>
      <c r="D208" s="303"/>
      <c r="E208" s="303"/>
      <c r="F208" s="326"/>
      <c r="G208" s="303"/>
      <c r="H208" s="303"/>
      <c r="I208" s="303"/>
      <c r="J208" s="303"/>
      <c r="K208" s="351"/>
    </row>
    <row r="209" s="1" customFormat="1" ht="15" customHeight="1">
      <c r="B209" s="328"/>
      <c r="C209" s="303" t="s">
        <v>3851</v>
      </c>
      <c r="D209" s="303"/>
      <c r="E209" s="303"/>
      <c r="F209" s="326" t="s">
        <v>76</v>
      </c>
      <c r="G209" s="303"/>
      <c r="H209" s="303" t="s">
        <v>3913</v>
      </c>
      <c r="I209" s="303"/>
      <c r="J209" s="303"/>
      <c r="K209" s="351"/>
    </row>
    <row r="210" s="1" customFormat="1" ht="15" customHeight="1">
      <c r="B210" s="328"/>
      <c r="C210" s="303"/>
      <c r="D210" s="303"/>
      <c r="E210" s="303"/>
      <c r="F210" s="326" t="s">
        <v>3747</v>
      </c>
      <c r="G210" s="303"/>
      <c r="H210" s="303" t="s">
        <v>3748</v>
      </c>
      <c r="I210" s="303"/>
      <c r="J210" s="303"/>
      <c r="K210" s="351"/>
    </row>
    <row r="211" s="1" customFormat="1" ht="15" customHeight="1">
      <c r="B211" s="328"/>
      <c r="C211" s="303"/>
      <c r="D211" s="303"/>
      <c r="E211" s="303"/>
      <c r="F211" s="326" t="s">
        <v>3745</v>
      </c>
      <c r="G211" s="303"/>
      <c r="H211" s="303" t="s">
        <v>3914</v>
      </c>
      <c r="I211" s="303"/>
      <c r="J211" s="303"/>
      <c r="K211" s="351"/>
    </row>
    <row r="212" s="1" customFormat="1" ht="15" customHeight="1">
      <c r="B212" s="375"/>
      <c r="C212" s="303"/>
      <c r="D212" s="303"/>
      <c r="E212" s="303"/>
      <c r="F212" s="326" t="s">
        <v>3749</v>
      </c>
      <c r="G212" s="364"/>
      <c r="H212" s="355" t="s">
        <v>3750</v>
      </c>
      <c r="I212" s="355"/>
      <c r="J212" s="355"/>
      <c r="K212" s="376"/>
    </row>
    <row r="213" s="1" customFormat="1" ht="15" customHeight="1">
      <c r="B213" s="375"/>
      <c r="C213" s="303"/>
      <c r="D213" s="303"/>
      <c r="E213" s="303"/>
      <c r="F213" s="326" t="s">
        <v>3751</v>
      </c>
      <c r="G213" s="364"/>
      <c r="H213" s="355" t="s">
        <v>3723</v>
      </c>
      <c r="I213" s="355"/>
      <c r="J213" s="355"/>
      <c r="K213" s="376"/>
    </row>
    <row r="214" s="1" customFormat="1" ht="15" customHeight="1">
      <c r="B214" s="375"/>
      <c r="C214" s="303"/>
      <c r="D214" s="303"/>
      <c r="E214" s="303"/>
      <c r="F214" s="326"/>
      <c r="G214" s="364"/>
      <c r="H214" s="355"/>
      <c r="I214" s="355"/>
      <c r="J214" s="355"/>
      <c r="K214" s="376"/>
    </row>
    <row r="215" s="1" customFormat="1" ht="15" customHeight="1">
      <c r="B215" s="375"/>
      <c r="C215" s="303" t="s">
        <v>3875</v>
      </c>
      <c r="D215" s="303"/>
      <c r="E215" s="303"/>
      <c r="F215" s="326">
        <v>1</v>
      </c>
      <c r="G215" s="364"/>
      <c r="H215" s="355" t="s">
        <v>3915</v>
      </c>
      <c r="I215" s="355"/>
      <c r="J215" s="355"/>
      <c r="K215" s="376"/>
    </row>
    <row r="216" s="1" customFormat="1" ht="15" customHeight="1">
      <c r="B216" s="375"/>
      <c r="C216" s="303"/>
      <c r="D216" s="303"/>
      <c r="E216" s="303"/>
      <c r="F216" s="326">
        <v>2</v>
      </c>
      <c r="G216" s="364"/>
      <c r="H216" s="355" t="s">
        <v>3916</v>
      </c>
      <c r="I216" s="355"/>
      <c r="J216" s="355"/>
      <c r="K216" s="376"/>
    </row>
    <row r="217" s="1" customFormat="1" ht="15" customHeight="1">
      <c r="B217" s="375"/>
      <c r="C217" s="303"/>
      <c r="D217" s="303"/>
      <c r="E217" s="303"/>
      <c r="F217" s="326">
        <v>3</v>
      </c>
      <c r="G217" s="364"/>
      <c r="H217" s="355" t="s">
        <v>3917</v>
      </c>
      <c r="I217" s="355"/>
      <c r="J217" s="355"/>
      <c r="K217" s="376"/>
    </row>
    <row r="218" s="1" customFormat="1" ht="15" customHeight="1">
      <c r="B218" s="375"/>
      <c r="C218" s="303"/>
      <c r="D218" s="303"/>
      <c r="E218" s="303"/>
      <c r="F218" s="326">
        <v>4</v>
      </c>
      <c r="G218" s="364"/>
      <c r="H218" s="355" t="s">
        <v>3918</v>
      </c>
      <c r="I218" s="355"/>
      <c r="J218" s="355"/>
      <c r="K218" s="376"/>
    </row>
    <row r="219" s="1" customFormat="1" ht="12.75" customHeight="1">
      <c r="B219" s="377"/>
      <c r="C219" s="378"/>
      <c r="D219" s="378"/>
      <c r="E219" s="378"/>
      <c r="F219" s="378"/>
      <c r="G219" s="378"/>
      <c r="H219" s="378"/>
      <c r="I219" s="378"/>
      <c r="J219" s="378"/>
      <c r="K219" s="379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DESKTOP-DPMJUDL\Uzivatel</dc:creator>
  <cp:lastModifiedBy>DESKTOP-DPMJUDL\Uzivatel</cp:lastModifiedBy>
  <dcterms:created xsi:type="dcterms:W3CDTF">2025-01-14T10:05:54Z</dcterms:created>
  <dcterms:modified xsi:type="dcterms:W3CDTF">2025-01-14T10:06:09Z</dcterms:modified>
</cp:coreProperties>
</file>