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Iplan-projekt\In-out\Odloz\DPS\1\"/>
    </mc:Choice>
  </mc:AlternateContent>
  <xr:revisionPtr revIDLastSave="0" documentId="8_{394CAEFB-8EF7-4D72-8142-8238612C71AE}" xr6:coauthVersionLast="47" xr6:coauthVersionMax="47" xr10:uidLastSave="{00000000-0000-0000-0000-000000000000}"/>
  <bookViews>
    <workbookView xWindow="13980" yWindow="330" windowWidth="13860" windowHeight="1527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02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Pol'!$A$1:$Y$247</definedName>
    <definedName name="_xlnm.Print_Area" localSheetId="4">'02 1 Pol'!$A$1:$Y$44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2" i="1"/>
  <c r="F42" i="1"/>
  <c r="G41" i="1"/>
  <c r="F41" i="1"/>
  <c r="G39" i="1"/>
  <c r="F39" i="1"/>
  <c r="G43" i="13"/>
  <c r="BA32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33" i="13"/>
  <c r="I33" i="13"/>
  <c r="K33" i="13"/>
  <c r="M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O8" i="13" s="1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AF43" i="13"/>
  <c r="G246" i="12"/>
  <c r="BA205" i="12"/>
  <c r="BA105" i="12"/>
  <c r="BA32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2" i="12"/>
  <c r="G21" i="12" s="1"/>
  <c r="I22" i="12"/>
  <c r="I21" i="12" s="1"/>
  <c r="K22" i="12"/>
  <c r="K21" i="12" s="1"/>
  <c r="O22" i="12"/>
  <c r="O21" i="12" s="1"/>
  <c r="Q22" i="12"/>
  <c r="Q21" i="12" s="1"/>
  <c r="V22" i="12"/>
  <c r="V21" i="12" s="1"/>
  <c r="G23" i="12"/>
  <c r="I23" i="12"/>
  <c r="K23" i="12"/>
  <c r="M23" i="12"/>
  <c r="O23" i="12"/>
  <c r="Q23" i="12"/>
  <c r="V23" i="12"/>
  <c r="G30" i="12"/>
  <c r="I30" i="12"/>
  <c r="K30" i="12"/>
  <c r="M30" i="12"/>
  <c r="O30" i="12"/>
  <c r="Q30" i="12"/>
  <c r="V30" i="12"/>
  <c r="G31" i="12"/>
  <c r="I31" i="12"/>
  <c r="K31" i="12"/>
  <c r="M31" i="12"/>
  <c r="O31" i="12"/>
  <c r="Q31" i="12"/>
  <c r="V31" i="12"/>
  <c r="G38" i="12"/>
  <c r="M38" i="12" s="1"/>
  <c r="I38" i="12"/>
  <c r="K38" i="12"/>
  <c r="O38" i="12"/>
  <c r="Q38" i="12"/>
  <c r="V38" i="12"/>
  <c r="G43" i="12"/>
  <c r="I43" i="12"/>
  <c r="K43" i="12"/>
  <c r="M43" i="12"/>
  <c r="O43" i="12"/>
  <c r="Q43" i="12"/>
  <c r="V43" i="12"/>
  <c r="G48" i="12"/>
  <c r="I48" i="12"/>
  <c r="K48" i="12"/>
  <c r="M48" i="12"/>
  <c r="O48" i="12"/>
  <c r="Q48" i="12"/>
  <c r="V48" i="12"/>
  <c r="G53" i="12"/>
  <c r="I53" i="12"/>
  <c r="K53" i="12"/>
  <c r="M53" i="12"/>
  <c r="O53" i="12"/>
  <c r="Q53" i="12"/>
  <c r="V53" i="12"/>
  <c r="G59" i="12"/>
  <c r="M59" i="12" s="1"/>
  <c r="I59" i="12"/>
  <c r="K59" i="12"/>
  <c r="O59" i="12"/>
  <c r="Q59" i="12"/>
  <c r="V59" i="12"/>
  <c r="G63" i="12"/>
  <c r="I63" i="12"/>
  <c r="K63" i="12"/>
  <c r="M63" i="12"/>
  <c r="O63" i="12"/>
  <c r="Q63" i="12"/>
  <c r="V63" i="12"/>
  <c r="G67" i="12"/>
  <c r="I67" i="12"/>
  <c r="K67" i="12"/>
  <c r="M67" i="12"/>
  <c r="O67" i="12"/>
  <c r="Q67" i="12"/>
  <c r="V67" i="12"/>
  <c r="G72" i="12"/>
  <c r="M72" i="12" s="1"/>
  <c r="I72" i="12"/>
  <c r="I71" i="12" s="1"/>
  <c r="K72" i="12"/>
  <c r="K71" i="12" s="1"/>
  <c r="O72" i="12"/>
  <c r="Q72" i="12"/>
  <c r="Q71" i="12" s="1"/>
  <c r="V72" i="12"/>
  <c r="V71" i="12" s="1"/>
  <c r="G77" i="12"/>
  <c r="I77" i="12"/>
  <c r="K77" i="12"/>
  <c r="M77" i="12"/>
  <c r="O77" i="12"/>
  <c r="Q77" i="12"/>
  <c r="V77" i="12"/>
  <c r="G82" i="12"/>
  <c r="I82" i="12"/>
  <c r="K82" i="12"/>
  <c r="M82" i="12"/>
  <c r="O82" i="12"/>
  <c r="Q82" i="12"/>
  <c r="V82" i="12"/>
  <c r="G88" i="12"/>
  <c r="G71" i="12" s="1"/>
  <c r="I88" i="12"/>
  <c r="K88" i="12"/>
  <c r="O88" i="12"/>
  <c r="O71" i="12" s="1"/>
  <c r="Q88" i="12"/>
  <c r="V88" i="12"/>
  <c r="G92" i="12"/>
  <c r="M92" i="12" s="1"/>
  <c r="I92" i="12"/>
  <c r="K92" i="12"/>
  <c r="O92" i="12"/>
  <c r="Q92" i="12"/>
  <c r="V92" i="12"/>
  <c r="G94" i="12"/>
  <c r="I94" i="12"/>
  <c r="K94" i="12"/>
  <c r="M94" i="12"/>
  <c r="O94" i="12"/>
  <c r="Q94" i="12"/>
  <c r="V94" i="12"/>
  <c r="G97" i="12"/>
  <c r="I97" i="12"/>
  <c r="K97" i="12"/>
  <c r="M97" i="12"/>
  <c r="O97" i="12"/>
  <c r="Q97" i="12"/>
  <c r="V97" i="12"/>
  <c r="G100" i="12"/>
  <c r="M100" i="12" s="1"/>
  <c r="I100" i="12"/>
  <c r="K100" i="12"/>
  <c r="O100" i="12"/>
  <c r="Q100" i="12"/>
  <c r="V100" i="12"/>
  <c r="I103" i="12"/>
  <c r="Q103" i="12"/>
  <c r="G104" i="12"/>
  <c r="I104" i="12"/>
  <c r="K104" i="12"/>
  <c r="K103" i="12" s="1"/>
  <c r="M104" i="12"/>
  <c r="O104" i="12"/>
  <c r="Q104" i="12"/>
  <c r="V104" i="12"/>
  <c r="V103" i="12" s="1"/>
  <c r="G109" i="12"/>
  <c r="I109" i="12"/>
  <c r="K109" i="12"/>
  <c r="M109" i="12"/>
  <c r="O109" i="12"/>
  <c r="Q109" i="12"/>
  <c r="V109" i="12"/>
  <c r="G111" i="12"/>
  <c r="G103" i="12" s="1"/>
  <c r="I111" i="12"/>
  <c r="K111" i="12"/>
  <c r="O111" i="12"/>
  <c r="O103" i="12" s="1"/>
  <c r="Q111" i="12"/>
  <c r="V111" i="12"/>
  <c r="I112" i="12"/>
  <c r="Q112" i="12"/>
  <c r="G113" i="12"/>
  <c r="I113" i="12"/>
  <c r="K113" i="12"/>
  <c r="K112" i="12" s="1"/>
  <c r="M113" i="12"/>
  <c r="O113" i="12"/>
  <c r="Q113" i="12"/>
  <c r="V113" i="12"/>
  <c r="V112" i="12" s="1"/>
  <c r="G116" i="12"/>
  <c r="I116" i="12"/>
  <c r="K116" i="12"/>
  <c r="M116" i="12"/>
  <c r="O116" i="12"/>
  <c r="Q116" i="12"/>
  <c r="V116" i="12"/>
  <c r="G119" i="12"/>
  <c r="G112" i="12" s="1"/>
  <c r="I119" i="12"/>
  <c r="K119" i="12"/>
  <c r="O119" i="12"/>
  <c r="O112" i="12" s="1"/>
  <c r="Q119" i="12"/>
  <c r="V119" i="12"/>
  <c r="G122" i="12"/>
  <c r="I122" i="12"/>
  <c r="O122" i="12"/>
  <c r="Q122" i="12"/>
  <c r="G123" i="12"/>
  <c r="I123" i="12"/>
  <c r="K123" i="12"/>
  <c r="K122" i="12" s="1"/>
  <c r="M123" i="12"/>
  <c r="M122" i="12" s="1"/>
  <c r="O123" i="12"/>
  <c r="Q123" i="12"/>
  <c r="V123" i="12"/>
  <c r="V122" i="12" s="1"/>
  <c r="K125" i="12"/>
  <c r="V125" i="12"/>
  <c r="G126" i="12"/>
  <c r="G125" i="12" s="1"/>
  <c r="I126" i="12"/>
  <c r="I125" i="12" s="1"/>
  <c r="K126" i="12"/>
  <c r="O126" i="12"/>
  <c r="O125" i="12" s="1"/>
  <c r="Q126" i="12"/>
  <c r="Q125" i="12" s="1"/>
  <c r="V126" i="12"/>
  <c r="G128" i="12"/>
  <c r="I128" i="12"/>
  <c r="I127" i="12" s="1"/>
  <c r="K128" i="12"/>
  <c r="K127" i="12" s="1"/>
  <c r="M128" i="12"/>
  <c r="M127" i="12" s="1"/>
  <c r="O128" i="12"/>
  <c r="Q128" i="12"/>
  <c r="Q127" i="12" s="1"/>
  <c r="V128" i="12"/>
  <c r="V127" i="12" s="1"/>
  <c r="G133" i="12"/>
  <c r="I133" i="12"/>
  <c r="K133" i="12"/>
  <c r="M133" i="12"/>
  <c r="O133" i="12"/>
  <c r="Q133" i="12"/>
  <c r="V133" i="12"/>
  <c r="G137" i="12"/>
  <c r="G127" i="12" s="1"/>
  <c r="I137" i="12"/>
  <c r="K137" i="12"/>
  <c r="M137" i="12"/>
  <c r="O137" i="12"/>
  <c r="O127" i="12" s="1"/>
  <c r="Q137" i="12"/>
  <c r="V137" i="12"/>
  <c r="G141" i="12"/>
  <c r="O141" i="12"/>
  <c r="G142" i="12"/>
  <c r="I142" i="12"/>
  <c r="I141" i="12" s="1"/>
  <c r="K142" i="12"/>
  <c r="K141" i="12" s="1"/>
  <c r="M142" i="12"/>
  <c r="M141" i="12" s="1"/>
  <c r="O142" i="12"/>
  <c r="Q142" i="12"/>
  <c r="Q141" i="12" s="1"/>
  <c r="V142" i="12"/>
  <c r="V141" i="12" s="1"/>
  <c r="K144" i="12"/>
  <c r="G145" i="12"/>
  <c r="G144" i="12" s="1"/>
  <c r="I145" i="12"/>
  <c r="I144" i="12" s="1"/>
  <c r="K145" i="12"/>
  <c r="M145" i="12"/>
  <c r="O145" i="12"/>
  <c r="O144" i="12" s="1"/>
  <c r="Q145" i="12"/>
  <c r="Q144" i="12" s="1"/>
  <c r="V145" i="12"/>
  <c r="G148" i="12"/>
  <c r="M148" i="12" s="1"/>
  <c r="I148" i="12"/>
  <c r="K148" i="12"/>
  <c r="O148" i="12"/>
  <c r="Q148" i="12"/>
  <c r="V148" i="12"/>
  <c r="G151" i="12"/>
  <c r="I151" i="12"/>
  <c r="K151" i="12"/>
  <c r="M151" i="12"/>
  <c r="O151" i="12"/>
  <c r="Q151" i="12"/>
  <c r="V151" i="12"/>
  <c r="V144" i="12" s="1"/>
  <c r="G154" i="12"/>
  <c r="G153" i="12" s="1"/>
  <c r="I154" i="12"/>
  <c r="I153" i="12" s="1"/>
  <c r="K154" i="12"/>
  <c r="M154" i="12"/>
  <c r="O154" i="12"/>
  <c r="O153" i="12" s="1"/>
  <c r="Q154" i="12"/>
  <c r="Q153" i="12" s="1"/>
  <c r="V154" i="12"/>
  <c r="G158" i="12"/>
  <c r="M158" i="12" s="1"/>
  <c r="I158" i="12"/>
  <c r="K158" i="12"/>
  <c r="O158" i="12"/>
  <c r="Q158" i="12"/>
  <c r="V158" i="12"/>
  <c r="G159" i="12"/>
  <c r="I159" i="12"/>
  <c r="K159" i="12"/>
  <c r="K153" i="12" s="1"/>
  <c r="M159" i="12"/>
  <c r="O159" i="12"/>
  <c r="Q159" i="12"/>
  <c r="V159" i="12"/>
  <c r="V153" i="12" s="1"/>
  <c r="G160" i="12"/>
  <c r="I160" i="12"/>
  <c r="K160" i="12"/>
  <c r="M160" i="12"/>
  <c r="O160" i="12"/>
  <c r="Q160" i="12"/>
  <c r="V160" i="12"/>
  <c r="G161" i="12"/>
  <c r="I161" i="12"/>
  <c r="K161" i="12"/>
  <c r="M161" i="12"/>
  <c r="O161" i="12"/>
  <c r="Q161" i="12"/>
  <c r="V161" i="12"/>
  <c r="G163" i="12"/>
  <c r="G164" i="12"/>
  <c r="I164" i="12"/>
  <c r="I163" i="12" s="1"/>
  <c r="K164" i="12"/>
  <c r="K163" i="12" s="1"/>
  <c r="M164" i="12"/>
  <c r="M163" i="12" s="1"/>
  <c r="O164" i="12"/>
  <c r="Q164" i="12"/>
  <c r="Q163" i="12" s="1"/>
  <c r="V164" i="12"/>
  <c r="V163" i="12" s="1"/>
  <c r="G168" i="12"/>
  <c r="I168" i="12"/>
  <c r="K168" i="12"/>
  <c r="M168" i="12"/>
  <c r="O168" i="12"/>
  <c r="Q168" i="12"/>
  <c r="V168" i="12"/>
  <c r="G170" i="12"/>
  <c r="M170" i="12" s="1"/>
  <c r="I170" i="12"/>
  <c r="K170" i="12"/>
  <c r="O170" i="12"/>
  <c r="O163" i="12" s="1"/>
  <c r="Q170" i="12"/>
  <c r="V170" i="12"/>
  <c r="G171" i="12"/>
  <c r="M171" i="12" s="1"/>
  <c r="I171" i="12"/>
  <c r="K171" i="12"/>
  <c r="O171" i="12"/>
  <c r="Q171" i="12"/>
  <c r="V171" i="12"/>
  <c r="G172" i="12"/>
  <c r="I172" i="12"/>
  <c r="K172" i="12"/>
  <c r="M172" i="12"/>
  <c r="O172" i="12"/>
  <c r="Q172" i="12"/>
  <c r="V172" i="12"/>
  <c r="G173" i="12"/>
  <c r="I173" i="12"/>
  <c r="K173" i="12"/>
  <c r="M173" i="12"/>
  <c r="O173" i="12"/>
  <c r="Q173" i="12"/>
  <c r="V173" i="12"/>
  <c r="G182" i="12"/>
  <c r="M182" i="12" s="1"/>
  <c r="I182" i="12"/>
  <c r="K182" i="12"/>
  <c r="O182" i="12"/>
  <c r="Q182" i="12"/>
  <c r="V182" i="12"/>
  <c r="G191" i="12"/>
  <c r="M191" i="12" s="1"/>
  <c r="I191" i="12"/>
  <c r="K191" i="12"/>
  <c r="O191" i="12"/>
  <c r="Q191" i="12"/>
  <c r="V191" i="12"/>
  <c r="G192" i="12"/>
  <c r="I192" i="12"/>
  <c r="K192" i="12"/>
  <c r="M192" i="12"/>
  <c r="O192" i="12"/>
  <c r="Q192" i="12"/>
  <c r="V192" i="12"/>
  <c r="G200" i="12"/>
  <c r="I200" i="12"/>
  <c r="K200" i="12"/>
  <c r="M200" i="12"/>
  <c r="O200" i="12"/>
  <c r="Q200" i="12"/>
  <c r="V200" i="12"/>
  <c r="G203" i="12"/>
  <c r="M203" i="12" s="1"/>
  <c r="I203" i="12"/>
  <c r="I202" i="12" s="1"/>
  <c r="K203" i="12"/>
  <c r="K202" i="12" s="1"/>
  <c r="O203" i="12"/>
  <c r="Q203" i="12"/>
  <c r="Q202" i="12" s="1"/>
  <c r="V203" i="12"/>
  <c r="V202" i="12" s="1"/>
  <c r="G204" i="12"/>
  <c r="I204" i="12"/>
  <c r="K204" i="12"/>
  <c r="M204" i="12"/>
  <c r="O204" i="12"/>
  <c r="Q204" i="12"/>
  <c r="V204" i="12"/>
  <c r="G211" i="12"/>
  <c r="I211" i="12"/>
  <c r="K211" i="12"/>
  <c r="M211" i="12"/>
  <c r="O211" i="12"/>
  <c r="Q211" i="12"/>
  <c r="V211" i="12"/>
  <c r="G217" i="12"/>
  <c r="G202" i="12" s="1"/>
  <c r="I217" i="12"/>
  <c r="K217" i="12"/>
  <c r="O217" i="12"/>
  <c r="O202" i="12" s="1"/>
  <c r="Q217" i="12"/>
  <c r="V217" i="12"/>
  <c r="I219" i="12"/>
  <c r="Q219" i="12"/>
  <c r="G220" i="12"/>
  <c r="I220" i="12"/>
  <c r="K220" i="12"/>
  <c r="K219" i="12" s="1"/>
  <c r="M220" i="12"/>
  <c r="O220" i="12"/>
  <c r="Q220" i="12"/>
  <c r="V220" i="12"/>
  <c r="V219" i="12" s="1"/>
  <c r="G223" i="12"/>
  <c r="I223" i="12"/>
  <c r="K223" i="12"/>
  <c r="M223" i="12"/>
  <c r="O223" i="12"/>
  <c r="Q223" i="12"/>
  <c r="V223" i="12"/>
  <c r="G226" i="12"/>
  <c r="G219" i="12" s="1"/>
  <c r="I226" i="12"/>
  <c r="K226" i="12"/>
  <c r="O226" i="12"/>
  <c r="O219" i="12" s="1"/>
  <c r="Q226" i="12"/>
  <c r="V226" i="12"/>
  <c r="G229" i="12"/>
  <c r="I229" i="12"/>
  <c r="O229" i="12"/>
  <c r="Q229" i="12"/>
  <c r="G230" i="12"/>
  <c r="I230" i="12"/>
  <c r="K230" i="12"/>
  <c r="K229" i="12" s="1"/>
  <c r="M230" i="12"/>
  <c r="M229" i="12" s="1"/>
  <c r="O230" i="12"/>
  <c r="Q230" i="12"/>
  <c r="V230" i="12"/>
  <c r="V229" i="12" s="1"/>
  <c r="G235" i="12"/>
  <c r="I235" i="12"/>
  <c r="K235" i="12"/>
  <c r="M235" i="12"/>
  <c r="O235" i="12"/>
  <c r="Q235" i="12"/>
  <c r="V235" i="12"/>
  <c r="G237" i="12"/>
  <c r="G238" i="12"/>
  <c r="M238" i="12" s="1"/>
  <c r="M237" i="12" s="1"/>
  <c r="I238" i="12"/>
  <c r="I237" i="12" s="1"/>
  <c r="K238" i="12"/>
  <c r="K237" i="12" s="1"/>
  <c r="O238" i="12"/>
  <c r="Q238" i="12"/>
  <c r="Q237" i="12" s="1"/>
  <c r="V238" i="12"/>
  <c r="V237" i="12" s="1"/>
  <c r="G239" i="12"/>
  <c r="I239" i="12"/>
  <c r="K239" i="12"/>
  <c r="M239" i="12"/>
  <c r="O239" i="12"/>
  <c r="Q239" i="12"/>
  <c r="V239" i="12"/>
  <c r="G240" i="12"/>
  <c r="I240" i="12"/>
  <c r="K240" i="12"/>
  <c r="M240" i="12"/>
  <c r="O240" i="12"/>
  <c r="Q240" i="12"/>
  <c r="V240" i="12"/>
  <c r="G242" i="12"/>
  <c r="M242" i="12" s="1"/>
  <c r="I242" i="12"/>
  <c r="K242" i="12"/>
  <c r="O242" i="12"/>
  <c r="O237" i="12" s="1"/>
  <c r="Q242" i="12"/>
  <c r="V242" i="12"/>
  <c r="AE246" i="12"/>
  <c r="AF246" i="12"/>
  <c r="I20" i="1"/>
  <c r="I19" i="1"/>
  <c r="I18" i="1"/>
  <c r="I17" i="1"/>
  <c r="I16" i="1"/>
  <c r="I74" i="1"/>
  <c r="J73" i="1" s="1"/>
  <c r="F45" i="1"/>
  <c r="G23" i="1" s="1"/>
  <c r="G45" i="1"/>
  <c r="G25" i="1" s="1"/>
  <c r="H45" i="1"/>
  <c r="I44" i="1"/>
  <c r="I43" i="1"/>
  <c r="I42" i="1"/>
  <c r="I41" i="1"/>
  <c r="J28" i="1"/>
  <c r="J26" i="1"/>
  <c r="G38" i="1"/>
  <c r="F38" i="1"/>
  <c r="J23" i="1"/>
  <c r="J24" i="1"/>
  <c r="J25" i="1"/>
  <c r="J27" i="1"/>
  <c r="E24" i="1"/>
  <c r="G24" i="1"/>
  <c r="E26" i="1"/>
  <c r="G26" i="1"/>
  <c r="J60" i="1" l="1"/>
  <c r="J62" i="1"/>
  <c r="J64" i="1"/>
  <c r="J68" i="1"/>
  <c r="J66" i="1"/>
  <c r="J58" i="1"/>
  <c r="J63" i="1"/>
  <c r="J67" i="1"/>
  <c r="J69" i="1"/>
  <c r="J57" i="1"/>
  <c r="J71" i="1"/>
  <c r="J61" i="1"/>
  <c r="J65" i="1"/>
  <c r="J59" i="1"/>
  <c r="J70" i="1"/>
  <c r="J72" i="1"/>
  <c r="I39" i="1"/>
  <c r="I45" i="1" s="1"/>
  <c r="J44" i="1" s="1"/>
  <c r="A27" i="1"/>
  <c r="M8" i="13"/>
  <c r="AE43" i="13"/>
  <c r="G8" i="13"/>
  <c r="M8" i="12"/>
  <c r="M153" i="12"/>
  <c r="M144" i="12"/>
  <c r="M112" i="12"/>
  <c r="M126" i="12"/>
  <c r="M125" i="12" s="1"/>
  <c r="M119" i="12"/>
  <c r="M111" i="12"/>
  <c r="M103" i="12" s="1"/>
  <c r="M88" i="12"/>
  <c r="M71" i="12" s="1"/>
  <c r="G8" i="12"/>
  <c r="M226" i="12"/>
  <c r="M219" i="12" s="1"/>
  <c r="M217" i="12"/>
  <c r="M202" i="12" s="1"/>
  <c r="M22" i="12"/>
  <c r="M21" i="12" s="1"/>
  <c r="I21" i="1"/>
  <c r="J74" i="1" l="1"/>
  <c r="J43" i="1"/>
  <c r="J39" i="1"/>
  <c r="J45" i="1" s="1"/>
  <c r="J41" i="1"/>
  <c r="J42" i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Miloslav Dočkal</author>
  </authors>
  <commentList>
    <comment ref="S6" authorId="0" shapeId="0" xr:uid="{94A5843D-5AD5-40B0-861E-7444F931A2A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FBF2CE7-3E3A-44AB-B11A-07AFA03EDC8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Miloslav Dočkal</author>
  </authors>
  <commentList>
    <comment ref="S6" authorId="0" shapeId="0" xr:uid="{C4FD25DD-6E1C-479C-873E-2DFC4084B47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B0FD159-6567-45B0-AC43-773029D2F82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<sst xmlns="http://schemas.openxmlformats.org/spreadsheetml/2006/main" count="1293" uniqueCount="420">
  <si>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</si>
  <si>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</si>
  <si>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</si>
  <si>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</si>
  <si>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</si>
  <si>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</si>
  <si>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</si>
  <si>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</si>
  <si>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</si>
  <si>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</si>
  <si>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</si>
  <si>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</si>
  <si>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</si>
  <si>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</si>
  <si>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</si>
  <si>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</si>
  <si>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</si>
  <si>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</si>
  <si>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</si>
  <si>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</si>
  <si>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</si>
  <si>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</si>
  <si>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</si>
  <si>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</si>
  <si>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</si>
  <si>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</si>
  <si>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</si>
  <si>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</si>
  <si>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</si>
  <si>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</si>
  <si>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</si>
  <si>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</si>
  <si>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</si>
  <si>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</si>
  <si>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</si>
  <si>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</si>
  <si>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</si>
  <si>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</si>
  <si>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</si>
  <si>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</si>
  <si>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</si>
  <si>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</si>
  <si>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</si>
  <si>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24002</t>
  </si>
  <si>
    <t>DOMOV PRO SENIORY TŘEBÍČ M. CURIEOVÝCH REKONSTRUKCE VÝPLNÍ OTVORŮ</t>
  </si>
  <si>
    <t>Stavba</t>
  </si>
  <si>
    <t>Stavební objekt</t>
  </si>
  <si>
    <t>01</t>
  </si>
  <si>
    <t>Výměna výplní otvorů</t>
  </si>
  <si>
    <t>1</t>
  </si>
  <si>
    <t>02</t>
  </si>
  <si>
    <t>VRN</t>
  </si>
  <si>
    <t>Vedlejší rozpočtové náklady</t>
  </si>
  <si>
    <t>Celkem za stavbu</t>
  </si>
  <si>
    <t>CZK</t>
  </si>
  <si>
    <t>#POPS</t>
  </si>
  <si>
    <t>Popis stavby: 24002 - DOMOV PRO SENIORY TŘEBÍČ M. CURIEOVÝCH REKONSTRUKCE VÝPLNÍ OTVORŮ</t>
  </si>
  <si>
    <t>#POPO</t>
  </si>
  <si>
    <t>Popis objektu: 01 - Výměna výplní otvorů</t>
  </si>
  <si>
    <t>#POPR</t>
  </si>
  <si>
    <t>Popis rozpočtu: 1 - Výměna výplní otvorů</t>
  </si>
  <si>
    <t>Popis objektu: 02 - VRN</t>
  </si>
  <si>
    <t>Popis rozpočtu: 1 - Vedlejší rozpočtové náklady</t>
  </si>
  <si>
    <t>Rekapitulace dílů</t>
  </si>
  <si>
    <t>Typ dílu</t>
  </si>
  <si>
    <t>5</t>
  </si>
  <si>
    <t>Komunikace</t>
  </si>
  <si>
    <t>61</t>
  </si>
  <si>
    <t>Úpravy povrchů vnitřní</t>
  </si>
  <si>
    <t>62</t>
  </si>
  <si>
    <t>Úpravy povrchů vnější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</si>
  <si>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</si>
  <si>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</si>
  <si>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</si>
  <si>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</si>
  <si>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</si>
  <si>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</si>
  <si>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</si>
  <si>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</si>
  <si>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</si>
  <si>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</si>
  <si>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</si>
  <si>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</si>
  <si>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</si>
  <si>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</si>
  <si>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</si>
  <si>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</si>
  <si>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766</t>
  </si>
  <si>
    <t>Konstrukce truhlářské</t>
  </si>
  <si>
    <t>767</t>
  </si>
  <si>
    <t>Konstrukce zámečnické</t>
  </si>
  <si>
    <t>784</t>
  </si>
  <si>
    <t>Malby</t>
  </si>
  <si>
    <t>786</t>
  </si>
  <si>
    <t>Zastiňující technika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</si>
  <si>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</si>
  <si>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</si>
  <si>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</si>
  <si>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</si>
  <si>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</si>
  <si>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</si>
  <si>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</si>
  <si>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</si>
  <si>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</si>
  <si>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</si>
  <si>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</si>
  <si>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</si>
  <si>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</si>
  <si>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</si>
  <si>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</si>
  <si>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</si>
  <si>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</si>
  <si>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</si>
  <si>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</si>
  <si>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</si>
  <si>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</si>
  <si>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</si>
  <si>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</si>
  <si>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</si>
  <si>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</si>
  <si>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</si>
  <si>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</si>
  <si>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</si>
  <si>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</si>
  <si>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</si>
  <si>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</si>
  <si>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</si>
  <si>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</si>
  <si>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</si>
  <si>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5001</t>
  </si>
  <si>
    <t>Rozebrání první řady betonové dlažby v připojovací oblasti, exteriér</t>
  </si>
  <si>
    <t>m</t>
  </si>
  <si>
    <t>Vlastní</t>
  </si>
  <si>
    <t>Indiv</t>
  </si>
  <si>
    <t>Práce</t>
  </si>
  <si>
    <t>Běžná</t>
  </si>
  <si>
    <t>POL1_</t>
  </si>
  <si>
    <t>D3 : 1,4*1,1</t>
  </si>
  <si>
    <t>VV</t>
  </si>
  <si>
    <t>5002</t>
  </si>
  <si>
    <t>Uložení první řady betonové dlažby do betonu v připojovací oblasti, exteriér</t>
  </si>
  <si>
    <t>5003</t>
  </si>
  <si>
    <t>Betonování připojovací oblasti, exteriér, vč. materiálu</t>
  </si>
  <si>
    <t>D2 : 1,0*1,1</t>
  </si>
  <si>
    <t>5004</t>
  </si>
  <si>
    <t>5005</t>
  </si>
  <si>
    <t>Zahlazení betonového povrchu připojovací oblasti, exteriér</t>
  </si>
  <si>
    <t>5006</t>
  </si>
  <si>
    <t>61001</t>
  </si>
  <si>
    <t>Provedení opatření pro omezení šíření prachu při výměně výplní, a opatření proti škodám při provádění stavby (ochrana podlahy, radiátorů apod.)</t>
  </si>
  <si>
    <t>soubor</t>
  </si>
  <si>
    <t>61002</t>
  </si>
  <si>
    <t>Příprava podkladu pro montáž těsnící parotěsné pásky</t>
  </si>
  <si>
    <t>m2</t>
  </si>
  <si>
    <t>očištění, stěrkování stěrkovací maltou</t>
  </si>
  <si>
    <t>POP</t>
  </si>
  <si>
    <t>ostění, nadpraží (okna) a parapet : 0,14*2*(1,6+2,1)*53</t>
  </si>
  <si>
    <t>ostění, nadpraží (balkonové sestavy) a parapet : 0,14*2*(2,4+2,1)*119</t>
  </si>
  <si>
    <t>ostění a nadpraží (dveře) D3 : 0,14*(2,5+1,4+2,5)</t>
  </si>
  <si>
    <t>ostění a nadpraží (dveře) D2 : 0,14*(2,1+1,0+2,1)</t>
  </si>
  <si>
    <t>ostění a nadpraží (dveře) D1 : 0,14*(2,4+3,1+2,4)</t>
  </si>
  <si>
    <t>61003</t>
  </si>
  <si>
    <t>Penetrace podkladu</t>
  </si>
  <si>
    <t>612425931R00</t>
  </si>
  <si>
    <t>Omítka vápenná vnitřního ostění omítkou štukovou</t>
  </si>
  <si>
    <t>801-4</t>
  </si>
  <si>
    <t>RTS 24/ II</t>
  </si>
  <si>
    <t>RTS 24/ I</t>
  </si>
  <si>
    <t>okenního nebo dveřního, z pomocného pracovního lešení o výšce podlahy do 1900 mm a pro zatížení do 1,5 kPa,</t>
  </si>
  <si>
    <t>SPI</t>
  </si>
  <si>
    <t>Ostění, nadpraží, zapravení parapetů</t>
  </si>
  <si>
    <t>ostění a nadpraží (okna) : (0,14+0,1)*(1,6+1,6+2,1)*53</t>
  </si>
  <si>
    <t>ostění a nadpraží (balkonové sestavy) : (0,14+0,1)*(2,4+2,4+2,1)*119</t>
  </si>
  <si>
    <t>zapravení parapetů (okna) : 0,1*2,1*53</t>
  </si>
  <si>
    <t>zapravení parapetů (balkonové sestavy) : 0,1*(1,2+0,9)*119</t>
  </si>
  <si>
    <t>610991001R00</t>
  </si>
  <si>
    <t>Začišťovací okenní lišta pro omítku tl. 6 mm</t>
  </si>
  <si>
    <t>801-1</t>
  </si>
  <si>
    <t>nalepení a odříznutí po dokončení omítek</t>
  </si>
  <si>
    <t>okno : (1,6+1,6+2,1)*53</t>
  </si>
  <si>
    <t>balkonová sestava : (2,4+2,1+1,6+0,8)*119</t>
  </si>
  <si>
    <t>dveře : 2,4+3,1+2,4+2,1+1,0+2,1+2,5+1,4+2,5</t>
  </si>
  <si>
    <t>61004</t>
  </si>
  <si>
    <t>Osazení Al rohové lišty s tkaninou</t>
  </si>
  <si>
    <t>ostění (okna) : 1,6*2*53</t>
  </si>
  <si>
    <t>ostění (balkon.sestava) : 2,4*2*119</t>
  </si>
  <si>
    <t>nadpraží (okna+balkon.sestavy) : 2,1*172</t>
  </si>
  <si>
    <t>55392750.AR</t>
  </si>
  <si>
    <t>lišta rohová; s tkaninou; materiál plast</t>
  </si>
  <si>
    <t>SPCM</t>
  </si>
  <si>
    <t>Specifikace</t>
  </si>
  <si>
    <t>POL3_</t>
  </si>
  <si>
    <t>61005</t>
  </si>
  <si>
    <t>Stěrková omítka</t>
  </si>
  <si>
    <t>vnitřní ostění a nadpraží, zapravení parapetů</t>
  </si>
  <si>
    <t>61006</t>
  </si>
  <si>
    <t>Úprava PVC krytiny a zatmelení připojovací spáry, interiér, dodávka + montáž</t>
  </si>
  <si>
    <t>včetně podlahových soklíků</t>
  </si>
  <si>
    <t>ČERPÁNO SE SOUHLASEM ZADAVATELE</t>
  </si>
  <si>
    <t>D1 : 3,1*1,1</t>
  </si>
  <si>
    <t>61007</t>
  </si>
  <si>
    <t>61008</t>
  </si>
  <si>
    <t>Přechodová lišta, interiér, dodávka + montáž</t>
  </si>
  <si>
    <t>622001</t>
  </si>
  <si>
    <t>Příprava lože pro těsnící komprimační pásku</t>
  </si>
  <si>
    <t>ostění a nadpraží</t>
  </si>
  <si>
    <t>ostění a nadpraží (vnější dveře) : (2,4+3,1+2,4+2,1+1,0+2,1+2,5+1,4+2,5)*1,1</t>
  </si>
  <si>
    <t>622002</t>
  </si>
  <si>
    <t>Montáž těsnící komprimační pásky vč. dodávky</t>
  </si>
  <si>
    <t>min š. 20 mm, spára 8 - 15 mm</t>
  </si>
  <si>
    <t>622004</t>
  </si>
  <si>
    <t>Povrch.úprava ostění a nadpraží, stěrková omítka vč.materiálu</t>
  </si>
  <si>
    <t>podrovnání vnitřních ostění a nadpraží</t>
  </si>
  <si>
    <t>ostění a nadpraží (okna) : 0,14*(1,6+1,6+2,1)*53</t>
  </si>
  <si>
    <t>ostění a nadpraží (balkonové sestavy) : 0,14*(2,4+2,4+2,1)*119</t>
  </si>
  <si>
    <t>ostění a nadpraží (vnější dveře) : 0,14*(2,4+3,1+2,4+2,1+1,0+2,1+2,5+1,4+2,5)*1,1</t>
  </si>
  <si>
    <t>622005</t>
  </si>
  <si>
    <t>Povrch.úprava parapetu, stěrková omítka vč.materiálu</t>
  </si>
  <si>
    <t>parapet (okna) : 0,14*2,1*53</t>
  </si>
  <si>
    <t>parapet (balkonové sestavy) : 0,14*(1,2+0,9)*119</t>
  </si>
  <si>
    <t>622006</t>
  </si>
  <si>
    <t>Zatmelení připojovací spáry podahy PU tmelem, exteriér, vč. materiálu</t>
  </si>
  <si>
    <t>622007</t>
  </si>
  <si>
    <t>Podkladní tepelně izolační profil prahu dveří, dodávka + montáž</t>
  </si>
  <si>
    <t>622008</t>
  </si>
  <si>
    <t>622009</t>
  </si>
  <si>
    <t>648991111R00</t>
  </si>
  <si>
    <t>Osazení parapetních desek z plastických hmot šířky do 200 mm</t>
  </si>
  <si>
    <t>Kalkul</t>
  </si>
  <si>
    <t>a poloplastických hmot na montážní pěnu, zapravení omítky pod parapetem, těsnění spáry mezi parapetem a rámem okna, dodávka silikonu.</t>
  </si>
  <si>
    <t>okna : 2,1*53</t>
  </si>
  <si>
    <t>balkon.sestavy-okna : 1,2*119</t>
  </si>
  <si>
    <t>balkon.sestavy-dveře : 0,9*119</t>
  </si>
  <si>
    <t>60775431R</t>
  </si>
  <si>
    <t>parapet vnitřní š = 200 mm; materiál - povrch laminátová fólie; materiál - jádro voděodolá DTD; dekor bílý, mramor, imitace dřeva</t>
  </si>
  <si>
    <t>361,2*1,25</t>
  </si>
  <si>
    <t>60775451R</t>
  </si>
  <si>
    <t>krytka parapetu plast; boční; rozměr 200 mm; barva bílá, imitace dřeva</t>
  </si>
  <si>
    <t>sada</t>
  </si>
  <si>
    <t>766003</t>
  </si>
  <si>
    <t>Vybourání prahů dveří 1křídlových</t>
  </si>
  <si>
    <t xml:space="preserve">m     </t>
  </si>
  <si>
    <t>766004</t>
  </si>
  <si>
    <t>Vybourání prahů dveří dvoukřídlových</t>
  </si>
  <si>
    <t>766002</t>
  </si>
  <si>
    <t>941955002R00</t>
  </si>
  <si>
    <t>Lešení lehké pracovní pomocné pomocné, o výšce lešeňové podlahy přes 1,2 do 1,9 m</t>
  </si>
  <si>
    <t>800-3</t>
  </si>
  <si>
    <t>175*3,0*0,6</t>
  </si>
  <si>
    <t>95001</t>
  </si>
  <si>
    <t>Úklid prostor s měněnými výplněmi</t>
  </si>
  <si>
    <t>kompl</t>
  </si>
  <si>
    <t>968096001R00</t>
  </si>
  <si>
    <t xml:space="preserve">Vybourání vnitřních parapetů plastových, šířky do 20 cm,  </t>
  </si>
  <si>
    <t>801-3</t>
  </si>
  <si>
    <t>do suti</t>
  </si>
  <si>
    <t>978013191R00</t>
  </si>
  <si>
    <t>Otlučení omítek vápenných nebo vápenocementových vnitřních s vyškrabáním spár, s očištěním zdiva stěn, v rozsahu do 100 %</t>
  </si>
  <si>
    <t>dveře : 0,2*(2,4+3,1+2,4+2,1+1,0+2,1+2,5+1,4+2,5)</t>
  </si>
  <si>
    <t>978013211R00</t>
  </si>
  <si>
    <t xml:space="preserve">Odstranění štukové vrstvy z omítek stěn vnitřních,  </t>
  </si>
  <si>
    <t>Seškrábnutí omítky kolem otvorů špachtlí na panel</t>
  </si>
  <si>
    <t>okna : 0,1*2*(1,6+2,1)*53</t>
  </si>
  <si>
    <t>balkon.sestavy : 0,1*2*(2,4+2,1)*119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</si>
  <si>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</si>
  <si>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</si>
  <si>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</si>
  <si>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</si>
  <si>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</t>
  </si>
  <si>
    <t>oborů 801, 803, 811 a 812</t>
  </si>
  <si>
    <t>711001</t>
  </si>
  <si>
    <t>Izolace proti zemní vlhkosti z asf. pásů; dodávka + montáž</t>
  </si>
  <si>
    <t>napojení HI na podkladní profil</t>
  </si>
  <si>
    <t>711002</t>
  </si>
  <si>
    <t>998711101R00</t>
  </si>
  <si>
    <t>Přesun hmot pro izolace proti vodě svisle do 6 m</t>
  </si>
  <si>
    <t>800-711</t>
  </si>
  <si>
    <t>50 m vodorovně měřeno od těžiště půdorysné plochy skládky do těžiště půdorysné plochy objektu</t>
  </si>
  <si>
    <t>764001</t>
  </si>
  <si>
    <t>Úprava venkovních parapetů (ustřižení svislé drážky s opracováním)</t>
  </si>
  <si>
    <t>764003</t>
  </si>
  <si>
    <t>Parapetní příložka (okno), D+M</t>
  </si>
  <si>
    <t>ks</t>
  </si>
  <si>
    <t>764004</t>
  </si>
  <si>
    <t>Parapetní příložka (balkon.sestava-okno), D+M</t>
  </si>
  <si>
    <t>764005</t>
  </si>
  <si>
    <t>Parapetní příložka (balkon.sestava-dveře), D+M</t>
  </si>
  <si>
    <t>998764103R00</t>
  </si>
  <si>
    <t>Přesun hmot pro konstrukce klempířské v objektech výšky do 24 m</t>
  </si>
  <si>
    <t>800-764</t>
  </si>
  <si>
    <t>50 m vodorovně</t>
  </si>
  <si>
    <t>766001</t>
  </si>
  <si>
    <t>Těsnění připojovací spáry oken, PT páska, D+ M</t>
  </si>
  <si>
    <t>okna : 2*(1,6+2,1)*53</t>
  </si>
  <si>
    <t>balkonové sestavy : 2*(2,4+2,1)*119</t>
  </si>
  <si>
    <t>76001</t>
  </si>
  <si>
    <t>Demontáž stávajících oken, balkonových sestav a dveří do suti</t>
  </si>
  <si>
    <t xml:space="preserve">ks    </t>
  </si>
  <si>
    <t>Likvidace suti zajištěna odb.firmou</t>
  </si>
  <si>
    <t>766629302R00</t>
  </si>
  <si>
    <t>Montáž otvorových prvků plastových oken, plochy do 2,70 m2</t>
  </si>
  <si>
    <t>800-766</t>
  </si>
  <si>
    <t>766629303R00</t>
  </si>
  <si>
    <t>Montáž otvorových prvků plastových oken, plochy do 4,50 m2</t>
  </si>
  <si>
    <t>766629304R00</t>
  </si>
  <si>
    <t xml:space="preserve">Montáž otvorových prvků plastových balkónových dveří,  </t>
  </si>
  <si>
    <t>76002</t>
  </si>
  <si>
    <t>Plastové netypizované třídílné okno, otevíravé a sklopné, 2 100 × 1 600 mm, O1 viz D 1.1.10 Výpis oken a dveří</t>
  </si>
  <si>
    <t>Zasklení: čiré izolační trojsklo</t>
  </si>
  <si>
    <t>Rám okna: plastový komorový</t>
  </si>
  <si>
    <t>Souč. prostupu tepla: Uw = 0,96 W/m2K</t>
  </si>
  <si>
    <t>Kování: celoobvodové kování</t>
  </si>
  <si>
    <t>Vnitřní parapet: laminátové DTD s nosem, barva bílá</t>
  </si>
  <si>
    <t>Hliníkové okenní kličky, oválná rozeta, ovládací klička</t>
  </si>
  <si>
    <t>Připojovací spára ošetřena parotěsnou (INT.)</t>
  </si>
  <si>
    <t>Vnitřní žaluzie, celohlinikové provedení, barva bílá</t>
  </si>
  <si>
    <t>76003</t>
  </si>
  <si>
    <t>Balkonová sestava - netypizovaná balkonová sestava, 900 × 2 400 + 1 200 x 1 600 mm, viz D 1.1.10 Výpis oken a dveří</t>
  </si>
  <si>
    <t>76004</t>
  </si>
  <si>
    <t>Montáž plastových výplní</t>
  </si>
  <si>
    <t>76005</t>
  </si>
  <si>
    <t>Vnější plastová výplň,, dvoukřídlové dveře s bočními fixními díly, otevíravé, prosklené, 3 100 × 2 400 mm, D1 viz D 1.1.10 V</t>
  </si>
  <si>
    <t>Barva bíá</t>
  </si>
  <si>
    <t>Zasklení: čiré izolační trojsklo bezpečnostní sklo VSG, 33.1-4-33.</t>
  </si>
  <si>
    <t>Rám: plastový komorový</t>
  </si>
  <si>
    <t>Souč. prostupu tepla: Ud = 0,96 W/m2K</t>
  </si>
  <si>
    <t>Kování: ext.koule, int.klika, nerez, FAB</t>
  </si>
  <si>
    <t>Osazení dveří bude provedeno v souladu s ČSN 74 6077</t>
  </si>
  <si>
    <t>Na sklech provést úpravu zajišťující kontrast proti pozadí</t>
  </si>
  <si>
    <t>998766103R00</t>
  </si>
  <si>
    <t>Přesun hmot pro konstrukce truhlářské v objektech výšky do 24 m</t>
  </si>
  <si>
    <t>767001</t>
  </si>
  <si>
    <t>Montáž hliníkových dveří</t>
  </si>
  <si>
    <t>767002</t>
  </si>
  <si>
    <t>Vnější hliníkové jednokřídlové dveře otevíravé, pravé, částečně prosklené, 1 400 × 2500 mm, D3, viz D 1.1.10 Výpis oken a dveří</t>
  </si>
  <si>
    <t>Zasklení: neprůhledné (satino) izol. trojsklo, bezpečnostní sklo VSG, 33.1-4-33.1, výplň z PU tl. 40, barva RAL 9006 (bílý hliník)</t>
  </si>
  <si>
    <t>Rám: hliníkový rám</t>
  </si>
  <si>
    <t>Souč. prostupu tepla: Ud &lt;= 1.2 W/m2K</t>
  </si>
  <si>
    <t>Kování: ext.koule, int. panikové madlo, nerez. FAB</t>
  </si>
  <si>
    <t>Dveře budou opatřeny samozavíračem a panikovým kováním</t>
  </si>
  <si>
    <t>Povrchová úprava: prášková barva RAL 9006 (bílý hliník)</t>
  </si>
  <si>
    <t>767003</t>
  </si>
  <si>
    <t>Vnější hliníkové jednokřídlové dveře otevíravé, levé, plné, 1 000 × 2100 mm, D2, viz D 1.1.10 Výpis oken a dveří</t>
  </si>
  <si>
    <t>Zasklení: výplň z PUtl. 40 mm, barva RAL 9006 (bílý hliník)</t>
  </si>
  <si>
    <t>Rám: hliníkový</t>
  </si>
  <si>
    <t>Kování: ext. koule, int.klika, nerez ,FAB</t>
  </si>
  <si>
    <t>998767103R00</t>
  </si>
  <si>
    <t>Přesun hmot pro kovové stavební doplňk. konstrukce v objektech výšky do 24 m</t>
  </si>
  <si>
    <t>800-767</t>
  </si>
  <si>
    <t>784191101R00</t>
  </si>
  <si>
    <t>Příprava povrchu Penetrace (napouštění) podkladu disperzní, jednonásobná</t>
  </si>
  <si>
    <t>800-784</t>
  </si>
  <si>
    <t>okna a balkon.sestavy : 3,46*2,5*172</t>
  </si>
  <si>
    <t>dveře : 0,3*(2,4+3,1+2,4+2,1+1,0+2,1+2,5+1,4+2,5)</t>
  </si>
  <si>
    <t>784195212R00</t>
  </si>
  <si>
    <t>Malby z malířských směsí otěruvzdorných,  , bělost 82 %, dvojnásobné, Hmota nátěrová typ: malířská; funkce: dekorační; barva: bílá; lesk: matný (G3)</t>
  </si>
  <si>
    <t>784001</t>
  </si>
  <si>
    <t>Příplatek za ztíženou malbu na hranách ostění a nadpraží</t>
  </si>
  <si>
    <t>okna : (1,6+2,1+1,6)*53</t>
  </si>
  <si>
    <t>balkon.sestavy : (1,6+2,1+2,4+0,8)*119</t>
  </si>
  <si>
    <t>786622211RT2</t>
  </si>
  <si>
    <t>Zastiňující zařízení lamelové žaluzie vnitřní vč. dodávky, pro okna plastová</t>
  </si>
  <si>
    <t>800-786</t>
  </si>
  <si>
    <t>okna : 0,7*1,6*3*53</t>
  </si>
  <si>
    <t>balkon.sestavy (okno) : 1,2*1,6*112</t>
  </si>
  <si>
    <t>balkon.sestavy (dveře-horní díl) : 0,9*1,6*112</t>
  </si>
  <si>
    <t>balkon.sestavy (dveře-dolní díl) : 0,9*0,8*112</t>
  </si>
  <si>
    <t>998786103R00</t>
  </si>
  <si>
    <t>Přesun hmot pro čalounické úpravy v objektech výšky do 24 m</t>
  </si>
  <si>
    <t>979001</t>
  </si>
  <si>
    <t>Vnitrostaveništní doprava suti</t>
  </si>
  <si>
    <t>Přesun suti</t>
  </si>
  <si>
    <t>POL8_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</si>
  <si>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</si>
  <si>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</si>
  <si>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</si>
  <si>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</si>
  <si>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39,48663*8</t>
  </si>
  <si>
    <t>979002</t>
  </si>
  <si>
    <t>Likvidace suti</t>
  </si>
  <si>
    <t>Likvidace suti odb.firmou.</t>
  </si>
  <si>
    <t>Obsahuje dopravu i poplatky za uložení odpadu.</t>
  </si>
  <si>
    <t>SUM</t>
  </si>
  <si>
    <t>END</t>
  </si>
  <si>
    <t>R001</t>
  </si>
  <si>
    <t>Zajištění publicity Kraje Vysočina - informační cedule</t>
  </si>
  <si>
    <t xml:space="preserve">soubor </t>
  </si>
  <si>
    <t>POL99_8</t>
  </si>
  <si>
    <t>Informační panel musí obsahovat tyto informace:</t>
  </si>
  <si>
    <t/>
  </si>
  <si>
    <t>1) Logo Kraje Vysočina</t>
  </si>
  <si>
    <t>2) Prohlášení: „STAVÍME PRO VÁS“</t>
  </si>
  <si>
    <t>3) Název akce</t>
  </si>
  <si>
    <t>4) Investor: "Kraj Vysočina, Žižkova 1882/57, 586 01 Jihlava"</t>
  </si>
  <si>
    <t>5) Generální dodavatel</t>
  </si>
  <si>
    <t>6) Projektant</t>
  </si>
  <si>
    <t>7) Stavbyvedoucí</t>
  </si>
  <si>
    <t>8) Technický dozor</t>
  </si>
  <si>
    <t>9) Koordinátor BOZP</t>
  </si>
  <si>
    <t>10) Předpokládaný termín realizace stavby</t>
  </si>
  <si>
    <t>Informace 1), 2) a 3) musí zabírat nejméně 40 % plochy a musí být dobře viditelné a jasně čitelné. Dodavatel/zhotovitel má povinnost dodržet správné použití loga Kraje Vysočina a firemní barevnost – viz příloha</t>
  </si>
  <si>
    <t>R002</t>
  </si>
  <si>
    <t>Vybudování staveniště</t>
  </si>
  <si>
    <t>R003</t>
  </si>
  <si>
    <t>Náklady na provoz a údržbu vybavení staveniště</t>
  </si>
  <si>
    <t>R004</t>
  </si>
  <si>
    <t>Zrušení zařízení staveniště</t>
  </si>
  <si>
    <t>R005</t>
  </si>
  <si>
    <t>Splnění požadavků a zajištění opatření vyplývajících z plánu BOZP</t>
  </si>
  <si>
    <t>R006</t>
  </si>
  <si>
    <t>Uvedení prostranství objednatele do původního stavu</t>
  </si>
  <si>
    <t>R007</t>
  </si>
  <si>
    <t>Zajištění staveništní buňky  pro umožnění výkonu činnosti TDI, AD, SÚ</t>
  </si>
  <si>
    <t>R008</t>
  </si>
  <si>
    <t>Zabezpečení staveniště</t>
  </si>
  <si>
    <t xml:space="preserve">soubor     </t>
  </si>
  <si>
    <t>R009</t>
  </si>
  <si>
    <t>Aktualizace PENB (použití hodnot souč. prostupu tepla použitých výplní; autor PENB: Ing. Petr Novák)</t>
  </si>
  <si>
    <t>R010</t>
  </si>
  <si>
    <t>Dokumentace skutečného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</si>
</sst>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mT3AaWFhHuwCvkL5+T00YCTVPs4TM708Inxx6mWVSMYXk9QWftIM5FqKE5NyClN0wTE6le5WMHye/Yp7ez0FHg==" saltValue="Ch+7JNLV86xmLlhc5dEjm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7"/>
  <sheetViews>
    <sheetView showGridLines="0" topLeftCell="B1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SUMIF(F57:F73,A16,I57:I73)+SUMIF(F57:F73,"PSU",I57:I73)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SUMIF(F57:F73,A17,I57:I73)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SUMIF(F57:F73,A18,I57:I73)</f>
        <v>0</v>
      </c>
      <c r="J18" s="85"/>
    </row>
    <row r="19" spans="1:10" ht="23.25" customHeight="1" x14ac:dyDescent="0.2">
      <c r="A19" s="197" t="s">
        <v>99</v>
      </c>
      <c r="B19" s="38" t="s">
        <v>27</v>
      </c>
      <c r="C19" s="62"/>
      <c r="D19" s="63"/>
      <c r="E19" s="83"/>
      <c r="F19" s="84"/>
      <c r="G19" s="83"/>
      <c r="H19" s="84"/>
      <c r="I19" s="83">
        <f>SUMIF(F57:F73,A19,I57:I73)</f>
        <v>0</v>
      </c>
      <c r="J19" s="85"/>
    </row>
    <row r="20" spans="1:10" ht="23.25" customHeight="1" x14ac:dyDescent="0.2">
      <c r="A20" s="197" t="s">
        <v>98</v>
      </c>
      <c r="B20" s="38" t="s">
        <v>28</v>
      </c>
      <c r="C20" s="62"/>
      <c r="D20" s="63"/>
      <c r="E20" s="83"/>
      <c r="F20" s="84"/>
      <c r="G20" s="83"/>
      <c r="H20" s="84"/>
      <c r="I20" s="83">
        <f>SUMIF(F57:F73,A20,I57:I73)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4">
        <v>1</v>
      </c>
      <c r="B39" s="145" t="s">
        <v>45</v>
      </c>
      <c r="C39" s="146"/>
      <c r="D39" s="146"/>
      <c r="E39" s="146"/>
      <c r="F39" s="147">
        <f>'01 1 Pol'!AE246+'02 1 Pol'!AE43</f>
        <v>0</v>
      </c>
      <c r="G39" s="148">
        <f>'01 1 Pol'!AF246+'02 1 Pol'!AF43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4">
        <v>2</v>
      </c>
      <c r="B40" s="152"/>
      <c r="C40" s="153" t="s">
        <v>46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">
      <c r="A41" s="134">
        <v>2</v>
      </c>
      <c r="B41" s="152" t="s">
        <v>47</v>
      </c>
      <c r="C41" s="153" t="s">
        <v>48</v>
      </c>
      <c r="D41" s="153"/>
      <c r="E41" s="153"/>
      <c r="F41" s="154">
        <f>'01 1 Pol'!AE246</f>
        <v>0</v>
      </c>
      <c r="G41" s="155">
        <f>'01 1 Pol'!AF246</f>
        <v>0</v>
      </c>
      <c r="H41" s="155"/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4">
        <v>3</v>
      </c>
      <c r="B42" s="158" t="s">
        <v>49</v>
      </c>
      <c r="C42" s="146" t="s">
        <v>48</v>
      </c>
      <c r="D42" s="146"/>
      <c r="E42" s="146"/>
      <c r="F42" s="159">
        <f>'01 1 Pol'!AE246</f>
        <v>0</v>
      </c>
      <c r="G42" s="149">
        <f>'01 1 Pol'!AF246</f>
        <v>0</v>
      </c>
      <c r="H42" s="149"/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4">
        <v>2</v>
      </c>
      <c r="B43" s="152" t="s">
        <v>50</v>
      </c>
      <c r="C43" s="153" t="s">
        <v>51</v>
      </c>
      <c r="D43" s="153"/>
      <c r="E43" s="153"/>
      <c r="F43" s="154">
        <f>'02 1 Pol'!AE43</f>
        <v>0</v>
      </c>
      <c r="G43" s="155">
        <f>'02 1 Pol'!AF43</f>
        <v>0</v>
      </c>
      <c r="H43" s="155"/>
      <c r="I43" s="156">
        <f>F43+G43+H43</f>
        <v>0</v>
      </c>
      <c r="J43" s="157" t="str">
        <f>IF(CenaCelkemVypocet=0,"",I43/CenaCelkemVypocet*100)</f>
        <v/>
      </c>
    </row>
    <row r="44" spans="1:10" ht="25.5" customHeight="1" x14ac:dyDescent="0.2">
      <c r="A44" s="134">
        <v>3</v>
      </c>
      <c r="B44" s="158" t="s">
        <v>49</v>
      </c>
      <c r="C44" s="146" t="s">
        <v>52</v>
      </c>
      <c r="D44" s="146"/>
      <c r="E44" s="146"/>
      <c r="F44" s="159">
        <f>'02 1 Pol'!AE43</f>
        <v>0</v>
      </c>
      <c r="G44" s="149">
        <f>'02 1 Pol'!AF43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4"/>
      <c r="B45" s="160" t="s">
        <v>53</v>
      </c>
      <c r="C45" s="161"/>
      <c r="D45" s="161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4">
        <f>SUMIF(A39:A44,"=1",I39:I44)</f>
        <v>0</v>
      </c>
      <c r="J45" s="165">
        <f>SUMIF(A39:A44,"=1",J39:J44)</f>
        <v>0</v>
      </c>
    </row>
    <row r="47" spans="1:10" x14ac:dyDescent="0.2">
      <c r="A47" t="s">
        <v>55</v>
      </c>
      <c r="B47" t="s">
        <v>56</v>
      </c>
    </row>
    <row r="48" spans="1:10" x14ac:dyDescent="0.2">
      <c r="A48" t="s">
        <v>57</v>
      </c>
      <c r="B48" t="s">
        <v>58</v>
      </c>
    </row>
    <row r="49" spans="1:10" x14ac:dyDescent="0.2">
      <c r="A49" t="s">
        <v>59</v>
      </c>
      <c r="B49" t="s">
        <v>60</v>
      </c>
    </row>
    <row r="50" spans="1:10" x14ac:dyDescent="0.2">
      <c r="A50" t="s">
        <v>57</v>
      </c>
      <c r="B50" t="s">
        <v>61</v>
      </c>
    </row>
    <row r="51" spans="1:10" x14ac:dyDescent="0.2">
      <c r="A51" t="s">
        <v>59</v>
      </c>
      <c r="B51" t="s">
        <v>62</v>
      </c>
    </row>
    <row r="54" spans="1:10" ht="15.75" x14ac:dyDescent="0.25">
      <c r="B54" s="176" t="s">
        <v>63</v>
      </c>
    </row>
    <row r="56" spans="1:10" ht="25.5" customHeight="1" x14ac:dyDescent="0.2">
      <c r="A56" s="178"/>
      <c r="B56" s="181" t="s">
        <v>17</v>
      </c>
      <c r="C56" s="181" t="s">
        <v>5</v>
      </c>
      <c r="D56" s="182"/>
      <c r="E56" s="182"/>
      <c r="F56" s="183" t="s">
        <v>64</v>
      </c>
      <c r="G56" s="183"/>
      <c r="H56" s="183"/>
      <c r="I56" s="183" t="s">
        <v>29</v>
      </c>
      <c r="J56" s="183" t="s">
        <v>0</v>
      </c>
    </row>
    <row r="57" spans="1:10" ht="36.75" customHeight="1" x14ac:dyDescent="0.2">
      <c r="A57" s="179"/>
      <c r="B57" s="184" t="s">
        <v>65</v>
      </c>
      <c r="C57" s="185" t="s">
        <v>66</v>
      </c>
      <c r="D57" s="186"/>
      <c r="E57" s="186"/>
      <c r="F57" s="193" t="s">
        <v>24</v>
      </c>
      <c r="G57" s="194"/>
      <c r="H57" s="194"/>
      <c r="I57" s="194">
        <f>'01 1 Pol'!G8</f>
        <v>0</v>
      </c>
      <c r="J57" s="190" t="str">
        <f>IF(I74=0,"",I57/I74*100)</f>
        <v/>
      </c>
    </row>
    <row r="58" spans="1:10" ht="36.75" customHeight="1" x14ac:dyDescent="0.2">
      <c r="A58" s="179"/>
      <c r="B58" s="184" t="s">
        <v>67</v>
      </c>
      <c r="C58" s="185" t="s">
        <v>68</v>
      </c>
      <c r="D58" s="186"/>
      <c r="E58" s="186"/>
      <c r="F58" s="193" t="s">
        <v>24</v>
      </c>
      <c r="G58" s="194"/>
      <c r="H58" s="194"/>
      <c r="I58" s="194">
        <f>'01 1 Pol'!G21</f>
        <v>0</v>
      </c>
      <c r="J58" s="190" t="str">
        <f>IF(I74=0,"",I58/I74*100)</f>
        <v/>
      </c>
    </row>
    <row r="59" spans="1:10" ht="36.75" customHeight="1" x14ac:dyDescent="0.2">
      <c r="A59" s="179"/>
      <c r="B59" s="184" t="s">
        <v>69</v>
      </c>
      <c r="C59" s="185" t="s">
        <v>70</v>
      </c>
      <c r="D59" s="186"/>
      <c r="E59" s="186"/>
      <c r="F59" s="193" t="s">
        <v>24</v>
      </c>
      <c r="G59" s="194"/>
      <c r="H59" s="194"/>
      <c r="I59" s="194">
        <f>'01 1 Pol'!G71</f>
        <v>0</v>
      </c>
      <c r="J59" s="190" t="str">
        <f>IF(I74=0,"",I59/I74*100)</f>
        <v/>
      </c>
    </row>
    <row r="60" spans="1:10" ht="36.75" customHeight="1" x14ac:dyDescent="0.2">
      <c r="A60" s="179"/>
      <c r="B60" s="184" t="s">
        <v>71</v>
      </c>
      <c r="C60" s="185" t="s">
        <v>72</v>
      </c>
      <c r="D60" s="186"/>
      <c r="E60" s="186"/>
      <c r="F60" s="193" t="s">
        <v>24</v>
      </c>
      <c r="G60" s="194"/>
      <c r="H60" s="194"/>
      <c r="I60" s="194">
        <f>'01 1 Pol'!G103</f>
        <v>0</v>
      </c>
      <c r="J60" s="190" t="str">
        <f>IF(I74=0,"",I60/I74*100)</f>
        <v/>
      </c>
    </row>
    <row r="61" spans="1:10" ht="36.75" customHeight="1" x14ac:dyDescent="0.2">
      <c r="A61" s="179"/>
      <c r="B61" s="184" t="s">
        <v>73</v>
      </c>
      <c r="C61" s="185" t="s">
        <v>74</v>
      </c>
      <c r="D61" s="186"/>
      <c r="E61" s="186"/>
      <c r="F61" s="193" t="s">
        <v>24</v>
      </c>
      <c r="G61" s="194"/>
      <c r="H61" s="194"/>
      <c r="I61" s="194">
        <f>'01 1 Pol'!G112</f>
        <v>0</v>
      </c>
      <c r="J61" s="190" t="str">
        <f>IF(I74=0,"",I61/I74*100)</f>
        <v/>
      </c>
    </row>
    <row r="62" spans="1:10" ht="36.75" customHeight="1" x14ac:dyDescent="0.2">
      <c r="A62" s="179"/>
      <c r="B62" s="184" t="s">
        <v>75</v>
      </c>
      <c r="C62" s="185" t="s">
        <v>76</v>
      </c>
      <c r="D62" s="186"/>
      <c r="E62" s="186"/>
      <c r="F62" s="193" t="s">
        <v>24</v>
      </c>
      <c r="G62" s="194"/>
      <c r="H62" s="194"/>
      <c r="I62" s="194">
        <f>'01 1 Pol'!G122</f>
        <v>0</v>
      </c>
      <c r="J62" s="190" t="str">
        <f>IF(I74=0,"",I62/I74*100)</f>
        <v/>
      </c>
    </row>
    <row r="63" spans="1:10" ht="36.75" customHeight="1" x14ac:dyDescent="0.2">
      <c r="A63" s="179"/>
      <c r="B63" s="184" t="s">
        <v>77</v>
      </c>
      <c r="C63" s="185" t="s">
        <v>78</v>
      </c>
      <c r="D63" s="186"/>
      <c r="E63" s="186"/>
      <c r="F63" s="193" t="s">
        <v>24</v>
      </c>
      <c r="G63" s="194"/>
      <c r="H63" s="194"/>
      <c r="I63" s="194">
        <f>'01 1 Pol'!G125</f>
        <v>0</v>
      </c>
      <c r="J63" s="190" t="str">
        <f>IF(I74=0,"",I63/I74*100)</f>
        <v/>
      </c>
    </row>
    <row r="64" spans="1:10" ht="36.75" customHeight="1" x14ac:dyDescent="0.2">
      <c r="A64" s="179"/>
      <c r="B64" s="184" t="s">
        <v>79</v>
      </c>
      <c r="C64" s="185" t="s">
        <v>80</v>
      </c>
      <c r="D64" s="186"/>
      <c r="E64" s="186"/>
      <c r="F64" s="193" t="s">
        <v>24</v>
      </c>
      <c r="G64" s="194"/>
      <c r="H64" s="194"/>
      <c r="I64" s="194">
        <f>'01 1 Pol'!G127</f>
        <v>0</v>
      </c>
      <c r="J64" s="190" t="str">
        <f>IF(I74=0,"",I64/I74*100)</f>
        <v/>
      </c>
    </row>
    <row r="65" spans="1:10" ht="36.75" customHeight="1" x14ac:dyDescent="0.2">
      <c r="A65" s="179"/>
      <c r="B65" s="184" t="s">
        <v>81</v>
      </c>
      <c r="C65" s="185" t="s">
        <v>82</v>
      </c>
      <c r="D65" s="186"/>
      <c r="E65" s="186"/>
      <c r="F65" s="193" t="s">
        <v>24</v>
      </c>
      <c r="G65" s="194"/>
      <c r="H65" s="194"/>
      <c r="I65" s="194">
        <f>'01 1 Pol'!G141</f>
        <v>0</v>
      </c>
      <c r="J65" s="190" t="str">
        <f>IF(I74=0,"",I65/I74*100)</f>
        <v/>
      </c>
    </row>
    <row r="66" spans="1:10" ht="36.75" customHeight="1" x14ac:dyDescent="0.2">
      <c r="A66" s="179"/>
      <c r="B66" s="184" t="s">
        <v>83</v>
      </c>
      <c r="C66" s="185" t="s">
        <v>84</v>
      </c>
      <c r="D66" s="186"/>
      <c r="E66" s="186"/>
      <c r="F66" s="193" t="s">
        <v>25</v>
      </c>
      <c r="G66" s="194"/>
      <c r="H66" s="194"/>
      <c r="I66" s="194">
        <f>'01 1 Pol'!G144</f>
        <v>0</v>
      </c>
      <c r="J66" s="190" t="str">
        <f>IF(I74=0,"",I66/I74*100)</f>
        <v/>
      </c>
    </row>
    <row r="67" spans="1:10" ht="36.75" customHeight="1" x14ac:dyDescent="0.2">
      <c r="A67" s="179"/>
      <c r="B67" s="184" t="s">
        <v>85</v>
      </c>
      <c r="C67" s="185" t="s">
        <v>86</v>
      </c>
      <c r="D67" s="186"/>
      <c r="E67" s="186"/>
      <c r="F67" s="193" t="s">
        <v>25</v>
      </c>
      <c r="G67" s="194"/>
      <c r="H67" s="194"/>
      <c r="I67" s="194">
        <f>'01 1 Pol'!G153</f>
        <v>0</v>
      </c>
      <c r="J67" s="190" t="str">
        <f>IF(I74=0,"",I67/I74*100)</f>
        <v/>
      </c>
    </row>
    <row r="68" spans="1:10" ht="36.75" customHeight="1" x14ac:dyDescent="0.2">
      <c r="A68" s="179"/>
      <c r="B68" s="184" t="s">
        <v>87</v>
      </c>
      <c r="C68" s="185" t="s">
        <v>88</v>
      </c>
      <c r="D68" s="186"/>
      <c r="E68" s="186"/>
      <c r="F68" s="193" t="s">
        <v>25</v>
      </c>
      <c r="G68" s="194"/>
      <c r="H68" s="194"/>
      <c r="I68" s="194">
        <f>'01 1 Pol'!G163</f>
        <v>0</v>
      </c>
      <c r="J68" s="190" t="str">
        <f>IF(I74=0,"",I68/I74*100)</f>
        <v/>
      </c>
    </row>
    <row r="69" spans="1:10" ht="36.75" customHeight="1" x14ac:dyDescent="0.2">
      <c r="A69" s="179"/>
      <c r="B69" s="184" t="s">
        <v>89</v>
      </c>
      <c r="C69" s="185" t="s">
        <v>90</v>
      </c>
      <c r="D69" s="186"/>
      <c r="E69" s="186"/>
      <c r="F69" s="193" t="s">
        <v>25</v>
      </c>
      <c r="G69" s="194"/>
      <c r="H69" s="194"/>
      <c r="I69" s="194">
        <f>'01 1 Pol'!G202</f>
        <v>0</v>
      </c>
      <c r="J69" s="190" t="str">
        <f>IF(I74=0,"",I69/I74*100)</f>
        <v/>
      </c>
    </row>
    <row r="70" spans="1:10" ht="36.75" customHeight="1" x14ac:dyDescent="0.2">
      <c r="A70" s="179"/>
      <c r="B70" s="184" t="s">
        <v>91</v>
      </c>
      <c r="C70" s="185" t="s">
        <v>92</v>
      </c>
      <c r="D70" s="186"/>
      <c r="E70" s="186"/>
      <c r="F70" s="193" t="s">
        <v>25</v>
      </c>
      <c r="G70" s="194"/>
      <c r="H70" s="194"/>
      <c r="I70" s="194">
        <f>'01 1 Pol'!G219</f>
        <v>0</v>
      </c>
      <c r="J70" s="190" t="str">
        <f>IF(I74=0,"",I70/I74*100)</f>
        <v/>
      </c>
    </row>
    <row r="71" spans="1:10" ht="36.75" customHeight="1" x14ac:dyDescent="0.2">
      <c r="A71" s="179"/>
      <c r="B71" s="184" t="s">
        <v>93</v>
      </c>
      <c r="C71" s="185" t="s">
        <v>94</v>
      </c>
      <c r="D71" s="186"/>
      <c r="E71" s="186"/>
      <c r="F71" s="193" t="s">
        <v>25</v>
      </c>
      <c r="G71" s="194"/>
      <c r="H71" s="194"/>
      <c r="I71" s="194">
        <f>'01 1 Pol'!G229</f>
        <v>0</v>
      </c>
      <c r="J71" s="190" t="str">
        <f>IF(I74=0,"",I71/I74*100)</f>
        <v/>
      </c>
    </row>
    <row r="72" spans="1:10" ht="36.75" customHeight="1" x14ac:dyDescent="0.2">
      <c r="A72" s="179"/>
      <c r="B72" s="184" t="s">
        <v>95</v>
      </c>
      <c r="C72" s="185" t="s">
        <v>96</v>
      </c>
      <c r="D72" s="186"/>
      <c r="E72" s="186"/>
      <c r="F72" s="193" t="s">
        <v>97</v>
      </c>
      <c r="G72" s="194"/>
      <c r="H72" s="194"/>
      <c r="I72" s="194">
        <f>'01 1 Pol'!G237</f>
        <v>0</v>
      </c>
      <c r="J72" s="190" t="str">
        <f>IF(I74=0,"",I72/I74*100)</f>
        <v/>
      </c>
    </row>
    <row r="73" spans="1:10" ht="36.75" customHeight="1" x14ac:dyDescent="0.2">
      <c r="A73" s="179"/>
      <c r="B73" s="184" t="s">
        <v>98</v>
      </c>
      <c r="C73" s="185" t="s">
        <v>28</v>
      </c>
      <c r="D73" s="186"/>
      <c r="E73" s="186"/>
      <c r="F73" s="193" t="s">
        <v>98</v>
      </c>
      <c r="G73" s="194"/>
      <c r="H73" s="194"/>
      <c r="I73" s="194">
        <f>'02 1 Pol'!G8</f>
        <v>0</v>
      </c>
      <c r="J73" s="190" t="str">
        <f>IF(I74=0,"",I73/I74*100)</f>
        <v/>
      </c>
    </row>
    <row r="74" spans="1:10" ht="25.5" customHeight="1" x14ac:dyDescent="0.2">
      <c r="A74" s="180"/>
      <c r="B74" s="187" t="s">
        <v>1</v>
      </c>
      <c r="C74" s="188"/>
      <c r="D74" s="189"/>
      <c r="E74" s="189"/>
      <c r="F74" s="195"/>
      <c r="G74" s="196"/>
      <c r="H74" s="196"/>
      <c r="I74" s="196">
        <f>SUM(I57:I73)</f>
        <v>0</v>
      </c>
      <c r="J74" s="191">
        <f>SUM(J57:J73)</f>
        <v>0</v>
      </c>
    </row>
    <row r="75" spans="1:10" x14ac:dyDescent="0.2">
      <c r="F75" s="133"/>
      <c r="G75" s="133"/>
      <c r="H75" s="133"/>
      <c r="I75" s="133"/>
      <c r="J75" s="192"/>
    </row>
    <row r="76" spans="1:10" x14ac:dyDescent="0.2">
      <c r="F76" s="133"/>
      <c r="G76" s="133"/>
      <c r="H76" s="133"/>
      <c r="I76" s="133"/>
      <c r="J76" s="192"/>
    </row>
    <row r="77" spans="1:10" x14ac:dyDescent="0.2">
      <c r="F77" s="133"/>
      <c r="G77" s="133"/>
      <c r="H77" s="133"/>
      <c r="I77" s="133"/>
      <c r="J77" s="192"/>
    </row>
  </sheetData>
  <sheetProtection algorithmName="SHA-512" hashValue="SFSeQYbIgHvmBacWDK4GfI9/A11NCT3eI1mZ2utQjltQobzO7uDspxHMWPtdArPUHrRF48gMTAjjbPCPQs07Sw==" saltValue="/e215x7hNsRW4uO/N+4C3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70:E70"/>
    <mergeCell ref="C71:E71"/>
    <mergeCell ref="C72:E72"/>
    <mergeCell ref="C73:E73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Kl/oGQnTzVW8kht7lOJnYuPsFfLPFIHii8SJhbX9ZIdgw8CcWNmh39OQRjI+NKKlHuPx02AEBChoRiWtVqHWIw==" saltValue="aFp22hG7xajwpQ79u5Rxn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31EC-CE9B-490D-858B-D36357AB4C4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100</v>
      </c>
      <c r="B1" s="198"/>
      <c r="C1" s="198"/>
      <c r="D1" s="198"/>
      <c r="E1" s="198"/>
      <c r="F1" s="198"/>
      <c r="G1" s="198"/>
      <c r="AG1" t="s">
        <v>101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102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102</v>
      </c>
      <c r="AG3" t="s">
        <v>103</v>
      </c>
    </row>
    <row r="4" spans="1:60" ht="24.95" customHeight="1" x14ac:dyDescent="0.2">
      <c r="A4" s="203" t="s">
        <v>9</v>
      </c>
      <c r="B4" s="204" t="s">
        <v>49</v>
      </c>
      <c r="C4" s="205" t="s">
        <v>48</v>
      </c>
      <c r="D4" s="206"/>
      <c r="E4" s="206"/>
      <c r="F4" s="206"/>
      <c r="G4" s="207"/>
      <c r="AG4" t="s">
        <v>104</v>
      </c>
    </row>
    <row r="5" spans="1:60" x14ac:dyDescent="0.2">
      <c r="D5" s="10"/>
    </row>
    <row r="6" spans="1:60" ht="38.25" x14ac:dyDescent="0.2">
      <c r="A6" s="209" t="s">
        <v>105</v>
      </c>
      <c r="B6" s="211" t="s">
        <v>106</v>
      </c>
      <c r="C6" s="211" t="s">
        <v>107</v>
      </c>
      <c r="D6" s="210" t="s">
        <v>108</v>
      </c>
      <c r="E6" s="209" t="s">
        <v>109</v>
      </c>
      <c r="F6" s="208" t="s">
        <v>110</v>
      </c>
      <c r="G6" s="209" t="s">
        <v>29</v>
      </c>
      <c r="H6" s="212" t="s">
        <v>30</v>
      </c>
      <c r="I6" s="212" t="s">
        <v>111</v>
      </c>
      <c r="J6" s="212" t="s">
        <v>31</v>
      </c>
      <c r="K6" s="212" t="s">
        <v>112</v>
      </c>
      <c r="L6" s="212" t="s">
        <v>113</v>
      </c>
      <c r="M6" s="212" t="s">
        <v>114</v>
      </c>
      <c r="N6" s="212" t="s">
        <v>115</v>
      </c>
      <c r="O6" s="212" t="s">
        <v>116</v>
      </c>
      <c r="P6" s="212" t="s">
        <v>117</v>
      </c>
      <c r="Q6" s="212" t="s">
        <v>118</v>
      </c>
      <c r="R6" s="212" t="s">
        <v>119</v>
      </c>
      <c r="S6" s="212" t="s">
        <v>120</v>
      </c>
      <c r="T6" s="212" t="s">
        <v>121</v>
      </c>
      <c r="U6" s="212" t="s">
        <v>122</v>
      </c>
      <c r="V6" s="212" t="s">
        <v>123</v>
      </c>
      <c r="W6" s="212" t="s">
        <v>124</v>
      </c>
      <c r="X6" s="212" t="s">
        <v>125</v>
      </c>
      <c r="Y6" s="212" t="s">
        <v>126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127</v>
      </c>
      <c r="B8" s="231" t="s">
        <v>65</v>
      </c>
      <c r="C8" s="255" t="s">
        <v>66</v>
      </c>
      <c r="D8" s="232"/>
      <c r="E8" s="233"/>
      <c r="F8" s="234"/>
      <c r="G8" s="234">
        <f>SUMIF(AG9:AG20,"&lt;&gt;NOR",G9:G20)</f>
        <v>0</v>
      </c>
      <c r="H8" s="234"/>
      <c r="I8" s="234">
        <f>SUM(I9:I20)</f>
        <v>0</v>
      </c>
      <c r="J8" s="234"/>
      <c r="K8" s="234">
        <f>SUM(K9:K20)</f>
        <v>0</v>
      </c>
      <c r="L8" s="234"/>
      <c r="M8" s="234">
        <f>SUM(M9:M20)</f>
        <v>0</v>
      </c>
      <c r="N8" s="233"/>
      <c r="O8" s="233">
        <f>SUM(O9:O20)</f>
        <v>0</v>
      </c>
      <c r="P8" s="233"/>
      <c r="Q8" s="233">
        <f>SUM(Q9:Q20)</f>
        <v>0</v>
      </c>
      <c r="R8" s="234"/>
      <c r="S8" s="234"/>
      <c r="T8" s="235"/>
      <c r="U8" s="229"/>
      <c r="V8" s="229">
        <f>SUM(V9:V20)</f>
        <v>0</v>
      </c>
      <c r="W8" s="229"/>
      <c r="X8" s="229"/>
      <c r="Y8" s="229"/>
      <c r="AG8" t="s">
        <v>128</v>
      </c>
    </row>
    <row r="9" spans="1:60" outlineLevel="1" x14ac:dyDescent="0.2">
      <c r="A9" s="237">
        <v>1</v>
      </c>
      <c r="B9" s="238" t="s">
        <v>129</v>
      </c>
      <c r="C9" s="256" t="s">
        <v>130</v>
      </c>
      <c r="D9" s="239" t="s">
        <v>131</v>
      </c>
      <c r="E9" s="240">
        <v>1.54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12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132</v>
      </c>
      <c r="T9" s="243" t="s">
        <v>133</v>
      </c>
      <c r="U9" s="223">
        <v>0</v>
      </c>
      <c r="V9" s="223">
        <f>ROUND(E9*U9,2)</f>
        <v>0</v>
      </c>
      <c r="W9" s="223"/>
      <c r="X9" s="223" t="s">
        <v>134</v>
      </c>
      <c r="Y9" s="223" t="s">
        <v>135</v>
      </c>
      <c r="Z9" s="213"/>
      <c r="AA9" s="213"/>
      <c r="AB9" s="213"/>
      <c r="AC9" s="213"/>
      <c r="AD9" s="213"/>
      <c r="AE9" s="213"/>
      <c r="AF9" s="213"/>
      <c r="AG9" s="213" t="s">
        <v>136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7" t="s">
        <v>137</v>
      </c>
      <c r="D10" s="224"/>
      <c r="E10" s="225">
        <v>1.54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138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7">
        <v>2</v>
      </c>
      <c r="B11" s="238" t="s">
        <v>139</v>
      </c>
      <c r="C11" s="256" t="s">
        <v>140</v>
      </c>
      <c r="D11" s="239" t="s">
        <v>131</v>
      </c>
      <c r="E11" s="240">
        <v>1.54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12</v>
      </c>
      <c r="M11" s="242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2"/>
      <c r="S11" s="242" t="s">
        <v>132</v>
      </c>
      <c r="T11" s="243" t="s">
        <v>133</v>
      </c>
      <c r="U11" s="223">
        <v>0</v>
      </c>
      <c r="V11" s="223">
        <f>ROUND(E11*U11,2)</f>
        <v>0</v>
      </c>
      <c r="W11" s="223"/>
      <c r="X11" s="223" t="s">
        <v>134</v>
      </c>
      <c r="Y11" s="223" t="s">
        <v>135</v>
      </c>
      <c r="Z11" s="213"/>
      <c r="AA11" s="213"/>
      <c r="AB11" s="213"/>
      <c r="AC11" s="213"/>
      <c r="AD11" s="213"/>
      <c r="AE11" s="213"/>
      <c r="AF11" s="213"/>
      <c r="AG11" s="213" t="s">
        <v>136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7" t="s">
        <v>137</v>
      </c>
      <c r="D12" s="224"/>
      <c r="E12" s="225">
        <v>1.54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138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7">
        <v>3</v>
      </c>
      <c r="B13" s="238" t="s">
        <v>141</v>
      </c>
      <c r="C13" s="256" t="s">
        <v>142</v>
      </c>
      <c r="D13" s="239" t="s">
        <v>131</v>
      </c>
      <c r="E13" s="240">
        <v>1.1000000000000001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12</v>
      </c>
      <c r="M13" s="242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2"/>
      <c r="S13" s="242" t="s">
        <v>132</v>
      </c>
      <c r="T13" s="243" t="s">
        <v>133</v>
      </c>
      <c r="U13" s="223">
        <v>0</v>
      </c>
      <c r="V13" s="223">
        <f>ROUND(E13*U13,2)</f>
        <v>0</v>
      </c>
      <c r="W13" s="223"/>
      <c r="X13" s="223" t="s">
        <v>134</v>
      </c>
      <c r="Y13" s="223" t="s">
        <v>135</v>
      </c>
      <c r="Z13" s="213"/>
      <c r="AA13" s="213"/>
      <c r="AB13" s="213"/>
      <c r="AC13" s="213"/>
      <c r="AD13" s="213"/>
      <c r="AE13" s="213"/>
      <c r="AF13" s="213"/>
      <c r="AG13" s="213" t="s">
        <v>136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7" t="s">
        <v>143</v>
      </c>
      <c r="D14" s="224"/>
      <c r="E14" s="225">
        <v>1.1000000000000001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138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7">
        <v>4</v>
      </c>
      <c r="B15" s="238" t="s">
        <v>144</v>
      </c>
      <c r="C15" s="256" t="s">
        <v>142</v>
      </c>
      <c r="D15" s="239" t="s">
        <v>131</v>
      </c>
      <c r="E15" s="240">
        <v>1.54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12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/>
      <c r="S15" s="242" t="s">
        <v>132</v>
      </c>
      <c r="T15" s="243" t="s">
        <v>133</v>
      </c>
      <c r="U15" s="223">
        <v>0</v>
      </c>
      <c r="V15" s="223">
        <f>ROUND(E15*U15,2)</f>
        <v>0</v>
      </c>
      <c r="W15" s="223"/>
      <c r="X15" s="223" t="s">
        <v>134</v>
      </c>
      <c r="Y15" s="223" t="s">
        <v>135</v>
      </c>
      <c r="Z15" s="213"/>
      <c r="AA15" s="213"/>
      <c r="AB15" s="213"/>
      <c r="AC15" s="213"/>
      <c r="AD15" s="213"/>
      <c r="AE15" s="213"/>
      <c r="AF15" s="213"/>
      <c r="AG15" s="213" t="s">
        <v>136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7" t="s">
        <v>137</v>
      </c>
      <c r="D16" s="224"/>
      <c r="E16" s="225">
        <v>1.54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138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7">
        <v>5</v>
      </c>
      <c r="B17" s="238" t="s">
        <v>145</v>
      </c>
      <c r="C17" s="256" t="s">
        <v>146</v>
      </c>
      <c r="D17" s="239" t="s">
        <v>131</v>
      </c>
      <c r="E17" s="240">
        <v>1.1000000000000001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12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/>
      <c r="S17" s="242" t="s">
        <v>132</v>
      </c>
      <c r="T17" s="243" t="s">
        <v>133</v>
      </c>
      <c r="U17" s="223">
        <v>0</v>
      </c>
      <c r="V17" s="223">
        <f>ROUND(E17*U17,2)</f>
        <v>0</v>
      </c>
      <c r="W17" s="223"/>
      <c r="X17" s="223" t="s">
        <v>134</v>
      </c>
      <c r="Y17" s="223" t="s">
        <v>135</v>
      </c>
      <c r="Z17" s="213"/>
      <c r="AA17" s="213"/>
      <c r="AB17" s="213"/>
      <c r="AC17" s="213"/>
      <c r="AD17" s="213"/>
      <c r="AE17" s="213"/>
      <c r="AF17" s="213"/>
      <c r="AG17" s="213" t="s">
        <v>136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7" t="s">
        <v>143</v>
      </c>
      <c r="D18" s="224"/>
      <c r="E18" s="225">
        <v>1.1000000000000001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138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7">
        <v>6</v>
      </c>
      <c r="B19" s="238" t="s">
        <v>147</v>
      </c>
      <c r="C19" s="256" t="s">
        <v>146</v>
      </c>
      <c r="D19" s="239" t="s">
        <v>131</v>
      </c>
      <c r="E19" s="240">
        <v>1.54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12</v>
      </c>
      <c r="M19" s="242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2"/>
      <c r="S19" s="242" t="s">
        <v>132</v>
      </c>
      <c r="T19" s="243" t="s">
        <v>133</v>
      </c>
      <c r="U19" s="223">
        <v>0</v>
      </c>
      <c r="V19" s="223">
        <f>ROUND(E19*U19,2)</f>
        <v>0</v>
      </c>
      <c r="W19" s="223"/>
      <c r="X19" s="223" t="s">
        <v>134</v>
      </c>
      <c r="Y19" s="223" t="s">
        <v>135</v>
      </c>
      <c r="Z19" s="213"/>
      <c r="AA19" s="213"/>
      <c r="AB19" s="213"/>
      <c r="AC19" s="213"/>
      <c r="AD19" s="213"/>
      <c r="AE19" s="213"/>
      <c r="AF19" s="213"/>
      <c r="AG19" s="213" t="s">
        <v>136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7" t="s">
        <v>137</v>
      </c>
      <c r="D20" s="224"/>
      <c r="E20" s="225">
        <v>1.54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138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">
      <c r="A21" s="230" t="s">
        <v>127</v>
      </c>
      <c r="B21" s="231" t="s">
        <v>67</v>
      </c>
      <c r="C21" s="255" t="s">
        <v>68</v>
      </c>
      <c r="D21" s="232"/>
      <c r="E21" s="233"/>
      <c r="F21" s="234"/>
      <c r="G21" s="234">
        <f>SUMIF(AG22:AG70,"&lt;&gt;NOR",G22:G70)</f>
        <v>0</v>
      </c>
      <c r="H21" s="234"/>
      <c r="I21" s="234">
        <f>SUM(I22:I70)</f>
        <v>0</v>
      </c>
      <c r="J21" s="234"/>
      <c r="K21" s="234">
        <f>SUM(K22:K70)</f>
        <v>0</v>
      </c>
      <c r="L21" s="234"/>
      <c r="M21" s="234">
        <f>SUM(M22:M70)</f>
        <v>0</v>
      </c>
      <c r="N21" s="233"/>
      <c r="O21" s="233">
        <f>SUM(O22:O70)</f>
        <v>16.830000000000005</v>
      </c>
      <c r="P21" s="233"/>
      <c r="Q21" s="233">
        <f>SUM(Q22:Q70)</f>
        <v>0</v>
      </c>
      <c r="R21" s="234"/>
      <c r="S21" s="234"/>
      <c r="T21" s="235"/>
      <c r="U21" s="229"/>
      <c r="V21" s="229">
        <f>SUM(V22:V70)</f>
        <v>3537.9900000000002</v>
      </c>
      <c r="W21" s="229"/>
      <c r="X21" s="229"/>
      <c r="Y21" s="229"/>
      <c r="AG21" t="s">
        <v>128</v>
      </c>
    </row>
    <row r="22" spans="1:60" ht="22.5" outlineLevel="1" x14ac:dyDescent="0.2">
      <c r="A22" s="244">
        <v>7</v>
      </c>
      <c r="B22" s="245" t="s">
        <v>148</v>
      </c>
      <c r="C22" s="258" t="s">
        <v>149</v>
      </c>
      <c r="D22" s="246" t="s">
        <v>150</v>
      </c>
      <c r="E22" s="247">
        <v>175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12</v>
      </c>
      <c r="M22" s="249">
        <f>G22*(1+L22/100)</f>
        <v>0</v>
      </c>
      <c r="N22" s="247">
        <v>4.0000000000000003E-5</v>
      </c>
      <c r="O22" s="247">
        <f>ROUND(E22*N22,2)</f>
        <v>0.01</v>
      </c>
      <c r="P22" s="247">
        <v>0</v>
      </c>
      <c r="Q22" s="247">
        <f>ROUND(E22*P22,2)</f>
        <v>0</v>
      </c>
      <c r="R22" s="249"/>
      <c r="S22" s="249" t="s">
        <v>132</v>
      </c>
      <c r="T22" s="250" t="s">
        <v>133</v>
      </c>
      <c r="U22" s="223">
        <v>7.8E-2</v>
      </c>
      <c r="V22" s="223">
        <f>ROUND(E22*U22,2)</f>
        <v>13.65</v>
      </c>
      <c r="W22" s="223"/>
      <c r="X22" s="223" t="s">
        <v>134</v>
      </c>
      <c r="Y22" s="223" t="s">
        <v>135</v>
      </c>
      <c r="Z22" s="213"/>
      <c r="AA22" s="213"/>
      <c r="AB22" s="213"/>
      <c r="AC22" s="213"/>
      <c r="AD22" s="213"/>
      <c r="AE22" s="213"/>
      <c r="AF22" s="213"/>
      <c r="AG22" s="213" t="s">
        <v>136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7">
        <v>8</v>
      </c>
      <c r="B23" s="238" t="s">
        <v>151</v>
      </c>
      <c r="C23" s="256" t="s">
        <v>152</v>
      </c>
      <c r="D23" s="239" t="s">
        <v>153</v>
      </c>
      <c r="E23" s="240">
        <v>207.578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12</v>
      </c>
      <c r="M23" s="242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2"/>
      <c r="S23" s="242" t="s">
        <v>132</v>
      </c>
      <c r="T23" s="243" t="s">
        <v>133</v>
      </c>
      <c r="U23" s="223">
        <v>0</v>
      </c>
      <c r="V23" s="223">
        <f>ROUND(E23*U23,2)</f>
        <v>0</v>
      </c>
      <c r="W23" s="223"/>
      <c r="X23" s="223" t="s">
        <v>134</v>
      </c>
      <c r="Y23" s="223" t="s">
        <v>135</v>
      </c>
      <c r="Z23" s="213"/>
      <c r="AA23" s="213"/>
      <c r="AB23" s="213"/>
      <c r="AC23" s="213"/>
      <c r="AD23" s="213"/>
      <c r="AE23" s="213"/>
      <c r="AF23" s="213"/>
      <c r="AG23" s="213" t="s">
        <v>136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9" t="s">
        <v>154</v>
      </c>
      <c r="D24" s="251"/>
      <c r="E24" s="251"/>
      <c r="F24" s="251"/>
      <c r="G24" s="251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155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7" t="s">
        <v>156</v>
      </c>
      <c r="D25" s="224"/>
      <c r="E25" s="225">
        <v>54.908000000000001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138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 x14ac:dyDescent="0.2">
      <c r="A26" s="220"/>
      <c r="B26" s="221"/>
      <c r="C26" s="257" t="s">
        <v>157</v>
      </c>
      <c r="D26" s="224"/>
      <c r="E26" s="225">
        <v>149.94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138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 x14ac:dyDescent="0.2">
      <c r="A27" s="220"/>
      <c r="B27" s="221"/>
      <c r="C27" s="257" t="s">
        <v>158</v>
      </c>
      <c r="D27" s="224"/>
      <c r="E27" s="225">
        <v>0.89600000000000002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138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">
      <c r="A28" s="220"/>
      <c r="B28" s="221"/>
      <c r="C28" s="257" t="s">
        <v>159</v>
      </c>
      <c r="D28" s="224"/>
      <c r="E28" s="225">
        <v>0.72799999999999998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138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 x14ac:dyDescent="0.2">
      <c r="A29" s="220"/>
      <c r="B29" s="221"/>
      <c r="C29" s="257" t="s">
        <v>160</v>
      </c>
      <c r="D29" s="224"/>
      <c r="E29" s="225">
        <v>1.1060000000000001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138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4">
        <v>9</v>
      </c>
      <c r="B30" s="245" t="s">
        <v>161</v>
      </c>
      <c r="C30" s="258" t="s">
        <v>162</v>
      </c>
      <c r="D30" s="246" t="s">
        <v>153</v>
      </c>
      <c r="E30" s="247">
        <v>207.578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12</v>
      </c>
      <c r="M30" s="249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9"/>
      <c r="S30" s="249" t="s">
        <v>132</v>
      </c>
      <c r="T30" s="250" t="s">
        <v>133</v>
      </c>
      <c r="U30" s="223">
        <v>0</v>
      </c>
      <c r="V30" s="223">
        <f>ROUND(E30*U30,2)</f>
        <v>0</v>
      </c>
      <c r="W30" s="223"/>
      <c r="X30" s="223" t="s">
        <v>134</v>
      </c>
      <c r="Y30" s="223" t="s">
        <v>135</v>
      </c>
      <c r="Z30" s="213"/>
      <c r="AA30" s="213"/>
      <c r="AB30" s="213"/>
      <c r="AC30" s="213"/>
      <c r="AD30" s="213"/>
      <c r="AE30" s="213"/>
      <c r="AF30" s="213"/>
      <c r="AG30" s="213" t="s">
        <v>136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7">
        <v>10</v>
      </c>
      <c r="B31" s="238" t="s">
        <v>163</v>
      </c>
      <c r="C31" s="256" t="s">
        <v>164</v>
      </c>
      <c r="D31" s="239" t="s">
        <v>153</v>
      </c>
      <c r="E31" s="240">
        <v>300.60000000000002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12</v>
      </c>
      <c r="M31" s="242">
        <f>G31*(1+L31/100)</f>
        <v>0</v>
      </c>
      <c r="N31" s="240">
        <v>5.3690000000000002E-2</v>
      </c>
      <c r="O31" s="240">
        <f>ROUND(E31*N31,2)</f>
        <v>16.14</v>
      </c>
      <c r="P31" s="240">
        <v>0</v>
      </c>
      <c r="Q31" s="240">
        <f>ROUND(E31*P31,2)</f>
        <v>0</v>
      </c>
      <c r="R31" s="242" t="s">
        <v>165</v>
      </c>
      <c r="S31" s="242" t="s">
        <v>166</v>
      </c>
      <c r="T31" s="243" t="s">
        <v>167</v>
      </c>
      <c r="U31" s="223">
        <v>1.17717</v>
      </c>
      <c r="V31" s="223">
        <f>ROUND(E31*U31,2)</f>
        <v>353.86</v>
      </c>
      <c r="W31" s="223"/>
      <c r="X31" s="223" t="s">
        <v>134</v>
      </c>
      <c r="Y31" s="223" t="s">
        <v>135</v>
      </c>
      <c r="Z31" s="213"/>
      <c r="AA31" s="213"/>
      <c r="AB31" s="213"/>
      <c r="AC31" s="213"/>
      <c r="AD31" s="213"/>
      <c r="AE31" s="213"/>
      <c r="AF31" s="213"/>
      <c r="AG31" s="213" t="s">
        <v>136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60" t="s">
        <v>168</v>
      </c>
      <c r="D32" s="253"/>
      <c r="E32" s="253"/>
      <c r="F32" s="253"/>
      <c r="G32" s="25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169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52" t="str">
        <f>C32</f>
        <v>okenního nebo dveřního, z pomocného pracovního lešení o výšce podlahy do 1900 mm a pro zatížení do 1,5 kPa,</v>
      </c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61" t="s">
        <v>170</v>
      </c>
      <c r="D33" s="254"/>
      <c r="E33" s="254"/>
      <c r="F33" s="254"/>
      <c r="G33" s="254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155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7" t="s">
        <v>171</v>
      </c>
      <c r="D34" s="224"/>
      <c r="E34" s="225">
        <v>67.415999999999997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138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3" x14ac:dyDescent="0.2">
      <c r="A35" s="220"/>
      <c r="B35" s="221"/>
      <c r="C35" s="257" t="s">
        <v>172</v>
      </c>
      <c r="D35" s="224"/>
      <c r="E35" s="225">
        <v>197.06399999999999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138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2">
      <c r="A36" s="220"/>
      <c r="B36" s="221"/>
      <c r="C36" s="257" t="s">
        <v>173</v>
      </c>
      <c r="D36" s="224"/>
      <c r="E36" s="225">
        <v>11.13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138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3" x14ac:dyDescent="0.2">
      <c r="A37" s="220"/>
      <c r="B37" s="221"/>
      <c r="C37" s="257" t="s">
        <v>174</v>
      </c>
      <c r="D37" s="224"/>
      <c r="E37" s="225">
        <v>24.99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138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7">
        <v>11</v>
      </c>
      <c r="B38" s="238" t="s">
        <v>175</v>
      </c>
      <c r="C38" s="256" t="s">
        <v>176</v>
      </c>
      <c r="D38" s="239" t="s">
        <v>131</v>
      </c>
      <c r="E38" s="240">
        <v>1121.5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12</v>
      </c>
      <c r="M38" s="242">
        <f>G38*(1+L38/100)</f>
        <v>0</v>
      </c>
      <c r="N38" s="240">
        <v>1.4999999999999999E-4</v>
      </c>
      <c r="O38" s="240">
        <f>ROUND(E38*N38,2)</f>
        <v>0.17</v>
      </c>
      <c r="P38" s="240">
        <v>0</v>
      </c>
      <c r="Q38" s="240">
        <f>ROUND(E38*P38,2)</f>
        <v>0</v>
      </c>
      <c r="R38" s="242" t="s">
        <v>177</v>
      </c>
      <c r="S38" s="242" t="s">
        <v>166</v>
      </c>
      <c r="T38" s="243" t="s">
        <v>133</v>
      </c>
      <c r="U38" s="223">
        <v>0.05</v>
      </c>
      <c r="V38" s="223">
        <f>ROUND(E38*U38,2)</f>
        <v>56.08</v>
      </c>
      <c r="W38" s="223"/>
      <c r="X38" s="223" t="s">
        <v>134</v>
      </c>
      <c r="Y38" s="223" t="s">
        <v>135</v>
      </c>
      <c r="Z38" s="213"/>
      <c r="AA38" s="213"/>
      <c r="AB38" s="213"/>
      <c r="AC38" s="213"/>
      <c r="AD38" s="213"/>
      <c r="AE38" s="213"/>
      <c r="AF38" s="213"/>
      <c r="AG38" s="213" t="s">
        <v>136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">
      <c r="A39" s="220"/>
      <c r="B39" s="221"/>
      <c r="C39" s="260" t="s">
        <v>178</v>
      </c>
      <c r="D39" s="253"/>
      <c r="E39" s="253"/>
      <c r="F39" s="253"/>
      <c r="G39" s="25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169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57" t="s">
        <v>179</v>
      </c>
      <c r="D40" s="224"/>
      <c r="E40" s="225">
        <v>280.89999999999998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138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3" x14ac:dyDescent="0.2">
      <c r="A41" s="220"/>
      <c r="B41" s="221"/>
      <c r="C41" s="257" t="s">
        <v>180</v>
      </c>
      <c r="D41" s="224"/>
      <c r="E41" s="225">
        <v>821.1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138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">
      <c r="A42" s="220"/>
      <c r="B42" s="221"/>
      <c r="C42" s="257" t="s">
        <v>181</v>
      </c>
      <c r="D42" s="224"/>
      <c r="E42" s="225">
        <v>19.5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138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7">
        <v>12</v>
      </c>
      <c r="B43" s="238" t="s">
        <v>182</v>
      </c>
      <c r="C43" s="256" t="s">
        <v>183</v>
      </c>
      <c r="D43" s="239" t="s">
        <v>131</v>
      </c>
      <c r="E43" s="240">
        <v>1121.5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12</v>
      </c>
      <c r="M43" s="242">
        <f>G43*(1+L43/100)</f>
        <v>0</v>
      </c>
      <c r="N43" s="240">
        <v>4.4999999999999999E-4</v>
      </c>
      <c r="O43" s="240">
        <f>ROUND(E43*N43,2)</f>
        <v>0.5</v>
      </c>
      <c r="P43" s="240">
        <v>0</v>
      </c>
      <c r="Q43" s="240">
        <f>ROUND(E43*P43,2)</f>
        <v>0</v>
      </c>
      <c r="R43" s="242"/>
      <c r="S43" s="242" t="s">
        <v>132</v>
      </c>
      <c r="T43" s="243" t="s">
        <v>133</v>
      </c>
      <c r="U43" s="223">
        <v>2.19</v>
      </c>
      <c r="V43" s="223">
        <f>ROUND(E43*U43,2)</f>
        <v>2456.09</v>
      </c>
      <c r="W43" s="223"/>
      <c r="X43" s="223" t="s">
        <v>134</v>
      </c>
      <c r="Y43" s="223" t="s">
        <v>135</v>
      </c>
      <c r="Z43" s="213"/>
      <c r="AA43" s="213"/>
      <c r="AB43" s="213"/>
      <c r="AC43" s="213"/>
      <c r="AD43" s="213"/>
      <c r="AE43" s="213"/>
      <c r="AF43" s="213"/>
      <c r="AG43" s="213" t="s">
        <v>136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7" t="s">
        <v>184</v>
      </c>
      <c r="D44" s="224"/>
      <c r="E44" s="225">
        <v>169.6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138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 x14ac:dyDescent="0.2">
      <c r="A45" s="220"/>
      <c r="B45" s="221"/>
      <c r="C45" s="257" t="s">
        <v>185</v>
      </c>
      <c r="D45" s="224"/>
      <c r="E45" s="225">
        <v>571.20000000000005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138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3" x14ac:dyDescent="0.2">
      <c r="A46" s="220"/>
      <c r="B46" s="221"/>
      <c r="C46" s="257" t="s">
        <v>186</v>
      </c>
      <c r="D46" s="224"/>
      <c r="E46" s="225">
        <v>361.2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138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 x14ac:dyDescent="0.2">
      <c r="A47" s="220"/>
      <c r="B47" s="221"/>
      <c r="C47" s="257" t="s">
        <v>181</v>
      </c>
      <c r="D47" s="224"/>
      <c r="E47" s="225">
        <v>19.5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138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7">
        <v>13</v>
      </c>
      <c r="B48" s="238" t="s">
        <v>187</v>
      </c>
      <c r="C48" s="256" t="s">
        <v>188</v>
      </c>
      <c r="D48" s="239" t="s">
        <v>131</v>
      </c>
      <c r="E48" s="240">
        <v>1121.5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12</v>
      </c>
      <c r="M48" s="242">
        <f>G48*(1+L48/100)</f>
        <v>0</v>
      </c>
      <c r="N48" s="240">
        <v>1.0000000000000001E-5</v>
      </c>
      <c r="O48" s="240">
        <f>ROUND(E48*N48,2)</f>
        <v>0.01</v>
      </c>
      <c r="P48" s="240">
        <v>0</v>
      </c>
      <c r="Q48" s="240">
        <f>ROUND(E48*P48,2)</f>
        <v>0</v>
      </c>
      <c r="R48" s="242" t="s">
        <v>189</v>
      </c>
      <c r="S48" s="242" t="s">
        <v>167</v>
      </c>
      <c r="T48" s="243" t="s">
        <v>167</v>
      </c>
      <c r="U48" s="223">
        <v>0</v>
      </c>
      <c r="V48" s="223">
        <f>ROUND(E48*U48,2)</f>
        <v>0</v>
      </c>
      <c r="W48" s="223"/>
      <c r="X48" s="223" t="s">
        <v>190</v>
      </c>
      <c r="Y48" s="223" t="s">
        <v>135</v>
      </c>
      <c r="Z48" s="213"/>
      <c r="AA48" s="213"/>
      <c r="AB48" s="213"/>
      <c r="AC48" s="213"/>
      <c r="AD48" s="213"/>
      <c r="AE48" s="213"/>
      <c r="AF48" s="213"/>
      <c r="AG48" s="213" t="s">
        <v>191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57" t="s">
        <v>184</v>
      </c>
      <c r="D49" s="224"/>
      <c r="E49" s="225">
        <v>169.6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138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2">
      <c r="A50" s="220"/>
      <c r="B50" s="221"/>
      <c r="C50" s="257" t="s">
        <v>185</v>
      </c>
      <c r="D50" s="224"/>
      <c r="E50" s="225">
        <v>571.20000000000005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138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3" x14ac:dyDescent="0.2">
      <c r="A51" s="220"/>
      <c r="B51" s="221"/>
      <c r="C51" s="257" t="s">
        <v>186</v>
      </c>
      <c r="D51" s="224"/>
      <c r="E51" s="225">
        <v>361.2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138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3" x14ac:dyDescent="0.2">
      <c r="A52" s="220"/>
      <c r="B52" s="221"/>
      <c r="C52" s="257" t="s">
        <v>181</v>
      </c>
      <c r="D52" s="224"/>
      <c r="E52" s="225">
        <v>19.5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138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37">
        <v>14</v>
      </c>
      <c r="B53" s="238" t="s">
        <v>192</v>
      </c>
      <c r="C53" s="256" t="s">
        <v>193</v>
      </c>
      <c r="D53" s="239" t="s">
        <v>153</v>
      </c>
      <c r="E53" s="240">
        <v>300.60000000000002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12</v>
      </c>
      <c r="M53" s="242">
        <f>G53*(1+L53/100)</f>
        <v>0</v>
      </c>
      <c r="N53" s="240">
        <v>0</v>
      </c>
      <c r="O53" s="240">
        <f>ROUND(E53*N53,2)</f>
        <v>0</v>
      </c>
      <c r="P53" s="240">
        <v>0</v>
      </c>
      <c r="Q53" s="240">
        <f>ROUND(E53*P53,2)</f>
        <v>0</v>
      </c>
      <c r="R53" s="242"/>
      <c r="S53" s="242" t="s">
        <v>132</v>
      </c>
      <c r="T53" s="243" t="s">
        <v>133</v>
      </c>
      <c r="U53" s="223">
        <v>2.19</v>
      </c>
      <c r="V53" s="223">
        <f>ROUND(E53*U53,2)</f>
        <v>658.31</v>
      </c>
      <c r="W53" s="223"/>
      <c r="X53" s="223" t="s">
        <v>134</v>
      </c>
      <c r="Y53" s="223" t="s">
        <v>135</v>
      </c>
      <c r="Z53" s="213"/>
      <c r="AA53" s="213"/>
      <c r="AB53" s="213"/>
      <c r="AC53" s="213"/>
      <c r="AD53" s="213"/>
      <c r="AE53" s="213"/>
      <c r="AF53" s="213"/>
      <c r="AG53" s="213" t="s">
        <v>136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">
      <c r="A54" s="220"/>
      <c r="B54" s="221"/>
      <c r="C54" s="259" t="s">
        <v>194</v>
      </c>
      <c r="D54" s="251"/>
      <c r="E54" s="251"/>
      <c r="F54" s="251"/>
      <c r="G54" s="251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155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2">
      <c r="A55" s="220"/>
      <c r="B55" s="221"/>
      <c r="C55" s="257" t="s">
        <v>171</v>
      </c>
      <c r="D55" s="224"/>
      <c r="E55" s="225">
        <v>67.415999999999997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138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3" x14ac:dyDescent="0.2">
      <c r="A56" s="220"/>
      <c r="B56" s="221"/>
      <c r="C56" s="257" t="s">
        <v>172</v>
      </c>
      <c r="D56" s="224"/>
      <c r="E56" s="225">
        <v>197.06399999999999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138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3" x14ac:dyDescent="0.2">
      <c r="A57" s="220"/>
      <c r="B57" s="221"/>
      <c r="C57" s="257" t="s">
        <v>173</v>
      </c>
      <c r="D57" s="224"/>
      <c r="E57" s="225">
        <v>11.13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138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 x14ac:dyDescent="0.2">
      <c r="A58" s="220"/>
      <c r="B58" s="221"/>
      <c r="C58" s="257" t="s">
        <v>174</v>
      </c>
      <c r="D58" s="224"/>
      <c r="E58" s="225">
        <v>24.99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138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7">
        <v>15</v>
      </c>
      <c r="B59" s="238" t="s">
        <v>195</v>
      </c>
      <c r="C59" s="256" t="s">
        <v>196</v>
      </c>
      <c r="D59" s="239" t="s">
        <v>131</v>
      </c>
      <c r="E59" s="240">
        <v>3.41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12</v>
      </c>
      <c r="M59" s="242">
        <f>G59*(1+L59/100)</f>
        <v>0</v>
      </c>
      <c r="N59" s="240">
        <v>0</v>
      </c>
      <c r="O59" s="240">
        <f>ROUND(E59*N59,2)</f>
        <v>0</v>
      </c>
      <c r="P59" s="240">
        <v>0</v>
      </c>
      <c r="Q59" s="240">
        <f>ROUND(E59*P59,2)</f>
        <v>0</v>
      </c>
      <c r="R59" s="242"/>
      <c r="S59" s="242" t="s">
        <v>132</v>
      </c>
      <c r="T59" s="243" t="s">
        <v>133</v>
      </c>
      <c r="U59" s="223">
        <v>0</v>
      </c>
      <c r="V59" s="223">
        <f>ROUND(E59*U59,2)</f>
        <v>0</v>
      </c>
      <c r="W59" s="223"/>
      <c r="X59" s="223" t="s">
        <v>134</v>
      </c>
      <c r="Y59" s="223" t="s">
        <v>135</v>
      </c>
      <c r="Z59" s="213"/>
      <c r="AA59" s="213"/>
      <c r="AB59" s="213"/>
      <c r="AC59" s="213"/>
      <c r="AD59" s="213"/>
      <c r="AE59" s="213"/>
      <c r="AF59" s="213"/>
      <c r="AG59" s="213" t="s">
        <v>136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">
      <c r="A60" s="220"/>
      <c r="B60" s="221"/>
      <c r="C60" s="259" t="s">
        <v>197</v>
      </c>
      <c r="D60" s="251"/>
      <c r="E60" s="251"/>
      <c r="F60" s="251"/>
      <c r="G60" s="251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155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 x14ac:dyDescent="0.2">
      <c r="A61" s="220"/>
      <c r="B61" s="221"/>
      <c r="C61" s="261" t="s">
        <v>198</v>
      </c>
      <c r="D61" s="254"/>
      <c r="E61" s="254"/>
      <c r="F61" s="254"/>
      <c r="G61" s="254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155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 x14ac:dyDescent="0.2">
      <c r="A62" s="220"/>
      <c r="B62" s="221"/>
      <c r="C62" s="257" t="s">
        <v>199</v>
      </c>
      <c r="D62" s="224"/>
      <c r="E62" s="225">
        <v>3.41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138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7">
        <v>16</v>
      </c>
      <c r="B63" s="238" t="s">
        <v>200</v>
      </c>
      <c r="C63" s="256" t="s">
        <v>196</v>
      </c>
      <c r="D63" s="239" t="s">
        <v>131</v>
      </c>
      <c r="E63" s="240">
        <v>1.54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12</v>
      </c>
      <c r="M63" s="242">
        <f>G63*(1+L63/100)</f>
        <v>0</v>
      </c>
      <c r="N63" s="240">
        <v>0</v>
      </c>
      <c r="O63" s="240">
        <f>ROUND(E63*N63,2)</f>
        <v>0</v>
      </c>
      <c r="P63" s="240">
        <v>0</v>
      </c>
      <c r="Q63" s="240">
        <f>ROUND(E63*P63,2)</f>
        <v>0</v>
      </c>
      <c r="R63" s="242"/>
      <c r="S63" s="242" t="s">
        <v>132</v>
      </c>
      <c r="T63" s="243" t="s">
        <v>133</v>
      </c>
      <c r="U63" s="223">
        <v>0</v>
      </c>
      <c r="V63" s="223">
        <f>ROUND(E63*U63,2)</f>
        <v>0</v>
      </c>
      <c r="W63" s="223"/>
      <c r="X63" s="223" t="s">
        <v>134</v>
      </c>
      <c r="Y63" s="223" t="s">
        <v>135</v>
      </c>
      <c r="Z63" s="213"/>
      <c r="AA63" s="213"/>
      <c r="AB63" s="213"/>
      <c r="AC63" s="213"/>
      <c r="AD63" s="213"/>
      <c r="AE63" s="213"/>
      <c r="AF63" s="213"/>
      <c r="AG63" s="213" t="s">
        <v>136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59" t="s">
        <v>197</v>
      </c>
      <c r="D64" s="251"/>
      <c r="E64" s="251"/>
      <c r="F64" s="251"/>
      <c r="G64" s="251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155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3" x14ac:dyDescent="0.2">
      <c r="A65" s="220"/>
      <c r="B65" s="221"/>
      <c r="C65" s="261" t="s">
        <v>198</v>
      </c>
      <c r="D65" s="254"/>
      <c r="E65" s="254"/>
      <c r="F65" s="254"/>
      <c r="G65" s="254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155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2">
      <c r="A66" s="220"/>
      <c r="B66" s="221"/>
      <c r="C66" s="257" t="s">
        <v>137</v>
      </c>
      <c r="D66" s="224"/>
      <c r="E66" s="225">
        <v>1.54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138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7">
        <v>17</v>
      </c>
      <c r="B67" s="238" t="s">
        <v>201</v>
      </c>
      <c r="C67" s="256" t="s">
        <v>202</v>
      </c>
      <c r="D67" s="239" t="s">
        <v>131</v>
      </c>
      <c r="E67" s="240">
        <v>1.1000000000000001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12</v>
      </c>
      <c r="M67" s="242">
        <f>G67*(1+L67/100)</f>
        <v>0</v>
      </c>
      <c r="N67" s="240">
        <v>0</v>
      </c>
      <c r="O67" s="240">
        <f>ROUND(E67*N67,2)</f>
        <v>0</v>
      </c>
      <c r="P67" s="240">
        <v>0</v>
      </c>
      <c r="Q67" s="240">
        <f>ROUND(E67*P67,2)</f>
        <v>0</v>
      </c>
      <c r="R67" s="242"/>
      <c r="S67" s="242" t="s">
        <v>132</v>
      </c>
      <c r="T67" s="243" t="s">
        <v>133</v>
      </c>
      <c r="U67" s="223">
        <v>0</v>
      </c>
      <c r="V67" s="223">
        <f>ROUND(E67*U67,2)</f>
        <v>0</v>
      </c>
      <c r="W67" s="223"/>
      <c r="X67" s="223" t="s">
        <v>134</v>
      </c>
      <c r="Y67" s="223" t="s">
        <v>135</v>
      </c>
      <c r="Z67" s="213"/>
      <c r="AA67" s="213"/>
      <c r="AB67" s="213"/>
      <c r="AC67" s="213"/>
      <c r="AD67" s="213"/>
      <c r="AE67" s="213"/>
      <c r="AF67" s="213"/>
      <c r="AG67" s="213" t="s">
        <v>136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">
      <c r="A68" s="220"/>
      <c r="B68" s="221"/>
      <c r="C68" s="259" t="s">
        <v>197</v>
      </c>
      <c r="D68" s="251"/>
      <c r="E68" s="251"/>
      <c r="F68" s="251"/>
      <c r="G68" s="251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155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 x14ac:dyDescent="0.2">
      <c r="A69" s="220"/>
      <c r="B69" s="221"/>
      <c r="C69" s="261" t="s">
        <v>198</v>
      </c>
      <c r="D69" s="254"/>
      <c r="E69" s="254"/>
      <c r="F69" s="254"/>
      <c r="G69" s="254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155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57" t="s">
        <v>143</v>
      </c>
      <c r="D70" s="224"/>
      <c r="E70" s="225">
        <v>1.1000000000000001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138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x14ac:dyDescent="0.2">
      <c r="A71" s="230" t="s">
        <v>127</v>
      </c>
      <c r="B71" s="231" t="s">
        <v>69</v>
      </c>
      <c r="C71" s="255" t="s">
        <v>70</v>
      </c>
      <c r="D71" s="232"/>
      <c r="E71" s="233"/>
      <c r="F71" s="234"/>
      <c r="G71" s="234">
        <f>SUMIF(AG72:AG102,"&lt;&gt;NOR",G72:G102)</f>
        <v>0</v>
      </c>
      <c r="H71" s="234"/>
      <c r="I71" s="234">
        <f>SUM(I72:I102)</f>
        <v>0</v>
      </c>
      <c r="J71" s="234"/>
      <c r="K71" s="234">
        <f>SUM(K72:K102)</f>
        <v>0</v>
      </c>
      <c r="L71" s="234"/>
      <c r="M71" s="234">
        <f>SUM(M72:M102)</f>
        <v>0</v>
      </c>
      <c r="N71" s="233"/>
      <c r="O71" s="233">
        <f>SUM(O72:O102)</f>
        <v>0</v>
      </c>
      <c r="P71" s="233"/>
      <c r="Q71" s="233">
        <f>SUM(Q72:Q102)</f>
        <v>0</v>
      </c>
      <c r="R71" s="234"/>
      <c r="S71" s="234"/>
      <c r="T71" s="235"/>
      <c r="U71" s="229"/>
      <c r="V71" s="229">
        <f>SUM(V72:V102)</f>
        <v>2915.5499999999997</v>
      </c>
      <c r="W71" s="229"/>
      <c r="X71" s="229"/>
      <c r="Y71" s="229"/>
      <c r="AG71" t="s">
        <v>128</v>
      </c>
    </row>
    <row r="72" spans="1:60" outlineLevel="1" x14ac:dyDescent="0.2">
      <c r="A72" s="237">
        <v>18</v>
      </c>
      <c r="B72" s="238" t="s">
        <v>203</v>
      </c>
      <c r="C72" s="256" t="s">
        <v>204</v>
      </c>
      <c r="D72" s="239" t="s">
        <v>131</v>
      </c>
      <c r="E72" s="240">
        <v>1123.45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12</v>
      </c>
      <c r="M72" s="242">
        <f>G72*(1+L72/100)</f>
        <v>0</v>
      </c>
      <c r="N72" s="240">
        <v>0</v>
      </c>
      <c r="O72" s="240">
        <f>ROUND(E72*N72,2)</f>
        <v>0</v>
      </c>
      <c r="P72" s="240">
        <v>0</v>
      </c>
      <c r="Q72" s="240">
        <f>ROUND(E72*P72,2)</f>
        <v>0</v>
      </c>
      <c r="R72" s="242"/>
      <c r="S72" s="242" t="s">
        <v>132</v>
      </c>
      <c r="T72" s="243" t="s">
        <v>133</v>
      </c>
      <c r="U72" s="223">
        <v>2.19</v>
      </c>
      <c r="V72" s="223">
        <f>ROUND(E72*U72,2)</f>
        <v>2460.36</v>
      </c>
      <c r="W72" s="223"/>
      <c r="X72" s="223" t="s">
        <v>134</v>
      </c>
      <c r="Y72" s="223" t="s">
        <v>135</v>
      </c>
      <c r="Z72" s="213"/>
      <c r="AA72" s="213"/>
      <c r="AB72" s="213"/>
      <c r="AC72" s="213"/>
      <c r="AD72" s="213"/>
      <c r="AE72" s="213"/>
      <c r="AF72" s="213"/>
      <c r="AG72" s="213" t="s">
        <v>136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 x14ac:dyDescent="0.2">
      <c r="A73" s="220"/>
      <c r="B73" s="221"/>
      <c r="C73" s="259" t="s">
        <v>205</v>
      </c>
      <c r="D73" s="251"/>
      <c r="E73" s="251"/>
      <c r="F73" s="251"/>
      <c r="G73" s="251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155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 x14ac:dyDescent="0.2">
      <c r="A74" s="220"/>
      <c r="B74" s="221"/>
      <c r="C74" s="257" t="s">
        <v>179</v>
      </c>
      <c r="D74" s="224"/>
      <c r="E74" s="225">
        <v>280.89999999999998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138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3" x14ac:dyDescent="0.2">
      <c r="A75" s="220"/>
      <c r="B75" s="221"/>
      <c r="C75" s="257" t="s">
        <v>180</v>
      </c>
      <c r="D75" s="224"/>
      <c r="E75" s="225">
        <v>821.1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138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3" x14ac:dyDescent="0.2">
      <c r="A76" s="220"/>
      <c r="B76" s="221"/>
      <c r="C76" s="257" t="s">
        <v>206</v>
      </c>
      <c r="D76" s="224"/>
      <c r="E76" s="225">
        <v>21.45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138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7">
        <v>19</v>
      </c>
      <c r="B77" s="238" t="s">
        <v>207</v>
      </c>
      <c r="C77" s="256" t="s">
        <v>208</v>
      </c>
      <c r="D77" s="239" t="s">
        <v>131</v>
      </c>
      <c r="E77" s="240">
        <v>1123.45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12</v>
      </c>
      <c r="M77" s="242">
        <f>G77*(1+L77/100)</f>
        <v>0</v>
      </c>
      <c r="N77" s="240">
        <v>0</v>
      </c>
      <c r="O77" s="240">
        <f>ROUND(E77*N77,2)</f>
        <v>0</v>
      </c>
      <c r="P77" s="240">
        <v>0</v>
      </c>
      <c r="Q77" s="240">
        <f>ROUND(E77*P77,2)</f>
        <v>0</v>
      </c>
      <c r="R77" s="242"/>
      <c r="S77" s="242" t="s">
        <v>132</v>
      </c>
      <c r="T77" s="243" t="s">
        <v>133</v>
      </c>
      <c r="U77" s="223">
        <v>0</v>
      </c>
      <c r="V77" s="223">
        <f>ROUND(E77*U77,2)</f>
        <v>0</v>
      </c>
      <c r="W77" s="223"/>
      <c r="X77" s="223" t="s">
        <v>134</v>
      </c>
      <c r="Y77" s="223" t="s">
        <v>135</v>
      </c>
      <c r="Z77" s="213"/>
      <c r="AA77" s="213"/>
      <c r="AB77" s="213"/>
      <c r="AC77" s="213"/>
      <c r="AD77" s="213"/>
      <c r="AE77" s="213"/>
      <c r="AF77" s="213"/>
      <c r="AG77" s="213" t="s">
        <v>136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 x14ac:dyDescent="0.2">
      <c r="A78" s="220"/>
      <c r="B78" s="221"/>
      <c r="C78" s="259" t="s">
        <v>209</v>
      </c>
      <c r="D78" s="251"/>
      <c r="E78" s="251"/>
      <c r="F78" s="251"/>
      <c r="G78" s="251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155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2">
      <c r="A79" s="220"/>
      <c r="B79" s="221"/>
      <c r="C79" s="257" t="s">
        <v>179</v>
      </c>
      <c r="D79" s="224"/>
      <c r="E79" s="225">
        <v>280.89999999999998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138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3" x14ac:dyDescent="0.2">
      <c r="A80" s="220"/>
      <c r="B80" s="221"/>
      <c r="C80" s="257" t="s">
        <v>180</v>
      </c>
      <c r="D80" s="224"/>
      <c r="E80" s="225">
        <v>821.1</v>
      </c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138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3" x14ac:dyDescent="0.2">
      <c r="A81" s="220"/>
      <c r="B81" s="221"/>
      <c r="C81" s="257" t="s">
        <v>206</v>
      </c>
      <c r="D81" s="224"/>
      <c r="E81" s="225">
        <v>21.45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138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7">
        <v>20</v>
      </c>
      <c r="B82" s="238" t="s">
        <v>210</v>
      </c>
      <c r="C82" s="256" t="s">
        <v>211</v>
      </c>
      <c r="D82" s="239" t="s">
        <v>153</v>
      </c>
      <c r="E82" s="240">
        <v>157.28299999999999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12</v>
      </c>
      <c r="M82" s="242">
        <f>G82*(1+L82/100)</f>
        <v>0</v>
      </c>
      <c r="N82" s="240">
        <v>0</v>
      </c>
      <c r="O82" s="240">
        <f>ROUND(E82*N82,2)</f>
        <v>0</v>
      </c>
      <c r="P82" s="240">
        <v>0</v>
      </c>
      <c r="Q82" s="240">
        <f>ROUND(E82*P82,2)</f>
        <v>0</v>
      </c>
      <c r="R82" s="242"/>
      <c r="S82" s="242" t="s">
        <v>132</v>
      </c>
      <c r="T82" s="243" t="s">
        <v>133</v>
      </c>
      <c r="U82" s="223">
        <v>2.19</v>
      </c>
      <c r="V82" s="223">
        <f>ROUND(E82*U82,2)</f>
        <v>344.45</v>
      </c>
      <c r="W82" s="223"/>
      <c r="X82" s="223" t="s">
        <v>134</v>
      </c>
      <c r="Y82" s="223" t="s">
        <v>135</v>
      </c>
      <c r="Z82" s="213"/>
      <c r="AA82" s="213"/>
      <c r="AB82" s="213"/>
      <c r="AC82" s="213"/>
      <c r="AD82" s="213"/>
      <c r="AE82" s="213"/>
      <c r="AF82" s="213"/>
      <c r="AG82" s="213" t="s">
        <v>136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2">
      <c r="A83" s="220"/>
      <c r="B83" s="221"/>
      <c r="C83" s="259" t="s">
        <v>212</v>
      </c>
      <c r="D83" s="251"/>
      <c r="E83" s="251"/>
      <c r="F83" s="251"/>
      <c r="G83" s="251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155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3" x14ac:dyDescent="0.2">
      <c r="A84" s="220"/>
      <c r="B84" s="221"/>
      <c r="C84" s="261" t="s">
        <v>198</v>
      </c>
      <c r="D84" s="254"/>
      <c r="E84" s="254"/>
      <c r="F84" s="254"/>
      <c r="G84" s="254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155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57" t="s">
        <v>213</v>
      </c>
      <c r="D85" s="224"/>
      <c r="E85" s="225">
        <v>39.326000000000001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138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3" x14ac:dyDescent="0.2">
      <c r="A86" s="220"/>
      <c r="B86" s="221"/>
      <c r="C86" s="257" t="s">
        <v>214</v>
      </c>
      <c r="D86" s="224"/>
      <c r="E86" s="225">
        <v>114.95399999999999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138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3" x14ac:dyDescent="0.2">
      <c r="A87" s="220"/>
      <c r="B87" s="221"/>
      <c r="C87" s="257" t="s">
        <v>215</v>
      </c>
      <c r="D87" s="224"/>
      <c r="E87" s="225">
        <v>3.0030000000000001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138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37">
        <v>21</v>
      </c>
      <c r="B88" s="238" t="s">
        <v>216</v>
      </c>
      <c r="C88" s="256" t="s">
        <v>217</v>
      </c>
      <c r="D88" s="239" t="s">
        <v>153</v>
      </c>
      <c r="E88" s="240">
        <v>50.567999999999998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12</v>
      </c>
      <c r="M88" s="242">
        <f>G88*(1+L88/100)</f>
        <v>0</v>
      </c>
      <c r="N88" s="240">
        <v>0</v>
      </c>
      <c r="O88" s="240">
        <f>ROUND(E88*N88,2)</f>
        <v>0</v>
      </c>
      <c r="P88" s="240">
        <v>0</v>
      </c>
      <c r="Q88" s="240">
        <f>ROUND(E88*P88,2)</f>
        <v>0</v>
      </c>
      <c r="R88" s="242"/>
      <c r="S88" s="242" t="s">
        <v>132</v>
      </c>
      <c r="T88" s="243" t="s">
        <v>133</v>
      </c>
      <c r="U88" s="223">
        <v>2.19</v>
      </c>
      <c r="V88" s="223">
        <f>ROUND(E88*U88,2)</f>
        <v>110.74</v>
      </c>
      <c r="W88" s="223"/>
      <c r="X88" s="223" t="s">
        <v>134</v>
      </c>
      <c r="Y88" s="223" t="s">
        <v>135</v>
      </c>
      <c r="Z88" s="213"/>
      <c r="AA88" s="213"/>
      <c r="AB88" s="213"/>
      <c r="AC88" s="213"/>
      <c r="AD88" s="213"/>
      <c r="AE88" s="213"/>
      <c r="AF88" s="213"/>
      <c r="AG88" s="213" t="s">
        <v>136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2">
      <c r="A89" s="220"/>
      <c r="B89" s="221"/>
      <c r="C89" s="259" t="s">
        <v>212</v>
      </c>
      <c r="D89" s="251"/>
      <c r="E89" s="251"/>
      <c r="F89" s="251"/>
      <c r="G89" s="251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155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57" t="s">
        <v>218</v>
      </c>
      <c r="D90" s="224"/>
      <c r="E90" s="225">
        <v>15.582000000000001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138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 x14ac:dyDescent="0.2">
      <c r="A91" s="220"/>
      <c r="B91" s="221"/>
      <c r="C91" s="257" t="s">
        <v>219</v>
      </c>
      <c r="D91" s="224"/>
      <c r="E91" s="225">
        <v>34.985999999999997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138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37">
        <v>22</v>
      </c>
      <c r="B92" s="238" t="s">
        <v>220</v>
      </c>
      <c r="C92" s="256" t="s">
        <v>221</v>
      </c>
      <c r="D92" s="239" t="s">
        <v>131</v>
      </c>
      <c r="E92" s="240">
        <v>3.41</v>
      </c>
      <c r="F92" s="241"/>
      <c r="G92" s="242">
        <f>ROUND(E92*F92,2)</f>
        <v>0</v>
      </c>
      <c r="H92" s="241"/>
      <c r="I92" s="242">
        <f>ROUND(E92*H92,2)</f>
        <v>0</v>
      </c>
      <c r="J92" s="241"/>
      <c r="K92" s="242">
        <f>ROUND(E92*J92,2)</f>
        <v>0</v>
      </c>
      <c r="L92" s="242">
        <v>12</v>
      </c>
      <c r="M92" s="242">
        <f>G92*(1+L92/100)</f>
        <v>0</v>
      </c>
      <c r="N92" s="240">
        <v>0</v>
      </c>
      <c r="O92" s="240">
        <f>ROUND(E92*N92,2)</f>
        <v>0</v>
      </c>
      <c r="P92" s="240">
        <v>0</v>
      </c>
      <c r="Q92" s="240">
        <f>ROUND(E92*P92,2)</f>
        <v>0</v>
      </c>
      <c r="R92" s="242"/>
      <c r="S92" s="242" t="s">
        <v>132</v>
      </c>
      <c r="T92" s="243" t="s">
        <v>133</v>
      </c>
      <c r="U92" s="223">
        <v>0</v>
      </c>
      <c r="V92" s="223">
        <f>ROUND(E92*U92,2)</f>
        <v>0</v>
      </c>
      <c r="W92" s="223"/>
      <c r="X92" s="223" t="s">
        <v>134</v>
      </c>
      <c r="Y92" s="223" t="s">
        <v>135</v>
      </c>
      <c r="Z92" s="213"/>
      <c r="AA92" s="213"/>
      <c r="AB92" s="213"/>
      <c r="AC92" s="213"/>
      <c r="AD92" s="213"/>
      <c r="AE92" s="213"/>
      <c r="AF92" s="213"/>
      <c r="AG92" s="213" t="s">
        <v>136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 x14ac:dyDescent="0.2">
      <c r="A93" s="220"/>
      <c r="B93" s="221"/>
      <c r="C93" s="257" t="s">
        <v>199</v>
      </c>
      <c r="D93" s="224"/>
      <c r="E93" s="225">
        <v>3.41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138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37">
        <v>23</v>
      </c>
      <c r="B94" s="238" t="s">
        <v>222</v>
      </c>
      <c r="C94" s="256" t="s">
        <v>223</v>
      </c>
      <c r="D94" s="239" t="s">
        <v>131</v>
      </c>
      <c r="E94" s="240">
        <v>3.41</v>
      </c>
      <c r="F94" s="241"/>
      <c r="G94" s="242">
        <f>ROUND(E94*F94,2)</f>
        <v>0</v>
      </c>
      <c r="H94" s="241"/>
      <c r="I94" s="242">
        <f>ROUND(E94*H94,2)</f>
        <v>0</v>
      </c>
      <c r="J94" s="241"/>
      <c r="K94" s="242">
        <f>ROUND(E94*J94,2)</f>
        <v>0</v>
      </c>
      <c r="L94" s="242">
        <v>12</v>
      </c>
      <c r="M94" s="242">
        <f>G94*(1+L94/100)</f>
        <v>0</v>
      </c>
      <c r="N94" s="240">
        <v>0</v>
      </c>
      <c r="O94" s="240">
        <f>ROUND(E94*N94,2)</f>
        <v>0</v>
      </c>
      <c r="P94" s="240">
        <v>0</v>
      </c>
      <c r="Q94" s="240">
        <f>ROUND(E94*P94,2)</f>
        <v>0</v>
      </c>
      <c r="R94" s="242"/>
      <c r="S94" s="242" t="s">
        <v>132</v>
      </c>
      <c r="T94" s="243" t="s">
        <v>133</v>
      </c>
      <c r="U94" s="223">
        <v>0</v>
      </c>
      <c r="V94" s="223">
        <f>ROUND(E94*U94,2)</f>
        <v>0</v>
      </c>
      <c r="W94" s="223"/>
      <c r="X94" s="223" t="s">
        <v>134</v>
      </c>
      <c r="Y94" s="223" t="s">
        <v>135</v>
      </c>
      <c r="Z94" s="213"/>
      <c r="AA94" s="213"/>
      <c r="AB94" s="213"/>
      <c r="AC94" s="213"/>
      <c r="AD94" s="213"/>
      <c r="AE94" s="213"/>
      <c r="AF94" s="213"/>
      <c r="AG94" s="213" t="s">
        <v>136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9" t="s">
        <v>198</v>
      </c>
      <c r="D95" s="251"/>
      <c r="E95" s="251"/>
      <c r="F95" s="251"/>
      <c r="G95" s="251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155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">
      <c r="A96" s="220"/>
      <c r="B96" s="221"/>
      <c r="C96" s="257" t="s">
        <v>199</v>
      </c>
      <c r="D96" s="224"/>
      <c r="E96" s="225">
        <v>3.41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138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7">
        <v>24</v>
      </c>
      <c r="B97" s="238" t="s">
        <v>224</v>
      </c>
      <c r="C97" s="256" t="s">
        <v>223</v>
      </c>
      <c r="D97" s="239" t="s">
        <v>131</v>
      </c>
      <c r="E97" s="240">
        <v>1.1000000000000001</v>
      </c>
      <c r="F97" s="241"/>
      <c r="G97" s="242">
        <f>ROUND(E97*F97,2)</f>
        <v>0</v>
      </c>
      <c r="H97" s="241"/>
      <c r="I97" s="242">
        <f>ROUND(E97*H97,2)</f>
        <v>0</v>
      </c>
      <c r="J97" s="241"/>
      <c r="K97" s="242">
        <f>ROUND(E97*J97,2)</f>
        <v>0</v>
      </c>
      <c r="L97" s="242">
        <v>12</v>
      </c>
      <c r="M97" s="242">
        <f>G97*(1+L97/100)</f>
        <v>0</v>
      </c>
      <c r="N97" s="240">
        <v>0</v>
      </c>
      <c r="O97" s="240">
        <f>ROUND(E97*N97,2)</f>
        <v>0</v>
      </c>
      <c r="P97" s="240">
        <v>0</v>
      </c>
      <c r="Q97" s="240">
        <f>ROUND(E97*P97,2)</f>
        <v>0</v>
      </c>
      <c r="R97" s="242"/>
      <c r="S97" s="242" t="s">
        <v>132</v>
      </c>
      <c r="T97" s="243" t="s">
        <v>133</v>
      </c>
      <c r="U97" s="223">
        <v>0</v>
      </c>
      <c r="V97" s="223">
        <f>ROUND(E97*U97,2)</f>
        <v>0</v>
      </c>
      <c r="W97" s="223"/>
      <c r="X97" s="223" t="s">
        <v>134</v>
      </c>
      <c r="Y97" s="223" t="s">
        <v>135</v>
      </c>
      <c r="Z97" s="213"/>
      <c r="AA97" s="213"/>
      <c r="AB97" s="213"/>
      <c r="AC97" s="213"/>
      <c r="AD97" s="213"/>
      <c r="AE97" s="213"/>
      <c r="AF97" s="213"/>
      <c r="AG97" s="213" t="s">
        <v>136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59" t="s">
        <v>198</v>
      </c>
      <c r="D98" s="251"/>
      <c r="E98" s="251"/>
      <c r="F98" s="251"/>
      <c r="G98" s="251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155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2" x14ac:dyDescent="0.2">
      <c r="A99" s="220"/>
      <c r="B99" s="221"/>
      <c r="C99" s="257" t="s">
        <v>143</v>
      </c>
      <c r="D99" s="224"/>
      <c r="E99" s="225">
        <v>1.1000000000000001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138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37">
        <v>25</v>
      </c>
      <c r="B100" s="238" t="s">
        <v>225</v>
      </c>
      <c r="C100" s="256" t="s">
        <v>223</v>
      </c>
      <c r="D100" s="239" t="s">
        <v>131</v>
      </c>
      <c r="E100" s="240">
        <v>1.54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12</v>
      </c>
      <c r="M100" s="242">
        <f>G100*(1+L100/100)</f>
        <v>0</v>
      </c>
      <c r="N100" s="240">
        <v>0</v>
      </c>
      <c r="O100" s="240">
        <f>ROUND(E100*N100,2)</f>
        <v>0</v>
      </c>
      <c r="P100" s="240">
        <v>0</v>
      </c>
      <c r="Q100" s="240">
        <f>ROUND(E100*P100,2)</f>
        <v>0</v>
      </c>
      <c r="R100" s="242"/>
      <c r="S100" s="242" t="s">
        <v>132</v>
      </c>
      <c r="T100" s="243" t="s">
        <v>133</v>
      </c>
      <c r="U100" s="223">
        <v>0</v>
      </c>
      <c r="V100" s="223">
        <f>ROUND(E100*U100,2)</f>
        <v>0</v>
      </c>
      <c r="W100" s="223"/>
      <c r="X100" s="223" t="s">
        <v>134</v>
      </c>
      <c r="Y100" s="223" t="s">
        <v>135</v>
      </c>
      <c r="Z100" s="213"/>
      <c r="AA100" s="213"/>
      <c r="AB100" s="213"/>
      <c r="AC100" s="213"/>
      <c r="AD100" s="213"/>
      <c r="AE100" s="213"/>
      <c r="AF100" s="213"/>
      <c r="AG100" s="213" t="s">
        <v>136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">
      <c r="A101" s="220"/>
      <c r="B101" s="221"/>
      <c r="C101" s="259" t="s">
        <v>198</v>
      </c>
      <c r="D101" s="251"/>
      <c r="E101" s="251"/>
      <c r="F101" s="251"/>
      <c r="G101" s="251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155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57" t="s">
        <v>137</v>
      </c>
      <c r="D102" s="224"/>
      <c r="E102" s="225">
        <v>1.54</v>
      </c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138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x14ac:dyDescent="0.2">
      <c r="A103" s="230" t="s">
        <v>127</v>
      </c>
      <c r="B103" s="231" t="s">
        <v>71</v>
      </c>
      <c r="C103" s="255" t="s">
        <v>72</v>
      </c>
      <c r="D103" s="232"/>
      <c r="E103" s="233"/>
      <c r="F103" s="234"/>
      <c r="G103" s="234">
        <f>SUMIF(AG104:AG111,"&lt;&gt;NOR",G104:G111)</f>
        <v>0</v>
      </c>
      <c r="H103" s="234"/>
      <c r="I103" s="234">
        <f>SUM(I104:I111)</f>
        <v>0</v>
      </c>
      <c r="J103" s="234"/>
      <c r="K103" s="234">
        <f>SUM(K104:K111)</f>
        <v>0</v>
      </c>
      <c r="L103" s="234"/>
      <c r="M103" s="234">
        <f>SUM(M104:M111)</f>
        <v>0</v>
      </c>
      <c r="N103" s="233"/>
      <c r="O103" s="233">
        <f>SUM(O104:O111)</f>
        <v>1.9000000000000001</v>
      </c>
      <c r="P103" s="233"/>
      <c r="Q103" s="233">
        <f>SUM(Q104:Q111)</f>
        <v>0</v>
      </c>
      <c r="R103" s="234"/>
      <c r="S103" s="234"/>
      <c r="T103" s="235"/>
      <c r="U103" s="229"/>
      <c r="V103" s="229">
        <f>SUM(V104:V111)</f>
        <v>128.59</v>
      </c>
      <c r="W103" s="229"/>
      <c r="X103" s="229"/>
      <c r="Y103" s="229"/>
      <c r="AG103" t="s">
        <v>128</v>
      </c>
    </row>
    <row r="104" spans="1:60" outlineLevel="1" x14ac:dyDescent="0.2">
      <c r="A104" s="237">
        <v>26</v>
      </c>
      <c r="B104" s="238" t="s">
        <v>226</v>
      </c>
      <c r="C104" s="256" t="s">
        <v>227</v>
      </c>
      <c r="D104" s="239" t="s">
        <v>131</v>
      </c>
      <c r="E104" s="240">
        <v>361.2</v>
      </c>
      <c r="F104" s="241"/>
      <c r="G104" s="242">
        <f>ROUND(E104*F104,2)</f>
        <v>0</v>
      </c>
      <c r="H104" s="241"/>
      <c r="I104" s="242">
        <f>ROUND(E104*H104,2)</f>
        <v>0</v>
      </c>
      <c r="J104" s="241"/>
      <c r="K104" s="242">
        <f>ROUND(E104*J104,2)</f>
        <v>0</v>
      </c>
      <c r="L104" s="242">
        <v>12</v>
      </c>
      <c r="M104" s="242">
        <f>G104*(1+L104/100)</f>
        <v>0</v>
      </c>
      <c r="N104" s="240">
        <v>2.2200000000000002E-3</v>
      </c>
      <c r="O104" s="240">
        <f>ROUND(E104*N104,2)</f>
        <v>0.8</v>
      </c>
      <c r="P104" s="240">
        <v>0</v>
      </c>
      <c r="Q104" s="240">
        <f>ROUND(E104*P104,2)</f>
        <v>0</v>
      </c>
      <c r="R104" s="242" t="s">
        <v>177</v>
      </c>
      <c r="S104" s="242" t="s">
        <v>166</v>
      </c>
      <c r="T104" s="243" t="s">
        <v>228</v>
      </c>
      <c r="U104" s="223">
        <v>0.35599999999999998</v>
      </c>
      <c r="V104" s="223">
        <f>ROUND(E104*U104,2)</f>
        <v>128.59</v>
      </c>
      <c r="W104" s="223"/>
      <c r="X104" s="223" t="s">
        <v>134</v>
      </c>
      <c r="Y104" s="223" t="s">
        <v>135</v>
      </c>
      <c r="Z104" s="213"/>
      <c r="AA104" s="213"/>
      <c r="AB104" s="213"/>
      <c r="AC104" s="213"/>
      <c r="AD104" s="213"/>
      <c r="AE104" s="213"/>
      <c r="AF104" s="213"/>
      <c r="AG104" s="213" t="s">
        <v>136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2.5" outlineLevel="2" x14ac:dyDescent="0.2">
      <c r="A105" s="220"/>
      <c r="B105" s="221"/>
      <c r="C105" s="260" t="s">
        <v>229</v>
      </c>
      <c r="D105" s="253"/>
      <c r="E105" s="253"/>
      <c r="F105" s="253"/>
      <c r="G105" s="25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169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52" t="str">
        <f>C105</f>
        <v>a poloplastických hmot na montážní pěnu, zapravení omítky pod parapetem, těsnění spáry mezi parapetem a rámem okna, dodávka silikonu.</v>
      </c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">
      <c r="A106" s="220"/>
      <c r="B106" s="221"/>
      <c r="C106" s="257" t="s">
        <v>230</v>
      </c>
      <c r="D106" s="224"/>
      <c r="E106" s="225">
        <v>111.3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138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3" x14ac:dyDescent="0.2">
      <c r="A107" s="220"/>
      <c r="B107" s="221"/>
      <c r="C107" s="257" t="s">
        <v>231</v>
      </c>
      <c r="D107" s="224"/>
      <c r="E107" s="225">
        <v>142.80000000000001</v>
      </c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138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3" x14ac:dyDescent="0.2">
      <c r="A108" s="220"/>
      <c r="B108" s="221"/>
      <c r="C108" s="257" t="s">
        <v>232</v>
      </c>
      <c r="D108" s="224"/>
      <c r="E108" s="225">
        <v>107.1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138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2.5" outlineLevel="1" x14ac:dyDescent="0.2">
      <c r="A109" s="237">
        <v>27</v>
      </c>
      <c r="B109" s="238" t="s">
        <v>233</v>
      </c>
      <c r="C109" s="256" t="s">
        <v>234</v>
      </c>
      <c r="D109" s="239" t="s">
        <v>131</v>
      </c>
      <c r="E109" s="240">
        <v>451.5</v>
      </c>
      <c r="F109" s="241"/>
      <c r="G109" s="242">
        <f>ROUND(E109*F109,2)</f>
        <v>0</v>
      </c>
      <c r="H109" s="241"/>
      <c r="I109" s="242">
        <f>ROUND(E109*H109,2)</f>
        <v>0</v>
      </c>
      <c r="J109" s="241"/>
      <c r="K109" s="242">
        <f>ROUND(E109*J109,2)</f>
        <v>0</v>
      </c>
      <c r="L109" s="242">
        <v>12</v>
      </c>
      <c r="M109" s="242">
        <f>G109*(1+L109/100)</f>
        <v>0</v>
      </c>
      <c r="N109" s="240">
        <v>2.4299999999999999E-3</v>
      </c>
      <c r="O109" s="240">
        <f>ROUND(E109*N109,2)</f>
        <v>1.1000000000000001</v>
      </c>
      <c r="P109" s="240">
        <v>0</v>
      </c>
      <c r="Q109" s="240">
        <f>ROUND(E109*P109,2)</f>
        <v>0</v>
      </c>
      <c r="R109" s="242" t="s">
        <v>189</v>
      </c>
      <c r="S109" s="242" t="s">
        <v>166</v>
      </c>
      <c r="T109" s="243" t="s">
        <v>167</v>
      </c>
      <c r="U109" s="223">
        <v>0</v>
      </c>
      <c r="V109" s="223">
        <f>ROUND(E109*U109,2)</f>
        <v>0</v>
      </c>
      <c r="W109" s="223"/>
      <c r="X109" s="223" t="s">
        <v>190</v>
      </c>
      <c r="Y109" s="223" t="s">
        <v>135</v>
      </c>
      <c r="Z109" s="213"/>
      <c r="AA109" s="213"/>
      <c r="AB109" s="213"/>
      <c r="AC109" s="213"/>
      <c r="AD109" s="213"/>
      <c r="AE109" s="213"/>
      <c r="AF109" s="213"/>
      <c r="AG109" s="213" t="s">
        <v>191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57" t="s">
        <v>235</v>
      </c>
      <c r="D110" s="224"/>
      <c r="E110" s="225">
        <v>451.5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138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44">
        <v>28</v>
      </c>
      <c r="B111" s="245" t="s">
        <v>236</v>
      </c>
      <c r="C111" s="258" t="s">
        <v>237</v>
      </c>
      <c r="D111" s="246" t="s">
        <v>238</v>
      </c>
      <c r="E111" s="247">
        <v>172</v>
      </c>
      <c r="F111" s="248"/>
      <c r="G111" s="249">
        <f>ROUND(E111*F111,2)</f>
        <v>0</v>
      </c>
      <c r="H111" s="248"/>
      <c r="I111" s="249">
        <f>ROUND(E111*H111,2)</f>
        <v>0</v>
      </c>
      <c r="J111" s="248"/>
      <c r="K111" s="249">
        <f>ROUND(E111*J111,2)</f>
        <v>0</v>
      </c>
      <c r="L111" s="249">
        <v>12</v>
      </c>
      <c r="M111" s="249">
        <f>G111*(1+L111/100)</f>
        <v>0</v>
      </c>
      <c r="N111" s="247">
        <v>2.0000000000000002E-5</v>
      </c>
      <c r="O111" s="247">
        <f>ROUND(E111*N111,2)</f>
        <v>0</v>
      </c>
      <c r="P111" s="247">
        <v>0</v>
      </c>
      <c r="Q111" s="247">
        <f>ROUND(E111*P111,2)</f>
        <v>0</v>
      </c>
      <c r="R111" s="249" t="s">
        <v>189</v>
      </c>
      <c r="S111" s="249" t="s">
        <v>166</v>
      </c>
      <c r="T111" s="250" t="s">
        <v>167</v>
      </c>
      <c r="U111" s="223">
        <v>0</v>
      </c>
      <c r="V111" s="223">
        <f>ROUND(E111*U111,2)</f>
        <v>0</v>
      </c>
      <c r="W111" s="223"/>
      <c r="X111" s="223" t="s">
        <v>190</v>
      </c>
      <c r="Y111" s="223" t="s">
        <v>135</v>
      </c>
      <c r="Z111" s="213"/>
      <c r="AA111" s="213"/>
      <c r="AB111" s="213"/>
      <c r="AC111" s="213"/>
      <c r="AD111" s="213"/>
      <c r="AE111" s="213"/>
      <c r="AF111" s="213"/>
      <c r="AG111" s="213" t="s">
        <v>191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x14ac:dyDescent="0.2">
      <c r="A112" s="230" t="s">
        <v>127</v>
      </c>
      <c r="B112" s="231" t="s">
        <v>73</v>
      </c>
      <c r="C112" s="255" t="s">
        <v>74</v>
      </c>
      <c r="D112" s="232"/>
      <c r="E112" s="233"/>
      <c r="F112" s="234"/>
      <c r="G112" s="234">
        <f>SUMIF(AG113:AG121,"&lt;&gt;NOR",G113:G121)</f>
        <v>0</v>
      </c>
      <c r="H112" s="234"/>
      <c r="I112" s="234">
        <f>SUM(I113:I121)</f>
        <v>0</v>
      </c>
      <c r="J112" s="234"/>
      <c r="K112" s="234">
        <f>SUM(K113:K121)</f>
        <v>0</v>
      </c>
      <c r="L112" s="234"/>
      <c r="M112" s="234">
        <f>SUM(M113:M121)</f>
        <v>0</v>
      </c>
      <c r="N112" s="233"/>
      <c r="O112" s="233">
        <f>SUM(O113:O121)</f>
        <v>0</v>
      </c>
      <c r="P112" s="233"/>
      <c r="Q112" s="233">
        <f>SUM(Q113:Q121)</f>
        <v>0</v>
      </c>
      <c r="R112" s="234"/>
      <c r="S112" s="234"/>
      <c r="T112" s="235"/>
      <c r="U112" s="229"/>
      <c r="V112" s="229">
        <f>SUM(V113:V121)</f>
        <v>0.29000000000000004</v>
      </c>
      <c r="W112" s="229"/>
      <c r="X112" s="229"/>
      <c r="Y112" s="229"/>
      <c r="AG112" t="s">
        <v>128</v>
      </c>
    </row>
    <row r="113" spans="1:60" outlineLevel="1" x14ac:dyDescent="0.2">
      <c r="A113" s="237">
        <v>29</v>
      </c>
      <c r="B113" s="238" t="s">
        <v>239</v>
      </c>
      <c r="C113" s="256" t="s">
        <v>240</v>
      </c>
      <c r="D113" s="239" t="s">
        <v>241</v>
      </c>
      <c r="E113" s="240">
        <v>1.54</v>
      </c>
      <c r="F113" s="241"/>
      <c r="G113" s="242">
        <f>ROUND(E113*F113,2)</f>
        <v>0</v>
      </c>
      <c r="H113" s="241"/>
      <c r="I113" s="242">
        <f>ROUND(E113*H113,2)</f>
        <v>0</v>
      </c>
      <c r="J113" s="241"/>
      <c r="K113" s="242">
        <f>ROUND(E113*J113,2)</f>
        <v>0</v>
      </c>
      <c r="L113" s="242">
        <v>12</v>
      </c>
      <c r="M113" s="242">
        <f>G113*(1+L113/100)</f>
        <v>0</v>
      </c>
      <c r="N113" s="240">
        <v>0</v>
      </c>
      <c r="O113" s="240">
        <f>ROUND(E113*N113,2)</f>
        <v>0</v>
      </c>
      <c r="P113" s="240">
        <v>1.8E-3</v>
      </c>
      <c r="Q113" s="240">
        <f>ROUND(E113*P113,2)</f>
        <v>0</v>
      </c>
      <c r="R113" s="242"/>
      <c r="S113" s="242" t="s">
        <v>132</v>
      </c>
      <c r="T113" s="243" t="s">
        <v>133</v>
      </c>
      <c r="U113" s="223">
        <v>0.11</v>
      </c>
      <c r="V113" s="223">
        <f>ROUND(E113*U113,2)</f>
        <v>0.17</v>
      </c>
      <c r="W113" s="223"/>
      <c r="X113" s="223" t="s">
        <v>134</v>
      </c>
      <c r="Y113" s="223" t="s">
        <v>135</v>
      </c>
      <c r="Z113" s="213"/>
      <c r="AA113" s="213"/>
      <c r="AB113" s="213"/>
      <c r="AC113" s="213"/>
      <c r="AD113" s="213"/>
      <c r="AE113" s="213"/>
      <c r="AF113" s="213"/>
      <c r="AG113" s="213" t="s">
        <v>136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2" x14ac:dyDescent="0.2">
      <c r="A114" s="220"/>
      <c r="B114" s="221"/>
      <c r="C114" s="259" t="s">
        <v>198</v>
      </c>
      <c r="D114" s="251"/>
      <c r="E114" s="251"/>
      <c r="F114" s="251"/>
      <c r="G114" s="251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3"/>
      <c r="AA114" s="213"/>
      <c r="AB114" s="213"/>
      <c r="AC114" s="213"/>
      <c r="AD114" s="213"/>
      <c r="AE114" s="213"/>
      <c r="AF114" s="213"/>
      <c r="AG114" s="213" t="s">
        <v>155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57" t="s">
        <v>137</v>
      </c>
      <c r="D115" s="224"/>
      <c r="E115" s="225">
        <v>1.54</v>
      </c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138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7">
        <v>30</v>
      </c>
      <c r="B116" s="238" t="s">
        <v>242</v>
      </c>
      <c r="C116" s="256" t="s">
        <v>243</v>
      </c>
      <c r="D116" s="239" t="s">
        <v>131</v>
      </c>
      <c r="E116" s="240">
        <v>3.41</v>
      </c>
      <c r="F116" s="241"/>
      <c r="G116" s="242">
        <f>ROUND(E116*F116,2)</f>
        <v>0</v>
      </c>
      <c r="H116" s="241"/>
      <c r="I116" s="242">
        <f>ROUND(E116*H116,2)</f>
        <v>0</v>
      </c>
      <c r="J116" s="241"/>
      <c r="K116" s="242">
        <f>ROUND(E116*J116,2)</f>
        <v>0</v>
      </c>
      <c r="L116" s="242">
        <v>12</v>
      </c>
      <c r="M116" s="242">
        <f>G116*(1+L116/100)</f>
        <v>0</v>
      </c>
      <c r="N116" s="240">
        <v>0</v>
      </c>
      <c r="O116" s="240">
        <f>ROUND(E116*N116,2)</f>
        <v>0</v>
      </c>
      <c r="P116" s="240">
        <v>0</v>
      </c>
      <c r="Q116" s="240">
        <f>ROUND(E116*P116,2)</f>
        <v>0</v>
      </c>
      <c r="R116" s="242"/>
      <c r="S116" s="242" t="s">
        <v>132</v>
      </c>
      <c r="T116" s="243" t="s">
        <v>133</v>
      </c>
      <c r="U116" s="223">
        <v>0</v>
      </c>
      <c r="V116" s="223">
        <f>ROUND(E116*U116,2)</f>
        <v>0</v>
      </c>
      <c r="W116" s="223"/>
      <c r="X116" s="223" t="s">
        <v>134</v>
      </c>
      <c r="Y116" s="223" t="s">
        <v>135</v>
      </c>
      <c r="Z116" s="213"/>
      <c r="AA116" s="213"/>
      <c r="AB116" s="213"/>
      <c r="AC116" s="213"/>
      <c r="AD116" s="213"/>
      <c r="AE116" s="213"/>
      <c r="AF116" s="213"/>
      <c r="AG116" s="213" t="s">
        <v>136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2" x14ac:dyDescent="0.2">
      <c r="A117" s="220"/>
      <c r="B117" s="221"/>
      <c r="C117" s="259" t="s">
        <v>198</v>
      </c>
      <c r="D117" s="251"/>
      <c r="E117" s="251"/>
      <c r="F117" s="251"/>
      <c r="G117" s="251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155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2" x14ac:dyDescent="0.2">
      <c r="A118" s="220"/>
      <c r="B118" s="221"/>
      <c r="C118" s="257" t="s">
        <v>199</v>
      </c>
      <c r="D118" s="224"/>
      <c r="E118" s="225">
        <v>3.41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138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37">
        <v>31</v>
      </c>
      <c r="B119" s="238" t="s">
        <v>244</v>
      </c>
      <c r="C119" s="256" t="s">
        <v>240</v>
      </c>
      <c r="D119" s="239" t="s">
        <v>241</v>
      </c>
      <c r="E119" s="240">
        <v>1.1000000000000001</v>
      </c>
      <c r="F119" s="241"/>
      <c r="G119" s="242">
        <f>ROUND(E119*F119,2)</f>
        <v>0</v>
      </c>
      <c r="H119" s="241"/>
      <c r="I119" s="242">
        <f>ROUND(E119*H119,2)</f>
        <v>0</v>
      </c>
      <c r="J119" s="241"/>
      <c r="K119" s="242">
        <f>ROUND(E119*J119,2)</f>
        <v>0</v>
      </c>
      <c r="L119" s="242">
        <v>12</v>
      </c>
      <c r="M119" s="242">
        <f>G119*(1+L119/100)</f>
        <v>0</v>
      </c>
      <c r="N119" s="240">
        <v>0</v>
      </c>
      <c r="O119" s="240">
        <f>ROUND(E119*N119,2)</f>
        <v>0</v>
      </c>
      <c r="P119" s="240">
        <v>1.8E-3</v>
      </c>
      <c r="Q119" s="240">
        <f>ROUND(E119*P119,2)</f>
        <v>0</v>
      </c>
      <c r="R119" s="242"/>
      <c r="S119" s="242" t="s">
        <v>132</v>
      </c>
      <c r="T119" s="243" t="s">
        <v>133</v>
      </c>
      <c r="U119" s="223">
        <v>0.11</v>
      </c>
      <c r="V119" s="223">
        <f>ROUND(E119*U119,2)</f>
        <v>0.12</v>
      </c>
      <c r="W119" s="223"/>
      <c r="X119" s="223" t="s">
        <v>134</v>
      </c>
      <c r="Y119" s="223" t="s">
        <v>135</v>
      </c>
      <c r="Z119" s="213"/>
      <c r="AA119" s="213"/>
      <c r="AB119" s="213"/>
      <c r="AC119" s="213"/>
      <c r="AD119" s="213"/>
      <c r="AE119" s="213"/>
      <c r="AF119" s="213"/>
      <c r="AG119" s="213" t="s">
        <v>136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2">
      <c r="A120" s="220"/>
      <c r="B120" s="221"/>
      <c r="C120" s="259" t="s">
        <v>198</v>
      </c>
      <c r="D120" s="251"/>
      <c r="E120" s="251"/>
      <c r="F120" s="251"/>
      <c r="G120" s="251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155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 x14ac:dyDescent="0.2">
      <c r="A121" s="220"/>
      <c r="B121" s="221"/>
      <c r="C121" s="257" t="s">
        <v>143</v>
      </c>
      <c r="D121" s="224"/>
      <c r="E121" s="225">
        <v>1.1000000000000001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138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x14ac:dyDescent="0.2">
      <c r="A122" s="230" t="s">
        <v>127</v>
      </c>
      <c r="B122" s="231" t="s">
        <v>75</v>
      </c>
      <c r="C122" s="255" t="s">
        <v>76</v>
      </c>
      <c r="D122" s="232"/>
      <c r="E122" s="233"/>
      <c r="F122" s="234"/>
      <c r="G122" s="234">
        <f>SUMIF(AG123:AG124,"&lt;&gt;NOR",G123:G124)</f>
        <v>0</v>
      </c>
      <c r="H122" s="234"/>
      <c r="I122" s="234">
        <f>SUM(I123:I124)</f>
        <v>0</v>
      </c>
      <c r="J122" s="234"/>
      <c r="K122" s="234">
        <f>SUM(K123:K124)</f>
        <v>0</v>
      </c>
      <c r="L122" s="234"/>
      <c r="M122" s="234">
        <f>SUM(M123:M124)</f>
        <v>0</v>
      </c>
      <c r="N122" s="233"/>
      <c r="O122" s="233">
        <f>SUM(O123:O124)</f>
        <v>0.5</v>
      </c>
      <c r="P122" s="233"/>
      <c r="Q122" s="233">
        <f>SUM(Q123:Q124)</f>
        <v>0</v>
      </c>
      <c r="R122" s="234"/>
      <c r="S122" s="234"/>
      <c r="T122" s="235"/>
      <c r="U122" s="229"/>
      <c r="V122" s="229">
        <f>SUM(V123:V124)</f>
        <v>67.41</v>
      </c>
      <c r="W122" s="229"/>
      <c r="X122" s="229"/>
      <c r="Y122" s="229"/>
      <c r="AG122" t="s">
        <v>128</v>
      </c>
    </row>
    <row r="123" spans="1:60" outlineLevel="1" x14ac:dyDescent="0.2">
      <c r="A123" s="237">
        <v>32</v>
      </c>
      <c r="B123" s="238" t="s">
        <v>245</v>
      </c>
      <c r="C123" s="256" t="s">
        <v>246</v>
      </c>
      <c r="D123" s="239" t="s">
        <v>153</v>
      </c>
      <c r="E123" s="240">
        <v>315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12</v>
      </c>
      <c r="M123" s="242">
        <f>G123*(1+L123/100)</f>
        <v>0</v>
      </c>
      <c r="N123" s="240">
        <v>1.58E-3</v>
      </c>
      <c r="O123" s="240">
        <f>ROUND(E123*N123,2)</f>
        <v>0.5</v>
      </c>
      <c r="P123" s="240">
        <v>0</v>
      </c>
      <c r="Q123" s="240">
        <f>ROUND(E123*P123,2)</f>
        <v>0</v>
      </c>
      <c r="R123" s="242" t="s">
        <v>247</v>
      </c>
      <c r="S123" s="242" t="s">
        <v>166</v>
      </c>
      <c r="T123" s="243" t="s">
        <v>228</v>
      </c>
      <c r="U123" s="223">
        <v>0.214</v>
      </c>
      <c r="V123" s="223">
        <f>ROUND(E123*U123,2)</f>
        <v>67.41</v>
      </c>
      <c r="W123" s="223"/>
      <c r="X123" s="223" t="s">
        <v>134</v>
      </c>
      <c r="Y123" s="223" t="s">
        <v>135</v>
      </c>
      <c r="Z123" s="213"/>
      <c r="AA123" s="213"/>
      <c r="AB123" s="213"/>
      <c r="AC123" s="213"/>
      <c r="AD123" s="213"/>
      <c r="AE123" s="213"/>
      <c r="AF123" s="213"/>
      <c r="AG123" s="213" t="s">
        <v>136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2" x14ac:dyDescent="0.2">
      <c r="A124" s="220"/>
      <c r="B124" s="221"/>
      <c r="C124" s="257" t="s">
        <v>248</v>
      </c>
      <c r="D124" s="224"/>
      <c r="E124" s="225">
        <v>315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138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x14ac:dyDescent="0.2">
      <c r="A125" s="230" t="s">
        <v>127</v>
      </c>
      <c r="B125" s="231" t="s">
        <v>77</v>
      </c>
      <c r="C125" s="255" t="s">
        <v>78</v>
      </c>
      <c r="D125" s="232"/>
      <c r="E125" s="233"/>
      <c r="F125" s="234"/>
      <c r="G125" s="234">
        <f>SUMIF(AG126:AG126,"&lt;&gt;NOR",G126:G126)</f>
        <v>0</v>
      </c>
      <c r="H125" s="234"/>
      <c r="I125" s="234">
        <f>SUM(I126:I126)</f>
        <v>0</v>
      </c>
      <c r="J125" s="234"/>
      <c r="K125" s="234">
        <f>SUM(K126:K126)</f>
        <v>0</v>
      </c>
      <c r="L125" s="234"/>
      <c r="M125" s="234">
        <f>SUM(M126:M126)</f>
        <v>0</v>
      </c>
      <c r="N125" s="233"/>
      <c r="O125" s="233">
        <f>SUM(O126:O126)</f>
        <v>0</v>
      </c>
      <c r="P125" s="233"/>
      <c r="Q125" s="233">
        <f>SUM(Q126:Q126)</f>
        <v>0</v>
      </c>
      <c r="R125" s="234"/>
      <c r="S125" s="234"/>
      <c r="T125" s="235"/>
      <c r="U125" s="229"/>
      <c r="V125" s="229">
        <f>SUM(V126:V126)</f>
        <v>0.31</v>
      </c>
      <c r="W125" s="229"/>
      <c r="X125" s="229"/>
      <c r="Y125" s="229"/>
      <c r="AG125" t="s">
        <v>128</v>
      </c>
    </row>
    <row r="126" spans="1:60" outlineLevel="1" x14ac:dyDescent="0.2">
      <c r="A126" s="244">
        <v>33</v>
      </c>
      <c r="B126" s="245" t="s">
        <v>249</v>
      </c>
      <c r="C126" s="258" t="s">
        <v>250</v>
      </c>
      <c r="D126" s="246" t="s">
        <v>251</v>
      </c>
      <c r="E126" s="247">
        <v>1</v>
      </c>
      <c r="F126" s="248"/>
      <c r="G126" s="249">
        <f>ROUND(E126*F126,2)</f>
        <v>0</v>
      </c>
      <c r="H126" s="248"/>
      <c r="I126" s="249">
        <f>ROUND(E126*H126,2)</f>
        <v>0</v>
      </c>
      <c r="J126" s="248"/>
      <c r="K126" s="249">
        <f>ROUND(E126*J126,2)</f>
        <v>0</v>
      </c>
      <c r="L126" s="249">
        <v>12</v>
      </c>
      <c r="M126" s="249">
        <f>G126*(1+L126/100)</f>
        <v>0</v>
      </c>
      <c r="N126" s="247">
        <v>4.0000000000000003E-5</v>
      </c>
      <c r="O126" s="247">
        <f>ROUND(E126*N126,2)</f>
        <v>0</v>
      </c>
      <c r="P126" s="247">
        <v>0</v>
      </c>
      <c r="Q126" s="247">
        <f>ROUND(E126*P126,2)</f>
        <v>0</v>
      </c>
      <c r="R126" s="249"/>
      <c r="S126" s="249" t="s">
        <v>132</v>
      </c>
      <c r="T126" s="250" t="s">
        <v>133</v>
      </c>
      <c r="U126" s="223">
        <v>0.308</v>
      </c>
      <c r="V126" s="223">
        <f>ROUND(E126*U126,2)</f>
        <v>0.31</v>
      </c>
      <c r="W126" s="223"/>
      <c r="X126" s="223" t="s">
        <v>134</v>
      </c>
      <c r="Y126" s="223" t="s">
        <v>135</v>
      </c>
      <c r="Z126" s="213"/>
      <c r="AA126" s="213"/>
      <c r="AB126" s="213"/>
      <c r="AC126" s="213"/>
      <c r="AD126" s="213"/>
      <c r="AE126" s="213"/>
      <c r="AF126" s="213"/>
      <c r="AG126" s="213" t="s">
        <v>136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x14ac:dyDescent="0.2">
      <c r="A127" s="230" t="s">
        <v>127</v>
      </c>
      <c r="B127" s="231" t="s">
        <v>79</v>
      </c>
      <c r="C127" s="255" t="s">
        <v>80</v>
      </c>
      <c r="D127" s="232"/>
      <c r="E127" s="233"/>
      <c r="F127" s="234"/>
      <c r="G127" s="234">
        <f>SUMIF(AG128:AG140,"&lt;&gt;NOR",G128:G140)</f>
        <v>0</v>
      </c>
      <c r="H127" s="234"/>
      <c r="I127" s="234">
        <f>SUM(I128:I140)</f>
        <v>0</v>
      </c>
      <c r="J127" s="234"/>
      <c r="K127" s="234">
        <f>SUM(K128:K140)</f>
        <v>0</v>
      </c>
      <c r="L127" s="234"/>
      <c r="M127" s="234">
        <f>SUM(M128:M140)</f>
        <v>0</v>
      </c>
      <c r="N127" s="233"/>
      <c r="O127" s="233">
        <f>SUM(O128:O140)</f>
        <v>0</v>
      </c>
      <c r="P127" s="233"/>
      <c r="Q127" s="233">
        <f>SUM(Q128:Q140)</f>
        <v>12.18</v>
      </c>
      <c r="R127" s="234"/>
      <c r="S127" s="234"/>
      <c r="T127" s="235"/>
      <c r="U127" s="229"/>
      <c r="V127" s="229">
        <f>SUM(V128:V140)</f>
        <v>90.08</v>
      </c>
      <c r="W127" s="229"/>
      <c r="X127" s="229"/>
      <c r="Y127" s="229"/>
      <c r="AG127" t="s">
        <v>128</v>
      </c>
    </row>
    <row r="128" spans="1:60" outlineLevel="1" x14ac:dyDescent="0.2">
      <c r="A128" s="237">
        <v>34</v>
      </c>
      <c r="B128" s="238" t="s">
        <v>252</v>
      </c>
      <c r="C128" s="256" t="s">
        <v>253</v>
      </c>
      <c r="D128" s="239" t="s">
        <v>131</v>
      </c>
      <c r="E128" s="240">
        <v>361.2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12</v>
      </c>
      <c r="M128" s="242">
        <f>G128*(1+L128/100)</f>
        <v>0</v>
      </c>
      <c r="N128" s="240">
        <v>0</v>
      </c>
      <c r="O128" s="240">
        <f>ROUND(E128*N128,2)</f>
        <v>0</v>
      </c>
      <c r="P128" s="240">
        <v>1.188E-2</v>
      </c>
      <c r="Q128" s="240">
        <f>ROUND(E128*P128,2)</f>
        <v>4.29</v>
      </c>
      <c r="R128" s="242" t="s">
        <v>254</v>
      </c>
      <c r="S128" s="242" t="s">
        <v>166</v>
      </c>
      <c r="T128" s="243" t="s">
        <v>133</v>
      </c>
      <c r="U128" s="223">
        <v>9.2999999999999999E-2</v>
      </c>
      <c r="V128" s="223">
        <f>ROUND(E128*U128,2)</f>
        <v>33.590000000000003</v>
      </c>
      <c r="W128" s="223"/>
      <c r="X128" s="223" t="s">
        <v>134</v>
      </c>
      <c r="Y128" s="223" t="s">
        <v>135</v>
      </c>
      <c r="Z128" s="213"/>
      <c r="AA128" s="213"/>
      <c r="AB128" s="213"/>
      <c r="AC128" s="213"/>
      <c r="AD128" s="213"/>
      <c r="AE128" s="213"/>
      <c r="AF128" s="213"/>
      <c r="AG128" s="213" t="s">
        <v>136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 x14ac:dyDescent="0.2">
      <c r="A129" s="220"/>
      <c r="B129" s="221"/>
      <c r="C129" s="259" t="s">
        <v>255</v>
      </c>
      <c r="D129" s="251"/>
      <c r="E129" s="251"/>
      <c r="F129" s="251"/>
      <c r="G129" s="251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155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2" x14ac:dyDescent="0.2">
      <c r="A130" s="220"/>
      <c r="B130" s="221"/>
      <c r="C130" s="257" t="s">
        <v>230</v>
      </c>
      <c r="D130" s="224"/>
      <c r="E130" s="225">
        <v>111.3</v>
      </c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138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3" x14ac:dyDescent="0.2">
      <c r="A131" s="220"/>
      <c r="B131" s="221"/>
      <c r="C131" s="257" t="s">
        <v>231</v>
      </c>
      <c r="D131" s="224"/>
      <c r="E131" s="225">
        <v>142.80000000000001</v>
      </c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138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3" x14ac:dyDescent="0.2">
      <c r="A132" s="220"/>
      <c r="B132" s="221"/>
      <c r="C132" s="257" t="s">
        <v>232</v>
      </c>
      <c r="D132" s="224"/>
      <c r="E132" s="225">
        <v>107.1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138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ht="22.5" outlineLevel="1" x14ac:dyDescent="0.2">
      <c r="A133" s="237">
        <v>35</v>
      </c>
      <c r="B133" s="238" t="s">
        <v>256</v>
      </c>
      <c r="C133" s="256" t="s">
        <v>257</v>
      </c>
      <c r="D133" s="239" t="s">
        <v>153</v>
      </c>
      <c r="E133" s="240">
        <v>158.18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12</v>
      </c>
      <c r="M133" s="242">
        <f>G133*(1+L133/100)</f>
        <v>0</v>
      </c>
      <c r="N133" s="240">
        <v>0</v>
      </c>
      <c r="O133" s="240">
        <f>ROUND(E133*N133,2)</f>
        <v>0</v>
      </c>
      <c r="P133" s="240">
        <v>4.5999999999999999E-2</v>
      </c>
      <c r="Q133" s="240">
        <f>ROUND(E133*P133,2)</f>
        <v>7.28</v>
      </c>
      <c r="R133" s="242" t="s">
        <v>254</v>
      </c>
      <c r="S133" s="242" t="s">
        <v>166</v>
      </c>
      <c r="T133" s="243" t="s">
        <v>133</v>
      </c>
      <c r="U133" s="223">
        <v>0.26</v>
      </c>
      <c r="V133" s="223">
        <f>ROUND(E133*U133,2)</f>
        <v>41.13</v>
      </c>
      <c r="W133" s="223"/>
      <c r="X133" s="223" t="s">
        <v>134</v>
      </c>
      <c r="Y133" s="223" t="s">
        <v>135</v>
      </c>
      <c r="Z133" s="213"/>
      <c r="AA133" s="213"/>
      <c r="AB133" s="213"/>
      <c r="AC133" s="213"/>
      <c r="AD133" s="213"/>
      <c r="AE133" s="213"/>
      <c r="AF133" s="213"/>
      <c r="AG133" s="213" t="s">
        <v>136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2">
      <c r="A134" s="220"/>
      <c r="B134" s="221"/>
      <c r="C134" s="257" t="s">
        <v>213</v>
      </c>
      <c r="D134" s="224"/>
      <c r="E134" s="225">
        <v>39.326000000000001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138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3" x14ac:dyDescent="0.2">
      <c r="A135" s="220"/>
      <c r="B135" s="221"/>
      <c r="C135" s="257" t="s">
        <v>214</v>
      </c>
      <c r="D135" s="224"/>
      <c r="E135" s="225">
        <v>114.95399999999999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138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3" x14ac:dyDescent="0.2">
      <c r="A136" s="220"/>
      <c r="B136" s="221"/>
      <c r="C136" s="257" t="s">
        <v>258</v>
      </c>
      <c r="D136" s="224"/>
      <c r="E136" s="225">
        <v>3.9</v>
      </c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138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37">
        <v>36</v>
      </c>
      <c r="B137" s="238" t="s">
        <v>259</v>
      </c>
      <c r="C137" s="256" t="s">
        <v>260</v>
      </c>
      <c r="D137" s="239" t="s">
        <v>153</v>
      </c>
      <c r="E137" s="240">
        <v>146.32</v>
      </c>
      <c r="F137" s="241"/>
      <c r="G137" s="242">
        <f>ROUND(E137*F137,2)</f>
        <v>0</v>
      </c>
      <c r="H137" s="241"/>
      <c r="I137" s="242">
        <f>ROUND(E137*H137,2)</f>
        <v>0</v>
      </c>
      <c r="J137" s="241"/>
      <c r="K137" s="242">
        <f>ROUND(E137*J137,2)</f>
        <v>0</v>
      </c>
      <c r="L137" s="242">
        <v>12</v>
      </c>
      <c r="M137" s="242">
        <f>G137*(1+L137/100)</f>
        <v>0</v>
      </c>
      <c r="N137" s="240">
        <v>0</v>
      </c>
      <c r="O137" s="240">
        <f>ROUND(E137*N137,2)</f>
        <v>0</v>
      </c>
      <c r="P137" s="240">
        <v>4.1999999999999997E-3</v>
      </c>
      <c r="Q137" s="240">
        <f>ROUND(E137*P137,2)</f>
        <v>0.61</v>
      </c>
      <c r="R137" s="242" t="s">
        <v>254</v>
      </c>
      <c r="S137" s="242" t="s">
        <v>166</v>
      </c>
      <c r="T137" s="243" t="s">
        <v>133</v>
      </c>
      <c r="U137" s="223">
        <v>0.105</v>
      </c>
      <c r="V137" s="223">
        <f>ROUND(E137*U137,2)</f>
        <v>15.36</v>
      </c>
      <c r="W137" s="223"/>
      <c r="X137" s="223" t="s">
        <v>134</v>
      </c>
      <c r="Y137" s="223" t="s">
        <v>135</v>
      </c>
      <c r="Z137" s="213"/>
      <c r="AA137" s="213"/>
      <c r="AB137" s="213"/>
      <c r="AC137" s="213"/>
      <c r="AD137" s="213"/>
      <c r="AE137" s="213"/>
      <c r="AF137" s="213"/>
      <c r="AG137" s="213" t="s">
        <v>136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 x14ac:dyDescent="0.2">
      <c r="A138" s="220"/>
      <c r="B138" s="221"/>
      <c r="C138" s="259" t="s">
        <v>261</v>
      </c>
      <c r="D138" s="251"/>
      <c r="E138" s="251"/>
      <c r="F138" s="251"/>
      <c r="G138" s="251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155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 x14ac:dyDescent="0.2">
      <c r="A139" s="220"/>
      <c r="B139" s="221"/>
      <c r="C139" s="257" t="s">
        <v>262</v>
      </c>
      <c r="D139" s="224"/>
      <c r="E139" s="225">
        <v>39.22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138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3" x14ac:dyDescent="0.2">
      <c r="A140" s="220"/>
      <c r="B140" s="221"/>
      <c r="C140" s="257" t="s">
        <v>263</v>
      </c>
      <c r="D140" s="224"/>
      <c r="E140" s="225">
        <v>107.1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138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x14ac:dyDescent="0.2">
      <c r="A141" s="230" t="s">
        <v>127</v>
      </c>
      <c r="B141" s="231" t="s">
        <v>81</v>
      </c>
      <c r="C141" s="255" t="s">
        <v>82</v>
      </c>
      <c r="D141" s="232"/>
      <c r="E141" s="233"/>
      <c r="F141" s="234"/>
      <c r="G141" s="234">
        <f>SUMIF(AG142:AG143,"&lt;&gt;NOR",G142:G143)</f>
        <v>0</v>
      </c>
      <c r="H141" s="234"/>
      <c r="I141" s="234">
        <f>SUM(I142:I143)</f>
        <v>0</v>
      </c>
      <c r="J141" s="234"/>
      <c r="K141" s="234">
        <f>SUM(K142:K143)</f>
        <v>0</v>
      </c>
      <c r="L141" s="234"/>
      <c r="M141" s="234">
        <f>SUM(M142:M143)</f>
        <v>0</v>
      </c>
      <c r="N141" s="233"/>
      <c r="O141" s="233">
        <f>SUM(O142:O143)</f>
        <v>0</v>
      </c>
      <c r="P141" s="233"/>
      <c r="Q141" s="233">
        <f>SUM(Q142:Q143)</f>
        <v>0</v>
      </c>
      <c r="R141" s="234"/>
      <c r="S141" s="234"/>
      <c r="T141" s="235"/>
      <c r="U141" s="229"/>
      <c r="V141" s="229">
        <f>SUM(V142:V143)</f>
        <v>49.56</v>
      </c>
      <c r="W141" s="229"/>
      <c r="X141" s="229"/>
      <c r="Y141" s="229"/>
      <c r="AG141" t="s">
        <v>128</v>
      </c>
    </row>
    <row r="142" spans="1:60" ht="22.5" outlineLevel="1" x14ac:dyDescent="0.2">
      <c r="A142" s="237">
        <v>37</v>
      </c>
      <c r="B142" s="238" t="s">
        <v>264</v>
      </c>
      <c r="C142" s="256" t="s">
        <v>265</v>
      </c>
      <c r="D142" s="239" t="s">
        <v>266</v>
      </c>
      <c r="E142" s="240">
        <v>19.230519999999999</v>
      </c>
      <c r="F142" s="241"/>
      <c r="G142" s="242">
        <f>ROUND(E142*F142,2)</f>
        <v>0</v>
      </c>
      <c r="H142" s="241"/>
      <c r="I142" s="242">
        <f>ROUND(E142*H142,2)</f>
        <v>0</v>
      </c>
      <c r="J142" s="241"/>
      <c r="K142" s="242">
        <f>ROUND(E142*J142,2)</f>
        <v>0</v>
      </c>
      <c r="L142" s="242">
        <v>12</v>
      </c>
      <c r="M142" s="242">
        <f>G142*(1+L142/100)</f>
        <v>0</v>
      </c>
      <c r="N142" s="240">
        <v>0</v>
      </c>
      <c r="O142" s="240">
        <f>ROUND(E142*N142,2)</f>
        <v>0</v>
      </c>
      <c r="P142" s="240">
        <v>0</v>
      </c>
      <c r="Q142" s="240">
        <f>ROUND(E142*P142,2)</f>
        <v>0</v>
      </c>
      <c r="R142" s="242" t="s">
        <v>165</v>
      </c>
      <c r="S142" s="242" t="s">
        <v>166</v>
      </c>
      <c r="T142" s="243" t="s">
        <v>133</v>
      </c>
      <c r="U142" s="223">
        <v>2.577</v>
      </c>
      <c r="V142" s="223">
        <f>ROUND(E142*U142,2)</f>
        <v>49.56</v>
      </c>
      <c r="W142" s="223"/>
      <c r="X142" s="223" t="s">
        <v>267</v>
      </c>
      <c r="Y142" s="223" t="s">
        <v>135</v>
      </c>
      <c r="Z142" s="213"/>
      <c r="AA142" s="213"/>
      <c r="AB142" s="213"/>
      <c r="AC142" s="213"/>
      <c r="AD142" s="213"/>
      <c r="AE142" s="213"/>
      <c r="AF142" s="213"/>
      <c r="AG142" s="213" t="s">
        <v>268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2" x14ac:dyDescent="0.2">
      <c r="A143" s="220"/>
      <c r="B143" s="221"/>
      <c r="C143" s="260" t="s">
        <v>269</v>
      </c>
      <c r="D143" s="253"/>
      <c r="E143" s="253"/>
      <c r="F143" s="253"/>
      <c r="G143" s="25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169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x14ac:dyDescent="0.2">
      <c r="A144" s="230" t="s">
        <v>127</v>
      </c>
      <c r="B144" s="231" t="s">
        <v>83</v>
      </c>
      <c r="C144" s="255" t="s">
        <v>84</v>
      </c>
      <c r="D144" s="232"/>
      <c r="E144" s="233"/>
      <c r="F144" s="234"/>
      <c r="G144" s="234">
        <f>SUMIF(AG145:AG152,"&lt;&gt;NOR",G145:G152)</f>
        <v>0</v>
      </c>
      <c r="H144" s="234"/>
      <c r="I144" s="234">
        <f>SUM(I145:I152)</f>
        <v>0</v>
      </c>
      <c r="J144" s="234"/>
      <c r="K144" s="234">
        <f>SUM(K145:K152)</f>
        <v>0</v>
      </c>
      <c r="L144" s="234"/>
      <c r="M144" s="234">
        <f>SUM(M145:M152)</f>
        <v>0</v>
      </c>
      <c r="N144" s="233"/>
      <c r="O144" s="233">
        <f>SUM(O145:O152)</f>
        <v>0</v>
      </c>
      <c r="P144" s="233"/>
      <c r="Q144" s="233">
        <f>SUM(Q145:Q152)</f>
        <v>0</v>
      </c>
      <c r="R144" s="234"/>
      <c r="S144" s="234"/>
      <c r="T144" s="235"/>
      <c r="U144" s="229"/>
      <c r="V144" s="229">
        <f>SUM(V145:V152)</f>
        <v>0.01</v>
      </c>
      <c r="W144" s="229"/>
      <c r="X144" s="229"/>
      <c r="Y144" s="229"/>
      <c r="AG144" t="s">
        <v>128</v>
      </c>
    </row>
    <row r="145" spans="1:60" outlineLevel="1" x14ac:dyDescent="0.2">
      <c r="A145" s="237">
        <v>38</v>
      </c>
      <c r="B145" s="238" t="s">
        <v>270</v>
      </c>
      <c r="C145" s="256" t="s">
        <v>271</v>
      </c>
      <c r="D145" s="239" t="s">
        <v>131</v>
      </c>
      <c r="E145" s="240">
        <v>1.1000000000000001</v>
      </c>
      <c r="F145" s="241"/>
      <c r="G145" s="242">
        <f>ROUND(E145*F145,2)</f>
        <v>0</v>
      </c>
      <c r="H145" s="241"/>
      <c r="I145" s="242">
        <f>ROUND(E145*H145,2)</f>
        <v>0</v>
      </c>
      <c r="J145" s="241"/>
      <c r="K145" s="242">
        <f>ROUND(E145*J145,2)</f>
        <v>0</v>
      </c>
      <c r="L145" s="242">
        <v>12</v>
      </c>
      <c r="M145" s="242">
        <f>G145*(1+L145/100)</f>
        <v>0</v>
      </c>
      <c r="N145" s="240">
        <v>0</v>
      </c>
      <c r="O145" s="240">
        <f>ROUND(E145*N145,2)</f>
        <v>0</v>
      </c>
      <c r="P145" s="240">
        <v>0</v>
      </c>
      <c r="Q145" s="240">
        <f>ROUND(E145*P145,2)</f>
        <v>0</v>
      </c>
      <c r="R145" s="242"/>
      <c r="S145" s="242" t="s">
        <v>132</v>
      </c>
      <c r="T145" s="243" t="s">
        <v>133</v>
      </c>
      <c r="U145" s="223">
        <v>0</v>
      </c>
      <c r="V145" s="223">
        <f>ROUND(E145*U145,2)</f>
        <v>0</v>
      </c>
      <c r="W145" s="223"/>
      <c r="X145" s="223" t="s">
        <v>134</v>
      </c>
      <c r="Y145" s="223" t="s">
        <v>135</v>
      </c>
      <c r="Z145" s="213"/>
      <c r="AA145" s="213"/>
      <c r="AB145" s="213"/>
      <c r="AC145" s="213"/>
      <c r="AD145" s="213"/>
      <c r="AE145" s="213"/>
      <c r="AF145" s="213"/>
      <c r="AG145" s="213" t="s">
        <v>136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 x14ac:dyDescent="0.2">
      <c r="A146" s="220"/>
      <c r="B146" s="221"/>
      <c r="C146" s="259" t="s">
        <v>272</v>
      </c>
      <c r="D146" s="251"/>
      <c r="E146" s="251"/>
      <c r="F146" s="251"/>
      <c r="G146" s="251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155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2" x14ac:dyDescent="0.2">
      <c r="A147" s="220"/>
      <c r="B147" s="221"/>
      <c r="C147" s="257" t="s">
        <v>143</v>
      </c>
      <c r="D147" s="224"/>
      <c r="E147" s="225">
        <v>1.1000000000000001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138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37">
        <v>39</v>
      </c>
      <c r="B148" s="238" t="s">
        <v>273</v>
      </c>
      <c r="C148" s="256" t="s">
        <v>271</v>
      </c>
      <c r="D148" s="239" t="s">
        <v>131</v>
      </c>
      <c r="E148" s="240">
        <v>1.54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12</v>
      </c>
      <c r="M148" s="242">
        <f>G148*(1+L148/100)</f>
        <v>0</v>
      </c>
      <c r="N148" s="240">
        <v>0</v>
      </c>
      <c r="O148" s="240">
        <f>ROUND(E148*N148,2)</f>
        <v>0</v>
      </c>
      <c r="P148" s="240">
        <v>0</v>
      </c>
      <c r="Q148" s="240">
        <f>ROUND(E148*P148,2)</f>
        <v>0</v>
      </c>
      <c r="R148" s="242"/>
      <c r="S148" s="242" t="s">
        <v>132</v>
      </c>
      <c r="T148" s="243" t="s">
        <v>133</v>
      </c>
      <c r="U148" s="223">
        <v>0</v>
      </c>
      <c r="V148" s="223">
        <f>ROUND(E148*U148,2)</f>
        <v>0</v>
      </c>
      <c r="W148" s="223"/>
      <c r="X148" s="223" t="s">
        <v>134</v>
      </c>
      <c r="Y148" s="223" t="s">
        <v>135</v>
      </c>
      <c r="Z148" s="213"/>
      <c r="AA148" s="213"/>
      <c r="AB148" s="213"/>
      <c r="AC148" s="213"/>
      <c r="AD148" s="213"/>
      <c r="AE148" s="213"/>
      <c r="AF148" s="213"/>
      <c r="AG148" s="213" t="s">
        <v>136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2" x14ac:dyDescent="0.2">
      <c r="A149" s="220"/>
      <c r="B149" s="221"/>
      <c r="C149" s="259" t="s">
        <v>272</v>
      </c>
      <c r="D149" s="251"/>
      <c r="E149" s="251"/>
      <c r="F149" s="251"/>
      <c r="G149" s="251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3"/>
      <c r="AA149" s="213"/>
      <c r="AB149" s="213"/>
      <c r="AC149" s="213"/>
      <c r="AD149" s="213"/>
      <c r="AE149" s="213"/>
      <c r="AF149" s="213"/>
      <c r="AG149" s="213" t="s">
        <v>155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 x14ac:dyDescent="0.2">
      <c r="A150" s="220"/>
      <c r="B150" s="221"/>
      <c r="C150" s="257" t="s">
        <v>137</v>
      </c>
      <c r="D150" s="224"/>
      <c r="E150" s="225">
        <v>1.54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138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37">
        <v>40</v>
      </c>
      <c r="B151" s="238" t="s">
        <v>274</v>
      </c>
      <c r="C151" s="256" t="s">
        <v>275</v>
      </c>
      <c r="D151" s="239" t="s">
        <v>266</v>
      </c>
      <c r="E151" s="240">
        <v>5.0000000000000001E-3</v>
      </c>
      <c r="F151" s="241"/>
      <c r="G151" s="242">
        <f>ROUND(E151*F151,2)</f>
        <v>0</v>
      </c>
      <c r="H151" s="241"/>
      <c r="I151" s="242">
        <f>ROUND(E151*H151,2)</f>
        <v>0</v>
      </c>
      <c r="J151" s="241"/>
      <c r="K151" s="242">
        <f>ROUND(E151*J151,2)</f>
        <v>0</v>
      </c>
      <c r="L151" s="242">
        <v>12</v>
      </c>
      <c r="M151" s="242">
        <f>G151*(1+L151/100)</f>
        <v>0</v>
      </c>
      <c r="N151" s="240">
        <v>0</v>
      </c>
      <c r="O151" s="240">
        <f>ROUND(E151*N151,2)</f>
        <v>0</v>
      </c>
      <c r="P151" s="240">
        <v>0</v>
      </c>
      <c r="Q151" s="240">
        <f>ROUND(E151*P151,2)</f>
        <v>0</v>
      </c>
      <c r="R151" s="242" t="s">
        <v>276</v>
      </c>
      <c r="S151" s="242" t="s">
        <v>166</v>
      </c>
      <c r="T151" s="243" t="s">
        <v>228</v>
      </c>
      <c r="U151" s="223">
        <v>1.5669999999999999</v>
      </c>
      <c r="V151" s="223">
        <f>ROUND(E151*U151,2)</f>
        <v>0.01</v>
      </c>
      <c r="W151" s="223"/>
      <c r="X151" s="223" t="s">
        <v>134</v>
      </c>
      <c r="Y151" s="223" t="s">
        <v>135</v>
      </c>
      <c r="Z151" s="213"/>
      <c r="AA151" s="213"/>
      <c r="AB151" s="213"/>
      <c r="AC151" s="213"/>
      <c r="AD151" s="213"/>
      <c r="AE151" s="213"/>
      <c r="AF151" s="213"/>
      <c r="AG151" s="213" t="s">
        <v>136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">
      <c r="A152" s="220"/>
      <c r="B152" s="221"/>
      <c r="C152" s="260" t="s">
        <v>277</v>
      </c>
      <c r="D152" s="253"/>
      <c r="E152" s="253"/>
      <c r="F152" s="253"/>
      <c r="G152" s="25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169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x14ac:dyDescent="0.2">
      <c r="A153" s="230" t="s">
        <v>127</v>
      </c>
      <c r="B153" s="231" t="s">
        <v>85</v>
      </c>
      <c r="C153" s="255" t="s">
        <v>86</v>
      </c>
      <c r="D153" s="232"/>
      <c r="E153" s="233"/>
      <c r="F153" s="234"/>
      <c r="G153" s="234">
        <f>SUMIF(AG154:AG162,"&lt;&gt;NOR",G154:G162)</f>
        <v>0</v>
      </c>
      <c r="H153" s="234"/>
      <c r="I153" s="234">
        <f>SUM(I154:I162)</f>
        <v>0</v>
      </c>
      <c r="J153" s="234"/>
      <c r="K153" s="234">
        <f>SUM(K154:K162)</f>
        <v>0</v>
      </c>
      <c r="L153" s="234"/>
      <c r="M153" s="234">
        <f>SUM(M154:M162)</f>
        <v>0</v>
      </c>
      <c r="N153" s="233"/>
      <c r="O153" s="233">
        <f>SUM(O154:O162)</f>
        <v>0</v>
      </c>
      <c r="P153" s="233"/>
      <c r="Q153" s="233">
        <f>SUM(Q154:Q162)</f>
        <v>0</v>
      </c>
      <c r="R153" s="234"/>
      <c r="S153" s="234"/>
      <c r="T153" s="235"/>
      <c r="U153" s="229"/>
      <c r="V153" s="229">
        <f>SUM(V154:V162)</f>
        <v>0.49</v>
      </c>
      <c r="W153" s="229"/>
      <c r="X153" s="229"/>
      <c r="Y153" s="229"/>
      <c r="AG153" t="s">
        <v>128</v>
      </c>
    </row>
    <row r="154" spans="1:60" outlineLevel="1" x14ac:dyDescent="0.2">
      <c r="A154" s="237">
        <v>41</v>
      </c>
      <c r="B154" s="238" t="s">
        <v>278</v>
      </c>
      <c r="C154" s="256" t="s">
        <v>279</v>
      </c>
      <c r="D154" s="239" t="s">
        <v>241</v>
      </c>
      <c r="E154" s="240">
        <v>361.2</v>
      </c>
      <c r="F154" s="241"/>
      <c r="G154" s="242">
        <f>ROUND(E154*F154,2)</f>
        <v>0</v>
      </c>
      <c r="H154" s="241"/>
      <c r="I154" s="242">
        <f>ROUND(E154*H154,2)</f>
        <v>0</v>
      </c>
      <c r="J154" s="241"/>
      <c r="K154" s="242">
        <f>ROUND(E154*J154,2)</f>
        <v>0</v>
      </c>
      <c r="L154" s="242">
        <v>12</v>
      </c>
      <c r="M154" s="242">
        <f>G154*(1+L154/100)</f>
        <v>0</v>
      </c>
      <c r="N154" s="240">
        <v>0</v>
      </c>
      <c r="O154" s="240">
        <f>ROUND(E154*N154,2)</f>
        <v>0</v>
      </c>
      <c r="P154" s="240">
        <v>0</v>
      </c>
      <c r="Q154" s="240">
        <f>ROUND(E154*P154,2)</f>
        <v>0</v>
      </c>
      <c r="R154" s="242"/>
      <c r="S154" s="242" t="s">
        <v>132</v>
      </c>
      <c r="T154" s="243" t="s">
        <v>133</v>
      </c>
      <c r="U154" s="223">
        <v>0</v>
      </c>
      <c r="V154" s="223">
        <f>ROUND(E154*U154,2)</f>
        <v>0</v>
      </c>
      <c r="W154" s="223"/>
      <c r="X154" s="223" t="s">
        <v>134</v>
      </c>
      <c r="Y154" s="223" t="s">
        <v>135</v>
      </c>
      <c r="Z154" s="213"/>
      <c r="AA154" s="213"/>
      <c r="AB154" s="213"/>
      <c r="AC154" s="213"/>
      <c r="AD154" s="213"/>
      <c r="AE154" s="213"/>
      <c r="AF154" s="213"/>
      <c r="AG154" s="213" t="s">
        <v>136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2" x14ac:dyDescent="0.2">
      <c r="A155" s="220"/>
      <c r="B155" s="221"/>
      <c r="C155" s="257" t="s">
        <v>230</v>
      </c>
      <c r="D155" s="224"/>
      <c r="E155" s="225">
        <v>111.3</v>
      </c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138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3" x14ac:dyDescent="0.2">
      <c r="A156" s="220"/>
      <c r="B156" s="221"/>
      <c r="C156" s="257" t="s">
        <v>231</v>
      </c>
      <c r="D156" s="224"/>
      <c r="E156" s="225">
        <v>142.80000000000001</v>
      </c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138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3" x14ac:dyDescent="0.2">
      <c r="A157" s="220"/>
      <c r="B157" s="221"/>
      <c r="C157" s="257" t="s">
        <v>232</v>
      </c>
      <c r="D157" s="224"/>
      <c r="E157" s="225">
        <v>107.1</v>
      </c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138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44">
        <v>42</v>
      </c>
      <c r="B158" s="245" t="s">
        <v>280</v>
      </c>
      <c r="C158" s="258" t="s">
        <v>281</v>
      </c>
      <c r="D158" s="246" t="s">
        <v>282</v>
      </c>
      <c r="E158" s="247">
        <v>53</v>
      </c>
      <c r="F158" s="248"/>
      <c r="G158" s="249">
        <f>ROUND(E158*F158,2)</f>
        <v>0</v>
      </c>
      <c r="H158" s="248"/>
      <c r="I158" s="249">
        <f>ROUND(E158*H158,2)</f>
        <v>0</v>
      </c>
      <c r="J158" s="248"/>
      <c r="K158" s="249">
        <f>ROUND(E158*J158,2)</f>
        <v>0</v>
      </c>
      <c r="L158" s="249">
        <v>12</v>
      </c>
      <c r="M158" s="249">
        <f>G158*(1+L158/100)</f>
        <v>0</v>
      </c>
      <c r="N158" s="247">
        <v>0</v>
      </c>
      <c r="O158" s="247">
        <f>ROUND(E158*N158,2)</f>
        <v>0</v>
      </c>
      <c r="P158" s="247">
        <v>0</v>
      </c>
      <c r="Q158" s="247">
        <f>ROUND(E158*P158,2)</f>
        <v>0</v>
      </c>
      <c r="R158" s="249"/>
      <c r="S158" s="249" t="s">
        <v>132</v>
      </c>
      <c r="T158" s="250" t="s">
        <v>133</v>
      </c>
      <c r="U158" s="223">
        <v>0</v>
      </c>
      <c r="V158" s="223">
        <f>ROUND(E158*U158,2)</f>
        <v>0</v>
      </c>
      <c r="W158" s="223"/>
      <c r="X158" s="223" t="s">
        <v>190</v>
      </c>
      <c r="Y158" s="223" t="s">
        <v>135</v>
      </c>
      <c r="Z158" s="213"/>
      <c r="AA158" s="213"/>
      <c r="AB158" s="213"/>
      <c r="AC158" s="213"/>
      <c r="AD158" s="213"/>
      <c r="AE158" s="213"/>
      <c r="AF158" s="213"/>
      <c r="AG158" s="213" t="s">
        <v>191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44">
        <v>43</v>
      </c>
      <c r="B159" s="245" t="s">
        <v>283</v>
      </c>
      <c r="C159" s="258" t="s">
        <v>284</v>
      </c>
      <c r="D159" s="246" t="s">
        <v>282</v>
      </c>
      <c r="E159" s="247">
        <v>119</v>
      </c>
      <c r="F159" s="248"/>
      <c r="G159" s="249">
        <f>ROUND(E159*F159,2)</f>
        <v>0</v>
      </c>
      <c r="H159" s="248"/>
      <c r="I159" s="249">
        <f>ROUND(E159*H159,2)</f>
        <v>0</v>
      </c>
      <c r="J159" s="248"/>
      <c r="K159" s="249">
        <f>ROUND(E159*J159,2)</f>
        <v>0</v>
      </c>
      <c r="L159" s="249">
        <v>12</v>
      </c>
      <c r="M159" s="249">
        <f>G159*(1+L159/100)</f>
        <v>0</v>
      </c>
      <c r="N159" s="247">
        <v>0</v>
      </c>
      <c r="O159" s="247">
        <f>ROUND(E159*N159,2)</f>
        <v>0</v>
      </c>
      <c r="P159" s="247">
        <v>0</v>
      </c>
      <c r="Q159" s="247">
        <f>ROUND(E159*P159,2)</f>
        <v>0</v>
      </c>
      <c r="R159" s="249"/>
      <c r="S159" s="249" t="s">
        <v>132</v>
      </c>
      <c r="T159" s="250" t="s">
        <v>133</v>
      </c>
      <c r="U159" s="223">
        <v>0</v>
      </c>
      <c r="V159" s="223">
        <f>ROUND(E159*U159,2)</f>
        <v>0</v>
      </c>
      <c r="W159" s="223"/>
      <c r="X159" s="223" t="s">
        <v>190</v>
      </c>
      <c r="Y159" s="223" t="s">
        <v>135</v>
      </c>
      <c r="Z159" s="213"/>
      <c r="AA159" s="213"/>
      <c r="AB159" s="213"/>
      <c r="AC159" s="213"/>
      <c r="AD159" s="213"/>
      <c r="AE159" s="213"/>
      <c r="AF159" s="213"/>
      <c r="AG159" s="213" t="s">
        <v>191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44">
        <v>44</v>
      </c>
      <c r="B160" s="245" t="s">
        <v>285</v>
      </c>
      <c r="C160" s="258" t="s">
        <v>286</v>
      </c>
      <c r="D160" s="246" t="s">
        <v>282</v>
      </c>
      <c r="E160" s="247">
        <v>119</v>
      </c>
      <c r="F160" s="248"/>
      <c r="G160" s="249">
        <f>ROUND(E160*F160,2)</f>
        <v>0</v>
      </c>
      <c r="H160" s="248"/>
      <c r="I160" s="249">
        <f>ROUND(E160*H160,2)</f>
        <v>0</v>
      </c>
      <c r="J160" s="248"/>
      <c r="K160" s="249">
        <f>ROUND(E160*J160,2)</f>
        <v>0</v>
      </c>
      <c r="L160" s="249">
        <v>12</v>
      </c>
      <c r="M160" s="249">
        <f>G160*(1+L160/100)</f>
        <v>0</v>
      </c>
      <c r="N160" s="247">
        <v>0</v>
      </c>
      <c r="O160" s="247">
        <f>ROUND(E160*N160,2)</f>
        <v>0</v>
      </c>
      <c r="P160" s="247">
        <v>0</v>
      </c>
      <c r="Q160" s="247">
        <f>ROUND(E160*P160,2)</f>
        <v>0</v>
      </c>
      <c r="R160" s="249"/>
      <c r="S160" s="249" t="s">
        <v>132</v>
      </c>
      <c r="T160" s="250" t="s">
        <v>133</v>
      </c>
      <c r="U160" s="223">
        <v>0</v>
      </c>
      <c r="V160" s="223">
        <f>ROUND(E160*U160,2)</f>
        <v>0</v>
      </c>
      <c r="W160" s="223"/>
      <c r="X160" s="223" t="s">
        <v>190</v>
      </c>
      <c r="Y160" s="223" t="s">
        <v>135</v>
      </c>
      <c r="Z160" s="213"/>
      <c r="AA160" s="213"/>
      <c r="AB160" s="213"/>
      <c r="AC160" s="213"/>
      <c r="AD160" s="213"/>
      <c r="AE160" s="213"/>
      <c r="AF160" s="213"/>
      <c r="AG160" s="213" t="s">
        <v>191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37">
        <v>45</v>
      </c>
      <c r="B161" s="238" t="s">
        <v>287</v>
      </c>
      <c r="C161" s="256" t="s">
        <v>288</v>
      </c>
      <c r="D161" s="239" t="s">
        <v>266</v>
      </c>
      <c r="E161" s="240">
        <v>0.1</v>
      </c>
      <c r="F161" s="241"/>
      <c r="G161" s="242">
        <f>ROUND(E161*F161,2)</f>
        <v>0</v>
      </c>
      <c r="H161" s="241"/>
      <c r="I161" s="242">
        <f>ROUND(E161*H161,2)</f>
        <v>0</v>
      </c>
      <c r="J161" s="241"/>
      <c r="K161" s="242">
        <f>ROUND(E161*J161,2)</f>
        <v>0</v>
      </c>
      <c r="L161" s="242">
        <v>12</v>
      </c>
      <c r="M161" s="242">
        <f>G161*(1+L161/100)</f>
        <v>0</v>
      </c>
      <c r="N161" s="240">
        <v>0</v>
      </c>
      <c r="O161" s="240">
        <f>ROUND(E161*N161,2)</f>
        <v>0</v>
      </c>
      <c r="P161" s="240">
        <v>0</v>
      </c>
      <c r="Q161" s="240">
        <f>ROUND(E161*P161,2)</f>
        <v>0</v>
      </c>
      <c r="R161" s="242" t="s">
        <v>289</v>
      </c>
      <c r="S161" s="242" t="s">
        <v>166</v>
      </c>
      <c r="T161" s="243" t="s">
        <v>228</v>
      </c>
      <c r="U161" s="223">
        <v>4.9470000000000001</v>
      </c>
      <c r="V161" s="223">
        <f>ROUND(E161*U161,2)</f>
        <v>0.49</v>
      </c>
      <c r="W161" s="223"/>
      <c r="X161" s="223" t="s">
        <v>134</v>
      </c>
      <c r="Y161" s="223" t="s">
        <v>135</v>
      </c>
      <c r="Z161" s="213"/>
      <c r="AA161" s="213"/>
      <c r="AB161" s="213"/>
      <c r="AC161" s="213"/>
      <c r="AD161" s="213"/>
      <c r="AE161" s="213"/>
      <c r="AF161" s="213"/>
      <c r="AG161" s="213" t="s">
        <v>136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2" x14ac:dyDescent="0.2">
      <c r="A162" s="220"/>
      <c r="B162" s="221"/>
      <c r="C162" s="260" t="s">
        <v>290</v>
      </c>
      <c r="D162" s="253"/>
      <c r="E162" s="253"/>
      <c r="F162" s="253"/>
      <c r="G162" s="253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169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x14ac:dyDescent="0.2">
      <c r="A163" s="230" t="s">
        <v>127</v>
      </c>
      <c r="B163" s="231" t="s">
        <v>87</v>
      </c>
      <c r="C163" s="255" t="s">
        <v>88</v>
      </c>
      <c r="D163" s="232"/>
      <c r="E163" s="233"/>
      <c r="F163" s="234"/>
      <c r="G163" s="234">
        <f>SUMIF(AG164:AG201,"&lt;&gt;NOR",G164:G201)</f>
        <v>0</v>
      </c>
      <c r="H163" s="234"/>
      <c r="I163" s="234">
        <f>SUM(I164:I201)</f>
        <v>0</v>
      </c>
      <c r="J163" s="234"/>
      <c r="K163" s="234">
        <f>SUM(K164:K201)</f>
        <v>0</v>
      </c>
      <c r="L163" s="234"/>
      <c r="M163" s="234">
        <f>SUM(M164:M201)</f>
        <v>0</v>
      </c>
      <c r="N163" s="233"/>
      <c r="O163" s="233">
        <f>SUM(O164:O201)</f>
        <v>40.19</v>
      </c>
      <c r="P163" s="233"/>
      <c r="Q163" s="233">
        <f>SUM(Q164:Q201)</f>
        <v>27.3</v>
      </c>
      <c r="R163" s="234"/>
      <c r="S163" s="234"/>
      <c r="T163" s="235"/>
      <c r="U163" s="229"/>
      <c r="V163" s="229">
        <f>SUM(V164:V201)</f>
        <v>1901.4999999999998</v>
      </c>
      <c r="W163" s="229"/>
      <c r="X163" s="229"/>
      <c r="Y163" s="229"/>
      <c r="AG163" t="s">
        <v>128</v>
      </c>
    </row>
    <row r="164" spans="1:60" outlineLevel="1" x14ac:dyDescent="0.2">
      <c r="A164" s="237">
        <v>46</v>
      </c>
      <c r="B164" s="238" t="s">
        <v>291</v>
      </c>
      <c r="C164" s="256" t="s">
        <v>292</v>
      </c>
      <c r="D164" s="239" t="s">
        <v>131</v>
      </c>
      <c r="E164" s="240">
        <v>1482.7</v>
      </c>
      <c r="F164" s="241"/>
      <c r="G164" s="242">
        <f>ROUND(E164*F164,2)</f>
        <v>0</v>
      </c>
      <c r="H164" s="241"/>
      <c r="I164" s="242">
        <f>ROUND(E164*H164,2)</f>
        <v>0</v>
      </c>
      <c r="J164" s="241"/>
      <c r="K164" s="242">
        <f>ROUND(E164*J164,2)</f>
        <v>0</v>
      </c>
      <c r="L164" s="242">
        <v>12</v>
      </c>
      <c r="M164" s="242">
        <f>G164*(1+L164/100)</f>
        <v>0</v>
      </c>
      <c r="N164" s="240">
        <v>1.2E-4</v>
      </c>
      <c r="O164" s="240">
        <f>ROUND(E164*N164,2)</f>
        <v>0.18</v>
      </c>
      <c r="P164" s="240">
        <v>0</v>
      </c>
      <c r="Q164" s="240">
        <f>ROUND(E164*P164,2)</f>
        <v>0</v>
      </c>
      <c r="R164" s="242"/>
      <c r="S164" s="242" t="s">
        <v>132</v>
      </c>
      <c r="T164" s="243" t="s">
        <v>133</v>
      </c>
      <c r="U164" s="223">
        <v>0.64</v>
      </c>
      <c r="V164" s="223">
        <f>ROUND(E164*U164,2)</f>
        <v>948.93</v>
      </c>
      <c r="W164" s="223"/>
      <c r="X164" s="223" t="s">
        <v>134</v>
      </c>
      <c r="Y164" s="223" t="s">
        <v>135</v>
      </c>
      <c r="Z164" s="213"/>
      <c r="AA164" s="213"/>
      <c r="AB164" s="213"/>
      <c r="AC164" s="213"/>
      <c r="AD164" s="213"/>
      <c r="AE164" s="213"/>
      <c r="AF164" s="213"/>
      <c r="AG164" s="213" t="s">
        <v>136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2" x14ac:dyDescent="0.2">
      <c r="A165" s="220"/>
      <c r="B165" s="221"/>
      <c r="C165" s="257" t="s">
        <v>293</v>
      </c>
      <c r="D165" s="224"/>
      <c r="E165" s="225">
        <v>392.2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138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3" x14ac:dyDescent="0.2">
      <c r="A166" s="220"/>
      <c r="B166" s="221"/>
      <c r="C166" s="257" t="s">
        <v>294</v>
      </c>
      <c r="D166" s="224"/>
      <c r="E166" s="225">
        <v>1071</v>
      </c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138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3" x14ac:dyDescent="0.2">
      <c r="A167" s="220"/>
      <c r="B167" s="221"/>
      <c r="C167" s="257" t="s">
        <v>181</v>
      </c>
      <c r="D167" s="224"/>
      <c r="E167" s="225">
        <v>19.5</v>
      </c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138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37">
        <v>47</v>
      </c>
      <c r="B168" s="238" t="s">
        <v>295</v>
      </c>
      <c r="C168" s="256" t="s">
        <v>296</v>
      </c>
      <c r="D168" s="239" t="s">
        <v>297</v>
      </c>
      <c r="E168" s="240">
        <v>175</v>
      </c>
      <c r="F168" s="241"/>
      <c r="G168" s="242">
        <f>ROUND(E168*F168,2)</f>
        <v>0</v>
      </c>
      <c r="H168" s="241"/>
      <c r="I168" s="242">
        <f>ROUND(E168*H168,2)</f>
        <v>0</v>
      </c>
      <c r="J168" s="241"/>
      <c r="K168" s="242">
        <f>ROUND(E168*J168,2)</f>
        <v>0</v>
      </c>
      <c r="L168" s="242">
        <v>12</v>
      </c>
      <c r="M168" s="242">
        <f>G168*(1+L168/100)</f>
        <v>0</v>
      </c>
      <c r="N168" s="240">
        <v>0</v>
      </c>
      <c r="O168" s="240">
        <f>ROUND(E168*N168,2)</f>
        <v>0</v>
      </c>
      <c r="P168" s="240">
        <v>0.156</v>
      </c>
      <c r="Q168" s="240">
        <f>ROUND(E168*P168,2)</f>
        <v>27.3</v>
      </c>
      <c r="R168" s="242"/>
      <c r="S168" s="242" t="s">
        <v>132</v>
      </c>
      <c r="T168" s="243" t="s">
        <v>133</v>
      </c>
      <c r="U168" s="223">
        <v>0</v>
      </c>
      <c r="V168" s="223">
        <f>ROUND(E168*U168,2)</f>
        <v>0</v>
      </c>
      <c r="W168" s="223"/>
      <c r="X168" s="223" t="s">
        <v>134</v>
      </c>
      <c r="Y168" s="223" t="s">
        <v>135</v>
      </c>
      <c r="Z168" s="213"/>
      <c r="AA168" s="213"/>
      <c r="AB168" s="213"/>
      <c r="AC168" s="213"/>
      <c r="AD168" s="213"/>
      <c r="AE168" s="213"/>
      <c r="AF168" s="213"/>
      <c r="AG168" s="213" t="s">
        <v>136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 x14ac:dyDescent="0.2">
      <c r="A169" s="220"/>
      <c r="B169" s="221"/>
      <c r="C169" s="259" t="s">
        <v>298</v>
      </c>
      <c r="D169" s="251"/>
      <c r="E169" s="251"/>
      <c r="F169" s="251"/>
      <c r="G169" s="251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155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44">
        <v>48</v>
      </c>
      <c r="B170" s="245" t="s">
        <v>299</v>
      </c>
      <c r="C170" s="258" t="s">
        <v>300</v>
      </c>
      <c r="D170" s="246" t="s">
        <v>297</v>
      </c>
      <c r="E170" s="247">
        <v>119</v>
      </c>
      <c r="F170" s="248"/>
      <c r="G170" s="249">
        <f>ROUND(E170*F170,2)</f>
        <v>0</v>
      </c>
      <c r="H170" s="248"/>
      <c r="I170" s="249">
        <f>ROUND(E170*H170,2)</f>
        <v>0</v>
      </c>
      <c r="J170" s="248"/>
      <c r="K170" s="249">
        <f>ROUND(E170*J170,2)</f>
        <v>0</v>
      </c>
      <c r="L170" s="249">
        <v>12</v>
      </c>
      <c r="M170" s="249">
        <f>G170*(1+L170/100)</f>
        <v>0</v>
      </c>
      <c r="N170" s="247">
        <v>0.12</v>
      </c>
      <c r="O170" s="247">
        <f>ROUND(E170*N170,2)</f>
        <v>14.28</v>
      </c>
      <c r="P170" s="247">
        <v>0</v>
      </c>
      <c r="Q170" s="247">
        <f>ROUND(E170*P170,2)</f>
        <v>0</v>
      </c>
      <c r="R170" s="249" t="s">
        <v>301</v>
      </c>
      <c r="S170" s="249" t="s">
        <v>166</v>
      </c>
      <c r="T170" s="250" t="s">
        <v>228</v>
      </c>
      <c r="U170" s="223">
        <v>2.72</v>
      </c>
      <c r="V170" s="223">
        <f>ROUND(E170*U170,2)</f>
        <v>323.68</v>
      </c>
      <c r="W170" s="223"/>
      <c r="X170" s="223" t="s">
        <v>134</v>
      </c>
      <c r="Y170" s="223" t="s">
        <v>135</v>
      </c>
      <c r="Z170" s="213"/>
      <c r="AA170" s="213"/>
      <c r="AB170" s="213"/>
      <c r="AC170" s="213"/>
      <c r="AD170" s="213"/>
      <c r="AE170" s="213"/>
      <c r="AF170" s="213"/>
      <c r="AG170" s="213" t="s">
        <v>136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44">
        <v>49</v>
      </c>
      <c r="B171" s="245" t="s">
        <v>302</v>
      </c>
      <c r="C171" s="258" t="s">
        <v>303</v>
      </c>
      <c r="D171" s="246" t="s">
        <v>297</v>
      </c>
      <c r="E171" s="247">
        <v>53</v>
      </c>
      <c r="F171" s="248"/>
      <c r="G171" s="249">
        <f>ROUND(E171*F171,2)</f>
        <v>0</v>
      </c>
      <c r="H171" s="248"/>
      <c r="I171" s="249">
        <f>ROUND(E171*H171,2)</f>
        <v>0</v>
      </c>
      <c r="J171" s="248"/>
      <c r="K171" s="249">
        <f>ROUND(E171*J171,2)</f>
        <v>0</v>
      </c>
      <c r="L171" s="249">
        <v>12</v>
      </c>
      <c r="M171" s="249">
        <f>G171*(1+L171/100)</f>
        <v>0</v>
      </c>
      <c r="N171" s="247">
        <v>0.21</v>
      </c>
      <c r="O171" s="247">
        <f>ROUND(E171*N171,2)</f>
        <v>11.13</v>
      </c>
      <c r="P171" s="247">
        <v>0</v>
      </c>
      <c r="Q171" s="247">
        <f>ROUND(E171*P171,2)</f>
        <v>0</v>
      </c>
      <c r="R171" s="249" t="s">
        <v>301</v>
      </c>
      <c r="S171" s="249" t="s">
        <v>166</v>
      </c>
      <c r="T171" s="250" t="s">
        <v>228</v>
      </c>
      <c r="U171" s="223">
        <v>3.05</v>
      </c>
      <c r="V171" s="223">
        <f>ROUND(E171*U171,2)</f>
        <v>161.65</v>
      </c>
      <c r="W171" s="223"/>
      <c r="X171" s="223" t="s">
        <v>134</v>
      </c>
      <c r="Y171" s="223" t="s">
        <v>135</v>
      </c>
      <c r="Z171" s="213"/>
      <c r="AA171" s="213"/>
      <c r="AB171" s="213"/>
      <c r="AC171" s="213"/>
      <c r="AD171" s="213"/>
      <c r="AE171" s="213"/>
      <c r="AF171" s="213"/>
      <c r="AG171" s="213" t="s">
        <v>136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44">
        <v>50</v>
      </c>
      <c r="B172" s="245" t="s">
        <v>304</v>
      </c>
      <c r="C172" s="258" t="s">
        <v>305</v>
      </c>
      <c r="D172" s="246" t="s">
        <v>297</v>
      </c>
      <c r="E172" s="247">
        <v>119</v>
      </c>
      <c r="F172" s="248"/>
      <c r="G172" s="249">
        <f>ROUND(E172*F172,2)</f>
        <v>0</v>
      </c>
      <c r="H172" s="248"/>
      <c r="I172" s="249">
        <f>ROUND(E172*H172,2)</f>
        <v>0</v>
      </c>
      <c r="J172" s="248"/>
      <c r="K172" s="249">
        <f>ROUND(E172*J172,2)</f>
        <v>0</v>
      </c>
      <c r="L172" s="249">
        <v>12</v>
      </c>
      <c r="M172" s="249">
        <f>G172*(1+L172/100)</f>
        <v>0</v>
      </c>
      <c r="N172" s="247">
        <v>0.12</v>
      </c>
      <c r="O172" s="247">
        <f>ROUND(E172*N172,2)</f>
        <v>14.28</v>
      </c>
      <c r="P172" s="247">
        <v>0</v>
      </c>
      <c r="Q172" s="247">
        <f>ROUND(E172*P172,2)</f>
        <v>0</v>
      </c>
      <c r="R172" s="249" t="s">
        <v>301</v>
      </c>
      <c r="S172" s="249" t="s">
        <v>166</v>
      </c>
      <c r="T172" s="250" t="s">
        <v>228</v>
      </c>
      <c r="U172" s="223">
        <v>3.1</v>
      </c>
      <c r="V172" s="223">
        <f>ROUND(E172*U172,2)</f>
        <v>368.9</v>
      </c>
      <c r="W172" s="223"/>
      <c r="X172" s="223" t="s">
        <v>134</v>
      </c>
      <c r="Y172" s="223" t="s">
        <v>135</v>
      </c>
      <c r="Z172" s="213"/>
      <c r="AA172" s="213"/>
      <c r="AB172" s="213"/>
      <c r="AC172" s="213"/>
      <c r="AD172" s="213"/>
      <c r="AE172" s="213"/>
      <c r="AF172" s="213"/>
      <c r="AG172" s="213" t="s">
        <v>136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ht="22.5" outlineLevel="1" x14ac:dyDescent="0.2">
      <c r="A173" s="237">
        <v>51</v>
      </c>
      <c r="B173" s="238" t="s">
        <v>306</v>
      </c>
      <c r="C173" s="256" t="s">
        <v>307</v>
      </c>
      <c r="D173" s="239" t="s">
        <v>297</v>
      </c>
      <c r="E173" s="240">
        <v>53</v>
      </c>
      <c r="F173" s="241"/>
      <c r="G173" s="242">
        <f>ROUND(E173*F173,2)</f>
        <v>0</v>
      </c>
      <c r="H173" s="241"/>
      <c r="I173" s="242">
        <f>ROUND(E173*H173,2)</f>
        <v>0</v>
      </c>
      <c r="J173" s="241"/>
      <c r="K173" s="242">
        <f>ROUND(E173*J173,2)</f>
        <v>0</v>
      </c>
      <c r="L173" s="242">
        <v>12</v>
      </c>
      <c r="M173" s="242">
        <f>G173*(1+L173/100)</f>
        <v>0</v>
      </c>
      <c r="N173" s="240">
        <v>0</v>
      </c>
      <c r="O173" s="240">
        <f>ROUND(E173*N173,2)</f>
        <v>0</v>
      </c>
      <c r="P173" s="240">
        <v>0</v>
      </c>
      <c r="Q173" s="240">
        <f>ROUND(E173*P173,2)</f>
        <v>0</v>
      </c>
      <c r="R173" s="242"/>
      <c r="S173" s="242" t="s">
        <v>132</v>
      </c>
      <c r="T173" s="243" t="s">
        <v>133</v>
      </c>
      <c r="U173" s="223">
        <v>0</v>
      </c>
      <c r="V173" s="223">
        <f>ROUND(E173*U173,2)</f>
        <v>0</v>
      </c>
      <c r="W173" s="223"/>
      <c r="X173" s="223" t="s">
        <v>190</v>
      </c>
      <c r="Y173" s="223" t="s">
        <v>135</v>
      </c>
      <c r="Z173" s="213"/>
      <c r="AA173" s="213"/>
      <c r="AB173" s="213"/>
      <c r="AC173" s="213"/>
      <c r="AD173" s="213"/>
      <c r="AE173" s="213"/>
      <c r="AF173" s="213"/>
      <c r="AG173" s="213" t="s">
        <v>191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2" x14ac:dyDescent="0.2">
      <c r="A174" s="220"/>
      <c r="B174" s="221"/>
      <c r="C174" s="259" t="s">
        <v>308</v>
      </c>
      <c r="D174" s="251"/>
      <c r="E174" s="251"/>
      <c r="F174" s="251"/>
      <c r="G174" s="251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3"/>
      <c r="AA174" s="213"/>
      <c r="AB174" s="213"/>
      <c r="AC174" s="213"/>
      <c r="AD174" s="213"/>
      <c r="AE174" s="213"/>
      <c r="AF174" s="213"/>
      <c r="AG174" s="213" t="s">
        <v>155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3" x14ac:dyDescent="0.2">
      <c r="A175" s="220"/>
      <c r="B175" s="221"/>
      <c r="C175" s="261" t="s">
        <v>309</v>
      </c>
      <c r="D175" s="254"/>
      <c r="E175" s="254"/>
      <c r="F175" s="254"/>
      <c r="G175" s="254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155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3" x14ac:dyDescent="0.2">
      <c r="A176" s="220"/>
      <c r="B176" s="221"/>
      <c r="C176" s="261" t="s">
        <v>310</v>
      </c>
      <c r="D176" s="254"/>
      <c r="E176" s="254"/>
      <c r="F176" s="254"/>
      <c r="G176" s="254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3"/>
      <c r="AA176" s="213"/>
      <c r="AB176" s="213"/>
      <c r="AC176" s="213"/>
      <c r="AD176" s="213"/>
      <c r="AE176" s="213"/>
      <c r="AF176" s="213"/>
      <c r="AG176" s="213" t="s">
        <v>155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3" x14ac:dyDescent="0.2">
      <c r="A177" s="220"/>
      <c r="B177" s="221"/>
      <c r="C177" s="261" t="s">
        <v>311</v>
      </c>
      <c r="D177" s="254"/>
      <c r="E177" s="254"/>
      <c r="F177" s="254"/>
      <c r="G177" s="254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3"/>
      <c r="AA177" s="213"/>
      <c r="AB177" s="213"/>
      <c r="AC177" s="213"/>
      <c r="AD177" s="213"/>
      <c r="AE177" s="213"/>
      <c r="AF177" s="213"/>
      <c r="AG177" s="213" t="s">
        <v>155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3" x14ac:dyDescent="0.2">
      <c r="A178" s="220"/>
      <c r="B178" s="221"/>
      <c r="C178" s="261" t="s">
        <v>312</v>
      </c>
      <c r="D178" s="254"/>
      <c r="E178" s="254"/>
      <c r="F178" s="254"/>
      <c r="G178" s="254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155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3" x14ac:dyDescent="0.2">
      <c r="A179" s="220"/>
      <c r="B179" s="221"/>
      <c r="C179" s="261" t="s">
        <v>313</v>
      </c>
      <c r="D179" s="254"/>
      <c r="E179" s="254"/>
      <c r="F179" s="254"/>
      <c r="G179" s="254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155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3" x14ac:dyDescent="0.2">
      <c r="A180" s="220"/>
      <c r="B180" s="221"/>
      <c r="C180" s="261" t="s">
        <v>314</v>
      </c>
      <c r="D180" s="254"/>
      <c r="E180" s="254"/>
      <c r="F180" s="254"/>
      <c r="G180" s="254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155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3" x14ac:dyDescent="0.2">
      <c r="A181" s="220"/>
      <c r="B181" s="221"/>
      <c r="C181" s="261" t="s">
        <v>315</v>
      </c>
      <c r="D181" s="254"/>
      <c r="E181" s="254"/>
      <c r="F181" s="254"/>
      <c r="G181" s="254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155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22.5" outlineLevel="1" x14ac:dyDescent="0.2">
      <c r="A182" s="237">
        <v>52</v>
      </c>
      <c r="B182" s="238" t="s">
        <v>316</v>
      </c>
      <c r="C182" s="256" t="s">
        <v>317</v>
      </c>
      <c r="D182" s="239" t="s">
        <v>282</v>
      </c>
      <c r="E182" s="240">
        <v>119</v>
      </c>
      <c r="F182" s="241"/>
      <c r="G182" s="242">
        <f>ROUND(E182*F182,2)</f>
        <v>0</v>
      </c>
      <c r="H182" s="241"/>
      <c r="I182" s="242">
        <f>ROUND(E182*H182,2)</f>
        <v>0</v>
      </c>
      <c r="J182" s="241"/>
      <c r="K182" s="242">
        <f>ROUND(E182*J182,2)</f>
        <v>0</v>
      </c>
      <c r="L182" s="242">
        <v>12</v>
      </c>
      <c r="M182" s="242">
        <f>G182*(1+L182/100)</f>
        <v>0</v>
      </c>
      <c r="N182" s="240">
        <v>0</v>
      </c>
      <c r="O182" s="240">
        <f>ROUND(E182*N182,2)</f>
        <v>0</v>
      </c>
      <c r="P182" s="240">
        <v>0</v>
      </c>
      <c r="Q182" s="240">
        <f>ROUND(E182*P182,2)</f>
        <v>0</v>
      </c>
      <c r="R182" s="242"/>
      <c r="S182" s="242" t="s">
        <v>132</v>
      </c>
      <c r="T182" s="243" t="s">
        <v>133</v>
      </c>
      <c r="U182" s="223">
        <v>0</v>
      </c>
      <c r="V182" s="223">
        <f>ROUND(E182*U182,2)</f>
        <v>0</v>
      </c>
      <c r="W182" s="223"/>
      <c r="X182" s="223" t="s">
        <v>190</v>
      </c>
      <c r="Y182" s="223" t="s">
        <v>135</v>
      </c>
      <c r="Z182" s="213"/>
      <c r="AA182" s="213"/>
      <c r="AB182" s="213"/>
      <c r="AC182" s="213"/>
      <c r="AD182" s="213"/>
      <c r="AE182" s="213"/>
      <c r="AF182" s="213"/>
      <c r="AG182" s="213" t="s">
        <v>191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2" x14ac:dyDescent="0.2">
      <c r="A183" s="220"/>
      <c r="B183" s="221"/>
      <c r="C183" s="259" t="s">
        <v>308</v>
      </c>
      <c r="D183" s="251"/>
      <c r="E183" s="251"/>
      <c r="F183" s="251"/>
      <c r="G183" s="251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3"/>
      <c r="AA183" s="213"/>
      <c r="AB183" s="213"/>
      <c r="AC183" s="213"/>
      <c r="AD183" s="213"/>
      <c r="AE183" s="213"/>
      <c r="AF183" s="213"/>
      <c r="AG183" s="213" t="s">
        <v>155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3" x14ac:dyDescent="0.2">
      <c r="A184" s="220"/>
      <c r="B184" s="221"/>
      <c r="C184" s="261" t="s">
        <v>309</v>
      </c>
      <c r="D184" s="254"/>
      <c r="E184" s="254"/>
      <c r="F184" s="254"/>
      <c r="G184" s="254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155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3" x14ac:dyDescent="0.2">
      <c r="A185" s="220"/>
      <c r="B185" s="221"/>
      <c r="C185" s="261" t="s">
        <v>310</v>
      </c>
      <c r="D185" s="254"/>
      <c r="E185" s="254"/>
      <c r="F185" s="254"/>
      <c r="G185" s="254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3"/>
      <c r="AA185" s="213"/>
      <c r="AB185" s="213"/>
      <c r="AC185" s="213"/>
      <c r="AD185" s="213"/>
      <c r="AE185" s="213"/>
      <c r="AF185" s="213"/>
      <c r="AG185" s="213" t="s">
        <v>155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3" x14ac:dyDescent="0.2">
      <c r="A186" s="220"/>
      <c r="B186" s="221"/>
      <c r="C186" s="261" t="s">
        <v>311</v>
      </c>
      <c r="D186" s="254"/>
      <c r="E186" s="254"/>
      <c r="F186" s="254"/>
      <c r="G186" s="254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3"/>
      <c r="AA186" s="213"/>
      <c r="AB186" s="213"/>
      <c r="AC186" s="213"/>
      <c r="AD186" s="213"/>
      <c r="AE186" s="213"/>
      <c r="AF186" s="213"/>
      <c r="AG186" s="213" t="s">
        <v>155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3" x14ac:dyDescent="0.2">
      <c r="A187" s="220"/>
      <c r="B187" s="221"/>
      <c r="C187" s="261" t="s">
        <v>312</v>
      </c>
      <c r="D187" s="254"/>
      <c r="E187" s="254"/>
      <c r="F187" s="254"/>
      <c r="G187" s="254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3"/>
      <c r="AA187" s="213"/>
      <c r="AB187" s="213"/>
      <c r="AC187" s="213"/>
      <c r="AD187" s="213"/>
      <c r="AE187" s="213"/>
      <c r="AF187" s="213"/>
      <c r="AG187" s="213" t="s">
        <v>155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3" x14ac:dyDescent="0.2">
      <c r="A188" s="220"/>
      <c r="B188" s="221"/>
      <c r="C188" s="261" t="s">
        <v>313</v>
      </c>
      <c r="D188" s="254"/>
      <c r="E188" s="254"/>
      <c r="F188" s="254"/>
      <c r="G188" s="254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155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3" x14ac:dyDescent="0.2">
      <c r="A189" s="220"/>
      <c r="B189" s="221"/>
      <c r="C189" s="261" t="s">
        <v>314</v>
      </c>
      <c r="D189" s="254"/>
      <c r="E189" s="254"/>
      <c r="F189" s="254"/>
      <c r="G189" s="254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3"/>
      <c r="AA189" s="213"/>
      <c r="AB189" s="213"/>
      <c r="AC189" s="213"/>
      <c r="AD189" s="213"/>
      <c r="AE189" s="213"/>
      <c r="AF189" s="213"/>
      <c r="AG189" s="213" t="s">
        <v>155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3" x14ac:dyDescent="0.2">
      <c r="A190" s="220"/>
      <c r="B190" s="221"/>
      <c r="C190" s="261" t="s">
        <v>315</v>
      </c>
      <c r="D190" s="254"/>
      <c r="E190" s="254"/>
      <c r="F190" s="254"/>
      <c r="G190" s="254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155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44">
        <v>53</v>
      </c>
      <c r="B191" s="245" t="s">
        <v>318</v>
      </c>
      <c r="C191" s="258" t="s">
        <v>319</v>
      </c>
      <c r="D191" s="246" t="s">
        <v>282</v>
      </c>
      <c r="E191" s="247">
        <v>1</v>
      </c>
      <c r="F191" s="248"/>
      <c r="G191" s="249">
        <f>ROUND(E191*F191,2)</f>
        <v>0</v>
      </c>
      <c r="H191" s="248"/>
      <c r="I191" s="249">
        <f>ROUND(E191*H191,2)</f>
        <v>0</v>
      </c>
      <c r="J191" s="248"/>
      <c r="K191" s="249">
        <f>ROUND(E191*J191,2)</f>
        <v>0</v>
      </c>
      <c r="L191" s="249">
        <v>12</v>
      </c>
      <c r="M191" s="249">
        <f>G191*(1+L191/100)</f>
        <v>0</v>
      </c>
      <c r="N191" s="247">
        <v>0.32</v>
      </c>
      <c r="O191" s="247">
        <f>ROUND(E191*N191,2)</f>
        <v>0.32</v>
      </c>
      <c r="P191" s="247">
        <v>0</v>
      </c>
      <c r="Q191" s="247">
        <f>ROUND(E191*P191,2)</f>
        <v>0</v>
      </c>
      <c r="R191" s="249"/>
      <c r="S191" s="249" t="s">
        <v>132</v>
      </c>
      <c r="T191" s="250" t="s">
        <v>133</v>
      </c>
      <c r="U191" s="223">
        <v>0</v>
      </c>
      <c r="V191" s="223">
        <f>ROUND(E191*U191,2)</f>
        <v>0</v>
      </c>
      <c r="W191" s="223"/>
      <c r="X191" s="223" t="s">
        <v>134</v>
      </c>
      <c r="Y191" s="223" t="s">
        <v>135</v>
      </c>
      <c r="Z191" s="213"/>
      <c r="AA191" s="213"/>
      <c r="AB191" s="213"/>
      <c r="AC191" s="213"/>
      <c r="AD191" s="213"/>
      <c r="AE191" s="213"/>
      <c r="AF191" s="213"/>
      <c r="AG191" s="213" t="s">
        <v>136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ht="22.5" outlineLevel="1" x14ac:dyDescent="0.2">
      <c r="A192" s="237">
        <v>54</v>
      </c>
      <c r="B192" s="238" t="s">
        <v>320</v>
      </c>
      <c r="C192" s="256" t="s">
        <v>321</v>
      </c>
      <c r="D192" s="239" t="s">
        <v>282</v>
      </c>
      <c r="E192" s="240">
        <v>1</v>
      </c>
      <c r="F192" s="241"/>
      <c r="G192" s="242">
        <f>ROUND(E192*F192,2)</f>
        <v>0</v>
      </c>
      <c r="H192" s="241"/>
      <c r="I192" s="242">
        <f>ROUND(E192*H192,2)</f>
        <v>0</v>
      </c>
      <c r="J192" s="241"/>
      <c r="K192" s="242">
        <f>ROUND(E192*J192,2)</f>
        <v>0</v>
      </c>
      <c r="L192" s="242">
        <v>12</v>
      </c>
      <c r="M192" s="242">
        <f>G192*(1+L192/100)</f>
        <v>0</v>
      </c>
      <c r="N192" s="240">
        <v>0</v>
      </c>
      <c r="O192" s="240">
        <f>ROUND(E192*N192,2)</f>
        <v>0</v>
      </c>
      <c r="P192" s="240">
        <v>0</v>
      </c>
      <c r="Q192" s="240">
        <f>ROUND(E192*P192,2)</f>
        <v>0</v>
      </c>
      <c r="R192" s="242"/>
      <c r="S192" s="242" t="s">
        <v>132</v>
      </c>
      <c r="T192" s="243" t="s">
        <v>133</v>
      </c>
      <c r="U192" s="223">
        <v>0</v>
      </c>
      <c r="V192" s="223">
        <f>ROUND(E192*U192,2)</f>
        <v>0</v>
      </c>
      <c r="W192" s="223"/>
      <c r="X192" s="223" t="s">
        <v>190</v>
      </c>
      <c r="Y192" s="223" t="s">
        <v>135</v>
      </c>
      <c r="Z192" s="213"/>
      <c r="AA192" s="213"/>
      <c r="AB192" s="213"/>
      <c r="AC192" s="213"/>
      <c r="AD192" s="213"/>
      <c r="AE192" s="213"/>
      <c r="AF192" s="213"/>
      <c r="AG192" s="213" t="s">
        <v>191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2" x14ac:dyDescent="0.2">
      <c r="A193" s="220"/>
      <c r="B193" s="221"/>
      <c r="C193" s="259" t="s">
        <v>322</v>
      </c>
      <c r="D193" s="251"/>
      <c r="E193" s="251"/>
      <c r="F193" s="251"/>
      <c r="G193" s="251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3"/>
      <c r="AA193" s="213"/>
      <c r="AB193" s="213"/>
      <c r="AC193" s="213"/>
      <c r="AD193" s="213"/>
      <c r="AE193" s="213"/>
      <c r="AF193" s="213"/>
      <c r="AG193" s="213" t="s">
        <v>155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3" x14ac:dyDescent="0.2">
      <c r="A194" s="220"/>
      <c r="B194" s="221"/>
      <c r="C194" s="261" t="s">
        <v>323</v>
      </c>
      <c r="D194" s="254"/>
      <c r="E194" s="254"/>
      <c r="F194" s="254"/>
      <c r="G194" s="254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3"/>
      <c r="AA194" s="213"/>
      <c r="AB194" s="213"/>
      <c r="AC194" s="213"/>
      <c r="AD194" s="213"/>
      <c r="AE194" s="213"/>
      <c r="AF194" s="213"/>
      <c r="AG194" s="213" t="s">
        <v>155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3" x14ac:dyDescent="0.2">
      <c r="A195" s="220"/>
      <c r="B195" s="221"/>
      <c r="C195" s="261" t="s">
        <v>324</v>
      </c>
      <c r="D195" s="254"/>
      <c r="E195" s="254"/>
      <c r="F195" s="254"/>
      <c r="G195" s="254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155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3" x14ac:dyDescent="0.2">
      <c r="A196" s="220"/>
      <c r="B196" s="221"/>
      <c r="C196" s="261" t="s">
        <v>325</v>
      </c>
      <c r="D196" s="254"/>
      <c r="E196" s="254"/>
      <c r="F196" s="254"/>
      <c r="G196" s="254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3"/>
      <c r="AA196" s="213"/>
      <c r="AB196" s="213"/>
      <c r="AC196" s="213"/>
      <c r="AD196" s="213"/>
      <c r="AE196" s="213"/>
      <c r="AF196" s="213"/>
      <c r="AG196" s="213" t="s">
        <v>155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3" x14ac:dyDescent="0.2">
      <c r="A197" s="220"/>
      <c r="B197" s="221"/>
      <c r="C197" s="261" t="s">
        <v>326</v>
      </c>
      <c r="D197" s="254"/>
      <c r="E197" s="254"/>
      <c r="F197" s="254"/>
      <c r="G197" s="254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3"/>
      <c r="AA197" s="213"/>
      <c r="AB197" s="213"/>
      <c r="AC197" s="213"/>
      <c r="AD197" s="213"/>
      <c r="AE197" s="213"/>
      <c r="AF197" s="213"/>
      <c r="AG197" s="213" t="s">
        <v>155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3" x14ac:dyDescent="0.2">
      <c r="A198" s="220"/>
      <c r="B198" s="221"/>
      <c r="C198" s="261" t="s">
        <v>327</v>
      </c>
      <c r="D198" s="254"/>
      <c r="E198" s="254"/>
      <c r="F198" s="254"/>
      <c r="G198" s="254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3"/>
      <c r="AA198" s="213"/>
      <c r="AB198" s="213"/>
      <c r="AC198" s="213"/>
      <c r="AD198" s="213"/>
      <c r="AE198" s="213"/>
      <c r="AF198" s="213"/>
      <c r="AG198" s="213" t="s">
        <v>155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3" x14ac:dyDescent="0.2">
      <c r="A199" s="220"/>
      <c r="B199" s="221"/>
      <c r="C199" s="261" t="s">
        <v>328</v>
      </c>
      <c r="D199" s="254"/>
      <c r="E199" s="254"/>
      <c r="F199" s="254"/>
      <c r="G199" s="254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3"/>
      <c r="AA199" s="213"/>
      <c r="AB199" s="213"/>
      <c r="AC199" s="213"/>
      <c r="AD199" s="213"/>
      <c r="AE199" s="213"/>
      <c r="AF199" s="213"/>
      <c r="AG199" s="213" t="s">
        <v>155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37">
        <v>55</v>
      </c>
      <c r="B200" s="238" t="s">
        <v>329</v>
      </c>
      <c r="C200" s="256" t="s">
        <v>330</v>
      </c>
      <c r="D200" s="239" t="s">
        <v>266</v>
      </c>
      <c r="E200" s="240">
        <v>40.187919999999998</v>
      </c>
      <c r="F200" s="241"/>
      <c r="G200" s="242">
        <f>ROUND(E200*F200,2)</f>
        <v>0</v>
      </c>
      <c r="H200" s="241"/>
      <c r="I200" s="242">
        <f>ROUND(E200*H200,2)</f>
        <v>0</v>
      </c>
      <c r="J200" s="241"/>
      <c r="K200" s="242">
        <f>ROUND(E200*J200,2)</f>
        <v>0</v>
      </c>
      <c r="L200" s="242">
        <v>12</v>
      </c>
      <c r="M200" s="242">
        <f>G200*(1+L200/100)</f>
        <v>0</v>
      </c>
      <c r="N200" s="240">
        <v>0</v>
      </c>
      <c r="O200" s="240">
        <f>ROUND(E200*N200,2)</f>
        <v>0</v>
      </c>
      <c r="P200" s="240">
        <v>0</v>
      </c>
      <c r="Q200" s="240">
        <f>ROUND(E200*P200,2)</f>
        <v>0</v>
      </c>
      <c r="R200" s="242" t="s">
        <v>301</v>
      </c>
      <c r="S200" s="242" t="s">
        <v>166</v>
      </c>
      <c r="T200" s="243" t="s">
        <v>228</v>
      </c>
      <c r="U200" s="223">
        <v>2.4470000000000001</v>
      </c>
      <c r="V200" s="223">
        <f>ROUND(E200*U200,2)</f>
        <v>98.34</v>
      </c>
      <c r="W200" s="223"/>
      <c r="X200" s="223" t="s">
        <v>267</v>
      </c>
      <c r="Y200" s="223" t="s">
        <v>135</v>
      </c>
      <c r="Z200" s="213"/>
      <c r="AA200" s="213"/>
      <c r="AB200" s="213"/>
      <c r="AC200" s="213"/>
      <c r="AD200" s="213"/>
      <c r="AE200" s="213"/>
      <c r="AF200" s="213"/>
      <c r="AG200" s="213" t="s">
        <v>268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2" x14ac:dyDescent="0.2">
      <c r="A201" s="220"/>
      <c r="B201" s="221"/>
      <c r="C201" s="260" t="s">
        <v>290</v>
      </c>
      <c r="D201" s="253"/>
      <c r="E201" s="253"/>
      <c r="F201" s="253"/>
      <c r="G201" s="253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3"/>
      <c r="AA201" s="213"/>
      <c r="AB201" s="213"/>
      <c r="AC201" s="213"/>
      <c r="AD201" s="213"/>
      <c r="AE201" s="213"/>
      <c r="AF201" s="213"/>
      <c r="AG201" s="213" t="s">
        <v>169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x14ac:dyDescent="0.2">
      <c r="A202" s="230" t="s">
        <v>127</v>
      </c>
      <c r="B202" s="231" t="s">
        <v>89</v>
      </c>
      <c r="C202" s="255" t="s">
        <v>90</v>
      </c>
      <c r="D202" s="232"/>
      <c r="E202" s="233"/>
      <c r="F202" s="234"/>
      <c r="G202" s="234">
        <f>SUMIF(AG203:AG218,"&lt;&gt;NOR",G203:G218)</f>
        <v>0</v>
      </c>
      <c r="H202" s="234"/>
      <c r="I202" s="234">
        <f>SUM(I203:I218)</f>
        <v>0</v>
      </c>
      <c r="J202" s="234"/>
      <c r="K202" s="234">
        <f>SUM(K203:K218)</f>
        <v>0</v>
      </c>
      <c r="L202" s="234"/>
      <c r="M202" s="234">
        <f>SUM(M203:M218)</f>
        <v>0</v>
      </c>
      <c r="N202" s="233"/>
      <c r="O202" s="233">
        <f>SUM(O203:O218)</f>
        <v>0.19</v>
      </c>
      <c r="P202" s="233"/>
      <c r="Q202" s="233">
        <f>SUM(Q203:Q218)</f>
        <v>0</v>
      </c>
      <c r="R202" s="234"/>
      <c r="S202" s="234"/>
      <c r="T202" s="235"/>
      <c r="U202" s="229"/>
      <c r="V202" s="229">
        <f>SUM(V203:V218)</f>
        <v>0.57999999999999996</v>
      </c>
      <c r="W202" s="229"/>
      <c r="X202" s="229"/>
      <c r="Y202" s="229"/>
      <c r="AG202" t="s">
        <v>128</v>
      </c>
    </row>
    <row r="203" spans="1:60" outlineLevel="1" x14ac:dyDescent="0.2">
      <c r="A203" s="244">
        <v>56</v>
      </c>
      <c r="B203" s="245" t="s">
        <v>331</v>
      </c>
      <c r="C203" s="258" t="s">
        <v>332</v>
      </c>
      <c r="D203" s="246" t="s">
        <v>282</v>
      </c>
      <c r="E203" s="247">
        <v>2</v>
      </c>
      <c r="F203" s="248"/>
      <c r="G203" s="249">
        <f>ROUND(E203*F203,2)</f>
        <v>0</v>
      </c>
      <c r="H203" s="248"/>
      <c r="I203" s="249">
        <f>ROUND(E203*H203,2)</f>
        <v>0</v>
      </c>
      <c r="J203" s="248"/>
      <c r="K203" s="249">
        <f>ROUND(E203*J203,2)</f>
        <v>0</v>
      </c>
      <c r="L203" s="249">
        <v>12</v>
      </c>
      <c r="M203" s="249">
        <f>G203*(1+L203/100)</f>
        <v>0</v>
      </c>
      <c r="N203" s="247">
        <v>9.6000000000000002E-2</v>
      </c>
      <c r="O203" s="247">
        <f>ROUND(E203*N203,2)</f>
        <v>0.19</v>
      </c>
      <c r="P203" s="247">
        <v>0</v>
      </c>
      <c r="Q203" s="247">
        <f>ROUND(E203*P203,2)</f>
        <v>0</v>
      </c>
      <c r="R203" s="249"/>
      <c r="S203" s="249" t="s">
        <v>132</v>
      </c>
      <c r="T203" s="250" t="s">
        <v>133</v>
      </c>
      <c r="U203" s="223">
        <v>0</v>
      </c>
      <c r="V203" s="223">
        <f>ROUND(E203*U203,2)</f>
        <v>0</v>
      </c>
      <c r="W203" s="223"/>
      <c r="X203" s="223" t="s">
        <v>134</v>
      </c>
      <c r="Y203" s="223" t="s">
        <v>135</v>
      </c>
      <c r="Z203" s="213"/>
      <c r="AA203" s="213"/>
      <c r="AB203" s="213"/>
      <c r="AC203" s="213"/>
      <c r="AD203" s="213"/>
      <c r="AE203" s="213"/>
      <c r="AF203" s="213"/>
      <c r="AG203" s="213" t="s">
        <v>136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ht="22.5" outlineLevel="1" x14ac:dyDescent="0.2">
      <c r="A204" s="237">
        <v>57</v>
      </c>
      <c r="B204" s="238" t="s">
        <v>333</v>
      </c>
      <c r="C204" s="256" t="s">
        <v>334</v>
      </c>
      <c r="D204" s="239" t="s">
        <v>282</v>
      </c>
      <c r="E204" s="240">
        <v>1</v>
      </c>
      <c r="F204" s="241"/>
      <c r="G204" s="242">
        <f>ROUND(E204*F204,2)</f>
        <v>0</v>
      </c>
      <c r="H204" s="241"/>
      <c r="I204" s="242">
        <f>ROUND(E204*H204,2)</f>
        <v>0</v>
      </c>
      <c r="J204" s="241"/>
      <c r="K204" s="242">
        <f>ROUND(E204*J204,2)</f>
        <v>0</v>
      </c>
      <c r="L204" s="242">
        <v>12</v>
      </c>
      <c r="M204" s="242">
        <f>G204*(1+L204/100)</f>
        <v>0</v>
      </c>
      <c r="N204" s="240">
        <v>0</v>
      </c>
      <c r="O204" s="240">
        <f>ROUND(E204*N204,2)</f>
        <v>0</v>
      </c>
      <c r="P204" s="240">
        <v>0</v>
      </c>
      <c r="Q204" s="240">
        <f>ROUND(E204*P204,2)</f>
        <v>0</v>
      </c>
      <c r="R204" s="242"/>
      <c r="S204" s="242" t="s">
        <v>132</v>
      </c>
      <c r="T204" s="243" t="s">
        <v>133</v>
      </c>
      <c r="U204" s="223">
        <v>0</v>
      </c>
      <c r="V204" s="223">
        <f>ROUND(E204*U204,2)</f>
        <v>0</v>
      </c>
      <c r="W204" s="223"/>
      <c r="X204" s="223" t="s">
        <v>190</v>
      </c>
      <c r="Y204" s="223" t="s">
        <v>135</v>
      </c>
      <c r="Z204" s="213"/>
      <c r="AA204" s="213"/>
      <c r="AB204" s="213"/>
      <c r="AC204" s="213"/>
      <c r="AD204" s="213"/>
      <c r="AE204" s="213"/>
      <c r="AF204" s="213"/>
      <c r="AG204" s="213" t="s">
        <v>191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2" x14ac:dyDescent="0.2">
      <c r="A205" s="220"/>
      <c r="B205" s="221"/>
      <c r="C205" s="259" t="s">
        <v>335</v>
      </c>
      <c r="D205" s="251"/>
      <c r="E205" s="251"/>
      <c r="F205" s="251"/>
      <c r="G205" s="251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23"/>
      <c r="Z205" s="213"/>
      <c r="AA205" s="213"/>
      <c r="AB205" s="213"/>
      <c r="AC205" s="213"/>
      <c r="AD205" s="213"/>
      <c r="AE205" s="213"/>
      <c r="AF205" s="213"/>
      <c r="AG205" s="213" t="s">
        <v>155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52" t="str">
        <f>C205</f>
        <v>Zasklení: neprůhledné (satino) izol. trojsklo, bezpečnostní sklo VSG, 33.1-4-33.1, výplň z PU tl. 40, barva RAL 9006 (bílý hliník)</v>
      </c>
      <c r="BB205" s="213"/>
      <c r="BC205" s="213"/>
      <c r="BD205" s="213"/>
      <c r="BE205" s="213"/>
      <c r="BF205" s="213"/>
      <c r="BG205" s="213"/>
      <c r="BH205" s="213"/>
    </row>
    <row r="206" spans="1:60" outlineLevel="3" x14ac:dyDescent="0.2">
      <c r="A206" s="220"/>
      <c r="B206" s="221"/>
      <c r="C206" s="261" t="s">
        <v>336</v>
      </c>
      <c r="D206" s="254"/>
      <c r="E206" s="254"/>
      <c r="F206" s="254"/>
      <c r="G206" s="254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3"/>
      <c r="AA206" s="213"/>
      <c r="AB206" s="213"/>
      <c r="AC206" s="213"/>
      <c r="AD206" s="213"/>
      <c r="AE206" s="213"/>
      <c r="AF206" s="213"/>
      <c r="AG206" s="213" t="s">
        <v>155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3" x14ac:dyDescent="0.2">
      <c r="A207" s="220"/>
      <c r="B207" s="221"/>
      <c r="C207" s="261" t="s">
        <v>337</v>
      </c>
      <c r="D207" s="254"/>
      <c r="E207" s="254"/>
      <c r="F207" s="254"/>
      <c r="G207" s="254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3"/>
      <c r="AA207" s="213"/>
      <c r="AB207" s="213"/>
      <c r="AC207" s="213"/>
      <c r="AD207" s="213"/>
      <c r="AE207" s="213"/>
      <c r="AF207" s="213"/>
      <c r="AG207" s="213" t="s">
        <v>155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3" x14ac:dyDescent="0.2">
      <c r="A208" s="220"/>
      <c r="B208" s="221"/>
      <c r="C208" s="261" t="s">
        <v>338</v>
      </c>
      <c r="D208" s="254"/>
      <c r="E208" s="254"/>
      <c r="F208" s="254"/>
      <c r="G208" s="254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3"/>
      <c r="AA208" s="213"/>
      <c r="AB208" s="213"/>
      <c r="AC208" s="213"/>
      <c r="AD208" s="213"/>
      <c r="AE208" s="213"/>
      <c r="AF208" s="213"/>
      <c r="AG208" s="213" t="s">
        <v>155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3" x14ac:dyDescent="0.2">
      <c r="A209" s="220"/>
      <c r="B209" s="221"/>
      <c r="C209" s="261" t="s">
        <v>339</v>
      </c>
      <c r="D209" s="254"/>
      <c r="E209" s="254"/>
      <c r="F209" s="254"/>
      <c r="G209" s="254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3"/>
      <c r="AA209" s="213"/>
      <c r="AB209" s="213"/>
      <c r="AC209" s="213"/>
      <c r="AD209" s="213"/>
      <c r="AE209" s="213"/>
      <c r="AF209" s="213"/>
      <c r="AG209" s="213" t="s">
        <v>155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3" x14ac:dyDescent="0.2">
      <c r="A210" s="220"/>
      <c r="B210" s="221"/>
      <c r="C210" s="261" t="s">
        <v>340</v>
      </c>
      <c r="D210" s="254"/>
      <c r="E210" s="254"/>
      <c r="F210" s="254"/>
      <c r="G210" s="254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3"/>
      <c r="AA210" s="213"/>
      <c r="AB210" s="213"/>
      <c r="AC210" s="213"/>
      <c r="AD210" s="213"/>
      <c r="AE210" s="213"/>
      <c r="AF210" s="213"/>
      <c r="AG210" s="213" t="s">
        <v>155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ht="22.5" outlineLevel="1" x14ac:dyDescent="0.2">
      <c r="A211" s="237">
        <v>58</v>
      </c>
      <c r="B211" s="238" t="s">
        <v>341</v>
      </c>
      <c r="C211" s="256" t="s">
        <v>342</v>
      </c>
      <c r="D211" s="239" t="s">
        <v>282</v>
      </c>
      <c r="E211" s="240">
        <v>1</v>
      </c>
      <c r="F211" s="241"/>
      <c r="G211" s="242">
        <f>ROUND(E211*F211,2)</f>
        <v>0</v>
      </c>
      <c r="H211" s="241"/>
      <c r="I211" s="242">
        <f>ROUND(E211*H211,2)</f>
        <v>0</v>
      </c>
      <c r="J211" s="241"/>
      <c r="K211" s="242">
        <f>ROUND(E211*J211,2)</f>
        <v>0</v>
      </c>
      <c r="L211" s="242">
        <v>12</v>
      </c>
      <c r="M211" s="242">
        <f>G211*(1+L211/100)</f>
        <v>0</v>
      </c>
      <c r="N211" s="240">
        <v>0</v>
      </c>
      <c r="O211" s="240">
        <f>ROUND(E211*N211,2)</f>
        <v>0</v>
      </c>
      <c r="P211" s="240">
        <v>0</v>
      </c>
      <c r="Q211" s="240">
        <f>ROUND(E211*P211,2)</f>
        <v>0</v>
      </c>
      <c r="R211" s="242"/>
      <c r="S211" s="242" t="s">
        <v>132</v>
      </c>
      <c r="T211" s="243" t="s">
        <v>133</v>
      </c>
      <c r="U211" s="223">
        <v>0</v>
      </c>
      <c r="V211" s="223">
        <f>ROUND(E211*U211,2)</f>
        <v>0</v>
      </c>
      <c r="W211" s="223"/>
      <c r="X211" s="223" t="s">
        <v>190</v>
      </c>
      <c r="Y211" s="223" t="s">
        <v>135</v>
      </c>
      <c r="Z211" s="213"/>
      <c r="AA211" s="213"/>
      <c r="AB211" s="213"/>
      <c r="AC211" s="213"/>
      <c r="AD211" s="213"/>
      <c r="AE211" s="213"/>
      <c r="AF211" s="213"/>
      <c r="AG211" s="213" t="s">
        <v>191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2" x14ac:dyDescent="0.2">
      <c r="A212" s="220"/>
      <c r="B212" s="221"/>
      <c r="C212" s="259" t="s">
        <v>343</v>
      </c>
      <c r="D212" s="251"/>
      <c r="E212" s="251"/>
      <c r="F212" s="251"/>
      <c r="G212" s="251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155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3" x14ac:dyDescent="0.2">
      <c r="A213" s="220"/>
      <c r="B213" s="221"/>
      <c r="C213" s="261" t="s">
        <v>344</v>
      </c>
      <c r="D213" s="254"/>
      <c r="E213" s="254"/>
      <c r="F213" s="254"/>
      <c r="G213" s="254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155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3" x14ac:dyDescent="0.2">
      <c r="A214" s="220"/>
      <c r="B214" s="221"/>
      <c r="C214" s="261" t="s">
        <v>337</v>
      </c>
      <c r="D214" s="254"/>
      <c r="E214" s="254"/>
      <c r="F214" s="254"/>
      <c r="G214" s="254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3"/>
      <c r="AA214" s="213"/>
      <c r="AB214" s="213"/>
      <c r="AC214" s="213"/>
      <c r="AD214" s="213"/>
      <c r="AE214" s="213"/>
      <c r="AF214" s="213"/>
      <c r="AG214" s="213" t="s">
        <v>155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3" x14ac:dyDescent="0.2">
      <c r="A215" s="220"/>
      <c r="B215" s="221"/>
      <c r="C215" s="261" t="s">
        <v>345</v>
      </c>
      <c r="D215" s="254"/>
      <c r="E215" s="254"/>
      <c r="F215" s="254"/>
      <c r="G215" s="254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3"/>
      <c r="AA215" s="213"/>
      <c r="AB215" s="213"/>
      <c r="AC215" s="213"/>
      <c r="AD215" s="213"/>
      <c r="AE215" s="213"/>
      <c r="AF215" s="213"/>
      <c r="AG215" s="213" t="s">
        <v>155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3" x14ac:dyDescent="0.2">
      <c r="A216" s="220"/>
      <c r="B216" s="221"/>
      <c r="C216" s="261" t="s">
        <v>340</v>
      </c>
      <c r="D216" s="254"/>
      <c r="E216" s="254"/>
      <c r="F216" s="254"/>
      <c r="G216" s="254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23"/>
      <c r="Z216" s="213"/>
      <c r="AA216" s="213"/>
      <c r="AB216" s="213"/>
      <c r="AC216" s="213"/>
      <c r="AD216" s="213"/>
      <c r="AE216" s="213"/>
      <c r="AF216" s="213"/>
      <c r="AG216" s="213" t="s">
        <v>155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37">
        <v>59</v>
      </c>
      <c r="B217" s="238" t="s">
        <v>346</v>
      </c>
      <c r="C217" s="256" t="s">
        <v>347</v>
      </c>
      <c r="D217" s="239" t="s">
        <v>266</v>
      </c>
      <c r="E217" s="240">
        <v>0.192</v>
      </c>
      <c r="F217" s="241"/>
      <c r="G217" s="242">
        <f>ROUND(E217*F217,2)</f>
        <v>0</v>
      </c>
      <c r="H217" s="241"/>
      <c r="I217" s="242">
        <f>ROUND(E217*H217,2)</f>
        <v>0</v>
      </c>
      <c r="J217" s="241"/>
      <c r="K217" s="242">
        <f>ROUND(E217*J217,2)</f>
        <v>0</v>
      </c>
      <c r="L217" s="242">
        <v>12</v>
      </c>
      <c r="M217" s="242">
        <f>G217*(1+L217/100)</f>
        <v>0</v>
      </c>
      <c r="N217" s="240">
        <v>0</v>
      </c>
      <c r="O217" s="240">
        <f>ROUND(E217*N217,2)</f>
        <v>0</v>
      </c>
      <c r="P217" s="240">
        <v>0</v>
      </c>
      <c r="Q217" s="240">
        <f>ROUND(E217*P217,2)</f>
        <v>0</v>
      </c>
      <c r="R217" s="242" t="s">
        <v>348</v>
      </c>
      <c r="S217" s="242" t="s">
        <v>166</v>
      </c>
      <c r="T217" s="243" t="s">
        <v>228</v>
      </c>
      <c r="U217" s="223">
        <v>3.016</v>
      </c>
      <c r="V217" s="223">
        <f>ROUND(E217*U217,2)</f>
        <v>0.57999999999999996</v>
      </c>
      <c r="W217" s="223"/>
      <c r="X217" s="223" t="s">
        <v>267</v>
      </c>
      <c r="Y217" s="223" t="s">
        <v>135</v>
      </c>
      <c r="Z217" s="213"/>
      <c r="AA217" s="213"/>
      <c r="AB217" s="213"/>
      <c r="AC217" s="213"/>
      <c r="AD217" s="213"/>
      <c r="AE217" s="213"/>
      <c r="AF217" s="213"/>
      <c r="AG217" s="213" t="s">
        <v>268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2" x14ac:dyDescent="0.2">
      <c r="A218" s="220"/>
      <c r="B218" s="221"/>
      <c r="C218" s="260" t="s">
        <v>290</v>
      </c>
      <c r="D218" s="253"/>
      <c r="E218" s="253"/>
      <c r="F218" s="253"/>
      <c r="G218" s="25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3"/>
      <c r="AA218" s="213"/>
      <c r="AB218" s="213"/>
      <c r="AC218" s="213"/>
      <c r="AD218" s="213"/>
      <c r="AE218" s="213"/>
      <c r="AF218" s="213"/>
      <c r="AG218" s="213" t="s">
        <v>169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x14ac:dyDescent="0.2">
      <c r="A219" s="230" t="s">
        <v>127</v>
      </c>
      <c r="B219" s="231" t="s">
        <v>91</v>
      </c>
      <c r="C219" s="255" t="s">
        <v>92</v>
      </c>
      <c r="D219" s="232"/>
      <c r="E219" s="233"/>
      <c r="F219" s="234"/>
      <c r="G219" s="234">
        <f>SUMIF(AG220:AG228,"&lt;&gt;NOR",G220:G228)</f>
        <v>0</v>
      </c>
      <c r="H219" s="234"/>
      <c r="I219" s="234">
        <f>SUM(I220:I228)</f>
        <v>0</v>
      </c>
      <c r="J219" s="234"/>
      <c r="K219" s="234">
        <f>SUM(K220:K228)</f>
        <v>0</v>
      </c>
      <c r="L219" s="234"/>
      <c r="M219" s="234">
        <f>SUM(M220:M228)</f>
        <v>0</v>
      </c>
      <c r="N219" s="233"/>
      <c r="O219" s="233">
        <f>SUM(O220:O228)</f>
        <v>0.32</v>
      </c>
      <c r="P219" s="233"/>
      <c r="Q219" s="233">
        <f>SUM(Q220:Q228)</f>
        <v>0</v>
      </c>
      <c r="R219" s="234"/>
      <c r="S219" s="234"/>
      <c r="T219" s="235"/>
      <c r="U219" s="229"/>
      <c r="V219" s="229">
        <f>SUM(V220:V228)</f>
        <v>200.73</v>
      </c>
      <c r="W219" s="229"/>
      <c r="X219" s="229"/>
      <c r="Y219" s="229"/>
      <c r="AG219" t="s">
        <v>128</v>
      </c>
    </row>
    <row r="220" spans="1:60" outlineLevel="1" x14ac:dyDescent="0.2">
      <c r="A220" s="237">
        <v>60</v>
      </c>
      <c r="B220" s="238" t="s">
        <v>349</v>
      </c>
      <c r="C220" s="256" t="s">
        <v>350</v>
      </c>
      <c r="D220" s="239" t="s">
        <v>153</v>
      </c>
      <c r="E220" s="240">
        <v>1493.65</v>
      </c>
      <c r="F220" s="241"/>
      <c r="G220" s="242">
        <f>ROUND(E220*F220,2)</f>
        <v>0</v>
      </c>
      <c r="H220" s="241"/>
      <c r="I220" s="242">
        <f>ROUND(E220*H220,2)</f>
        <v>0</v>
      </c>
      <c r="J220" s="241"/>
      <c r="K220" s="242">
        <f>ROUND(E220*J220,2)</f>
        <v>0</v>
      </c>
      <c r="L220" s="242">
        <v>12</v>
      </c>
      <c r="M220" s="242">
        <f>G220*(1+L220/100)</f>
        <v>0</v>
      </c>
      <c r="N220" s="240">
        <v>6.9999999999999994E-5</v>
      </c>
      <c r="O220" s="240">
        <f>ROUND(E220*N220,2)</f>
        <v>0.1</v>
      </c>
      <c r="P220" s="240">
        <v>0</v>
      </c>
      <c r="Q220" s="240">
        <f>ROUND(E220*P220,2)</f>
        <v>0</v>
      </c>
      <c r="R220" s="242" t="s">
        <v>351</v>
      </c>
      <c r="S220" s="242" t="s">
        <v>166</v>
      </c>
      <c r="T220" s="243" t="s">
        <v>133</v>
      </c>
      <c r="U220" s="223">
        <v>3.2480000000000002E-2</v>
      </c>
      <c r="V220" s="223">
        <f>ROUND(E220*U220,2)</f>
        <v>48.51</v>
      </c>
      <c r="W220" s="223"/>
      <c r="X220" s="223" t="s">
        <v>134</v>
      </c>
      <c r="Y220" s="223" t="s">
        <v>135</v>
      </c>
      <c r="Z220" s="213"/>
      <c r="AA220" s="213"/>
      <c r="AB220" s="213"/>
      <c r="AC220" s="213"/>
      <c r="AD220" s="213"/>
      <c r="AE220" s="213"/>
      <c r="AF220" s="213"/>
      <c r="AG220" s="213" t="s">
        <v>136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2" x14ac:dyDescent="0.2">
      <c r="A221" s="220"/>
      <c r="B221" s="221"/>
      <c r="C221" s="257" t="s">
        <v>352</v>
      </c>
      <c r="D221" s="224"/>
      <c r="E221" s="225">
        <v>1487.8</v>
      </c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138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3" x14ac:dyDescent="0.2">
      <c r="A222" s="220"/>
      <c r="B222" s="221"/>
      <c r="C222" s="257" t="s">
        <v>353</v>
      </c>
      <c r="D222" s="224"/>
      <c r="E222" s="225">
        <v>5.85</v>
      </c>
      <c r="F222" s="223"/>
      <c r="G222" s="223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3"/>
      <c r="AA222" s="213"/>
      <c r="AB222" s="213"/>
      <c r="AC222" s="213"/>
      <c r="AD222" s="213"/>
      <c r="AE222" s="213"/>
      <c r="AF222" s="213"/>
      <c r="AG222" s="213" t="s">
        <v>138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ht="22.5" outlineLevel="1" x14ac:dyDescent="0.2">
      <c r="A223" s="237">
        <v>61</v>
      </c>
      <c r="B223" s="238" t="s">
        <v>354</v>
      </c>
      <c r="C223" s="256" t="s">
        <v>355</v>
      </c>
      <c r="D223" s="239" t="s">
        <v>153</v>
      </c>
      <c r="E223" s="240">
        <v>1493.65</v>
      </c>
      <c r="F223" s="241"/>
      <c r="G223" s="242">
        <f>ROUND(E223*F223,2)</f>
        <v>0</v>
      </c>
      <c r="H223" s="241"/>
      <c r="I223" s="242">
        <f>ROUND(E223*H223,2)</f>
        <v>0</v>
      </c>
      <c r="J223" s="241"/>
      <c r="K223" s="242">
        <f>ROUND(E223*J223,2)</f>
        <v>0</v>
      </c>
      <c r="L223" s="242">
        <v>12</v>
      </c>
      <c r="M223" s="242">
        <f>G223*(1+L223/100)</f>
        <v>0</v>
      </c>
      <c r="N223" s="240">
        <v>1.4999999999999999E-4</v>
      </c>
      <c r="O223" s="240">
        <f>ROUND(E223*N223,2)</f>
        <v>0.22</v>
      </c>
      <c r="P223" s="240">
        <v>0</v>
      </c>
      <c r="Q223" s="240">
        <f>ROUND(E223*P223,2)</f>
        <v>0</v>
      </c>
      <c r="R223" s="242" t="s">
        <v>351</v>
      </c>
      <c r="S223" s="242" t="s">
        <v>166</v>
      </c>
      <c r="T223" s="243" t="s">
        <v>133</v>
      </c>
      <c r="U223" s="223">
        <v>0.10191</v>
      </c>
      <c r="V223" s="223">
        <f>ROUND(E223*U223,2)</f>
        <v>152.22</v>
      </c>
      <c r="W223" s="223"/>
      <c r="X223" s="223" t="s">
        <v>134</v>
      </c>
      <c r="Y223" s="223" t="s">
        <v>135</v>
      </c>
      <c r="Z223" s="213"/>
      <c r="AA223" s="213"/>
      <c r="AB223" s="213"/>
      <c r="AC223" s="213"/>
      <c r="AD223" s="213"/>
      <c r="AE223" s="213"/>
      <c r="AF223" s="213"/>
      <c r="AG223" s="213" t="s">
        <v>136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2" x14ac:dyDescent="0.2">
      <c r="A224" s="220"/>
      <c r="B224" s="221"/>
      <c r="C224" s="257" t="s">
        <v>352</v>
      </c>
      <c r="D224" s="224"/>
      <c r="E224" s="225">
        <v>1487.8</v>
      </c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3"/>
      <c r="AA224" s="213"/>
      <c r="AB224" s="213"/>
      <c r="AC224" s="213"/>
      <c r="AD224" s="213"/>
      <c r="AE224" s="213"/>
      <c r="AF224" s="213"/>
      <c r="AG224" s="213" t="s">
        <v>138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3" x14ac:dyDescent="0.2">
      <c r="A225" s="220"/>
      <c r="B225" s="221"/>
      <c r="C225" s="257" t="s">
        <v>353</v>
      </c>
      <c r="D225" s="224"/>
      <c r="E225" s="225">
        <v>5.85</v>
      </c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3"/>
      <c r="AA225" s="213"/>
      <c r="AB225" s="213"/>
      <c r="AC225" s="213"/>
      <c r="AD225" s="213"/>
      <c r="AE225" s="213"/>
      <c r="AF225" s="213"/>
      <c r="AG225" s="213" t="s">
        <v>138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37">
        <v>62</v>
      </c>
      <c r="B226" s="238" t="s">
        <v>356</v>
      </c>
      <c r="C226" s="256" t="s">
        <v>357</v>
      </c>
      <c r="D226" s="239" t="s">
        <v>241</v>
      </c>
      <c r="E226" s="240">
        <v>1102</v>
      </c>
      <c r="F226" s="241"/>
      <c r="G226" s="242">
        <f>ROUND(E226*F226,2)</f>
        <v>0</v>
      </c>
      <c r="H226" s="241"/>
      <c r="I226" s="242">
        <f>ROUND(E226*H226,2)</f>
        <v>0</v>
      </c>
      <c r="J226" s="241"/>
      <c r="K226" s="242">
        <f>ROUND(E226*J226,2)</f>
        <v>0</v>
      </c>
      <c r="L226" s="242">
        <v>12</v>
      </c>
      <c r="M226" s="242">
        <f>G226*(1+L226/100)</f>
        <v>0</v>
      </c>
      <c r="N226" s="240">
        <v>0</v>
      </c>
      <c r="O226" s="240">
        <f>ROUND(E226*N226,2)</f>
        <v>0</v>
      </c>
      <c r="P226" s="240">
        <v>0</v>
      </c>
      <c r="Q226" s="240">
        <f>ROUND(E226*P226,2)</f>
        <v>0</v>
      </c>
      <c r="R226" s="242"/>
      <c r="S226" s="242" t="s">
        <v>132</v>
      </c>
      <c r="T226" s="243" t="s">
        <v>133</v>
      </c>
      <c r="U226" s="223">
        <v>0</v>
      </c>
      <c r="V226" s="223">
        <f>ROUND(E226*U226,2)</f>
        <v>0</v>
      </c>
      <c r="W226" s="223"/>
      <c r="X226" s="223" t="s">
        <v>134</v>
      </c>
      <c r="Y226" s="223" t="s">
        <v>135</v>
      </c>
      <c r="Z226" s="213"/>
      <c r="AA226" s="213"/>
      <c r="AB226" s="213"/>
      <c r="AC226" s="213"/>
      <c r="AD226" s="213"/>
      <c r="AE226" s="213"/>
      <c r="AF226" s="213"/>
      <c r="AG226" s="213" t="s">
        <v>136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2" x14ac:dyDescent="0.2">
      <c r="A227" s="220"/>
      <c r="B227" s="221"/>
      <c r="C227" s="257" t="s">
        <v>358</v>
      </c>
      <c r="D227" s="224"/>
      <c r="E227" s="225">
        <v>280.89999999999998</v>
      </c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138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3" x14ac:dyDescent="0.2">
      <c r="A228" s="220"/>
      <c r="B228" s="221"/>
      <c r="C228" s="257" t="s">
        <v>359</v>
      </c>
      <c r="D228" s="224"/>
      <c r="E228" s="225">
        <v>821.1</v>
      </c>
      <c r="F228" s="223"/>
      <c r="G228" s="22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23"/>
      <c r="Z228" s="213"/>
      <c r="AA228" s="213"/>
      <c r="AB228" s="213"/>
      <c r="AC228" s="213"/>
      <c r="AD228" s="213"/>
      <c r="AE228" s="213"/>
      <c r="AF228" s="213"/>
      <c r="AG228" s="213" t="s">
        <v>138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x14ac:dyDescent="0.2">
      <c r="A229" s="230" t="s">
        <v>127</v>
      </c>
      <c r="B229" s="231" t="s">
        <v>93</v>
      </c>
      <c r="C229" s="255" t="s">
        <v>94</v>
      </c>
      <c r="D229" s="232"/>
      <c r="E229" s="233"/>
      <c r="F229" s="234"/>
      <c r="G229" s="234">
        <f>SUMIF(AG230:AG236,"&lt;&gt;NOR",G230:G236)</f>
        <v>0</v>
      </c>
      <c r="H229" s="234"/>
      <c r="I229" s="234">
        <f>SUM(I230:I236)</f>
        <v>0</v>
      </c>
      <c r="J229" s="234"/>
      <c r="K229" s="234">
        <f>SUM(K230:K236)</f>
        <v>0</v>
      </c>
      <c r="L229" s="234"/>
      <c r="M229" s="234">
        <f>SUM(M230:M236)</f>
        <v>0</v>
      </c>
      <c r="N229" s="233"/>
      <c r="O229" s="233">
        <f>SUM(O230:O236)</f>
        <v>2.4300000000000002</v>
      </c>
      <c r="P229" s="233"/>
      <c r="Q229" s="233">
        <f>SUM(Q230:Q236)</f>
        <v>0</v>
      </c>
      <c r="R229" s="234"/>
      <c r="S229" s="234"/>
      <c r="T229" s="235"/>
      <c r="U229" s="229"/>
      <c r="V229" s="229">
        <f>SUM(V230:V236)</f>
        <v>195.62</v>
      </c>
      <c r="W229" s="229"/>
      <c r="X229" s="229"/>
      <c r="Y229" s="229"/>
      <c r="AG229" t="s">
        <v>128</v>
      </c>
    </row>
    <row r="230" spans="1:60" outlineLevel="1" x14ac:dyDescent="0.2">
      <c r="A230" s="237">
        <v>63</v>
      </c>
      <c r="B230" s="238" t="s">
        <v>360</v>
      </c>
      <c r="C230" s="256" t="s">
        <v>361</v>
      </c>
      <c r="D230" s="239" t="s">
        <v>153</v>
      </c>
      <c r="E230" s="240">
        <v>635.04</v>
      </c>
      <c r="F230" s="241"/>
      <c r="G230" s="242">
        <f>ROUND(E230*F230,2)</f>
        <v>0</v>
      </c>
      <c r="H230" s="241"/>
      <c r="I230" s="242">
        <f>ROUND(E230*H230,2)</f>
        <v>0</v>
      </c>
      <c r="J230" s="241"/>
      <c r="K230" s="242">
        <f>ROUND(E230*J230,2)</f>
        <v>0</v>
      </c>
      <c r="L230" s="242">
        <v>12</v>
      </c>
      <c r="M230" s="242">
        <f>G230*(1+L230/100)</f>
        <v>0</v>
      </c>
      <c r="N230" s="240">
        <v>3.82E-3</v>
      </c>
      <c r="O230" s="240">
        <f>ROUND(E230*N230,2)</f>
        <v>2.4300000000000002</v>
      </c>
      <c r="P230" s="240">
        <v>0</v>
      </c>
      <c r="Q230" s="240">
        <f>ROUND(E230*P230,2)</f>
        <v>0</v>
      </c>
      <c r="R230" s="242" t="s">
        <v>362</v>
      </c>
      <c r="S230" s="242" t="s">
        <v>166</v>
      </c>
      <c r="T230" s="243" t="s">
        <v>133</v>
      </c>
      <c r="U230" s="223">
        <v>0.3</v>
      </c>
      <c r="V230" s="223">
        <f>ROUND(E230*U230,2)</f>
        <v>190.51</v>
      </c>
      <c r="W230" s="223"/>
      <c r="X230" s="223" t="s">
        <v>134</v>
      </c>
      <c r="Y230" s="223" t="s">
        <v>135</v>
      </c>
      <c r="Z230" s="213"/>
      <c r="AA230" s="213"/>
      <c r="AB230" s="213"/>
      <c r="AC230" s="213"/>
      <c r="AD230" s="213"/>
      <c r="AE230" s="213"/>
      <c r="AF230" s="213"/>
      <c r="AG230" s="213" t="s">
        <v>136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2" x14ac:dyDescent="0.2">
      <c r="A231" s="220"/>
      <c r="B231" s="221"/>
      <c r="C231" s="257" t="s">
        <v>363</v>
      </c>
      <c r="D231" s="224"/>
      <c r="E231" s="225">
        <v>178.08</v>
      </c>
      <c r="F231" s="223"/>
      <c r="G231" s="223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23"/>
      <c r="Z231" s="213"/>
      <c r="AA231" s="213"/>
      <c r="AB231" s="213"/>
      <c r="AC231" s="213"/>
      <c r="AD231" s="213"/>
      <c r="AE231" s="213"/>
      <c r="AF231" s="213"/>
      <c r="AG231" s="213" t="s">
        <v>138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3" x14ac:dyDescent="0.2">
      <c r="A232" s="220"/>
      <c r="B232" s="221"/>
      <c r="C232" s="257" t="s">
        <v>364</v>
      </c>
      <c r="D232" s="224"/>
      <c r="E232" s="225">
        <v>215.04</v>
      </c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3"/>
      <c r="AA232" s="213"/>
      <c r="AB232" s="213"/>
      <c r="AC232" s="213"/>
      <c r="AD232" s="213"/>
      <c r="AE232" s="213"/>
      <c r="AF232" s="213"/>
      <c r="AG232" s="213" t="s">
        <v>138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3" x14ac:dyDescent="0.2">
      <c r="A233" s="220"/>
      <c r="B233" s="221"/>
      <c r="C233" s="257" t="s">
        <v>365</v>
      </c>
      <c r="D233" s="224"/>
      <c r="E233" s="225">
        <v>161.28</v>
      </c>
      <c r="F233" s="223"/>
      <c r="G233" s="223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3"/>
      <c r="AA233" s="213"/>
      <c r="AB233" s="213"/>
      <c r="AC233" s="213"/>
      <c r="AD233" s="213"/>
      <c r="AE233" s="213"/>
      <c r="AF233" s="213"/>
      <c r="AG233" s="213" t="s">
        <v>138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3" x14ac:dyDescent="0.2">
      <c r="A234" s="220"/>
      <c r="B234" s="221"/>
      <c r="C234" s="257" t="s">
        <v>366</v>
      </c>
      <c r="D234" s="224"/>
      <c r="E234" s="225">
        <v>80.64</v>
      </c>
      <c r="F234" s="223"/>
      <c r="G234" s="223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23"/>
      <c r="Z234" s="213"/>
      <c r="AA234" s="213"/>
      <c r="AB234" s="213"/>
      <c r="AC234" s="213"/>
      <c r="AD234" s="213"/>
      <c r="AE234" s="213"/>
      <c r="AF234" s="213"/>
      <c r="AG234" s="213" t="s">
        <v>138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37">
        <v>64</v>
      </c>
      <c r="B235" s="238" t="s">
        <v>367</v>
      </c>
      <c r="C235" s="256" t="s">
        <v>368</v>
      </c>
      <c r="D235" s="239" t="s">
        <v>266</v>
      </c>
      <c r="E235" s="240">
        <v>2.4258500000000001</v>
      </c>
      <c r="F235" s="241"/>
      <c r="G235" s="242">
        <f>ROUND(E235*F235,2)</f>
        <v>0</v>
      </c>
      <c r="H235" s="241"/>
      <c r="I235" s="242">
        <f>ROUND(E235*H235,2)</f>
        <v>0</v>
      </c>
      <c r="J235" s="241"/>
      <c r="K235" s="242">
        <f>ROUND(E235*J235,2)</f>
        <v>0</v>
      </c>
      <c r="L235" s="242">
        <v>12</v>
      </c>
      <c r="M235" s="242">
        <f>G235*(1+L235/100)</f>
        <v>0</v>
      </c>
      <c r="N235" s="240">
        <v>0</v>
      </c>
      <c r="O235" s="240">
        <f>ROUND(E235*N235,2)</f>
        <v>0</v>
      </c>
      <c r="P235" s="240">
        <v>0</v>
      </c>
      <c r="Q235" s="240">
        <f>ROUND(E235*P235,2)</f>
        <v>0</v>
      </c>
      <c r="R235" s="242" t="s">
        <v>362</v>
      </c>
      <c r="S235" s="242" t="s">
        <v>166</v>
      </c>
      <c r="T235" s="243" t="s">
        <v>228</v>
      </c>
      <c r="U235" s="223">
        <v>2.1059999999999999</v>
      </c>
      <c r="V235" s="223">
        <f>ROUND(E235*U235,2)</f>
        <v>5.1100000000000003</v>
      </c>
      <c r="W235" s="223"/>
      <c r="X235" s="223" t="s">
        <v>267</v>
      </c>
      <c r="Y235" s="223" t="s">
        <v>135</v>
      </c>
      <c r="Z235" s="213"/>
      <c r="AA235" s="213"/>
      <c r="AB235" s="213"/>
      <c r="AC235" s="213"/>
      <c r="AD235" s="213"/>
      <c r="AE235" s="213"/>
      <c r="AF235" s="213"/>
      <c r="AG235" s="213" t="s">
        <v>268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2" x14ac:dyDescent="0.2">
      <c r="A236" s="220"/>
      <c r="B236" s="221"/>
      <c r="C236" s="260" t="s">
        <v>290</v>
      </c>
      <c r="D236" s="253"/>
      <c r="E236" s="253"/>
      <c r="F236" s="253"/>
      <c r="G236" s="25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169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x14ac:dyDescent="0.2">
      <c r="A237" s="230" t="s">
        <v>127</v>
      </c>
      <c r="B237" s="231" t="s">
        <v>95</v>
      </c>
      <c r="C237" s="255" t="s">
        <v>96</v>
      </c>
      <c r="D237" s="232"/>
      <c r="E237" s="233"/>
      <c r="F237" s="234"/>
      <c r="G237" s="234">
        <f>SUMIF(AG238:AG244,"&lt;&gt;NOR",G238:G244)</f>
        <v>0</v>
      </c>
      <c r="H237" s="234"/>
      <c r="I237" s="234">
        <f>SUM(I238:I244)</f>
        <v>0</v>
      </c>
      <c r="J237" s="234"/>
      <c r="K237" s="234">
        <f>SUM(K238:K244)</f>
        <v>0</v>
      </c>
      <c r="L237" s="234"/>
      <c r="M237" s="234">
        <f>SUM(M238:M244)</f>
        <v>0</v>
      </c>
      <c r="N237" s="233"/>
      <c r="O237" s="233">
        <f>SUM(O238:O244)</f>
        <v>0</v>
      </c>
      <c r="P237" s="233"/>
      <c r="Q237" s="233">
        <f>SUM(Q238:Q244)</f>
        <v>0</v>
      </c>
      <c r="R237" s="234"/>
      <c r="S237" s="234"/>
      <c r="T237" s="235"/>
      <c r="U237" s="229"/>
      <c r="V237" s="229">
        <f>SUM(V238:V244)</f>
        <v>299.67</v>
      </c>
      <c r="W237" s="229"/>
      <c r="X237" s="229"/>
      <c r="Y237" s="229"/>
      <c r="AG237" t="s">
        <v>128</v>
      </c>
    </row>
    <row r="238" spans="1:60" outlineLevel="1" x14ac:dyDescent="0.2">
      <c r="A238" s="244">
        <v>65</v>
      </c>
      <c r="B238" s="245" t="s">
        <v>369</v>
      </c>
      <c r="C238" s="258" t="s">
        <v>370</v>
      </c>
      <c r="D238" s="246" t="s">
        <v>266</v>
      </c>
      <c r="E238" s="247">
        <v>39.486629999999998</v>
      </c>
      <c r="F238" s="248"/>
      <c r="G238" s="249">
        <f>ROUND(E238*F238,2)</f>
        <v>0</v>
      </c>
      <c r="H238" s="248"/>
      <c r="I238" s="249">
        <f>ROUND(E238*H238,2)</f>
        <v>0</v>
      </c>
      <c r="J238" s="248"/>
      <c r="K238" s="249">
        <f>ROUND(E238*J238,2)</f>
        <v>0</v>
      </c>
      <c r="L238" s="249">
        <v>12</v>
      </c>
      <c r="M238" s="249">
        <f>G238*(1+L238/100)</f>
        <v>0</v>
      </c>
      <c r="N238" s="247">
        <v>0</v>
      </c>
      <c r="O238" s="247">
        <f>ROUND(E238*N238,2)</f>
        <v>0</v>
      </c>
      <c r="P238" s="247">
        <v>0</v>
      </c>
      <c r="Q238" s="247">
        <f>ROUND(E238*P238,2)</f>
        <v>0</v>
      </c>
      <c r="R238" s="249"/>
      <c r="S238" s="249" t="s">
        <v>132</v>
      </c>
      <c r="T238" s="250" t="s">
        <v>133</v>
      </c>
      <c r="U238" s="223">
        <v>0.94199999999999995</v>
      </c>
      <c r="V238" s="223">
        <f>ROUND(E238*U238,2)</f>
        <v>37.200000000000003</v>
      </c>
      <c r="W238" s="223"/>
      <c r="X238" s="223" t="s">
        <v>371</v>
      </c>
      <c r="Y238" s="223" t="s">
        <v>135</v>
      </c>
      <c r="Z238" s="213"/>
      <c r="AA238" s="213"/>
      <c r="AB238" s="213"/>
      <c r="AC238" s="213"/>
      <c r="AD238" s="213"/>
      <c r="AE238" s="213"/>
      <c r="AF238" s="213"/>
      <c r="AG238" s="213" t="s">
        <v>372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ht="22.5" outlineLevel="1" x14ac:dyDescent="0.2">
      <c r="A239" s="244">
        <v>66</v>
      </c>
      <c r="B239" s="245" t="s">
        <v>373</v>
      </c>
      <c r="C239" s="258" t="s">
        <v>374</v>
      </c>
      <c r="D239" s="246" t="s">
        <v>266</v>
      </c>
      <c r="E239" s="247">
        <v>39.486629999999998</v>
      </c>
      <c r="F239" s="248"/>
      <c r="G239" s="249">
        <f>ROUND(E239*F239,2)</f>
        <v>0</v>
      </c>
      <c r="H239" s="248"/>
      <c r="I239" s="249">
        <f>ROUND(E239*H239,2)</f>
        <v>0</v>
      </c>
      <c r="J239" s="248"/>
      <c r="K239" s="249">
        <f>ROUND(E239*J239,2)</f>
        <v>0</v>
      </c>
      <c r="L239" s="249">
        <v>12</v>
      </c>
      <c r="M239" s="249">
        <f>G239*(1+L239/100)</f>
        <v>0</v>
      </c>
      <c r="N239" s="247">
        <v>0</v>
      </c>
      <c r="O239" s="247">
        <f>ROUND(E239*N239,2)</f>
        <v>0</v>
      </c>
      <c r="P239" s="247">
        <v>0</v>
      </c>
      <c r="Q239" s="247">
        <f>ROUND(E239*P239,2)</f>
        <v>0</v>
      </c>
      <c r="R239" s="249" t="s">
        <v>254</v>
      </c>
      <c r="S239" s="249" t="s">
        <v>166</v>
      </c>
      <c r="T239" s="250" t="s">
        <v>133</v>
      </c>
      <c r="U239" s="223">
        <v>0.93300000000000005</v>
      </c>
      <c r="V239" s="223">
        <f>ROUND(E239*U239,2)</f>
        <v>36.840000000000003</v>
      </c>
      <c r="W239" s="223"/>
      <c r="X239" s="223" t="s">
        <v>371</v>
      </c>
      <c r="Y239" s="223" t="s">
        <v>135</v>
      </c>
      <c r="Z239" s="213"/>
      <c r="AA239" s="213"/>
      <c r="AB239" s="213"/>
      <c r="AC239" s="213"/>
      <c r="AD239" s="213"/>
      <c r="AE239" s="213"/>
      <c r="AF239" s="213"/>
      <c r="AG239" s="213" t="s">
        <v>372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37">
        <v>67</v>
      </c>
      <c r="B240" s="238" t="s">
        <v>375</v>
      </c>
      <c r="C240" s="256" t="s">
        <v>376</v>
      </c>
      <c r="D240" s="239" t="s">
        <v>266</v>
      </c>
      <c r="E240" s="240">
        <v>315.89303999999998</v>
      </c>
      <c r="F240" s="241"/>
      <c r="G240" s="242">
        <f>ROUND(E240*F240,2)</f>
        <v>0</v>
      </c>
      <c r="H240" s="241"/>
      <c r="I240" s="242">
        <f>ROUND(E240*H240,2)</f>
        <v>0</v>
      </c>
      <c r="J240" s="241"/>
      <c r="K240" s="242">
        <f>ROUND(E240*J240,2)</f>
        <v>0</v>
      </c>
      <c r="L240" s="242">
        <v>12</v>
      </c>
      <c r="M240" s="242">
        <f>G240*(1+L240/100)</f>
        <v>0</v>
      </c>
      <c r="N240" s="240">
        <v>0</v>
      </c>
      <c r="O240" s="240">
        <f>ROUND(E240*N240,2)</f>
        <v>0</v>
      </c>
      <c r="P240" s="240">
        <v>0</v>
      </c>
      <c r="Q240" s="240">
        <f>ROUND(E240*P240,2)</f>
        <v>0</v>
      </c>
      <c r="R240" s="242" t="s">
        <v>254</v>
      </c>
      <c r="S240" s="242" t="s">
        <v>166</v>
      </c>
      <c r="T240" s="243" t="s">
        <v>133</v>
      </c>
      <c r="U240" s="223">
        <v>0.65300000000000002</v>
      </c>
      <c r="V240" s="223">
        <f>ROUND(E240*U240,2)</f>
        <v>206.28</v>
      </c>
      <c r="W240" s="223"/>
      <c r="X240" s="223" t="s">
        <v>134</v>
      </c>
      <c r="Y240" s="223" t="s">
        <v>135</v>
      </c>
      <c r="Z240" s="213"/>
      <c r="AA240" s="213"/>
      <c r="AB240" s="213"/>
      <c r="AC240" s="213"/>
      <c r="AD240" s="213"/>
      <c r="AE240" s="213"/>
      <c r="AF240" s="213"/>
      <c r="AG240" s="213" t="s">
        <v>136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2" x14ac:dyDescent="0.2">
      <c r="A241" s="220"/>
      <c r="B241" s="221"/>
      <c r="C241" s="257" t="s">
        <v>377</v>
      </c>
      <c r="D241" s="224"/>
      <c r="E241" s="225">
        <v>315.89303999999998</v>
      </c>
      <c r="F241" s="223"/>
      <c r="G241" s="223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3"/>
      <c r="AA241" s="213"/>
      <c r="AB241" s="213"/>
      <c r="AC241" s="213"/>
      <c r="AD241" s="213"/>
      <c r="AE241" s="213"/>
      <c r="AF241" s="213"/>
      <c r="AG241" s="213" t="s">
        <v>138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37">
        <v>68</v>
      </c>
      <c r="B242" s="238" t="s">
        <v>378</v>
      </c>
      <c r="C242" s="256" t="s">
        <v>379</v>
      </c>
      <c r="D242" s="239" t="s">
        <v>266</v>
      </c>
      <c r="E242" s="240">
        <v>39.486629999999998</v>
      </c>
      <c r="F242" s="241"/>
      <c r="G242" s="242">
        <f>ROUND(E242*F242,2)</f>
        <v>0</v>
      </c>
      <c r="H242" s="241"/>
      <c r="I242" s="242">
        <f>ROUND(E242*H242,2)</f>
        <v>0</v>
      </c>
      <c r="J242" s="241"/>
      <c r="K242" s="242">
        <f>ROUND(E242*J242,2)</f>
        <v>0</v>
      </c>
      <c r="L242" s="242">
        <v>12</v>
      </c>
      <c r="M242" s="242">
        <f>G242*(1+L242/100)</f>
        <v>0</v>
      </c>
      <c r="N242" s="240">
        <v>0</v>
      </c>
      <c r="O242" s="240">
        <f>ROUND(E242*N242,2)</f>
        <v>0</v>
      </c>
      <c r="P242" s="240">
        <v>0</v>
      </c>
      <c r="Q242" s="240">
        <f>ROUND(E242*P242,2)</f>
        <v>0</v>
      </c>
      <c r="R242" s="242"/>
      <c r="S242" s="242" t="s">
        <v>132</v>
      </c>
      <c r="T242" s="243" t="s">
        <v>133</v>
      </c>
      <c r="U242" s="223">
        <v>0.49</v>
      </c>
      <c r="V242" s="223">
        <f>ROUND(E242*U242,2)</f>
        <v>19.350000000000001</v>
      </c>
      <c r="W242" s="223"/>
      <c r="X242" s="223" t="s">
        <v>371</v>
      </c>
      <c r="Y242" s="223" t="s">
        <v>135</v>
      </c>
      <c r="Z242" s="213"/>
      <c r="AA242" s="213"/>
      <c r="AB242" s="213"/>
      <c r="AC242" s="213"/>
      <c r="AD242" s="213"/>
      <c r="AE242" s="213"/>
      <c r="AF242" s="213"/>
      <c r="AG242" s="213" t="s">
        <v>372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2" x14ac:dyDescent="0.2">
      <c r="A243" s="220"/>
      <c r="B243" s="221"/>
      <c r="C243" s="259" t="s">
        <v>380</v>
      </c>
      <c r="D243" s="251"/>
      <c r="E243" s="251"/>
      <c r="F243" s="251"/>
      <c r="G243" s="251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23"/>
      <c r="Z243" s="213"/>
      <c r="AA243" s="213"/>
      <c r="AB243" s="213"/>
      <c r="AC243" s="213"/>
      <c r="AD243" s="213"/>
      <c r="AE243" s="213"/>
      <c r="AF243" s="213"/>
      <c r="AG243" s="213" t="s">
        <v>155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3" x14ac:dyDescent="0.2">
      <c r="A244" s="220"/>
      <c r="B244" s="221"/>
      <c r="C244" s="261" t="s">
        <v>381</v>
      </c>
      <c r="D244" s="254"/>
      <c r="E244" s="254"/>
      <c r="F244" s="254"/>
      <c r="G244" s="254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3"/>
      <c r="AA244" s="213"/>
      <c r="AB244" s="213"/>
      <c r="AC244" s="213"/>
      <c r="AD244" s="213"/>
      <c r="AE244" s="213"/>
      <c r="AF244" s="213"/>
      <c r="AG244" s="213" t="s">
        <v>155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x14ac:dyDescent="0.2">
      <c r="A245" s="3"/>
      <c r="B245" s="4"/>
      <c r="C245" s="262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AE245">
        <v>12</v>
      </c>
      <c r="AF245">
        <v>21</v>
      </c>
      <c r="AG245" t="s">
        <v>113</v>
      </c>
    </row>
    <row r="246" spans="1:60" x14ac:dyDescent="0.2">
      <c r="A246" s="216"/>
      <c r="B246" s="217" t="s">
        <v>29</v>
      </c>
      <c r="C246" s="263"/>
      <c r="D246" s="218"/>
      <c r="E246" s="219"/>
      <c r="F246" s="219"/>
      <c r="G246" s="236">
        <f>G8+G21+G71+G103+G112+G122+G125+G127+G141+G144+G153+G163+G202+G219+G229+G237</f>
        <v>0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E246">
        <f>SUMIF(L7:L244,AE245,G7:G244)</f>
        <v>0</v>
      </c>
      <c r="AF246">
        <f>SUMIF(L7:L244,AF245,G7:G244)</f>
        <v>0</v>
      </c>
      <c r="AG246" t="s">
        <v>382</v>
      </c>
    </row>
    <row r="247" spans="1:60" x14ac:dyDescent="0.2">
      <c r="C247" s="264"/>
      <c r="D247" s="10"/>
      <c r="AG247" t="s">
        <v>383</v>
      </c>
    </row>
    <row r="248" spans="1:60" x14ac:dyDescent="0.2">
      <c r="D248" s="10"/>
    </row>
    <row r="249" spans="1:60" x14ac:dyDescent="0.2">
      <c r="D249" s="10"/>
    </row>
    <row r="250" spans="1:60" x14ac:dyDescent="0.2">
      <c r="D250" s="10"/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H+FcHiWW1YnVvKiKsyAsnIeXBXFBQcYe/UU+Ct/yA/EiM3RIBXa7wTHmwCz0eieS0NaVBkNIUk6boQLKOlUOA==" saltValue="DMVJJV4Yp7glS3qCQb1hcQ==" spinCount="100000" sheet="1" formatRows="0"/>
  <mergeCells count="74">
    <mergeCell ref="C243:G243"/>
    <mergeCell ref="C244:G244"/>
    <mergeCell ref="C213:G213"/>
    <mergeCell ref="C214:G214"/>
    <mergeCell ref="C215:G215"/>
    <mergeCell ref="C216:G216"/>
    <mergeCell ref="C218:G218"/>
    <mergeCell ref="C236:G236"/>
    <mergeCell ref="C206:G206"/>
    <mergeCell ref="C207:G207"/>
    <mergeCell ref="C208:G208"/>
    <mergeCell ref="C209:G209"/>
    <mergeCell ref="C210:G210"/>
    <mergeCell ref="C212:G212"/>
    <mergeCell ref="C196:G196"/>
    <mergeCell ref="C197:G197"/>
    <mergeCell ref="C198:G198"/>
    <mergeCell ref="C199:G199"/>
    <mergeCell ref="C201:G201"/>
    <mergeCell ref="C205:G205"/>
    <mergeCell ref="C188:G188"/>
    <mergeCell ref="C189:G189"/>
    <mergeCell ref="C190:G190"/>
    <mergeCell ref="C193:G193"/>
    <mergeCell ref="C194:G194"/>
    <mergeCell ref="C195:G195"/>
    <mergeCell ref="C181:G181"/>
    <mergeCell ref="C183:G183"/>
    <mergeCell ref="C184:G184"/>
    <mergeCell ref="C185:G185"/>
    <mergeCell ref="C186:G186"/>
    <mergeCell ref="C187:G187"/>
    <mergeCell ref="C175:G175"/>
    <mergeCell ref="C176:G176"/>
    <mergeCell ref="C177:G177"/>
    <mergeCell ref="C178:G178"/>
    <mergeCell ref="C179:G179"/>
    <mergeCell ref="C180:G180"/>
    <mergeCell ref="C146:G146"/>
    <mergeCell ref="C149:G149"/>
    <mergeCell ref="C152:G152"/>
    <mergeCell ref="C162:G162"/>
    <mergeCell ref="C169:G169"/>
    <mergeCell ref="C174:G174"/>
    <mergeCell ref="C114:G114"/>
    <mergeCell ref="C117:G117"/>
    <mergeCell ref="C120:G120"/>
    <mergeCell ref="C129:G129"/>
    <mergeCell ref="C138:G138"/>
    <mergeCell ref="C143:G143"/>
    <mergeCell ref="C84:G84"/>
    <mergeCell ref="C89:G89"/>
    <mergeCell ref="C95:G95"/>
    <mergeCell ref="C98:G98"/>
    <mergeCell ref="C101:G101"/>
    <mergeCell ref="C105:G105"/>
    <mergeCell ref="C65:G65"/>
    <mergeCell ref="C68:G68"/>
    <mergeCell ref="C69:G69"/>
    <mergeCell ref="C73:G73"/>
    <mergeCell ref="C78:G78"/>
    <mergeCell ref="C83:G83"/>
    <mergeCell ref="C33:G33"/>
    <mergeCell ref="C39:G39"/>
    <mergeCell ref="C54:G54"/>
    <mergeCell ref="C60:G60"/>
    <mergeCell ref="C61:G61"/>
    <mergeCell ref="C64:G64"/>
    <mergeCell ref="A1:G1"/>
    <mergeCell ref="C2:G2"/>
    <mergeCell ref="C3:G3"/>
    <mergeCell ref="C4:G4"/>
    <mergeCell ref="C24:G24"/>
    <mergeCell ref="C32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8A0D-122A-4954-9500-1932D5AA711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100</v>
      </c>
      <c r="B1" s="198"/>
      <c r="C1" s="198"/>
      <c r="D1" s="198"/>
      <c r="E1" s="198"/>
      <c r="F1" s="198"/>
      <c r="G1" s="198"/>
      <c r="AG1" t="s">
        <v>101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102</v>
      </c>
    </row>
    <row r="3" spans="1:60" ht="24.95" customHeight="1" x14ac:dyDescent="0.2">
      <c r="A3" s="199" t="s">
        <v>8</v>
      </c>
      <c r="B3" s="49" t="s">
        <v>50</v>
      </c>
      <c r="C3" s="202" t="s">
        <v>51</v>
      </c>
      <c r="D3" s="200"/>
      <c r="E3" s="200"/>
      <c r="F3" s="200"/>
      <c r="G3" s="201"/>
      <c r="AC3" s="177" t="s">
        <v>102</v>
      </c>
      <c r="AG3" t="s">
        <v>103</v>
      </c>
    </row>
    <row r="4" spans="1:60" ht="24.95" customHeight="1" x14ac:dyDescent="0.2">
      <c r="A4" s="203" t="s">
        <v>9</v>
      </c>
      <c r="B4" s="204" t="s">
        <v>49</v>
      </c>
      <c r="C4" s="205" t="s">
        <v>52</v>
      </c>
      <c r="D4" s="206"/>
      <c r="E4" s="206"/>
      <c r="F4" s="206"/>
      <c r="G4" s="207"/>
      <c r="AG4" t="s">
        <v>104</v>
      </c>
    </row>
    <row r="5" spans="1:60" x14ac:dyDescent="0.2">
      <c r="D5" s="10"/>
    </row>
    <row r="6" spans="1:60" ht="38.25" x14ac:dyDescent="0.2">
      <c r="A6" s="209" t="s">
        <v>105</v>
      </c>
      <c r="B6" s="211" t="s">
        <v>106</v>
      </c>
      <c r="C6" s="211" t="s">
        <v>107</v>
      </c>
      <c r="D6" s="210" t="s">
        <v>108</v>
      </c>
      <c r="E6" s="209" t="s">
        <v>109</v>
      </c>
      <c r="F6" s="208" t="s">
        <v>110</v>
      </c>
      <c r="G6" s="209" t="s">
        <v>29</v>
      </c>
      <c r="H6" s="212" t="s">
        <v>30</v>
      </c>
      <c r="I6" s="212" t="s">
        <v>111</v>
      </c>
      <c r="J6" s="212" t="s">
        <v>31</v>
      </c>
      <c r="K6" s="212" t="s">
        <v>112</v>
      </c>
      <c r="L6" s="212" t="s">
        <v>113</v>
      </c>
      <c r="M6" s="212" t="s">
        <v>114</v>
      </c>
      <c r="N6" s="212" t="s">
        <v>115</v>
      </c>
      <c r="O6" s="212" t="s">
        <v>116</v>
      </c>
      <c r="P6" s="212" t="s">
        <v>117</v>
      </c>
      <c r="Q6" s="212" t="s">
        <v>118</v>
      </c>
      <c r="R6" s="212" t="s">
        <v>119</v>
      </c>
      <c r="S6" s="212" t="s">
        <v>120</v>
      </c>
      <c r="T6" s="212" t="s">
        <v>121</v>
      </c>
      <c r="U6" s="212" t="s">
        <v>122</v>
      </c>
      <c r="V6" s="212" t="s">
        <v>123</v>
      </c>
      <c r="W6" s="212" t="s">
        <v>124</v>
      </c>
      <c r="X6" s="212" t="s">
        <v>125</v>
      </c>
      <c r="Y6" s="212" t="s">
        <v>126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30" t="s">
        <v>127</v>
      </c>
      <c r="B8" s="231" t="s">
        <v>98</v>
      </c>
      <c r="C8" s="255" t="s">
        <v>28</v>
      </c>
      <c r="D8" s="232"/>
      <c r="E8" s="233"/>
      <c r="F8" s="234"/>
      <c r="G8" s="234">
        <f>SUMIF(AG9:AG41,"&lt;&gt;NOR",G9:G41)</f>
        <v>0</v>
      </c>
      <c r="H8" s="234"/>
      <c r="I8" s="234">
        <f>SUM(I9:I41)</f>
        <v>0</v>
      </c>
      <c r="J8" s="234"/>
      <c r="K8" s="234">
        <f>SUM(K9:K41)</f>
        <v>0</v>
      </c>
      <c r="L8" s="234"/>
      <c r="M8" s="234">
        <f>SUM(M9:M41)</f>
        <v>0</v>
      </c>
      <c r="N8" s="233"/>
      <c r="O8" s="233">
        <f>SUM(O9:O41)</f>
        <v>0</v>
      </c>
      <c r="P8" s="233"/>
      <c r="Q8" s="233">
        <f>SUM(Q9:Q41)</f>
        <v>0</v>
      </c>
      <c r="R8" s="234"/>
      <c r="S8" s="234"/>
      <c r="T8" s="235"/>
      <c r="U8" s="229"/>
      <c r="V8" s="229">
        <f>SUM(V9:V41)</f>
        <v>0</v>
      </c>
      <c r="W8" s="229"/>
      <c r="X8" s="229"/>
      <c r="Y8" s="229"/>
      <c r="AG8" t="s">
        <v>128</v>
      </c>
    </row>
    <row r="9" spans="1:60" outlineLevel="1" x14ac:dyDescent="0.2">
      <c r="A9" s="237">
        <v>1</v>
      </c>
      <c r="B9" s="238" t="s">
        <v>384</v>
      </c>
      <c r="C9" s="256" t="s">
        <v>385</v>
      </c>
      <c r="D9" s="239" t="s">
        <v>386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12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132</v>
      </c>
      <c r="T9" s="243" t="s">
        <v>133</v>
      </c>
      <c r="U9" s="223">
        <v>0</v>
      </c>
      <c r="V9" s="223">
        <f>ROUND(E9*U9,2)</f>
        <v>0</v>
      </c>
      <c r="W9" s="223"/>
      <c r="X9" s="223" t="s">
        <v>51</v>
      </c>
      <c r="Y9" s="223" t="s">
        <v>135</v>
      </c>
      <c r="Z9" s="213"/>
      <c r="AA9" s="213"/>
      <c r="AB9" s="213"/>
      <c r="AC9" s="213"/>
      <c r="AD9" s="213"/>
      <c r="AE9" s="213"/>
      <c r="AF9" s="213"/>
      <c r="AG9" s="213" t="s">
        <v>387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9" t="s">
        <v>388</v>
      </c>
      <c r="D10" s="251"/>
      <c r="E10" s="251"/>
      <c r="F10" s="251"/>
      <c r="G10" s="25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155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3" x14ac:dyDescent="0.2">
      <c r="A11" s="220"/>
      <c r="B11" s="221"/>
      <c r="C11" s="265" t="s">
        <v>389</v>
      </c>
      <c r="D11" s="226"/>
      <c r="E11" s="227"/>
      <c r="F11" s="228"/>
      <c r="G11" s="228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155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61" t="s">
        <v>390</v>
      </c>
      <c r="D12" s="254"/>
      <c r="E12" s="254"/>
      <c r="F12" s="254"/>
      <c r="G12" s="254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155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 x14ac:dyDescent="0.2">
      <c r="A13" s="220"/>
      <c r="B13" s="221"/>
      <c r="C13" s="265" t="s">
        <v>389</v>
      </c>
      <c r="D13" s="226"/>
      <c r="E13" s="227"/>
      <c r="F13" s="228"/>
      <c r="G13" s="228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155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3" x14ac:dyDescent="0.2">
      <c r="A14" s="220"/>
      <c r="B14" s="221"/>
      <c r="C14" s="261" t="s">
        <v>391</v>
      </c>
      <c r="D14" s="254"/>
      <c r="E14" s="254"/>
      <c r="F14" s="254"/>
      <c r="G14" s="254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155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3" x14ac:dyDescent="0.2">
      <c r="A15" s="220"/>
      <c r="B15" s="221"/>
      <c r="C15" s="265" t="s">
        <v>389</v>
      </c>
      <c r="D15" s="226"/>
      <c r="E15" s="227"/>
      <c r="F15" s="228"/>
      <c r="G15" s="228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155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3" x14ac:dyDescent="0.2">
      <c r="A16" s="220"/>
      <c r="B16" s="221"/>
      <c r="C16" s="261" t="s">
        <v>392</v>
      </c>
      <c r="D16" s="254"/>
      <c r="E16" s="254"/>
      <c r="F16" s="254"/>
      <c r="G16" s="254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155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 x14ac:dyDescent="0.2">
      <c r="A17" s="220"/>
      <c r="B17" s="221"/>
      <c r="C17" s="265" t="s">
        <v>389</v>
      </c>
      <c r="D17" s="226"/>
      <c r="E17" s="227"/>
      <c r="F17" s="228"/>
      <c r="G17" s="228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155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3" x14ac:dyDescent="0.2">
      <c r="A18" s="220"/>
      <c r="B18" s="221"/>
      <c r="C18" s="261" t="s">
        <v>393</v>
      </c>
      <c r="D18" s="254"/>
      <c r="E18" s="254"/>
      <c r="F18" s="254"/>
      <c r="G18" s="254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155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3" x14ac:dyDescent="0.2">
      <c r="A19" s="220"/>
      <c r="B19" s="221"/>
      <c r="C19" s="265" t="s">
        <v>389</v>
      </c>
      <c r="D19" s="226"/>
      <c r="E19" s="227"/>
      <c r="F19" s="228"/>
      <c r="G19" s="228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155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3" x14ac:dyDescent="0.2">
      <c r="A20" s="220"/>
      <c r="B20" s="221"/>
      <c r="C20" s="261" t="s">
        <v>394</v>
      </c>
      <c r="D20" s="254"/>
      <c r="E20" s="254"/>
      <c r="F20" s="254"/>
      <c r="G20" s="254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155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 x14ac:dyDescent="0.2">
      <c r="A21" s="220"/>
      <c r="B21" s="221"/>
      <c r="C21" s="265" t="s">
        <v>389</v>
      </c>
      <c r="D21" s="226"/>
      <c r="E21" s="227"/>
      <c r="F21" s="228"/>
      <c r="G21" s="228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155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2">
      <c r="A22" s="220"/>
      <c r="B22" s="221"/>
      <c r="C22" s="261" t="s">
        <v>395</v>
      </c>
      <c r="D22" s="254"/>
      <c r="E22" s="254"/>
      <c r="F22" s="254"/>
      <c r="G22" s="254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155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 x14ac:dyDescent="0.2">
      <c r="A23" s="220"/>
      <c r="B23" s="221"/>
      <c r="C23" s="265" t="s">
        <v>389</v>
      </c>
      <c r="D23" s="226"/>
      <c r="E23" s="227"/>
      <c r="F23" s="228"/>
      <c r="G23" s="228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155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 x14ac:dyDescent="0.2">
      <c r="A24" s="220"/>
      <c r="B24" s="221"/>
      <c r="C24" s="261" t="s">
        <v>396</v>
      </c>
      <c r="D24" s="254"/>
      <c r="E24" s="254"/>
      <c r="F24" s="254"/>
      <c r="G24" s="254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155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3" x14ac:dyDescent="0.2">
      <c r="A25" s="220"/>
      <c r="B25" s="221"/>
      <c r="C25" s="265" t="s">
        <v>389</v>
      </c>
      <c r="D25" s="226"/>
      <c r="E25" s="227"/>
      <c r="F25" s="228"/>
      <c r="G25" s="228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155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 x14ac:dyDescent="0.2">
      <c r="A26" s="220"/>
      <c r="B26" s="221"/>
      <c r="C26" s="261" t="s">
        <v>397</v>
      </c>
      <c r="D26" s="254"/>
      <c r="E26" s="254"/>
      <c r="F26" s="254"/>
      <c r="G26" s="254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155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 x14ac:dyDescent="0.2">
      <c r="A27" s="220"/>
      <c r="B27" s="221"/>
      <c r="C27" s="265" t="s">
        <v>389</v>
      </c>
      <c r="D27" s="226"/>
      <c r="E27" s="227"/>
      <c r="F27" s="228"/>
      <c r="G27" s="228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155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">
      <c r="A28" s="220"/>
      <c r="B28" s="221"/>
      <c r="C28" s="261" t="s">
        <v>398</v>
      </c>
      <c r="D28" s="254"/>
      <c r="E28" s="254"/>
      <c r="F28" s="254"/>
      <c r="G28" s="254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155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 x14ac:dyDescent="0.2">
      <c r="A29" s="220"/>
      <c r="B29" s="221"/>
      <c r="C29" s="265" t="s">
        <v>389</v>
      </c>
      <c r="D29" s="226"/>
      <c r="E29" s="227"/>
      <c r="F29" s="228"/>
      <c r="G29" s="228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155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3" x14ac:dyDescent="0.2">
      <c r="A30" s="220"/>
      <c r="B30" s="221"/>
      <c r="C30" s="261" t="s">
        <v>399</v>
      </c>
      <c r="D30" s="254"/>
      <c r="E30" s="254"/>
      <c r="F30" s="254"/>
      <c r="G30" s="254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155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3" x14ac:dyDescent="0.2">
      <c r="A31" s="220"/>
      <c r="B31" s="221"/>
      <c r="C31" s="265" t="s">
        <v>389</v>
      </c>
      <c r="D31" s="226"/>
      <c r="E31" s="227"/>
      <c r="F31" s="228"/>
      <c r="G31" s="228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155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3" x14ac:dyDescent="0.2">
      <c r="A32" s="220"/>
      <c r="B32" s="221"/>
      <c r="C32" s="261" t="s">
        <v>400</v>
      </c>
      <c r="D32" s="254"/>
      <c r="E32" s="254"/>
      <c r="F32" s="254"/>
      <c r="G32" s="254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155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52" t="str">
        <f>C32</f>
        <v>Informace 1), 2) a 3) musí zabírat nejméně 40 % plochy a musí být dobře viditelné a jasně čitelné. Dodavatel/zhotovitel má povinnost dodržet správné použití loga Kraje Vysočina a firemní barevnost – viz příloha</v>
      </c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4">
        <v>2</v>
      </c>
      <c r="B33" s="245" t="s">
        <v>401</v>
      </c>
      <c r="C33" s="258" t="s">
        <v>402</v>
      </c>
      <c r="D33" s="246" t="s">
        <v>150</v>
      </c>
      <c r="E33" s="247">
        <v>1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12</v>
      </c>
      <c r="M33" s="249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9"/>
      <c r="S33" s="249" t="s">
        <v>132</v>
      </c>
      <c r="T33" s="250" t="s">
        <v>133</v>
      </c>
      <c r="U33" s="223">
        <v>0</v>
      </c>
      <c r="V33" s="223">
        <f>ROUND(E33*U33,2)</f>
        <v>0</v>
      </c>
      <c r="W33" s="223"/>
      <c r="X33" s="223" t="s">
        <v>51</v>
      </c>
      <c r="Y33" s="223" t="s">
        <v>135</v>
      </c>
      <c r="Z33" s="213"/>
      <c r="AA33" s="213"/>
      <c r="AB33" s="213"/>
      <c r="AC33" s="213"/>
      <c r="AD33" s="213"/>
      <c r="AE33" s="213"/>
      <c r="AF33" s="213"/>
      <c r="AG33" s="213" t="s">
        <v>387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4">
        <v>3</v>
      </c>
      <c r="B34" s="245" t="s">
        <v>403</v>
      </c>
      <c r="C34" s="258" t="s">
        <v>404</v>
      </c>
      <c r="D34" s="246" t="s">
        <v>150</v>
      </c>
      <c r="E34" s="247">
        <v>1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12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/>
      <c r="S34" s="249" t="s">
        <v>132</v>
      </c>
      <c r="T34" s="250" t="s">
        <v>133</v>
      </c>
      <c r="U34" s="223">
        <v>0</v>
      </c>
      <c r="V34" s="223">
        <f>ROUND(E34*U34,2)</f>
        <v>0</v>
      </c>
      <c r="W34" s="223"/>
      <c r="X34" s="223" t="s">
        <v>51</v>
      </c>
      <c r="Y34" s="223" t="s">
        <v>135</v>
      </c>
      <c r="Z34" s="213"/>
      <c r="AA34" s="213"/>
      <c r="AB34" s="213"/>
      <c r="AC34" s="213"/>
      <c r="AD34" s="213"/>
      <c r="AE34" s="213"/>
      <c r="AF34" s="213"/>
      <c r="AG34" s="213" t="s">
        <v>387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4">
        <v>4</v>
      </c>
      <c r="B35" s="245" t="s">
        <v>405</v>
      </c>
      <c r="C35" s="258" t="s">
        <v>406</v>
      </c>
      <c r="D35" s="246" t="s">
        <v>150</v>
      </c>
      <c r="E35" s="247">
        <v>1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12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/>
      <c r="S35" s="249" t="s">
        <v>132</v>
      </c>
      <c r="T35" s="250" t="s">
        <v>133</v>
      </c>
      <c r="U35" s="223">
        <v>0</v>
      </c>
      <c r="V35" s="223">
        <f>ROUND(E35*U35,2)</f>
        <v>0</v>
      </c>
      <c r="W35" s="223"/>
      <c r="X35" s="223" t="s">
        <v>51</v>
      </c>
      <c r="Y35" s="223" t="s">
        <v>135</v>
      </c>
      <c r="Z35" s="213"/>
      <c r="AA35" s="213"/>
      <c r="AB35" s="213"/>
      <c r="AC35" s="213"/>
      <c r="AD35" s="213"/>
      <c r="AE35" s="213"/>
      <c r="AF35" s="213"/>
      <c r="AG35" s="213" t="s">
        <v>387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4">
        <v>5</v>
      </c>
      <c r="B36" s="245" t="s">
        <v>407</v>
      </c>
      <c r="C36" s="258" t="s">
        <v>408</v>
      </c>
      <c r="D36" s="246" t="s">
        <v>150</v>
      </c>
      <c r="E36" s="247">
        <v>1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12</v>
      </c>
      <c r="M36" s="249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9"/>
      <c r="S36" s="249" t="s">
        <v>132</v>
      </c>
      <c r="T36" s="250" t="s">
        <v>133</v>
      </c>
      <c r="U36" s="223">
        <v>0</v>
      </c>
      <c r="V36" s="223">
        <f>ROUND(E36*U36,2)</f>
        <v>0</v>
      </c>
      <c r="W36" s="223"/>
      <c r="X36" s="223" t="s">
        <v>51</v>
      </c>
      <c r="Y36" s="223" t="s">
        <v>135</v>
      </c>
      <c r="Z36" s="213"/>
      <c r="AA36" s="213"/>
      <c r="AB36" s="213"/>
      <c r="AC36" s="213"/>
      <c r="AD36" s="213"/>
      <c r="AE36" s="213"/>
      <c r="AF36" s="213"/>
      <c r="AG36" s="213" t="s">
        <v>387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4">
        <v>6</v>
      </c>
      <c r="B37" s="245" t="s">
        <v>409</v>
      </c>
      <c r="C37" s="258" t="s">
        <v>410</v>
      </c>
      <c r="D37" s="246" t="s">
        <v>150</v>
      </c>
      <c r="E37" s="247">
        <v>1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12</v>
      </c>
      <c r="M37" s="249">
        <f>G37*(1+L37/100)</f>
        <v>0</v>
      </c>
      <c r="N37" s="247">
        <v>0</v>
      </c>
      <c r="O37" s="247">
        <f>ROUND(E37*N37,2)</f>
        <v>0</v>
      </c>
      <c r="P37" s="247">
        <v>0</v>
      </c>
      <c r="Q37" s="247">
        <f>ROUND(E37*P37,2)</f>
        <v>0</v>
      </c>
      <c r="R37" s="249"/>
      <c r="S37" s="249" t="s">
        <v>132</v>
      </c>
      <c r="T37" s="250" t="s">
        <v>133</v>
      </c>
      <c r="U37" s="223">
        <v>0</v>
      </c>
      <c r="V37" s="223">
        <f>ROUND(E37*U37,2)</f>
        <v>0</v>
      </c>
      <c r="W37" s="223"/>
      <c r="X37" s="223" t="s">
        <v>51</v>
      </c>
      <c r="Y37" s="223" t="s">
        <v>135</v>
      </c>
      <c r="Z37" s="213"/>
      <c r="AA37" s="213"/>
      <c r="AB37" s="213"/>
      <c r="AC37" s="213"/>
      <c r="AD37" s="213"/>
      <c r="AE37" s="213"/>
      <c r="AF37" s="213"/>
      <c r="AG37" s="213" t="s">
        <v>387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4">
        <v>7</v>
      </c>
      <c r="B38" s="245" t="s">
        <v>411</v>
      </c>
      <c r="C38" s="258" t="s">
        <v>412</v>
      </c>
      <c r="D38" s="246" t="s">
        <v>150</v>
      </c>
      <c r="E38" s="247">
        <v>1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12</v>
      </c>
      <c r="M38" s="249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9"/>
      <c r="S38" s="249" t="s">
        <v>132</v>
      </c>
      <c r="T38" s="250" t="s">
        <v>133</v>
      </c>
      <c r="U38" s="223">
        <v>0</v>
      </c>
      <c r="V38" s="223">
        <f>ROUND(E38*U38,2)</f>
        <v>0</v>
      </c>
      <c r="W38" s="223"/>
      <c r="X38" s="223" t="s">
        <v>51</v>
      </c>
      <c r="Y38" s="223" t="s">
        <v>135</v>
      </c>
      <c r="Z38" s="213"/>
      <c r="AA38" s="213"/>
      <c r="AB38" s="213"/>
      <c r="AC38" s="213"/>
      <c r="AD38" s="213"/>
      <c r="AE38" s="213"/>
      <c r="AF38" s="213"/>
      <c r="AG38" s="213" t="s">
        <v>387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4">
        <v>8</v>
      </c>
      <c r="B39" s="245" t="s">
        <v>413</v>
      </c>
      <c r="C39" s="258" t="s">
        <v>414</v>
      </c>
      <c r="D39" s="246" t="s">
        <v>415</v>
      </c>
      <c r="E39" s="247">
        <v>1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12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/>
      <c r="S39" s="249" t="s">
        <v>132</v>
      </c>
      <c r="T39" s="250" t="s">
        <v>133</v>
      </c>
      <c r="U39" s="223">
        <v>0</v>
      </c>
      <c r="V39" s="223">
        <f>ROUND(E39*U39,2)</f>
        <v>0</v>
      </c>
      <c r="W39" s="223"/>
      <c r="X39" s="223" t="s">
        <v>51</v>
      </c>
      <c r="Y39" s="223" t="s">
        <v>135</v>
      </c>
      <c r="Z39" s="213"/>
      <c r="AA39" s="213"/>
      <c r="AB39" s="213"/>
      <c r="AC39" s="213"/>
      <c r="AD39" s="213"/>
      <c r="AE39" s="213"/>
      <c r="AF39" s="213"/>
      <c r="AG39" s="213" t="s">
        <v>387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1" x14ac:dyDescent="0.2">
      <c r="A40" s="244">
        <v>9</v>
      </c>
      <c r="B40" s="245" t="s">
        <v>416</v>
      </c>
      <c r="C40" s="258" t="s">
        <v>417</v>
      </c>
      <c r="D40" s="246" t="s">
        <v>150</v>
      </c>
      <c r="E40" s="247">
        <v>1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12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/>
      <c r="S40" s="249" t="s">
        <v>132</v>
      </c>
      <c r="T40" s="250" t="s">
        <v>133</v>
      </c>
      <c r="U40" s="223">
        <v>0</v>
      </c>
      <c r="V40" s="223">
        <f>ROUND(E40*U40,2)</f>
        <v>0</v>
      </c>
      <c r="W40" s="223"/>
      <c r="X40" s="223" t="s">
        <v>51</v>
      </c>
      <c r="Y40" s="223" t="s">
        <v>135</v>
      </c>
      <c r="Z40" s="213"/>
      <c r="AA40" s="213"/>
      <c r="AB40" s="213"/>
      <c r="AC40" s="213"/>
      <c r="AD40" s="213"/>
      <c r="AE40" s="213"/>
      <c r="AF40" s="213"/>
      <c r="AG40" s="213" t="s">
        <v>387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7">
        <v>10</v>
      </c>
      <c r="B41" s="238" t="s">
        <v>418</v>
      </c>
      <c r="C41" s="256" t="s">
        <v>419</v>
      </c>
      <c r="D41" s="239" t="s">
        <v>150</v>
      </c>
      <c r="E41" s="240">
        <v>1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12</v>
      </c>
      <c r="M41" s="242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2"/>
      <c r="S41" s="242" t="s">
        <v>132</v>
      </c>
      <c r="T41" s="243" t="s">
        <v>133</v>
      </c>
      <c r="U41" s="223">
        <v>0</v>
      </c>
      <c r="V41" s="223">
        <f>ROUND(E41*U41,2)</f>
        <v>0</v>
      </c>
      <c r="W41" s="223"/>
      <c r="X41" s="223" t="s">
        <v>51</v>
      </c>
      <c r="Y41" s="223" t="s">
        <v>135</v>
      </c>
      <c r="Z41" s="213"/>
      <c r="AA41" s="213"/>
      <c r="AB41" s="213"/>
      <c r="AC41" s="213"/>
      <c r="AD41" s="213"/>
      <c r="AE41" s="213"/>
      <c r="AF41" s="213"/>
      <c r="AG41" s="213" t="s">
        <v>387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">
      <c r="A42" s="3"/>
      <c r="B42" s="4"/>
      <c r="C42" s="262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12</v>
      </c>
      <c r="AF42">
        <v>21</v>
      </c>
      <c r="AG42" t="s">
        <v>113</v>
      </c>
    </row>
    <row r="43" spans="1:60" x14ac:dyDescent="0.2">
      <c r="A43" s="216"/>
      <c r="B43" s="217" t="s">
        <v>29</v>
      </c>
      <c r="C43" s="263"/>
      <c r="D43" s="218"/>
      <c r="E43" s="219"/>
      <c r="F43" s="219"/>
      <c r="G43" s="236">
        <f>G8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382</v>
      </c>
    </row>
    <row r="44" spans="1:60" x14ac:dyDescent="0.2">
      <c r="C44" s="264"/>
      <c r="D44" s="10"/>
      <c r="AG44" t="s">
        <v>383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DNBCszthOyvlYkgehkpKOgShXULk89nh5wtYvprDZGQFim0tCPJTwywy7I0u/zKkakH/M9Wr7DKDKGQgmYcfA==" saltValue="Azp0RbsvZSWgf/PNPgAl9w==" spinCount="100000" sheet="1" formatRows="0"/>
  <mergeCells count="16">
    <mergeCell ref="C26:G26"/>
    <mergeCell ref="C28:G28"/>
    <mergeCell ref="C30:G30"/>
    <mergeCell ref="C32:G32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1 Pol</vt:lpstr>
      <vt:lpstr>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'02 1 Pol'!Názvy_tisku</vt:lpstr>
      <vt:lpstr>oadresa</vt:lpstr>
      <vt:lpstr>Stavba!Objednatel</vt:lpstr>
      <vt:lpstr>Stavba!Objekt</vt:lpstr>
      <vt:lpstr>'01 1 Pol'!Oblast_tisku</vt:lpstr>
      <vt:lpstr>'02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Dočkal</dc:creator>
  <cp:lastModifiedBy>Miloslav Dočkal</cp:lastModifiedBy>
  <cp:lastPrinted>2019-03-19T12:27:02Z</cp:lastPrinted>
  <dcterms:created xsi:type="dcterms:W3CDTF">2009-04-08T07:15:50Z</dcterms:created>
  <dcterms:modified xsi:type="dcterms:W3CDTF">2025-01-13T12:04:26Z</dcterms:modified>
</cp:coreProperties>
</file>