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oravcova.m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102.1" sheetId="3" r:id="rId3"/>
    <sheet name="SO 102.2" sheetId="4" r:id="rId4"/>
    <sheet name="SO 102.3" sheetId="5" r:id="rId5"/>
    <sheet name="SO 102.4" sheetId="6" r:id="rId6"/>
    <sheet name="SO 102.5" sheetId="7" r:id="rId7"/>
    <sheet name="SO 901" sheetId="8" r:id="rId8"/>
    <sheet name="SO 999" sheetId="9" r:id="rId9"/>
  </sheets>
  <definedNames/>
  <calcPr/>
  <webPublishing/>
</workbook>
</file>

<file path=xl/sharedStrings.xml><?xml version="1.0" encoding="utf-8"?>
<sst xmlns="http://schemas.openxmlformats.org/spreadsheetml/2006/main" count="1515" uniqueCount="263">
  <si>
    <t>Firma: Krajská správa a údržba silnic Vysočiny, příspěvková organizace</t>
  </si>
  <si>
    <t>Rekapitulace ceny</t>
  </si>
  <si>
    <t>Stavba: 2025 - II/409 Rodinov - Stranná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</si>
  <si>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</si>
  <si>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</si>
  <si>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</si>
  <si>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</si>
  <si>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</si>
  <si>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</si>
  <si>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</si>
  <si>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</si>
  <si>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</si>
  <si>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</si>
  <si>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</si>
  <si>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</si>
  <si>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2025</t>
  </si>
  <si>
    <t>II/409 Rodinov - Stranná</t>
  </si>
  <si>
    <t>O</t>
  </si>
  <si>
    <t>Rozpočet:</t>
  </si>
  <si>
    <t>0,00</t>
  </si>
  <si>
    <t>15,00</t>
  </si>
  <si>
    <t>21,00</t>
  </si>
  <si>
    <t>3</t>
  </si>
  <si>
    <t>6</t>
  </si>
  <si>
    <t>2</t>
  </si>
  <si>
    <t>SO 101</t>
  </si>
  <si>
    <t>Silnice II/409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</si>
  <si>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</si>
  <si>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</si>
  <si>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</si>
  <si>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</si>
  <si>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</si>
  <si>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</si>
  <si>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</si>
  <si>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</si>
  <si>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</si>
  <si>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</si>
  <si>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</si>
  <si>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</si>
  <si>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</si>
  <si>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</si>
  <si>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</si>
  <si>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</si>
  <si>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</si>
  <si>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</si>
  <si>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</si>
  <si>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014101</t>
  </si>
  <si>
    <t/>
  </si>
  <si>
    <t>POPLATKY ZA SKLÁDKU</t>
  </si>
  <si>
    <t>M3</t>
  </si>
  <si>
    <t>PP</t>
  </si>
  <si>
    <t>- kamenivo a zemina</t>
  </si>
  <si>
    <t>VV</t>
  </si>
  <si>
    <t>Zemina z krajnic 1955*0,1 
Zemina z příkopů 100*0,25 
Odkopávky 63,25 
Kamenivo ze sanací 12650*0,05*0,3 
Zemina ze sanací 12650*0,05*0,1</t>
  </si>
  <si>
    <t>TS</t>
  </si>
  <si>
    <t>Položka zahrnuje:  
- veškeré poplatky provozovateli skládky související s uložením odpadu na skládce.  
Položka nezahrnuje:  
- x</t>
  </si>
  <si>
    <t>Zemní práce</t>
  </si>
  <si>
    <t>113328</t>
  </si>
  <si>
    <t>ODSTRANĚNÍ PODKLADŮ ZPEVNĚNÝCH PLOCH Z KAMENIVA NESTMEL, ODVOZ DO 20KM</t>
  </si>
  <si>
    <t>Sanace 12650*0,05*0,3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</si>
  <si>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</si>
  <si>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113336</t>
  </si>
  <si>
    <t>ODSTRAN PODKL ZPEVNĚNÝCH PLOCH S ASFALT POJIVEM, ODVOZ DO 12KM</t>
  </si>
  <si>
    <t>Sanace 12650*0,05*0,1</t>
  </si>
  <si>
    <t>113726</t>
  </si>
  <si>
    <t>FRÉZOVÁNÍ ZPEVNĚNÝCH PLOCH ASFALTOVÝCH, ODVOZ DO 12KM</t>
  </si>
  <si>
    <t>- celoplošné frézování ACO v tl. 50mm 
- lokální sanace ACL v tl. 60mm cca 20%</t>
  </si>
  <si>
    <t>12650*0,05=632,500 [A] 
12650*0,2*0,06=151,800 [B] 
Celkem: A+B=784,300 [C]</t>
  </si>
  <si>
    <t>122738</t>
  </si>
  <si>
    <t>ODKOPÁVKY A PROKOPÁVKY OBECNÉ TŘ. I, ODVOZ DO 20KM</t>
  </si>
  <si>
    <t>V místech sanací na úroveň pláně 12650*0,05*0,1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</si>
  <si>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</si>
  <si>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7</t>
  </si>
  <si>
    <t>12922</t>
  </si>
  <si>
    <t>ČIŠTĚNÍ KRAJNIC OD NÁNOSU TL. DO 100MM</t>
  </si>
  <si>
    <t>M2</t>
  </si>
  <si>
    <t>1955*0,5*2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</si>
  <si>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</si>
  <si>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8</t>
  </si>
  <si>
    <t>12931</t>
  </si>
  <si>
    <t>ČIŠTĚNÍ PŘÍKOPŮ OD NÁNOSU DO 0,25M3/M</t>
  </si>
  <si>
    <t>M</t>
  </si>
  <si>
    <t>Drobné dočištění mimo práce KSUSV 100</t>
  </si>
  <si>
    <t>18110</t>
  </si>
  <si>
    <t>ÚPRAVA PLÁNĚ SE ZHUTNĚNÍM V HORNINĚ TŘ. I</t>
  </si>
  <si>
    <t>Sanace 12650*0,05</t>
  </si>
  <si>
    <t>Položka zahrnuje:  
- úpravu pláně včetně vyrovnání výškových rozdílů. Míru zhutnění určuje projekt.  
Položka nezahrnuje:  
- x</t>
  </si>
  <si>
    <t>18221</t>
  </si>
  <si>
    <t>ROZPROSTŘENÍ ORNICE VE SVAHU V TL DO 0,10M</t>
  </si>
  <si>
    <t>Drobné svahování pro potřeby stavby 200</t>
  </si>
  <si>
    <t>Položka zahrnuje:  
- nutné přemístění ornice z dočasných skládek vzdálených do 50m  
- rozprostření ornice v předepsané tloušťce ve svahu přes 1:5  
Položka nezahrnuje:  
- x</t>
  </si>
  <si>
    <t>Komunikace</t>
  </si>
  <si>
    <t>11</t>
  </si>
  <si>
    <t>56330</t>
  </si>
  <si>
    <t>VOZOVKOVÉ VRSTVY ZE ŠTĚRKODRTI</t>
  </si>
  <si>
    <t>Sanace 0-125 
12650*0,05*0,25 
Sanace vrchní vrstva 0-32 
12650*0,05*0,1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</si>
  <si>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</si>
  <si>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12</t>
  </si>
  <si>
    <t>56360</t>
  </si>
  <si>
    <t>VOZOVKOVÉ VRSTVY Z RECYKLOVANÉHO MATERIÁLU</t>
  </si>
  <si>
    <t>Zpevnění sjezdů 100*0,15 
100*0,15=15,000 [A]</t>
  </si>
  <si>
    <t>Položka zahrnuje:  
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Položka nezahrnuje:  
- postřiky, nátěry</t>
  </si>
  <si>
    <t>13</t>
  </si>
  <si>
    <t>56932</t>
  </si>
  <si>
    <t>ZPEVNĚNÍ KRAJNIC ZE ŠTĚRKODRTI TL. DO 100MM</t>
  </si>
  <si>
    <t>1955*0,5*2 
1955*0,5*2=1 955,000 [A]</t>
  </si>
  <si>
    <t>Položka zahrnuje:  
- dodání kameniva předepsané kvality a zrnitosti  
- očištění podkladu  
- uložení kameniva dle předepsaného technologického předpisu, zhutnění vrstvy v předepsané tloušťce  
- zřízení vrstvy bez rozlišení šířky, pokládání vrstvy po etapách,  
Položka nezahrnuje:  
- x</t>
  </si>
  <si>
    <t>14</t>
  </si>
  <si>
    <t>572213</t>
  </si>
  <si>
    <t>SPOJOVACÍ POSTŘIK Z EMULZE DO 0,5KG/M2</t>
  </si>
  <si>
    <t>ACO 12650 
ACL 12650*1,05 
Okna 12650*0,2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</si>
  <si>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</si>
  <si>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15</t>
  </si>
  <si>
    <t>574A44</t>
  </si>
  <si>
    <t>ASFALTOVÝ BETON PRO OBRUSNÉ VRSTVY ACO 11+ TL. 50MM</t>
  </si>
  <si>
    <t>12650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</si>
  <si>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</si>
  <si>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16</t>
  </si>
  <si>
    <t>574C06</t>
  </si>
  <si>
    <t>ASFALTOVÝ BETON PRO LOŽNÍ VRSTVY ACL 16+, 16S</t>
  </si>
  <si>
    <t>- celoplošné ALC  
- lokální sanace ACL</t>
  </si>
  <si>
    <t>12650*1,05*0,05 
okna 12650*0,2*0,06 
sanace 12650*0,05*0,06 
12650*1,05*0,05=664,125 [A] 
12650*0,2*0,06=151,800 [B] 
12650*0,05*0,06=37,950 [D] 
Celkem: A+B+D=853,875 [E]</t>
  </si>
  <si>
    <t>17</t>
  </si>
  <si>
    <t>58920</t>
  </si>
  <si>
    <t>VÝPLŇ SPAR MODIFIKOVANÝM ASFALTEM</t>
  </si>
  <si>
    <t>Pracovní spáry 6,2+6,2 
Sjezdy 60</t>
  </si>
  <si>
    <t>Položka zahrnuje:   
- dodávku předepsaného materiálu  
- vyčištění a výplň spar tímto materiálem  
Položka nezahrnuje:  
- x</t>
  </si>
  <si>
    <t>Ostatní konstrukce a práce</t>
  </si>
  <si>
    <t>19</t>
  </si>
  <si>
    <t>91228</t>
  </si>
  <si>
    <t>SMĚROVÉ SLOUPKY Z PLAST HMOT VČETNĚ ODRAZNÉHO PÁSKU</t>
  </si>
  <si>
    <t>KUS</t>
  </si>
  <si>
    <t>sjezd na ZÚ vpravo a na odbočce k rybníkům 2*2 
sjezdy na KÚ vlevo 2*2 
v kolmé zatáčce 2 
1955/50*2*zhuštění v obloucích 1,05 
82</t>
  </si>
  <si>
    <t>Položka zahrnuje:  
- dodání a osazení sloupku včetně nutných zemních prací  
- vnitrostaveništní a mimostaveništní doprava  
- odrazky plastové nebo z retroreflexní fólie  
Položka nezahrnuje:  
- x</t>
  </si>
  <si>
    <t>20</t>
  </si>
  <si>
    <t>912283</t>
  </si>
  <si>
    <t>SMĚROVÉ SLOUPKY Z PLAST HMOT - DEMONTÁŽ A ODVOZ</t>
  </si>
  <si>
    <t>82</t>
  </si>
  <si>
    <t>Položka zahrnuje:  
- demontáž stávajícího sloupku  
- jeho odvoz do skladu nebo na skládku  
Položka nezahrnuje:  
- x</t>
  </si>
  <si>
    <t>21</t>
  </si>
  <si>
    <t>915111</t>
  </si>
  <si>
    <t>VODOROVNÉ DOPRAVNÍ ZNAČENÍ BARVOU HLADKÉ - DODÁVKA A POKLÁDKA</t>
  </si>
  <si>
    <t>1955*0,125*2</t>
  </si>
  <si>
    <t>Položka zahrnuje:  
- dodání a pokládku nátěrového materiálu  
- předznačení a reflexní úpravu  
Položka nezahrnuje:  
- x  
Způsob měření:  
- měří se pouze natíraná plocha</t>
  </si>
  <si>
    <t>22</t>
  </si>
  <si>
    <t>919112</t>
  </si>
  <si>
    <t>ŘEZÁNÍ ASFALTOVÉHO KRYTU VOZOVEK TL DO 100MM</t>
  </si>
  <si>
    <t>72,4</t>
  </si>
  <si>
    <t>Položka zahrnuje:  
- řezání vozovkové vrstvy v předepsané tloušťce  
- spotřeba vody  
Položka nezahrnuje:  
- x</t>
  </si>
  <si>
    <t>23</t>
  </si>
  <si>
    <t>93808</t>
  </si>
  <si>
    <t>OČIŠTĚNÍ VOZOVEK ZAMETENÍM</t>
  </si>
  <si>
    <t>Položka zahrnuje:  
- očištění předepsaným způsobem  
- odklizení vzniklého odpadu  
Položka nezahrnuje:  
- x</t>
  </si>
  <si>
    <t>SO 102.1</t>
  </si>
  <si>
    <t>Propustek 71P</t>
  </si>
  <si>
    <t>- kamenivo z krajnic</t>
  </si>
  <si>
    <t>5+2</t>
  </si>
  <si>
    <t>pro dlažby 10*0,5</t>
  </si>
  <si>
    <t>čištění nátoku a výtoku 8</t>
  </si>
  <si>
    <t>v rámci propustku 10</t>
  </si>
  <si>
    <t>Vodorovné konstrukce</t>
  </si>
  <si>
    <t>465512</t>
  </si>
  <si>
    <t>DLAŽBY Z LOMOVÉHO KAMENE NA MC</t>
  </si>
  <si>
    <t>vtok 5*0,35 
výtok šikmé 5*0,35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</si>
  <si>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Položka nezahrnuje:  
- podklad pod dlažbu, vykazuje se samostatně položkami SD 45</t>
  </si>
  <si>
    <t>podklad dlažby 10*0,15</t>
  </si>
  <si>
    <t>Úpravy povrchů, podlahy, výplně otvorů</t>
  </si>
  <si>
    <t>626112</t>
  </si>
  <si>
    <t>REPROFILACE PODHLEDŮ, SVISLÝCH PLOCH SANAČNÍ MALTOU JEDNOVRST TL 20MM</t>
  </si>
  <si>
    <t>sanace čela 3</t>
  </si>
  <si>
    <t>Položka zahrnuje:  
- dodávku veškerého materiálu potřebného pro předepsanou úpravu v předepsané kvalitě  
- nutné vyspravení podkladu, případně zatření spar zdiva  
- položení vrstvy v předepsané tloušťce  
- potřebná lešení a podpěrné konstrukce  
Položka nezahrnuje:  
- x</t>
  </si>
  <si>
    <t>Přidružená stavební výroba</t>
  </si>
  <si>
    <t>78312</t>
  </si>
  <si>
    <t>PROTIKOROZ OCHRANA OCEL KONSTR NÁTĚREM VÍCEVRST</t>
  </si>
  <si>
    <t>stávající zábradlí 1</t>
  </si>
  <si>
    <t>Položka zahrnuje:  
- kompletní povlaky (i různobarevné)  
- úpravy podkladu (odmaštění, odrezivění, odstranění starých nátěrů a nečistot) a jeho vyspravení  
- provedení nátěru předepsaným postupem a splnění všech požadavků daných technologickým předpisem  
Položka nezahrnuje:  
- x</t>
  </si>
  <si>
    <t>78383</t>
  </si>
  <si>
    <t>NÁTĚRY BETON KONSTR TYP S4 (OS-C)</t>
  </si>
  <si>
    <t>Položka zahrnuje:  
- kompletní povlaky (i různobarevné)  
- úprava podkladu (odmaštění, odstranění starých nátěrů a nečistot) a jeho vyspravení  
- provedení nátěru předepsaným postupem a splnění všech požadavků daných technologickým předpisem  
Položka nezahrnuje:  
- x</t>
  </si>
  <si>
    <t>938652</t>
  </si>
  <si>
    <t>OČIŠTĚNÍ OCEL KONSTR OTRYSKÁNÍM NA SUCHO KŘEMIČ PÍSKEM</t>
  </si>
  <si>
    <t>zábradlí 1</t>
  </si>
  <si>
    <t>SO 102.2</t>
  </si>
  <si>
    <t>Propustek 72P</t>
  </si>
  <si>
    <t>SO 102.3</t>
  </si>
  <si>
    <t>Propustek 73P</t>
  </si>
  <si>
    <t>SO 102.4</t>
  </si>
  <si>
    <t>Propustek 74P</t>
  </si>
  <si>
    <t>7+2</t>
  </si>
  <si>
    <t>pro dlažby 14*0,5</t>
  </si>
  <si>
    <t>vtok 5*0,35 
výtok 9*0,35</t>
  </si>
  <si>
    <t>podklad dlažby 14*0,15</t>
  </si>
  <si>
    <t>sanace čela 3*2</t>
  </si>
  <si>
    <t>stávající zábradlí 1*2</t>
  </si>
  <si>
    <t>3*2</t>
  </si>
  <si>
    <t>zábradlí 1*2</t>
  </si>
  <si>
    <t>SO 102.5</t>
  </si>
  <si>
    <t>Propustek 75P</t>
  </si>
  <si>
    <t>7+5</t>
  </si>
  <si>
    <t>111204</t>
  </si>
  <si>
    <t>ODSTRANĚNÍ KŘOVIN S ODVOZEM DO 5KM</t>
  </si>
  <si>
    <t>39</t>
  </si>
  <si>
    <t>Položka zahrnuje:  
- odstranění křovin a stromů do průměru 100 mm  
- dopravu dřevin  na předepsanou vzdálenost  
- spálení na hromadách nebo štěpkování  
Položka nezahrnuje:  
- x</t>
  </si>
  <si>
    <t>pro dlažby 7*2*0,5</t>
  </si>
  <si>
    <t>čištění nátoku a výtoku 20</t>
  </si>
  <si>
    <t>v rámci propustku 8*2</t>
  </si>
  <si>
    <t>Svislé konstrukce</t>
  </si>
  <si>
    <t>31717</t>
  </si>
  <si>
    <t>KOVOVÉ KONSTRUKCE PRO KOTVENÍ ŘÍMSY</t>
  </si>
  <si>
    <t>KG</t>
  </si>
  <si>
    <t>KOTEVNÍ TRNY NA CHEMII 0,4*14*0,95KGM</t>
  </si>
  <si>
    <t>Položka zahrnuje:  
- dodávku (výrobu) kotevního prvku předepsaného tvaru  
- jeho osazení do předepsané polohy včetně nezbytných prací (vrty, zálivky apod.)  
Položka nezahrnuje:  
- x</t>
  </si>
  <si>
    <t>317325</t>
  </si>
  <si>
    <t>ŘÍMSY ZE ŽELEZOBETONU DO C30/37 (B37)</t>
  </si>
  <si>
    <t>3,5*0,6*0,4*2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</si>
  <si>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dodání a osazení výztuže</t>
  </si>
  <si>
    <t>317365</t>
  </si>
  <si>
    <t>VÝZTUŽ ŘÍMS Z OCELI 10505, B500B</t>
  </si>
  <si>
    <t>T</t>
  </si>
  <si>
    <t>3*0,4*2*2*0,00843 KARI SÍŤ</t>
  </si>
  <si>
    <t>Položka zahrnuje:  
-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  
Položka nezahrnuje:  
- x</t>
  </si>
  <si>
    <t>46321</t>
  </si>
  <si>
    <t>ROVNANINA Z LOMOVÉHO KAMENE</t>
  </si>
  <si>
    <t>4*2*2*0,5</t>
  </si>
  <si>
    <t>Položka zahrnuje:  
- dodávku a vyrovnání lomového kamene předepsané frakce do předepsaného tvaru  
-  včetně mimostaveništní a vnitrostaveništní dopravy  
- není-li v zadávací dokumentaci uvedeno jinak, jedná se o nakupovaný materiál  
Položka nezahrnuje:  
- x</t>
  </si>
  <si>
    <t>vtok 7*0,35 
výtok 7*0,35</t>
  </si>
  <si>
    <t>nátěr říms (0,6+0,4+0,4)*3,5*2</t>
  </si>
  <si>
    <t>9111A1</t>
  </si>
  <si>
    <t>ZÁBRADLÍ SILNIČNÍ S VODOR MADLY - DODÁVKA A MONTÁŽ</t>
  </si>
  <si>
    <t>zábradlí 3*2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</si>
  <si>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  
Položka nezahrnuje:  
- x</t>
  </si>
  <si>
    <t>SO 901</t>
  </si>
  <si>
    <t>Dočasné dopravní opatření</t>
  </si>
  <si>
    <t>02710</t>
  </si>
  <si>
    <t>POMOC PRÁCE ZŘÍZ NEBO ZAJIŠŤ OBJÍŽĎKY A PŘÍSTUP CESTY</t>
  </si>
  <si>
    <t>KPL</t>
  </si>
  <si>
    <t>Položka zahrnuje:  
- veškeré náklady spojené se zřízením nebo zajištěním objížďky a přístupové cesty  
Položka nezahrnuje:  
- x</t>
  </si>
  <si>
    <t>02720</t>
  </si>
  <si>
    <t>POMOC PRÁCE ZŘÍZ NEBO ZAJIŠŤ REGULACI A OCHRANU DOPRAVY</t>
  </si>
  <si>
    <t>Položka zahrnuje:  
- veškeré náklady spojené s objednatelem požadovanými zařízeními  
Položka nezahrnuje:  
- x</t>
  </si>
  <si>
    <t>SO 999</t>
  </si>
  <si>
    <t>Všeobecné a předběžné položky</t>
  </si>
  <si>
    <t>02610</t>
  </si>
  <si>
    <t>ZKOUŠENÍ KONSTRUKCÍ A PRACÍ ZKUŠEBNOU ZHOTOVITELE</t>
  </si>
  <si>
    <t>Položka zahrnuje:  
- veškeré náklady spojené s objednatelem požadovanými zkouškami  
Položka nezahrnuje:  
- x</t>
  </si>
  <si>
    <t>02730</t>
  </si>
  <si>
    <t>POMOC PRÁCE ZŘÍZ NEBO ZAJIŠŤ OCHRANU INŽENÝRSKÝCH SÍTÍ</t>
  </si>
  <si>
    <t>- vytyčení a ochrana inženýrských sítí 
- se souhlasem TDS</t>
  </si>
  <si>
    <t>Položka zahrnuje:  
- veškeré náklady spojené s ochranou inženýrských sítí  
Položka nezahrnuje:  
- x</t>
  </si>
  <si>
    <t>02911</t>
  </si>
  <si>
    <t>OSTATNÍ POŽADAVKY - GEODETICKÉ ZAMĚŘENÍ</t>
  </si>
  <si>
    <t>HM</t>
  </si>
  <si>
    <t>- DTM</t>
  </si>
  <si>
    <t>zaměření stávajícího stavu 
měření během výstavby vrstvy sanace 
zaměření skut. provedení s vyhodnocením sklonů a tlouštěk</t>
  </si>
  <si>
    <t>Položka zahrnuje:  
- veškeré náklady spojené s objednatelem požadovanými pracemi  
Položka nezahrnuje:  
- x</t>
  </si>
  <si>
    <t>02944</t>
  </si>
  <si>
    <t>OSTAT POŽADAVKY - DOKUMENTACE SKUTEČ PROVEDENÍ V DIGIT FORMĚ</t>
  </si>
  <si>
    <t>dokumentace skutečného provedení stavby  (4x tištěná verze + 2x CD)</t>
  </si>
  <si>
    <t>1,955</t>
  </si>
  <si>
    <t>zahrnuje veškeré náklady spojené s objednatelem požadovanými pracemi</t>
  </si>
  <si>
    <t>02991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</si>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</sst>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SUM(C10:C17)</f>
      </c>
      <c s="1"/>
      <c s="1"/>
    </row>
    <row r="7" spans="1:5" ht="12.75" customHeight="1">
      <c r="A7" s="1"/>
      <c s="4" t="s">
        <v>5</v>
      </c>
      <c s="7">
        <f>SUM(E10:E17)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101'!I3</f>
      </c>
      <c s="21">
        <f>'SO 101'!O2</f>
      </c>
      <c s="21">
        <f>C10+D10</f>
      </c>
    </row>
    <row r="11" spans="1:5" ht="12.75" customHeight="1">
      <c r="A11" s="20" t="s">
        <v>153</v>
      </c>
      <c s="20" t="s">
        <v>154</v>
      </c>
      <c s="21">
        <f>'SO 102.1'!I3</f>
      </c>
      <c s="21">
        <f>'SO 102.1'!O2</f>
      </c>
      <c s="21">
        <f>C11+D11</f>
      </c>
    </row>
    <row r="12" spans="1:5" ht="12.75" customHeight="1">
      <c r="A12" s="20" t="s">
        <v>182</v>
      </c>
      <c s="20" t="s">
        <v>183</v>
      </c>
      <c s="21">
        <f>'SO 102.2'!I3</f>
      </c>
      <c s="21">
        <f>'SO 102.2'!O2</f>
      </c>
      <c s="21">
        <f>C12+D12</f>
      </c>
    </row>
    <row r="13" spans="1:5" ht="12.75" customHeight="1">
      <c r="A13" s="20" t="s">
        <v>184</v>
      </c>
      <c s="20" t="s">
        <v>185</v>
      </c>
      <c s="21">
        <f>'SO 102.3'!I3</f>
      </c>
      <c s="21">
        <f>'SO 102.3'!O2</f>
      </c>
      <c s="21">
        <f>C13+D13</f>
      </c>
    </row>
    <row r="14" spans="1:5" ht="12.75" customHeight="1">
      <c r="A14" s="20" t="s">
        <v>186</v>
      </c>
      <c s="20" t="s">
        <v>187</v>
      </c>
      <c s="21">
        <f>'SO 102.4'!I3</f>
      </c>
      <c s="21">
        <f>'SO 102.4'!O2</f>
      </c>
      <c s="21">
        <f>C14+D14</f>
      </c>
    </row>
    <row r="15" spans="1:5" ht="12.75" customHeight="1">
      <c r="A15" s="20" t="s">
        <v>196</v>
      </c>
      <c s="20" t="s">
        <v>197</v>
      </c>
      <c s="21">
        <f>'SO 102.5'!I3</f>
      </c>
      <c s="21">
        <f>'SO 102.5'!O2</f>
      </c>
      <c s="21">
        <f>C15+D15</f>
      </c>
    </row>
    <row r="16" spans="1:5" ht="12.75" customHeight="1">
      <c r="A16" s="20" t="s">
        <v>231</v>
      </c>
      <c s="20" t="s">
        <v>232</v>
      </c>
      <c s="21">
        <f>'SO 901'!I3</f>
      </c>
      <c s="21">
        <f>'SO 901'!O2</f>
      </c>
      <c s="21">
        <f>C16+D16</f>
      </c>
    </row>
    <row r="17" spans="1:5" ht="12.75" customHeight="1">
      <c r="A17" s="20" t="s">
        <v>240</v>
      </c>
      <c s="20" t="s">
        <v>241</v>
      </c>
      <c s="21">
        <f>'SO 999'!I3</f>
      </c>
      <c s="21">
        <f>'SO 999'!O2</f>
      </c>
      <c s="21">
        <f>C17+D17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0+O8+O13+O46+O75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41">
        <f>0+I8+I13+I46+I75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536.75</v>
      </c>
      <c s="33">
        <v>0</v>
      </c>
      <c s="33">
        <f>ROUND(ROUND(H9,2)*ROUND(G9,3),2)</f>
      </c>
      <c r="O9">
        <f>(I9*21)/100</f>
      </c>
      <c t="s">
        <v>24</v>
      </c>
    </row>
    <row r="10" spans="1:5" ht="12.75">
      <c r="A10" s="34" t="s">
        <v>50</v>
      </c>
      <c r="E10" s="35" t="s">
        <v>51</v>
      </c>
    </row>
    <row r="11" spans="1:5" ht="63.75">
      <c r="A11" s="36" t="s">
        <v>52</v>
      </c>
      <c r="E11" s="37" t="s">
        <v>53</v>
      </c>
    </row>
    <row r="12" spans="1:5" ht="51">
      <c r="A12" t="s">
        <v>54</v>
      </c>
      <c r="E12" s="35" t="s">
        <v>55</v>
      </c>
    </row>
    <row r="13" spans="1:18" ht="12.75" customHeight="1">
      <c r="A13" s="6" t="s">
        <v>43</v>
      </c>
      <c s="6"/>
      <c s="39" t="s">
        <v>30</v>
      </c>
      <c s="6"/>
      <c s="27" t="s">
        <v>56</v>
      </c>
      <c s="6"/>
      <c s="6"/>
      <c s="6"/>
      <c s="40">
        <f>0+Q13</f>
      </c>
      <c r="O13">
        <f>0+R13</f>
      </c>
      <c r="Q13">
        <f>0+I14+I18+I22+I26+I30+I34+I38+I42</f>
      </c>
      <c>
        <f>0+O14+O18+O22+O26+O30+O34+O38+O42</f>
      </c>
    </row>
    <row r="14" spans="1:16" ht="25.5">
      <c r="A14" s="25" t="s">
        <v>45</v>
      </c>
      <c s="29" t="s">
        <v>22</v>
      </c>
      <c s="29" t="s">
        <v>57</v>
      </c>
      <c s="25" t="s">
        <v>47</v>
      </c>
      <c s="30" t="s">
        <v>58</v>
      </c>
      <c s="31" t="s">
        <v>49</v>
      </c>
      <c s="32">
        <v>189.75</v>
      </c>
      <c s="33">
        <v>0</v>
      </c>
      <c s="33">
        <f>ROUND(ROUND(H14,2)*ROUND(G14,3),2)</f>
      </c>
      <c r="O14">
        <f>(I14*21)/100</f>
      </c>
      <c t="s">
        <v>24</v>
      </c>
    </row>
    <row r="15" spans="1:5" ht="12.75">
      <c r="A15" s="34" t="s">
        <v>50</v>
      </c>
      <c r="E15" s="35" t="s">
        <v>47</v>
      </c>
    </row>
    <row r="16" spans="1:5" ht="12.75">
      <c r="A16" s="36" t="s">
        <v>52</v>
      </c>
      <c r="E16" s="37" t="s">
        <v>59</v>
      </c>
    </row>
    <row r="17" spans="1:5" ht="89.25">
      <c r="A17" t="s">
        <v>54</v>
      </c>
      <c r="E17" s="35" t="s">
        <v>60</v>
      </c>
    </row>
    <row r="18" spans="1:16" ht="25.5">
      <c r="A18" s="25" t="s">
        <v>45</v>
      </c>
      <c s="29" t="s">
        <v>34</v>
      </c>
      <c s="29" t="s">
        <v>61</v>
      </c>
      <c s="25" t="s">
        <v>47</v>
      </c>
      <c s="30" t="s">
        <v>62</v>
      </c>
      <c s="31" t="s">
        <v>49</v>
      </c>
      <c s="32">
        <v>63.25</v>
      </c>
      <c s="33">
        <v>0</v>
      </c>
      <c s="33">
        <f>ROUND(ROUND(H18,2)*ROUND(G18,3),2)</f>
      </c>
      <c r="O18">
        <f>(I18*21)/100</f>
      </c>
      <c t="s">
        <v>24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52</v>
      </c>
      <c r="E20" s="37" t="s">
        <v>63</v>
      </c>
    </row>
    <row r="21" spans="1:5" ht="89.25">
      <c r="A21" t="s">
        <v>54</v>
      </c>
      <c r="E21" s="35" t="s">
        <v>60</v>
      </c>
    </row>
    <row r="22" spans="1:16" ht="12.75">
      <c r="A22" s="25" t="s">
        <v>45</v>
      </c>
      <c s="29" t="s">
        <v>36</v>
      </c>
      <c s="29" t="s">
        <v>64</v>
      </c>
      <c s="25" t="s">
        <v>47</v>
      </c>
      <c s="30" t="s">
        <v>65</v>
      </c>
      <c s="31" t="s">
        <v>49</v>
      </c>
      <c s="32">
        <v>784.3</v>
      </c>
      <c s="33">
        <v>0</v>
      </c>
      <c s="33">
        <f>ROUND(ROUND(H22,2)*ROUND(G22,3),2)</f>
      </c>
      <c r="O22">
        <f>(I22*21)/100</f>
      </c>
      <c t="s">
        <v>24</v>
      </c>
    </row>
    <row r="23" spans="1:5" ht="25.5">
      <c r="A23" s="34" t="s">
        <v>50</v>
      </c>
      <c r="E23" s="35" t="s">
        <v>66</v>
      </c>
    </row>
    <row r="24" spans="1:5" ht="38.25">
      <c r="A24" s="36" t="s">
        <v>52</v>
      </c>
      <c r="E24" s="37" t="s">
        <v>67</v>
      </c>
    </row>
    <row r="25" spans="1:5" ht="89.25">
      <c r="A25" t="s">
        <v>54</v>
      </c>
      <c r="E25" s="35" t="s">
        <v>60</v>
      </c>
    </row>
    <row r="26" spans="1:16" ht="12.75">
      <c r="A26" s="25" t="s">
        <v>45</v>
      </c>
      <c s="29" t="s">
        <v>23</v>
      </c>
      <c s="29" t="s">
        <v>68</v>
      </c>
      <c s="25" t="s">
        <v>47</v>
      </c>
      <c s="30" t="s">
        <v>69</v>
      </c>
      <c s="31" t="s">
        <v>49</v>
      </c>
      <c s="32">
        <v>63.25</v>
      </c>
      <c s="33">
        <v>0</v>
      </c>
      <c s="33">
        <f>ROUND(ROUND(H26,2)*ROUND(G26,3),2)</f>
      </c>
      <c r="O26">
        <f>(I26*21)/100</f>
      </c>
      <c t="s">
        <v>24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52</v>
      </c>
      <c r="E28" s="37" t="s">
        <v>70</v>
      </c>
    </row>
    <row r="29" spans="1:5" ht="395.25">
      <c r="A29" t="s">
        <v>54</v>
      </c>
      <c r="E29" s="35" t="s">
        <v>71</v>
      </c>
    </row>
    <row r="30" spans="1:16" ht="12.75">
      <c r="A30" s="25" t="s">
        <v>45</v>
      </c>
      <c s="29" t="s">
        <v>72</v>
      </c>
      <c s="29" t="s">
        <v>73</v>
      </c>
      <c s="25" t="s">
        <v>47</v>
      </c>
      <c s="30" t="s">
        <v>74</v>
      </c>
      <c s="31" t="s">
        <v>75</v>
      </c>
      <c s="32">
        <v>1955</v>
      </c>
      <c s="33">
        <v>0</v>
      </c>
      <c s="33">
        <f>ROUND(ROUND(H30,2)*ROUND(G30,3),2)</f>
      </c>
      <c r="O30">
        <f>(I30*21)/100</f>
      </c>
      <c t="s">
        <v>24</v>
      </c>
    </row>
    <row r="31" spans="1:5" ht="12.75">
      <c r="A31" s="34" t="s">
        <v>50</v>
      </c>
      <c r="E31" s="35" t="s">
        <v>47</v>
      </c>
    </row>
    <row r="32" spans="1:5" ht="12.75">
      <c r="A32" s="36" t="s">
        <v>52</v>
      </c>
      <c r="E32" s="37" t="s">
        <v>76</v>
      </c>
    </row>
    <row r="33" spans="1:5" ht="89.25">
      <c r="A33" t="s">
        <v>54</v>
      </c>
      <c r="E33" s="35" t="s">
        <v>77</v>
      </c>
    </row>
    <row r="34" spans="1:16" ht="12.75">
      <c r="A34" s="25" t="s">
        <v>45</v>
      </c>
      <c s="29" t="s">
        <v>78</v>
      </c>
      <c s="29" t="s">
        <v>79</v>
      </c>
      <c s="25" t="s">
        <v>47</v>
      </c>
      <c s="30" t="s">
        <v>80</v>
      </c>
      <c s="31" t="s">
        <v>81</v>
      </c>
      <c s="32">
        <v>100</v>
      </c>
      <c s="33">
        <v>0</v>
      </c>
      <c s="33">
        <f>ROUND(ROUND(H34,2)*ROUND(G34,3),2)</f>
      </c>
      <c r="O34">
        <f>(I34*21)/100</f>
      </c>
      <c t="s">
        <v>24</v>
      </c>
    </row>
    <row r="35" spans="1:5" ht="12.75">
      <c r="A35" s="34" t="s">
        <v>50</v>
      </c>
      <c r="E35" s="35" t="s">
        <v>47</v>
      </c>
    </row>
    <row r="36" spans="1:5" ht="12.75">
      <c r="A36" s="36" t="s">
        <v>52</v>
      </c>
      <c r="E36" s="37" t="s">
        <v>82</v>
      </c>
    </row>
    <row r="37" spans="1:5" ht="89.25">
      <c r="A37" t="s">
        <v>54</v>
      </c>
      <c r="E37" s="35" t="s">
        <v>77</v>
      </c>
    </row>
    <row r="38" spans="1:16" ht="12.75">
      <c r="A38" s="25" t="s">
        <v>45</v>
      </c>
      <c s="29" t="s">
        <v>40</v>
      </c>
      <c s="29" t="s">
        <v>83</v>
      </c>
      <c s="25" t="s">
        <v>47</v>
      </c>
      <c s="30" t="s">
        <v>84</v>
      </c>
      <c s="31" t="s">
        <v>75</v>
      </c>
      <c s="32">
        <v>632.5</v>
      </c>
      <c s="33">
        <v>0</v>
      </c>
      <c s="33">
        <f>ROUND(ROUND(H38,2)*ROUND(G38,3),2)</f>
      </c>
      <c r="O38">
        <f>(I38*21)/100</f>
      </c>
      <c t="s">
        <v>24</v>
      </c>
    </row>
    <row r="39" spans="1:5" ht="12.75">
      <c r="A39" s="34" t="s">
        <v>50</v>
      </c>
      <c r="E39" s="35" t="s">
        <v>47</v>
      </c>
    </row>
    <row r="40" spans="1:5" ht="12.75">
      <c r="A40" s="36" t="s">
        <v>52</v>
      </c>
      <c r="E40" s="37" t="s">
        <v>85</v>
      </c>
    </row>
    <row r="41" spans="1:5" ht="51">
      <c r="A41" t="s">
        <v>54</v>
      </c>
      <c r="E41" s="35" t="s">
        <v>86</v>
      </c>
    </row>
    <row r="42" spans="1:16" ht="12.75">
      <c r="A42" s="25" t="s">
        <v>45</v>
      </c>
      <c s="29" t="s">
        <v>42</v>
      </c>
      <c s="29" t="s">
        <v>87</v>
      </c>
      <c s="25" t="s">
        <v>47</v>
      </c>
      <c s="30" t="s">
        <v>88</v>
      </c>
      <c s="31" t="s">
        <v>75</v>
      </c>
      <c s="32">
        <v>200</v>
      </c>
      <c s="33">
        <v>0</v>
      </c>
      <c s="33">
        <f>ROUND(ROUND(H42,2)*ROUND(G42,3),2)</f>
      </c>
      <c r="O42">
        <f>(I42*21)/100</f>
      </c>
      <c t="s">
        <v>24</v>
      </c>
    </row>
    <row r="43" spans="1:5" ht="12.75">
      <c r="A43" s="34" t="s">
        <v>50</v>
      </c>
      <c r="E43" s="35" t="s">
        <v>47</v>
      </c>
    </row>
    <row r="44" spans="1:5" ht="12.75">
      <c r="A44" s="36" t="s">
        <v>52</v>
      </c>
      <c r="E44" s="37" t="s">
        <v>89</v>
      </c>
    </row>
    <row r="45" spans="1:5" ht="63.75">
      <c r="A45" t="s">
        <v>54</v>
      </c>
      <c r="E45" s="35" t="s">
        <v>90</v>
      </c>
    </row>
    <row r="46" spans="1:18" ht="12.75" customHeight="1">
      <c r="A46" s="6" t="s">
        <v>43</v>
      </c>
      <c s="6"/>
      <c s="39" t="s">
        <v>36</v>
      </c>
      <c s="6"/>
      <c s="27" t="s">
        <v>91</v>
      </c>
      <c s="6"/>
      <c s="6"/>
      <c s="6"/>
      <c s="40">
        <f>0+Q46</f>
      </c>
      <c r="O46">
        <f>0+R46</f>
      </c>
      <c r="Q46">
        <f>0+I47+I51+I55+I59+I63+I67+I71</f>
      </c>
      <c>
        <f>0+O47+O51+O55+O59+O63+O67+O71</f>
      </c>
    </row>
    <row r="47" spans="1:16" ht="12.75">
      <c r="A47" s="25" t="s">
        <v>45</v>
      </c>
      <c s="29" t="s">
        <v>92</v>
      </c>
      <c s="29" t="s">
        <v>93</v>
      </c>
      <c s="25" t="s">
        <v>47</v>
      </c>
      <c s="30" t="s">
        <v>94</v>
      </c>
      <c s="31" t="s">
        <v>49</v>
      </c>
      <c s="32">
        <v>221.375</v>
      </c>
      <c s="33">
        <v>0</v>
      </c>
      <c s="33">
        <f>ROUND(ROUND(H47,2)*ROUND(G47,3),2)</f>
      </c>
      <c r="O47">
        <f>(I47*21)/100</f>
      </c>
      <c t="s">
        <v>24</v>
      </c>
    </row>
    <row r="48" spans="1:5" ht="12.75">
      <c r="A48" s="34" t="s">
        <v>50</v>
      </c>
      <c r="E48" s="35" t="s">
        <v>47</v>
      </c>
    </row>
    <row r="49" spans="1:5" ht="51">
      <c r="A49" s="36" t="s">
        <v>52</v>
      </c>
      <c r="E49" s="37" t="s">
        <v>95</v>
      </c>
    </row>
    <row r="50" spans="1:5" ht="76.5">
      <c r="A50" t="s">
        <v>54</v>
      </c>
      <c r="E50" s="35" t="s">
        <v>96</v>
      </c>
    </row>
    <row r="51" spans="1:16" ht="12.75">
      <c r="A51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49</v>
      </c>
      <c s="32">
        <v>15</v>
      </c>
      <c s="33">
        <v>0</v>
      </c>
      <c s="33">
        <f>ROUND(ROUND(H51,2)*ROUND(G51,3),2)</f>
      </c>
      <c r="O51">
        <f>(I51*21)/100</f>
      </c>
      <c t="s">
        <v>24</v>
      </c>
    </row>
    <row r="52" spans="1:5" ht="12.75">
      <c r="A52" s="34" t="s">
        <v>50</v>
      </c>
      <c r="E52" s="35" t="s">
        <v>47</v>
      </c>
    </row>
    <row r="53" spans="1:5" ht="25.5">
      <c r="A53" s="36" t="s">
        <v>52</v>
      </c>
      <c r="E53" s="37" t="s">
        <v>100</v>
      </c>
    </row>
    <row r="54" spans="1:5" ht="127.5">
      <c r="A54" t="s">
        <v>54</v>
      </c>
      <c r="E54" s="35" t="s">
        <v>101</v>
      </c>
    </row>
    <row r="55" spans="1:16" ht="12.75">
      <c r="A55" s="25" t="s">
        <v>45</v>
      </c>
      <c s="29" t="s">
        <v>102</v>
      </c>
      <c s="29" t="s">
        <v>103</v>
      </c>
      <c s="25" t="s">
        <v>47</v>
      </c>
      <c s="30" t="s">
        <v>104</v>
      </c>
      <c s="31" t="s">
        <v>75</v>
      </c>
      <c s="32">
        <v>1955</v>
      </c>
      <c s="33">
        <v>0</v>
      </c>
      <c s="33">
        <f>ROUND(ROUND(H55,2)*ROUND(G55,3),2)</f>
      </c>
      <c r="O55">
        <f>(I55*21)/100</f>
      </c>
      <c t="s">
        <v>24</v>
      </c>
    </row>
    <row r="56" spans="1:5" ht="12.75">
      <c r="A56" s="34" t="s">
        <v>50</v>
      </c>
      <c r="E56" s="35" t="s">
        <v>47</v>
      </c>
    </row>
    <row r="57" spans="1:5" ht="25.5">
      <c r="A57" s="36" t="s">
        <v>52</v>
      </c>
      <c r="E57" s="37" t="s">
        <v>105</v>
      </c>
    </row>
    <row r="58" spans="1:5" ht="102">
      <c r="A58" t="s">
        <v>54</v>
      </c>
      <c r="E58" s="35" t="s">
        <v>106</v>
      </c>
    </row>
    <row r="59" spans="1:16" ht="12.75">
      <c r="A59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75</v>
      </c>
      <c s="32">
        <v>28462.5</v>
      </c>
      <c s="33">
        <v>0</v>
      </c>
      <c s="33">
        <f>ROUND(ROUND(H59,2)*ROUND(G59,3),2)</f>
      </c>
      <c r="O59">
        <f>(I59*21)/100</f>
      </c>
      <c t="s">
        <v>24</v>
      </c>
    </row>
    <row r="60" spans="1:5" ht="12.75">
      <c r="A60" s="34" t="s">
        <v>50</v>
      </c>
      <c r="E60" s="35" t="s">
        <v>47</v>
      </c>
    </row>
    <row r="61" spans="1:5" ht="38.25">
      <c r="A61" s="36" t="s">
        <v>52</v>
      </c>
      <c r="E61" s="37" t="s">
        <v>110</v>
      </c>
    </row>
    <row r="62" spans="1:5" ht="89.25">
      <c r="A62" t="s">
        <v>54</v>
      </c>
      <c r="E62" s="35" t="s">
        <v>111</v>
      </c>
    </row>
    <row r="63" spans="1:16" ht="12.75">
      <c r="A63" s="25" t="s">
        <v>45</v>
      </c>
      <c s="29" t="s">
        <v>112</v>
      </c>
      <c s="29" t="s">
        <v>113</v>
      </c>
      <c s="25" t="s">
        <v>47</v>
      </c>
      <c s="30" t="s">
        <v>114</v>
      </c>
      <c s="31" t="s">
        <v>75</v>
      </c>
      <c s="32">
        <v>12650</v>
      </c>
      <c s="33">
        <v>0</v>
      </c>
      <c s="33">
        <f>ROUND(ROUND(H63,2)*ROUND(G63,3),2)</f>
      </c>
      <c r="O63">
        <f>(I63*21)/100</f>
      </c>
      <c t="s">
        <v>24</v>
      </c>
    </row>
    <row r="64" spans="1:5" ht="12.75">
      <c r="A64" s="34" t="s">
        <v>50</v>
      </c>
      <c r="E64" s="35" t="s">
        <v>47</v>
      </c>
    </row>
    <row r="65" spans="1:5" ht="12.75">
      <c r="A65" s="36" t="s">
        <v>52</v>
      </c>
      <c r="E65" s="37" t="s">
        <v>115</v>
      </c>
    </row>
    <row r="66" spans="1:5" ht="165.75">
      <c r="A66" t="s">
        <v>54</v>
      </c>
      <c r="E66" s="35" t="s">
        <v>116</v>
      </c>
    </row>
    <row r="67" spans="1:16" ht="12.75">
      <c r="A67" s="25" t="s">
        <v>45</v>
      </c>
      <c s="29" t="s">
        <v>117</v>
      </c>
      <c s="29" t="s">
        <v>118</v>
      </c>
      <c s="25" t="s">
        <v>47</v>
      </c>
      <c s="30" t="s">
        <v>119</v>
      </c>
      <c s="31" t="s">
        <v>49</v>
      </c>
      <c s="32">
        <v>853.875</v>
      </c>
      <c s="33">
        <v>0</v>
      </c>
      <c s="33">
        <f>ROUND(ROUND(H67,2)*ROUND(G67,3),2)</f>
      </c>
      <c r="O67">
        <f>(I67*21)/100</f>
      </c>
      <c t="s">
        <v>24</v>
      </c>
    </row>
    <row r="68" spans="1:5" ht="25.5">
      <c r="A68" s="34" t="s">
        <v>50</v>
      </c>
      <c r="E68" s="35" t="s">
        <v>120</v>
      </c>
    </row>
    <row r="69" spans="1:5" ht="114.75">
      <c r="A69" s="36" t="s">
        <v>52</v>
      </c>
      <c r="E69" s="37" t="s">
        <v>121</v>
      </c>
    </row>
    <row r="70" spans="1:5" ht="165.75">
      <c r="A70" t="s">
        <v>54</v>
      </c>
      <c r="E70" s="35" t="s">
        <v>116</v>
      </c>
    </row>
    <row r="71" spans="1:16" ht="12.75">
      <c r="A71" s="25" t="s">
        <v>45</v>
      </c>
      <c s="29" t="s">
        <v>122</v>
      </c>
      <c s="29" t="s">
        <v>123</v>
      </c>
      <c s="25" t="s">
        <v>47</v>
      </c>
      <c s="30" t="s">
        <v>124</v>
      </c>
      <c s="31" t="s">
        <v>81</v>
      </c>
      <c s="32">
        <v>72.4</v>
      </c>
      <c s="33">
        <v>0</v>
      </c>
      <c s="33">
        <f>ROUND(ROUND(H71,2)*ROUND(G71,3),2)</f>
      </c>
      <c r="O71">
        <f>(I71*21)/100</f>
      </c>
      <c t="s">
        <v>24</v>
      </c>
    </row>
    <row r="72" spans="1:5" ht="12.75">
      <c r="A72" s="34" t="s">
        <v>50</v>
      </c>
      <c r="E72" s="35" t="s">
        <v>47</v>
      </c>
    </row>
    <row r="73" spans="1:5" ht="25.5">
      <c r="A73" s="36" t="s">
        <v>52</v>
      </c>
      <c r="E73" s="37" t="s">
        <v>125</v>
      </c>
    </row>
    <row r="74" spans="1:5" ht="63.75">
      <c r="A74" t="s">
        <v>54</v>
      </c>
      <c r="E74" s="35" t="s">
        <v>126</v>
      </c>
    </row>
    <row r="75" spans="1:18" ht="12.75" customHeight="1">
      <c r="A75" s="6" t="s">
        <v>43</v>
      </c>
      <c s="6"/>
      <c s="39" t="s">
        <v>40</v>
      </c>
      <c s="6"/>
      <c s="27" t="s">
        <v>127</v>
      </c>
      <c s="6"/>
      <c s="6"/>
      <c s="6"/>
      <c s="40">
        <f>0+Q75</f>
      </c>
      <c r="O75">
        <f>0+R75</f>
      </c>
      <c r="Q75">
        <f>0+I76+I80+I84+I88+I92</f>
      </c>
      <c>
        <f>0+O76+O80+O84+O88+O92</f>
      </c>
    </row>
    <row r="76" spans="1:16" ht="12.75">
      <c r="A76" s="25" t="s">
        <v>45</v>
      </c>
      <c s="29" t="s">
        <v>128</v>
      </c>
      <c s="29" t="s">
        <v>129</v>
      </c>
      <c s="25" t="s">
        <v>47</v>
      </c>
      <c s="30" t="s">
        <v>130</v>
      </c>
      <c s="31" t="s">
        <v>131</v>
      </c>
      <c s="32">
        <v>92</v>
      </c>
      <c s="33">
        <v>0</v>
      </c>
      <c s="33">
        <f>ROUND(ROUND(H76,2)*ROUND(G76,3),2)</f>
      </c>
      <c r="O76">
        <f>(I76*21)/100</f>
      </c>
      <c t="s">
        <v>24</v>
      </c>
    </row>
    <row r="77" spans="1:5" ht="12.75">
      <c r="A77" s="34" t="s">
        <v>50</v>
      </c>
      <c r="E77" s="35" t="s">
        <v>47</v>
      </c>
    </row>
    <row r="78" spans="1:5" ht="76.5">
      <c r="A78" s="36" t="s">
        <v>52</v>
      </c>
      <c r="E78" s="37" t="s">
        <v>132</v>
      </c>
    </row>
    <row r="79" spans="1:5" ht="76.5">
      <c r="A79" t="s">
        <v>54</v>
      </c>
      <c r="E79" s="35" t="s">
        <v>133</v>
      </c>
    </row>
    <row r="80" spans="1:16" ht="12.75">
      <c r="A80" s="25" t="s">
        <v>45</v>
      </c>
      <c s="29" t="s">
        <v>134</v>
      </c>
      <c s="29" t="s">
        <v>135</v>
      </c>
      <c s="25" t="s">
        <v>47</v>
      </c>
      <c s="30" t="s">
        <v>136</v>
      </c>
      <c s="31" t="s">
        <v>131</v>
      </c>
      <c s="32">
        <v>82</v>
      </c>
      <c s="33">
        <v>0</v>
      </c>
      <c s="33">
        <f>ROUND(ROUND(H80,2)*ROUND(G80,3),2)</f>
      </c>
      <c r="O80">
        <f>(I80*21)/100</f>
      </c>
      <c t="s">
        <v>24</v>
      </c>
    </row>
    <row r="81" spans="1:5" ht="12.75">
      <c r="A81" s="34" t="s">
        <v>50</v>
      </c>
      <c r="E81" s="35" t="s">
        <v>47</v>
      </c>
    </row>
    <row r="82" spans="1:5" ht="12.75">
      <c r="A82" s="36" t="s">
        <v>52</v>
      </c>
      <c r="E82" s="37" t="s">
        <v>137</v>
      </c>
    </row>
    <row r="83" spans="1:5" ht="63.75">
      <c r="A83" t="s">
        <v>54</v>
      </c>
      <c r="E83" s="35" t="s">
        <v>138</v>
      </c>
    </row>
    <row r="84" spans="1:16" ht="25.5">
      <c r="A84" s="25" t="s">
        <v>45</v>
      </c>
      <c s="29" t="s">
        <v>139</v>
      </c>
      <c s="29" t="s">
        <v>140</v>
      </c>
      <c s="25" t="s">
        <v>47</v>
      </c>
      <c s="30" t="s">
        <v>141</v>
      </c>
      <c s="31" t="s">
        <v>75</v>
      </c>
      <c s="32">
        <v>488.75</v>
      </c>
      <c s="33">
        <v>0</v>
      </c>
      <c s="33">
        <f>ROUND(ROUND(H84,2)*ROUND(G84,3),2)</f>
      </c>
      <c r="O84">
        <f>(I84*21)/100</f>
      </c>
      <c t="s">
        <v>24</v>
      </c>
    </row>
    <row r="85" spans="1:5" ht="12.75">
      <c r="A85" s="34" t="s">
        <v>50</v>
      </c>
      <c r="E85" s="35" t="s">
        <v>47</v>
      </c>
    </row>
    <row r="86" spans="1:5" ht="12.75">
      <c r="A86" s="36" t="s">
        <v>52</v>
      </c>
      <c r="E86" s="37" t="s">
        <v>142</v>
      </c>
    </row>
    <row r="87" spans="1:5" ht="89.25">
      <c r="A87" t="s">
        <v>54</v>
      </c>
      <c r="E87" s="35" t="s">
        <v>143</v>
      </c>
    </row>
    <row r="88" spans="1:16" ht="12.75">
      <c r="A88" s="25" t="s">
        <v>45</v>
      </c>
      <c s="29" t="s">
        <v>144</v>
      </c>
      <c s="29" t="s">
        <v>145</v>
      </c>
      <c s="25" t="s">
        <v>47</v>
      </c>
      <c s="30" t="s">
        <v>146</v>
      </c>
      <c s="31" t="s">
        <v>81</v>
      </c>
      <c s="32">
        <v>72.4</v>
      </c>
      <c s="33">
        <v>0</v>
      </c>
      <c s="33">
        <f>ROUND(ROUND(H88,2)*ROUND(G88,3),2)</f>
      </c>
      <c r="O88">
        <f>(I88*21)/100</f>
      </c>
      <c t="s">
        <v>24</v>
      </c>
    </row>
    <row r="89" spans="1:5" ht="12.75">
      <c r="A89" s="34" t="s">
        <v>50</v>
      </c>
      <c r="E89" s="35" t="s">
        <v>47</v>
      </c>
    </row>
    <row r="90" spans="1:5" ht="12.75">
      <c r="A90" s="36" t="s">
        <v>52</v>
      </c>
      <c r="E90" s="37" t="s">
        <v>147</v>
      </c>
    </row>
    <row r="91" spans="1:5" ht="63.75">
      <c r="A91" t="s">
        <v>54</v>
      </c>
      <c r="E91" s="35" t="s">
        <v>148</v>
      </c>
    </row>
    <row r="92" spans="1:16" ht="12.75">
      <c r="A92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75</v>
      </c>
      <c s="32">
        <v>12650</v>
      </c>
      <c s="33">
        <v>0</v>
      </c>
      <c s="33">
        <f>ROUND(ROUND(H92,2)*ROUND(G92,3),2)</f>
      </c>
      <c r="O92">
        <f>(I92*21)/100</f>
      </c>
      <c t="s">
        <v>24</v>
      </c>
    </row>
    <row r="93" spans="1:5" ht="12.75">
      <c r="A93" s="34" t="s">
        <v>50</v>
      </c>
      <c r="E93" s="35" t="s">
        <v>47</v>
      </c>
    </row>
    <row r="94" spans="1:5" ht="12.75">
      <c r="A94" s="36" t="s">
        <v>52</v>
      </c>
      <c r="E94" s="37" t="s">
        <v>115</v>
      </c>
    </row>
    <row r="95" spans="1:5" ht="63.75">
      <c r="A95" t="s">
        <v>54</v>
      </c>
      <c r="E95" s="35" t="s">
        <v>152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0+O8+O13+O26+O31+O36+O41+O50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153</v>
      </c>
      <c s="41">
        <f>0+I8+I13+I26+I31+I36+I41+I50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153</v>
      </c>
      <c s="6"/>
      <c s="18" t="s">
        <v>154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7</v>
      </c>
      <c s="33">
        <v>0</v>
      </c>
      <c s="33">
        <f>ROUND(ROUND(H9,2)*ROUND(G9,3),2)</f>
      </c>
      <c r="O9">
        <f>(I9*21)/100</f>
      </c>
      <c t="s">
        <v>24</v>
      </c>
    </row>
    <row r="10" spans="1:5" ht="12.75">
      <c r="A10" s="34" t="s">
        <v>50</v>
      </c>
      <c r="E10" s="35" t="s">
        <v>155</v>
      </c>
    </row>
    <row r="11" spans="1:5" ht="12.75">
      <c r="A11" s="36" t="s">
        <v>52</v>
      </c>
      <c r="E11" s="37" t="s">
        <v>156</v>
      </c>
    </row>
    <row r="12" spans="1:5" ht="51">
      <c r="A12" t="s">
        <v>54</v>
      </c>
      <c r="E12" s="35" t="s">
        <v>55</v>
      </c>
    </row>
    <row r="13" spans="1:18" ht="12.75" customHeight="1">
      <c r="A13" s="6" t="s">
        <v>43</v>
      </c>
      <c s="6"/>
      <c s="39" t="s">
        <v>30</v>
      </c>
      <c s="6"/>
      <c s="27" t="s">
        <v>56</v>
      </c>
      <c s="6"/>
      <c s="6"/>
      <c s="6"/>
      <c s="40">
        <f>0+Q13</f>
      </c>
      <c r="O13">
        <f>0+R13</f>
      </c>
      <c r="Q13">
        <f>0+I14+I18+I22</f>
      </c>
      <c>
        <f>0+O14+O18+O22</f>
      </c>
    </row>
    <row r="14" spans="1:16" ht="12.75">
      <c r="A14" s="25" t="s">
        <v>45</v>
      </c>
      <c s="29" t="s">
        <v>24</v>
      </c>
      <c s="29" t="s">
        <v>68</v>
      </c>
      <c s="25" t="s">
        <v>47</v>
      </c>
      <c s="30" t="s">
        <v>69</v>
      </c>
      <c s="31" t="s">
        <v>49</v>
      </c>
      <c s="32">
        <v>5</v>
      </c>
      <c s="33">
        <v>0</v>
      </c>
      <c s="33">
        <f>ROUND(ROUND(H14,2)*ROUND(G14,3),2)</f>
      </c>
      <c r="O14">
        <f>(I14*21)/100</f>
      </c>
      <c t="s">
        <v>24</v>
      </c>
    </row>
    <row r="15" spans="1:5" ht="12.75">
      <c r="A15" s="34" t="s">
        <v>50</v>
      </c>
      <c r="E15" s="35" t="s">
        <v>47</v>
      </c>
    </row>
    <row r="16" spans="1:5" ht="12.75">
      <c r="A16" s="36" t="s">
        <v>52</v>
      </c>
      <c r="E16" s="37" t="s">
        <v>157</v>
      </c>
    </row>
    <row r="17" spans="1:5" ht="395.25">
      <c r="A17" t="s">
        <v>54</v>
      </c>
      <c r="E17" s="35" t="s">
        <v>71</v>
      </c>
    </row>
    <row r="18" spans="1:16" ht="12.75">
      <c r="A18" s="25" t="s">
        <v>45</v>
      </c>
      <c s="29" t="s">
        <v>22</v>
      </c>
      <c s="29" t="s">
        <v>79</v>
      </c>
      <c s="25" t="s">
        <v>47</v>
      </c>
      <c s="30" t="s">
        <v>80</v>
      </c>
      <c s="31" t="s">
        <v>81</v>
      </c>
      <c s="32">
        <v>8</v>
      </c>
      <c s="33">
        <v>0</v>
      </c>
      <c s="33">
        <f>ROUND(ROUND(H18,2)*ROUND(G18,3),2)</f>
      </c>
      <c r="O18">
        <f>(I18*21)/100</f>
      </c>
      <c t="s">
        <v>24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52</v>
      </c>
      <c r="E20" s="37" t="s">
        <v>158</v>
      </c>
    </row>
    <row r="21" spans="1:5" ht="89.25">
      <c r="A21" t="s">
        <v>54</v>
      </c>
      <c r="E21" s="35" t="s">
        <v>77</v>
      </c>
    </row>
    <row r="22" spans="1:16" ht="12.75">
      <c r="A22" s="25" t="s">
        <v>45</v>
      </c>
      <c s="29" t="s">
        <v>34</v>
      </c>
      <c s="29" t="s">
        <v>87</v>
      </c>
      <c s="25" t="s">
        <v>47</v>
      </c>
      <c s="30" t="s">
        <v>88</v>
      </c>
      <c s="31" t="s">
        <v>75</v>
      </c>
      <c s="32">
        <v>10</v>
      </c>
      <c s="33">
        <v>0</v>
      </c>
      <c s="33">
        <f>ROUND(ROUND(H22,2)*ROUND(G22,3),2)</f>
      </c>
      <c r="O22">
        <f>(I22*21)/100</f>
      </c>
      <c t="s">
        <v>24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52</v>
      </c>
      <c r="E24" s="37" t="s">
        <v>159</v>
      </c>
    </row>
    <row r="25" spans="1:5" ht="63.75">
      <c r="A25" t="s">
        <v>54</v>
      </c>
      <c r="E25" s="35" t="s">
        <v>90</v>
      </c>
    </row>
    <row r="26" spans="1:18" ht="12.75" customHeight="1">
      <c r="A26" s="6" t="s">
        <v>43</v>
      </c>
      <c s="6"/>
      <c s="39" t="s">
        <v>34</v>
      </c>
      <c s="6"/>
      <c s="27" t="s">
        <v>160</v>
      </c>
      <c s="6"/>
      <c s="6"/>
      <c s="6"/>
      <c s="40">
        <f>0+Q26</f>
      </c>
      <c r="O26">
        <f>0+R26</f>
      </c>
      <c r="Q26">
        <f>0+I27</f>
      </c>
      <c>
        <f>0+O27</f>
      </c>
    </row>
    <row r="27" spans="1:16" ht="12.75">
      <c r="A27" s="25" t="s">
        <v>45</v>
      </c>
      <c s="29" t="s">
        <v>36</v>
      </c>
      <c s="29" t="s">
        <v>161</v>
      </c>
      <c s="25" t="s">
        <v>47</v>
      </c>
      <c s="30" t="s">
        <v>162</v>
      </c>
      <c s="31" t="s">
        <v>49</v>
      </c>
      <c s="32">
        <v>3.5</v>
      </c>
      <c s="33">
        <v>0</v>
      </c>
      <c s="33">
        <f>ROUND(ROUND(H27,2)*ROUND(G27,3),2)</f>
      </c>
      <c r="O27">
        <f>(I27*21)/100</f>
      </c>
      <c t="s">
        <v>24</v>
      </c>
    </row>
    <row r="28" spans="1:5" ht="12.75">
      <c r="A28" s="34" t="s">
        <v>50</v>
      </c>
      <c r="E28" s="35" t="s">
        <v>47</v>
      </c>
    </row>
    <row r="29" spans="1:5" ht="25.5">
      <c r="A29" s="36" t="s">
        <v>52</v>
      </c>
      <c r="E29" s="37" t="s">
        <v>163</v>
      </c>
    </row>
    <row r="30" spans="1:5" ht="114.75">
      <c r="A30" t="s">
        <v>54</v>
      </c>
      <c r="E30" s="35" t="s">
        <v>164</v>
      </c>
    </row>
    <row r="31" spans="1:18" ht="12.75" customHeight="1">
      <c r="A31" s="6" t="s">
        <v>43</v>
      </c>
      <c s="6"/>
      <c s="39" t="s">
        <v>36</v>
      </c>
      <c s="6"/>
      <c s="27" t="s">
        <v>91</v>
      </c>
      <c s="6"/>
      <c s="6"/>
      <c s="6"/>
      <c s="40">
        <f>0+Q31</f>
      </c>
      <c r="O31">
        <f>0+R31</f>
      </c>
      <c r="Q31">
        <f>0+I32</f>
      </c>
      <c>
        <f>0+O32</f>
      </c>
    </row>
    <row r="32" spans="1:16" ht="12.75">
      <c r="A32" s="25" t="s">
        <v>45</v>
      </c>
      <c s="29" t="s">
        <v>23</v>
      </c>
      <c s="29" t="s">
        <v>93</v>
      </c>
      <c s="25" t="s">
        <v>47</v>
      </c>
      <c s="30" t="s">
        <v>94</v>
      </c>
      <c s="31" t="s">
        <v>49</v>
      </c>
      <c s="32">
        <v>1.5</v>
      </c>
      <c s="33">
        <v>0</v>
      </c>
      <c s="33">
        <f>ROUND(ROUND(H32,2)*ROUND(G32,3),2)</f>
      </c>
      <c r="O32">
        <f>(I32*21)/100</f>
      </c>
      <c t="s">
        <v>24</v>
      </c>
    </row>
    <row r="33" spans="1:5" ht="12.75">
      <c r="A33" s="34" t="s">
        <v>50</v>
      </c>
      <c r="E33" s="35" t="s">
        <v>47</v>
      </c>
    </row>
    <row r="34" spans="1:5" ht="12.75">
      <c r="A34" s="36" t="s">
        <v>52</v>
      </c>
      <c r="E34" s="37" t="s">
        <v>165</v>
      </c>
    </row>
    <row r="35" spans="1:5" ht="76.5">
      <c r="A35" t="s">
        <v>54</v>
      </c>
      <c r="E35" s="35" t="s">
        <v>96</v>
      </c>
    </row>
    <row r="36" spans="1:18" ht="12.75" customHeight="1">
      <c r="A36" s="6" t="s">
        <v>43</v>
      </c>
      <c s="6"/>
      <c s="39" t="s">
        <v>23</v>
      </c>
      <c s="6"/>
      <c s="27" t="s">
        <v>166</v>
      </c>
      <c s="6"/>
      <c s="6"/>
      <c s="6"/>
      <c s="40">
        <f>0+Q36</f>
      </c>
      <c r="O36">
        <f>0+R36</f>
      </c>
      <c r="Q36">
        <f>0+I37</f>
      </c>
      <c>
        <f>0+O37</f>
      </c>
    </row>
    <row r="37" spans="1:16" ht="25.5">
      <c r="A37" s="25" t="s">
        <v>45</v>
      </c>
      <c s="29" t="s">
        <v>72</v>
      </c>
      <c s="29" t="s">
        <v>167</v>
      </c>
      <c s="25" t="s">
        <v>47</v>
      </c>
      <c s="30" t="s">
        <v>168</v>
      </c>
      <c s="31" t="s">
        <v>75</v>
      </c>
      <c s="32">
        <v>3</v>
      </c>
      <c s="33">
        <v>0</v>
      </c>
      <c s="33">
        <f>ROUND(ROUND(H37,2)*ROUND(G37,3),2)</f>
      </c>
      <c r="O37">
        <f>(I37*21)/100</f>
      </c>
      <c t="s">
        <v>24</v>
      </c>
    </row>
    <row r="38" spans="1:5" ht="12.75">
      <c r="A38" s="34" t="s">
        <v>50</v>
      </c>
      <c r="E38" s="35" t="s">
        <v>47</v>
      </c>
    </row>
    <row r="39" spans="1:5" ht="12.75">
      <c r="A39" s="36" t="s">
        <v>52</v>
      </c>
      <c r="E39" s="37" t="s">
        <v>169</v>
      </c>
    </row>
    <row r="40" spans="1:5" ht="102">
      <c r="A40" t="s">
        <v>54</v>
      </c>
      <c r="E40" s="35" t="s">
        <v>170</v>
      </c>
    </row>
    <row r="41" spans="1:18" ht="12.75" customHeight="1">
      <c r="A41" s="6" t="s">
        <v>43</v>
      </c>
      <c s="6"/>
      <c s="39" t="s">
        <v>72</v>
      </c>
      <c s="6"/>
      <c s="27" t="s">
        <v>171</v>
      </c>
      <c s="6"/>
      <c s="6"/>
      <c s="6"/>
      <c s="40">
        <f>0+Q41</f>
      </c>
      <c r="O41">
        <f>0+R41</f>
      </c>
      <c r="Q41">
        <f>0+I42+I46</f>
      </c>
      <c>
        <f>0+O42+O46</f>
      </c>
    </row>
    <row r="42" spans="1:16" ht="12.75">
      <c r="A42" s="25" t="s">
        <v>45</v>
      </c>
      <c s="29" t="s">
        <v>78</v>
      </c>
      <c s="29" t="s">
        <v>172</v>
      </c>
      <c s="25" t="s">
        <v>47</v>
      </c>
      <c s="30" t="s">
        <v>173</v>
      </c>
      <c s="31" t="s">
        <v>75</v>
      </c>
      <c s="32">
        <v>1</v>
      </c>
      <c s="33">
        <v>0</v>
      </c>
      <c s="33">
        <f>ROUND(ROUND(H42,2)*ROUND(G42,3),2)</f>
      </c>
      <c r="O42">
        <f>(I42*21)/100</f>
      </c>
      <c t="s">
        <v>24</v>
      </c>
    </row>
    <row r="43" spans="1:5" ht="12.75">
      <c r="A43" s="34" t="s">
        <v>50</v>
      </c>
      <c r="E43" s="35" t="s">
        <v>47</v>
      </c>
    </row>
    <row r="44" spans="1:5" ht="12.75">
      <c r="A44" s="36" t="s">
        <v>52</v>
      </c>
      <c r="E44" s="37" t="s">
        <v>174</v>
      </c>
    </row>
    <row r="45" spans="1:5" ht="102">
      <c r="A45" t="s">
        <v>54</v>
      </c>
      <c r="E45" s="35" t="s">
        <v>175</v>
      </c>
    </row>
    <row r="46" spans="1:16" ht="12.75">
      <c r="A46" s="25" t="s">
        <v>45</v>
      </c>
      <c s="29" t="s">
        <v>40</v>
      </c>
      <c s="29" t="s">
        <v>176</v>
      </c>
      <c s="25" t="s">
        <v>47</v>
      </c>
      <c s="30" t="s">
        <v>177</v>
      </c>
      <c s="31" t="s">
        <v>75</v>
      </c>
      <c s="32">
        <v>3</v>
      </c>
      <c s="33">
        <v>0</v>
      </c>
      <c s="33">
        <f>ROUND(ROUND(H46,2)*ROUND(G46,3),2)</f>
      </c>
      <c r="O46">
        <f>(I46*21)/100</f>
      </c>
      <c t="s">
        <v>24</v>
      </c>
    </row>
    <row r="47" spans="1:5" ht="12.75">
      <c r="A47" s="34" t="s">
        <v>50</v>
      </c>
      <c r="E47" s="35" t="s">
        <v>47</v>
      </c>
    </row>
    <row r="48" spans="1:5" ht="12.75">
      <c r="A48" s="36" t="s">
        <v>52</v>
      </c>
      <c r="E48" s="37" t="s">
        <v>22</v>
      </c>
    </row>
    <row r="49" spans="1:5" ht="102">
      <c r="A49" t="s">
        <v>54</v>
      </c>
      <c r="E49" s="35" t="s">
        <v>178</v>
      </c>
    </row>
    <row r="50" spans="1:18" ht="12.75" customHeight="1">
      <c r="A50" s="6" t="s">
        <v>43</v>
      </c>
      <c s="6"/>
      <c s="39" t="s">
        <v>40</v>
      </c>
      <c s="6"/>
      <c s="27" t="s">
        <v>127</v>
      </c>
      <c s="6"/>
      <c s="6"/>
      <c s="6"/>
      <c s="40">
        <f>0+Q50</f>
      </c>
      <c r="O50">
        <f>0+R50</f>
      </c>
      <c r="Q50">
        <f>0+I51</f>
      </c>
      <c>
        <f>0+O51</f>
      </c>
    </row>
    <row r="51" spans="1:16" ht="12.75">
      <c r="A51" s="25" t="s">
        <v>45</v>
      </c>
      <c s="29" t="s">
        <v>42</v>
      </c>
      <c s="29" t="s">
        <v>179</v>
      </c>
      <c s="25" t="s">
        <v>47</v>
      </c>
      <c s="30" t="s">
        <v>180</v>
      </c>
      <c s="31" t="s">
        <v>75</v>
      </c>
      <c s="32">
        <v>1</v>
      </c>
      <c s="33">
        <v>0</v>
      </c>
      <c s="33">
        <f>ROUND(ROUND(H51,2)*ROUND(G51,3),2)</f>
      </c>
      <c r="O51">
        <f>(I51*21)/100</f>
      </c>
      <c t="s">
        <v>24</v>
      </c>
    </row>
    <row r="52" spans="1:5" ht="12.75">
      <c r="A52" s="34" t="s">
        <v>50</v>
      </c>
      <c r="E52" s="35" t="s">
        <v>47</v>
      </c>
    </row>
    <row r="53" spans="1:5" ht="12.75">
      <c r="A53" s="36" t="s">
        <v>52</v>
      </c>
      <c r="E53" s="37" t="s">
        <v>181</v>
      </c>
    </row>
    <row r="54" spans="1:5" ht="63.75">
      <c r="A54" t="s">
        <v>54</v>
      </c>
      <c r="E54" s="35" t="s">
        <v>152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0+O8+O13+O26+O31+O36+O41+O50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182</v>
      </c>
      <c s="41">
        <f>0+I8+I13+I26+I31+I36+I41+I50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182</v>
      </c>
      <c s="6"/>
      <c s="18" t="s">
        <v>183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7</v>
      </c>
      <c s="33">
        <v>0</v>
      </c>
      <c s="33">
        <f>ROUND(ROUND(H9,2)*ROUND(G9,3),2)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156</v>
      </c>
    </row>
    <row r="12" spans="1:5" ht="51">
      <c r="A12" t="s">
        <v>54</v>
      </c>
      <c r="E12" s="35" t="s">
        <v>55</v>
      </c>
    </row>
    <row r="13" spans="1:18" ht="12.75" customHeight="1">
      <c r="A13" s="6" t="s">
        <v>43</v>
      </c>
      <c s="6"/>
      <c s="39" t="s">
        <v>30</v>
      </c>
      <c s="6"/>
      <c s="27" t="s">
        <v>56</v>
      </c>
      <c s="6"/>
      <c s="6"/>
      <c s="6"/>
      <c s="40">
        <f>0+Q13</f>
      </c>
      <c r="O13">
        <f>0+R13</f>
      </c>
      <c r="Q13">
        <f>0+I14+I18+I22</f>
      </c>
      <c>
        <f>0+O14+O18+O22</f>
      </c>
    </row>
    <row r="14" spans="1:16" ht="12.75">
      <c r="A14" s="25" t="s">
        <v>45</v>
      </c>
      <c s="29" t="s">
        <v>24</v>
      </c>
      <c s="29" t="s">
        <v>68</v>
      </c>
      <c s="25" t="s">
        <v>47</v>
      </c>
      <c s="30" t="s">
        <v>69</v>
      </c>
      <c s="31" t="s">
        <v>49</v>
      </c>
      <c s="32">
        <v>5</v>
      </c>
      <c s="33">
        <v>0</v>
      </c>
      <c s="33">
        <f>ROUND(ROUND(H14,2)*ROUND(G14,3),2)</f>
      </c>
      <c r="O14">
        <f>(I14*21)/100</f>
      </c>
      <c t="s">
        <v>24</v>
      </c>
    </row>
    <row r="15" spans="1:5" ht="12.75">
      <c r="A15" s="34" t="s">
        <v>50</v>
      </c>
      <c r="E15" s="35" t="s">
        <v>47</v>
      </c>
    </row>
    <row r="16" spans="1:5" ht="12.75">
      <c r="A16" s="36" t="s">
        <v>52</v>
      </c>
      <c r="E16" s="37" t="s">
        <v>157</v>
      </c>
    </row>
    <row r="17" spans="1:5" ht="395.25">
      <c r="A17" t="s">
        <v>54</v>
      </c>
      <c r="E17" s="35" t="s">
        <v>71</v>
      </c>
    </row>
    <row r="18" spans="1:16" ht="12.75">
      <c r="A18" s="25" t="s">
        <v>45</v>
      </c>
      <c s="29" t="s">
        <v>22</v>
      </c>
      <c s="29" t="s">
        <v>79</v>
      </c>
      <c s="25" t="s">
        <v>47</v>
      </c>
      <c s="30" t="s">
        <v>80</v>
      </c>
      <c s="31" t="s">
        <v>81</v>
      </c>
      <c s="32">
        <v>8</v>
      </c>
      <c s="33">
        <v>0</v>
      </c>
      <c s="33">
        <f>ROUND(ROUND(H18,2)*ROUND(G18,3),2)</f>
      </c>
      <c r="O18">
        <f>(I18*21)/100</f>
      </c>
      <c t="s">
        <v>24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52</v>
      </c>
      <c r="E20" s="37" t="s">
        <v>158</v>
      </c>
    </row>
    <row r="21" spans="1:5" ht="89.25">
      <c r="A21" t="s">
        <v>54</v>
      </c>
      <c r="E21" s="35" t="s">
        <v>77</v>
      </c>
    </row>
    <row r="22" spans="1:16" ht="12.75">
      <c r="A22" s="25" t="s">
        <v>45</v>
      </c>
      <c s="29" t="s">
        <v>34</v>
      </c>
      <c s="29" t="s">
        <v>87</v>
      </c>
      <c s="25" t="s">
        <v>47</v>
      </c>
      <c s="30" t="s">
        <v>88</v>
      </c>
      <c s="31" t="s">
        <v>75</v>
      </c>
      <c s="32">
        <v>10</v>
      </c>
      <c s="33">
        <v>0</v>
      </c>
      <c s="33">
        <f>ROUND(ROUND(H22,2)*ROUND(G22,3),2)</f>
      </c>
      <c r="O22">
        <f>(I22*21)/100</f>
      </c>
      <c t="s">
        <v>24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52</v>
      </c>
      <c r="E24" s="37" t="s">
        <v>159</v>
      </c>
    </row>
    <row r="25" spans="1:5" ht="63.75">
      <c r="A25" t="s">
        <v>54</v>
      </c>
      <c r="E25" s="35" t="s">
        <v>90</v>
      </c>
    </row>
    <row r="26" spans="1:18" ht="12.75" customHeight="1">
      <c r="A26" s="6" t="s">
        <v>43</v>
      </c>
      <c s="6"/>
      <c s="39" t="s">
        <v>34</v>
      </c>
      <c s="6"/>
      <c s="27" t="s">
        <v>160</v>
      </c>
      <c s="6"/>
      <c s="6"/>
      <c s="6"/>
      <c s="40">
        <f>0+Q26</f>
      </c>
      <c r="O26">
        <f>0+R26</f>
      </c>
      <c r="Q26">
        <f>0+I27</f>
      </c>
      <c>
        <f>0+O27</f>
      </c>
    </row>
    <row r="27" spans="1:16" ht="12.75">
      <c r="A27" s="25" t="s">
        <v>45</v>
      </c>
      <c s="29" t="s">
        <v>36</v>
      </c>
      <c s="29" t="s">
        <v>161</v>
      </c>
      <c s="25" t="s">
        <v>47</v>
      </c>
      <c s="30" t="s">
        <v>162</v>
      </c>
      <c s="31" t="s">
        <v>49</v>
      </c>
      <c s="32">
        <v>3.5</v>
      </c>
      <c s="33">
        <v>0</v>
      </c>
      <c s="33">
        <f>ROUND(ROUND(H27,2)*ROUND(G27,3),2)</f>
      </c>
      <c r="O27">
        <f>(I27*21)/100</f>
      </c>
      <c t="s">
        <v>24</v>
      </c>
    </row>
    <row r="28" spans="1:5" ht="12.75">
      <c r="A28" s="34" t="s">
        <v>50</v>
      </c>
      <c r="E28" s="35" t="s">
        <v>47</v>
      </c>
    </row>
    <row r="29" spans="1:5" ht="25.5">
      <c r="A29" s="36" t="s">
        <v>52</v>
      </c>
      <c r="E29" s="37" t="s">
        <v>163</v>
      </c>
    </row>
    <row r="30" spans="1:5" ht="114.75">
      <c r="A30" t="s">
        <v>54</v>
      </c>
      <c r="E30" s="35" t="s">
        <v>164</v>
      </c>
    </row>
    <row r="31" spans="1:18" ht="12.75" customHeight="1">
      <c r="A31" s="6" t="s">
        <v>43</v>
      </c>
      <c s="6"/>
      <c s="39" t="s">
        <v>36</v>
      </c>
      <c s="6"/>
      <c s="27" t="s">
        <v>91</v>
      </c>
      <c s="6"/>
      <c s="6"/>
      <c s="6"/>
      <c s="40">
        <f>0+Q31</f>
      </c>
      <c r="O31">
        <f>0+R31</f>
      </c>
      <c r="Q31">
        <f>0+I32</f>
      </c>
      <c>
        <f>0+O32</f>
      </c>
    </row>
    <row r="32" spans="1:16" ht="12.75">
      <c r="A32" s="25" t="s">
        <v>45</v>
      </c>
      <c s="29" t="s">
        <v>23</v>
      </c>
      <c s="29" t="s">
        <v>93</v>
      </c>
      <c s="25" t="s">
        <v>47</v>
      </c>
      <c s="30" t="s">
        <v>94</v>
      </c>
      <c s="31" t="s">
        <v>49</v>
      </c>
      <c s="32">
        <v>1.5</v>
      </c>
      <c s="33">
        <v>0</v>
      </c>
      <c s="33">
        <f>ROUND(ROUND(H32,2)*ROUND(G32,3),2)</f>
      </c>
      <c r="O32">
        <f>(I32*21)/100</f>
      </c>
      <c t="s">
        <v>24</v>
      </c>
    </row>
    <row r="33" spans="1:5" ht="12.75">
      <c r="A33" s="34" t="s">
        <v>50</v>
      </c>
      <c r="E33" s="35" t="s">
        <v>47</v>
      </c>
    </row>
    <row r="34" spans="1:5" ht="12.75">
      <c r="A34" s="36" t="s">
        <v>52</v>
      </c>
      <c r="E34" s="37" t="s">
        <v>165</v>
      </c>
    </row>
    <row r="35" spans="1:5" ht="76.5">
      <c r="A35" t="s">
        <v>54</v>
      </c>
      <c r="E35" s="35" t="s">
        <v>96</v>
      </c>
    </row>
    <row r="36" spans="1:18" ht="12.75" customHeight="1">
      <c r="A36" s="6" t="s">
        <v>43</v>
      </c>
      <c s="6"/>
      <c s="39" t="s">
        <v>23</v>
      </c>
      <c s="6"/>
      <c s="27" t="s">
        <v>166</v>
      </c>
      <c s="6"/>
      <c s="6"/>
      <c s="6"/>
      <c s="40">
        <f>0+Q36</f>
      </c>
      <c r="O36">
        <f>0+R36</f>
      </c>
      <c r="Q36">
        <f>0+I37</f>
      </c>
      <c>
        <f>0+O37</f>
      </c>
    </row>
    <row r="37" spans="1:16" ht="25.5">
      <c r="A37" s="25" t="s">
        <v>45</v>
      </c>
      <c s="29" t="s">
        <v>72</v>
      </c>
      <c s="29" t="s">
        <v>167</v>
      </c>
      <c s="25" t="s">
        <v>47</v>
      </c>
      <c s="30" t="s">
        <v>168</v>
      </c>
      <c s="31" t="s">
        <v>75</v>
      </c>
      <c s="32">
        <v>3</v>
      </c>
      <c s="33">
        <v>0</v>
      </c>
      <c s="33">
        <f>ROUND(ROUND(H37,2)*ROUND(G37,3),2)</f>
      </c>
      <c r="O37">
        <f>(I37*21)/100</f>
      </c>
      <c t="s">
        <v>24</v>
      </c>
    </row>
    <row r="38" spans="1:5" ht="12.75">
      <c r="A38" s="34" t="s">
        <v>50</v>
      </c>
      <c r="E38" s="35" t="s">
        <v>47</v>
      </c>
    </row>
    <row r="39" spans="1:5" ht="12.75">
      <c r="A39" s="36" t="s">
        <v>52</v>
      </c>
      <c r="E39" s="37" t="s">
        <v>169</v>
      </c>
    </row>
    <row r="40" spans="1:5" ht="102">
      <c r="A40" t="s">
        <v>54</v>
      </c>
      <c r="E40" s="35" t="s">
        <v>170</v>
      </c>
    </row>
    <row r="41" spans="1:18" ht="12.75" customHeight="1">
      <c r="A41" s="6" t="s">
        <v>43</v>
      </c>
      <c s="6"/>
      <c s="39" t="s">
        <v>72</v>
      </c>
      <c s="6"/>
      <c s="27" t="s">
        <v>171</v>
      </c>
      <c s="6"/>
      <c s="6"/>
      <c s="6"/>
      <c s="40">
        <f>0+Q41</f>
      </c>
      <c r="O41">
        <f>0+R41</f>
      </c>
      <c r="Q41">
        <f>0+I42+I46</f>
      </c>
      <c>
        <f>0+O42+O46</f>
      </c>
    </row>
    <row r="42" spans="1:16" ht="12.75">
      <c r="A42" s="25" t="s">
        <v>45</v>
      </c>
      <c s="29" t="s">
        <v>78</v>
      </c>
      <c s="29" t="s">
        <v>172</v>
      </c>
      <c s="25" t="s">
        <v>47</v>
      </c>
      <c s="30" t="s">
        <v>173</v>
      </c>
      <c s="31" t="s">
        <v>75</v>
      </c>
      <c s="32">
        <v>1</v>
      </c>
      <c s="33">
        <v>0</v>
      </c>
      <c s="33">
        <f>ROUND(ROUND(H42,2)*ROUND(G42,3),2)</f>
      </c>
      <c r="O42">
        <f>(I42*21)/100</f>
      </c>
      <c t="s">
        <v>24</v>
      </c>
    </row>
    <row r="43" spans="1:5" ht="12.75">
      <c r="A43" s="34" t="s">
        <v>50</v>
      </c>
      <c r="E43" s="35" t="s">
        <v>47</v>
      </c>
    </row>
    <row r="44" spans="1:5" ht="12.75">
      <c r="A44" s="36" t="s">
        <v>52</v>
      </c>
      <c r="E44" s="37" t="s">
        <v>174</v>
      </c>
    </row>
    <row r="45" spans="1:5" ht="102">
      <c r="A45" t="s">
        <v>54</v>
      </c>
      <c r="E45" s="35" t="s">
        <v>175</v>
      </c>
    </row>
    <row r="46" spans="1:16" ht="12.75">
      <c r="A46" s="25" t="s">
        <v>45</v>
      </c>
      <c s="29" t="s">
        <v>40</v>
      </c>
      <c s="29" t="s">
        <v>176</v>
      </c>
      <c s="25" t="s">
        <v>47</v>
      </c>
      <c s="30" t="s">
        <v>177</v>
      </c>
      <c s="31" t="s">
        <v>75</v>
      </c>
      <c s="32">
        <v>3</v>
      </c>
      <c s="33">
        <v>0</v>
      </c>
      <c s="33">
        <f>ROUND(ROUND(H46,2)*ROUND(G46,3),2)</f>
      </c>
      <c r="O46">
        <f>(I46*21)/100</f>
      </c>
      <c t="s">
        <v>24</v>
      </c>
    </row>
    <row r="47" spans="1:5" ht="12.75">
      <c r="A47" s="34" t="s">
        <v>50</v>
      </c>
      <c r="E47" s="35" t="s">
        <v>47</v>
      </c>
    </row>
    <row r="48" spans="1:5" ht="12.75">
      <c r="A48" s="36" t="s">
        <v>52</v>
      </c>
      <c r="E48" s="37" t="s">
        <v>22</v>
      </c>
    </row>
    <row r="49" spans="1:5" ht="102">
      <c r="A49" t="s">
        <v>54</v>
      </c>
      <c r="E49" s="35" t="s">
        <v>178</v>
      </c>
    </row>
    <row r="50" spans="1:18" ht="12.75" customHeight="1">
      <c r="A50" s="6" t="s">
        <v>43</v>
      </c>
      <c s="6"/>
      <c s="39" t="s">
        <v>40</v>
      </c>
      <c s="6"/>
      <c s="27" t="s">
        <v>127</v>
      </c>
      <c s="6"/>
      <c s="6"/>
      <c s="6"/>
      <c s="40">
        <f>0+Q50</f>
      </c>
      <c r="O50">
        <f>0+R50</f>
      </c>
      <c r="Q50">
        <f>0+I51</f>
      </c>
      <c>
        <f>0+O51</f>
      </c>
    </row>
    <row r="51" spans="1:16" ht="12.75">
      <c r="A51" s="25" t="s">
        <v>45</v>
      </c>
      <c s="29" t="s">
        <v>42</v>
      </c>
      <c s="29" t="s">
        <v>179</v>
      </c>
      <c s="25" t="s">
        <v>47</v>
      </c>
      <c s="30" t="s">
        <v>180</v>
      </c>
      <c s="31" t="s">
        <v>75</v>
      </c>
      <c s="32">
        <v>1</v>
      </c>
      <c s="33">
        <v>0</v>
      </c>
      <c s="33">
        <f>ROUND(ROUND(H51,2)*ROUND(G51,3),2)</f>
      </c>
      <c r="O51">
        <f>(I51*21)/100</f>
      </c>
      <c t="s">
        <v>24</v>
      </c>
    </row>
    <row r="52" spans="1:5" ht="12.75">
      <c r="A52" s="34" t="s">
        <v>50</v>
      </c>
      <c r="E52" s="35" t="s">
        <v>47</v>
      </c>
    </row>
    <row r="53" spans="1:5" ht="12.75">
      <c r="A53" s="36" t="s">
        <v>52</v>
      </c>
      <c r="E53" s="37" t="s">
        <v>181</v>
      </c>
    </row>
    <row r="54" spans="1:5" ht="63.75">
      <c r="A54" t="s">
        <v>54</v>
      </c>
      <c r="E54" s="35" t="s">
        <v>152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0+O8+O13+O26+O31+O36+O41+O50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184</v>
      </c>
      <c s="41">
        <f>0+I8+I13+I26+I31+I36+I41+I50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184</v>
      </c>
      <c s="6"/>
      <c s="18" t="s">
        <v>185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7</v>
      </c>
      <c s="33">
        <v>0</v>
      </c>
      <c s="33">
        <f>ROUND(ROUND(H9,2)*ROUND(G9,3),2)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156</v>
      </c>
    </row>
    <row r="12" spans="1:5" ht="51">
      <c r="A12" t="s">
        <v>54</v>
      </c>
      <c r="E12" s="35" t="s">
        <v>55</v>
      </c>
    </row>
    <row r="13" spans="1:18" ht="12.75" customHeight="1">
      <c r="A13" s="6" t="s">
        <v>43</v>
      </c>
      <c s="6"/>
      <c s="39" t="s">
        <v>30</v>
      </c>
      <c s="6"/>
      <c s="27" t="s">
        <v>56</v>
      </c>
      <c s="6"/>
      <c s="6"/>
      <c s="6"/>
      <c s="40">
        <f>0+Q13</f>
      </c>
      <c r="O13">
        <f>0+R13</f>
      </c>
      <c r="Q13">
        <f>0+I14+I18+I22</f>
      </c>
      <c>
        <f>0+O14+O18+O22</f>
      </c>
    </row>
    <row r="14" spans="1:16" ht="12.75">
      <c r="A14" s="25" t="s">
        <v>45</v>
      </c>
      <c s="29" t="s">
        <v>24</v>
      </c>
      <c s="29" t="s">
        <v>68</v>
      </c>
      <c s="25" t="s">
        <v>47</v>
      </c>
      <c s="30" t="s">
        <v>69</v>
      </c>
      <c s="31" t="s">
        <v>49</v>
      </c>
      <c s="32">
        <v>5</v>
      </c>
      <c s="33">
        <v>0</v>
      </c>
      <c s="33">
        <f>ROUND(ROUND(H14,2)*ROUND(G14,3),2)</f>
      </c>
      <c r="O14">
        <f>(I14*21)/100</f>
      </c>
      <c t="s">
        <v>24</v>
      </c>
    </row>
    <row r="15" spans="1:5" ht="12.75">
      <c r="A15" s="34" t="s">
        <v>50</v>
      </c>
      <c r="E15" s="35" t="s">
        <v>47</v>
      </c>
    </row>
    <row r="16" spans="1:5" ht="12.75">
      <c r="A16" s="36" t="s">
        <v>52</v>
      </c>
      <c r="E16" s="37" t="s">
        <v>157</v>
      </c>
    </row>
    <row r="17" spans="1:5" ht="395.25">
      <c r="A17" t="s">
        <v>54</v>
      </c>
      <c r="E17" s="35" t="s">
        <v>71</v>
      </c>
    </row>
    <row r="18" spans="1:16" ht="12.75">
      <c r="A18" s="25" t="s">
        <v>45</v>
      </c>
      <c s="29" t="s">
        <v>22</v>
      </c>
      <c s="29" t="s">
        <v>79</v>
      </c>
      <c s="25" t="s">
        <v>47</v>
      </c>
      <c s="30" t="s">
        <v>80</v>
      </c>
      <c s="31" t="s">
        <v>81</v>
      </c>
      <c s="32">
        <v>8</v>
      </c>
      <c s="33">
        <v>0</v>
      </c>
      <c s="33">
        <f>ROUND(ROUND(H18,2)*ROUND(G18,3),2)</f>
      </c>
      <c r="O18">
        <f>(I18*21)/100</f>
      </c>
      <c t="s">
        <v>24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52</v>
      </c>
      <c r="E20" s="37" t="s">
        <v>158</v>
      </c>
    </row>
    <row r="21" spans="1:5" ht="89.25">
      <c r="A21" t="s">
        <v>54</v>
      </c>
      <c r="E21" s="35" t="s">
        <v>77</v>
      </c>
    </row>
    <row r="22" spans="1:16" ht="12.75">
      <c r="A22" s="25" t="s">
        <v>45</v>
      </c>
      <c s="29" t="s">
        <v>34</v>
      </c>
      <c s="29" t="s">
        <v>87</v>
      </c>
      <c s="25" t="s">
        <v>47</v>
      </c>
      <c s="30" t="s">
        <v>88</v>
      </c>
      <c s="31" t="s">
        <v>75</v>
      </c>
      <c s="32">
        <v>10</v>
      </c>
      <c s="33">
        <v>0</v>
      </c>
      <c s="33">
        <f>ROUND(ROUND(H22,2)*ROUND(G22,3),2)</f>
      </c>
      <c r="O22">
        <f>(I22*21)/100</f>
      </c>
      <c t="s">
        <v>24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52</v>
      </c>
      <c r="E24" s="37" t="s">
        <v>159</v>
      </c>
    </row>
    <row r="25" spans="1:5" ht="63.75">
      <c r="A25" t="s">
        <v>54</v>
      </c>
      <c r="E25" s="35" t="s">
        <v>90</v>
      </c>
    </row>
    <row r="26" spans="1:18" ht="12.75" customHeight="1">
      <c r="A26" s="6" t="s">
        <v>43</v>
      </c>
      <c s="6"/>
      <c s="39" t="s">
        <v>34</v>
      </c>
      <c s="6"/>
      <c s="27" t="s">
        <v>160</v>
      </c>
      <c s="6"/>
      <c s="6"/>
      <c s="6"/>
      <c s="40">
        <f>0+Q26</f>
      </c>
      <c r="O26">
        <f>0+R26</f>
      </c>
      <c r="Q26">
        <f>0+I27</f>
      </c>
      <c>
        <f>0+O27</f>
      </c>
    </row>
    <row r="27" spans="1:16" ht="12.75">
      <c r="A27" s="25" t="s">
        <v>45</v>
      </c>
      <c s="29" t="s">
        <v>36</v>
      </c>
      <c s="29" t="s">
        <v>161</v>
      </c>
      <c s="25" t="s">
        <v>47</v>
      </c>
      <c s="30" t="s">
        <v>162</v>
      </c>
      <c s="31" t="s">
        <v>49</v>
      </c>
      <c s="32">
        <v>3.5</v>
      </c>
      <c s="33">
        <v>0</v>
      </c>
      <c s="33">
        <f>ROUND(ROUND(H27,2)*ROUND(G27,3),2)</f>
      </c>
      <c r="O27">
        <f>(I27*21)/100</f>
      </c>
      <c t="s">
        <v>24</v>
      </c>
    </row>
    <row r="28" spans="1:5" ht="12.75">
      <c r="A28" s="34" t="s">
        <v>50</v>
      </c>
      <c r="E28" s="35" t="s">
        <v>47</v>
      </c>
    </row>
    <row r="29" spans="1:5" ht="25.5">
      <c r="A29" s="36" t="s">
        <v>52</v>
      </c>
      <c r="E29" s="37" t="s">
        <v>163</v>
      </c>
    </row>
    <row r="30" spans="1:5" ht="114.75">
      <c r="A30" t="s">
        <v>54</v>
      </c>
      <c r="E30" s="35" t="s">
        <v>164</v>
      </c>
    </row>
    <row r="31" spans="1:18" ht="12.75" customHeight="1">
      <c r="A31" s="6" t="s">
        <v>43</v>
      </c>
      <c s="6"/>
      <c s="39" t="s">
        <v>36</v>
      </c>
      <c s="6"/>
      <c s="27" t="s">
        <v>91</v>
      </c>
      <c s="6"/>
      <c s="6"/>
      <c s="6"/>
      <c s="40">
        <f>0+Q31</f>
      </c>
      <c r="O31">
        <f>0+R31</f>
      </c>
      <c r="Q31">
        <f>0+I32</f>
      </c>
      <c>
        <f>0+O32</f>
      </c>
    </row>
    <row r="32" spans="1:16" ht="12.75">
      <c r="A32" s="25" t="s">
        <v>45</v>
      </c>
      <c s="29" t="s">
        <v>23</v>
      </c>
      <c s="29" t="s">
        <v>93</v>
      </c>
      <c s="25" t="s">
        <v>47</v>
      </c>
      <c s="30" t="s">
        <v>94</v>
      </c>
      <c s="31" t="s">
        <v>49</v>
      </c>
      <c s="32">
        <v>1.5</v>
      </c>
      <c s="33">
        <v>0</v>
      </c>
      <c s="33">
        <f>ROUND(ROUND(H32,2)*ROUND(G32,3),2)</f>
      </c>
      <c r="O32">
        <f>(I32*21)/100</f>
      </c>
      <c t="s">
        <v>24</v>
      </c>
    </row>
    <row r="33" spans="1:5" ht="12.75">
      <c r="A33" s="34" t="s">
        <v>50</v>
      </c>
      <c r="E33" s="35" t="s">
        <v>47</v>
      </c>
    </row>
    <row r="34" spans="1:5" ht="12.75">
      <c r="A34" s="36" t="s">
        <v>52</v>
      </c>
      <c r="E34" s="37" t="s">
        <v>165</v>
      </c>
    </row>
    <row r="35" spans="1:5" ht="76.5">
      <c r="A35" t="s">
        <v>54</v>
      </c>
      <c r="E35" s="35" t="s">
        <v>96</v>
      </c>
    </row>
    <row r="36" spans="1:18" ht="12.75" customHeight="1">
      <c r="A36" s="6" t="s">
        <v>43</v>
      </c>
      <c s="6"/>
      <c s="39" t="s">
        <v>23</v>
      </c>
      <c s="6"/>
      <c s="27" t="s">
        <v>166</v>
      </c>
      <c s="6"/>
      <c s="6"/>
      <c s="6"/>
      <c s="40">
        <f>0+Q36</f>
      </c>
      <c r="O36">
        <f>0+R36</f>
      </c>
      <c r="Q36">
        <f>0+I37</f>
      </c>
      <c>
        <f>0+O37</f>
      </c>
    </row>
    <row r="37" spans="1:16" ht="25.5">
      <c r="A37" s="25" t="s">
        <v>45</v>
      </c>
      <c s="29" t="s">
        <v>72</v>
      </c>
      <c s="29" t="s">
        <v>167</v>
      </c>
      <c s="25" t="s">
        <v>47</v>
      </c>
      <c s="30" t="s">
        <v>168</v>
      </c>
      <c s="31" t="s">
        <v>75</v>
      </c>
      <c s="32">
        <v>3</v>
      </c>
      <c s="33">
        <v>0</v>
      </c>
      <c s="33">
        <f>ROUND(ROUND(H37,2)*ROUND(G37,3),2)</f>
      </c>
      <c r="O37">
        <f>(I37*21)/100</f>
      </c>
      <c t="s">
        <v>24</v>
      </c>
    </row>
    <row r="38" spans="1:5" ht="12.75">
      <c r="A38" s="34" t="s">
        <v>50</v>
      </c>
      <c r="E38" s="35" t="s">
        <v>47</v>
      </c>
    </row>
    <row r="39" spans="1:5" ht="12.75">
      <c r="A39" s="36" t="s">
        <v>52</v>
      </c>
      <c r="E39" s="37" t="s">
        <v>169</v>
      </c>
    </row>
    <row r="40" spans="1:5" ht="102">
      <c r="A40" t="s">
        <v>54</v>
      </c>
      <c r="E40" s="35" t="s">
        <v>170</v>
      </c>
    </row>
    <row r="41" spans="1:18" ht="12.75" customHeight="1">
      <c r="A41" s="6" t="s">
        <v>43</v>
      </c>
      <c s="6"/>
      <c s="39" t="s">
        <v>72</v>
      </c>
      <c s="6"/>
      <c s="27" t="s">
        <v>171</v>
      </c>
      <c s="6"/>
      <c s="6"/>
      <c s="6"/>
      <c s="40">
        <f>0+Q41</f>
      </c>
      <c r="O41">
        <f>0+R41</f>
      </c>
      <c r="Q41">
        <f>0+I42+I46</f>
      </c>
      <c>
        <f>0+O42+O46</f>
      </c>
    </row>
    <row r="42" spans="1:16" ht="12.75">
      <c r="A42" s="25" t="s">
        <v>45</v>
      </c>
      <c s="29" t="s">
        <v>78</v>
      </c>
      <c s="29" t="s">
        <v>172</v>
      </c>
      <c s="25" t="s">
        <v>47</v>
      </c>
      <c s="30" t="s">
        <v>173</v>
      </c>
      <c s="31" t="s">
        <v>75</v>
      </c>
      <c s="32">
        <v>1</v>
      </c>
      <c s="33">
        <v>0</v>
      </c>
      <c s="33">
        <f>ROUND(ROUND(H42,2)*ROUND(G42,3),2)</f>
      </c>
      <c r="O42">
        <f>(I42*21)/100</f>
      </c>
      <c t="s">
        <v>24</v>
      </c>
    </row>
    <row r="43" spans="1:5" ht="12.75">
      <c r="A43" s="34" t="s">
        <v>50</v>
      </c>
      <c r="E43" s="35" t="s">
        <v>47</v>
      </c>
    </row>
    <row r="44" spans="1:5" ht="12.75">
      <c r="A44" s="36" t="s">
        <v>52</v>
      </c>
      <c r="E44" s="37" t="s">
        <v>174</v>
      </c>
    </row>
    <row r="45" spans="1:5" ht="102">
      <c r="A45" t="s">
        <v>54</v>
      </c>
      <c r="E45" s="35" t="s">
        <v>175</v>
      </c>
    </row>
    <row r="46" spans="1:16" ht="12.75">
      <c r="A46" s="25" t="s">
        <v>45</v>
      </c>
      <c s="29" t="s">
        <v>40</v>
      </c>
      <c s="29" t="s">
        <v>176</v>
      </c>
      <c s="25" t="s">
        <v>47</v>
      </c>
      <c s="30" t="s">
        <v>177</v>
      </c>
      <c s="31" t="s">
        <v>75</v>
      </c>
      <c s="32">
        <v>3</v>
      </c>
      <c s="33">
        <v>0</v>
      </c>
      <c s="33">
        <f>ROUND(ROUND(H46,2)*ROUND(G46,3),2)</f>
      </c>
      <c r="O46">
        <f>(I46*21)/100</f>
      </c>
      <c t="s">
        <v>24</v>
      </c>
    </row>
    <row r="47" spans="1:5" ht="12.75">
      <c r="A47" s="34" t="s">
        <v>50</v>
      </c>
      <c r="E47" s="35" t="s">
        <v>47</v>
      </c>
    </row>
    <row r="48" spans="1:5" ht="12.75">
      <c r="A48" s="36" t="s">
        <v>52</v>
      </c>
      <c r="E48" s="37" t="s">
        <v>22</v>
      </c>
    </row>
    <row r="49" spans="1:5" ht="102">
      <c r="A49" t="s">
        <v>54</v>
      </c>
      <c r="E49" s="35" t="s">
        <v>178</v>
      </c>
    </row>
    <row r="50" spans="1:18" ht="12.75" customHeight="1">
      <c r="A50" s="6" t="s">
        <v>43</v>
      </c>
      <c s="6"/>
      <c s="39" t="s">
        <v>40</v>
      </c>
      <c s="6"/>
      <c s="27" t="s">
        <v>127</v>
      </c>
      <c s="6"/>
      <c s="6"/>
      <c s="6"/>
      <c s="40">
        <f>0+Q50</f>
      </c>
      <c r="O50">
        <f>0+R50</f>
      </c>
      <c r="Q50">
        <f>0+I51</f>
      </c>
      <c>
        <f>0+O51</f>
      </c>
    </row>
    <row r="51" spans="1:16" ht="12.75">
      <c r="A51" s="25" t="s">
        <v>45</v>
      </c>
      <c s="29" t="s">
        <v>42</v>
      </c>
      <c s="29" t="s">
        <v>179</v>
      </c>
      <c s="25" t="s">
        <v>47</v>
      </c>
      <c s="30" t="s">
        <v>180</v>
      </c>
      <c s="31" t="s">
        <v>75</v>
      </c>
      <c s="32">
        <v>1</v>
      </c>
      <c s="33">
        <v>0</v>
      </c>
      <c s="33">
        <f>ROUND(ROUND(H51,2)*ROUND(G51,3),2)</f>
      </c>
      <c r="O51">
        <f>(I51*21)/100</f>
      </c>
      <c t="s">
        <v>24</v>
      </c>
    </row>
    <row r="52" spans="1:5" ht="12.75">
      <c r="A52" s="34" t="s">
        <v>50</v>
      </c>
      <c r="E52" s="35" t="s">
        <v>47</v>
      </c>
    </row>
    <row r="53" spans="1:5" ht="12.75">
      <c r="A53" s="36" t="s">
        <v>52</v>
      </c>
      <c r="E53" s="37" t="s">
        <v>181</v>
      </c>
    </row>
    <row r="54" spans="1:5" ht="63.75">
      <c r="A54" t="s">
        <v>54</v>
      </c>
      <c r="E54" s="35" t="s">
        <v>152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0+O8+O13+O26+O31+O36+O41+O50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186</v>
      </c>
      <c s="41">
        <f>0+I8+I13+I26+I31+I36+I41+I50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186</v>
      </c>
      <c s="6"/>
      <c s="18" t="s">
        <v>187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9</v>
      </c>
      <c s="33">
        <v>0</v>
      </c>
      <c s="33">
        <f>ROUND(ROUND(H9,2)*ROUND(G9,3),2)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188</v>
      </c>
    </row>
    <row r="12" spans="1:5" ht="51">
      <c r="A12" t="s">
        <v>54</v>
      </c>
      <c r="E12" s="35" t="s">
        <v>55</v>
      </c>
    </row>
    <row r="13" spans="1:18" ht="12.75" customHeight="1">
      <c r="A13" s="6" t="s">
        <v>43</v>
      </c>
      <c s="6"/>
      <c s="39" t="s">
        <v>30</v>
      </c>
      <c s="6"/>
      <c s="27" t="s">
        <v>56</v>
      </c>
      <c s="6"/>
      <c s="6"/>
      <c s="6"/>
      <c s="40">
        <f>0+Q13</f>
      </c>
      <c r="O13">
        <f>0+R13</f>
      </c>
      <c r="Q13">
        <f>0+I14+I18+I22</f>
      </c>
      <c>
        <f>0+O14+O18+O22</f>
      </c>
    </row>
    <row r="14" spans="1:16" ht="12.75">
      <c r="A14" s="25" t="s">
        <v>45</v>
      </c>
      <c s="29" t="s">
        <v>24</v>
      </c>
      <c s="29" t="s">
        <v>68</v>
      </c>
      <c s="25" t="s">
        <v>47</v>
      </c>
      <c s="30" t="s">
        <v>69</v>
      </c>
      <c s="31" t="s">
        <v>49</v>
      </c>
      <c s="32">
        <v>7</v>
      </c>
      <c s="33">
        <v>0</v>
      </c>
      <c s="33">
        <f>ROUND(ROUND(H14,2)*ROUND(G14,3),2)</f>
      </c>
      <c r="O14">
        <f>(I14*21)/100</f>
      </c>
      <c t="s">
        <v>24</v>
      </c>
    </row>
    <row r="15" spans="1:5" ht="12.75">
      <c r="A15" s="34" t="s">
        <v>50</v>
      </c>
      <c r="E15" s="35" t="s">
        <v>47</v>
      </c>
    </row>
    <row r="16" spans="1:5" ht="12.75">
      <c r="A16" s="36" t="s">
        <v>52</v>
      </c>
      <c r="E16" s="37" t="s">
        <v>189</v>
      </c>
    </row>
    <row r="17" spans="1:5" ht="395.25">
      <c r="A17" t="s">
        <v>54</v>
      </c>
      <c r="E17" s="35" t="s">
        <v>71</v>
      </c>
    </row>
    <row r="18" spans="1:16" ht="12.75">
      <c r="A18" s="25" t="s">
        <v>45</v>
      </c>
      <c s="29" t="s">
        <v>22</v>
      </c>
      <c s="29" t="s">
        <v>79</v>
      </c>
      <c s="25" t="s">
        <v>47</v>
      </c>
      <c s="30" t="s">
        <v>80</v>
      </c>
      <c s="31" t="s">
        <v>81</v>
      </c>
      <c s="32">
        <v>8</v>
      </c>
      <c s="33">
        <v>0</v>
      </c>
      <c s="33">
        <f>ROUND(ROUND(H18,2)*ROUND(G18,3),2)</f>
      </c>
      <c r="O18">
        <f>(I18*21)/100</f>
      </c>
      <c t="s">
        <v>24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52</v>
      </c>
      <c r="E20" s="37" t="s">
        <v>158</v>
      </c>
    </row>
    <row r="21" spans="1:5" ht="89.25">
      <c r="A21" t="s">
        <v>54</v>
      </c>
      <c r="E21" s="35" t="s">
        <v>77</v>
      </c>
    </row>
    <row r="22" spans="1:16" ht="12.75">
      <c r="A22" s="25" t="s">
        <v>45</v>
      </c>
      <c s="29" t="s">
        <v>34</v>
      </c>
      <c s="29" t="s">
        <v>87</v>
      </c>
      <c s="25" t="s">
        <v>47</v>
      </c>
      <c s="30" t="s">
        <v>88</v>
      </c>
      <c s="31" t="s">
        <v>75</v>
      </c>
      <c s="32">
        <v>10</v>
      </c>
      <c s="33">
        <v>0</v>
      </c>
      <c s="33">
        <f>ROUND(ROUND(H22,2)*ROUND(G22,3),2)</f>
      </c>
      <c r="O22">
        <f>(I22*21)/100</f>
      </c>
      <c t="s">
        <v>24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52</v>
      </c>
      <c r="E24" s="37" t="s">
        <v>159</v>
      </c>
    </row>
    <row r="25" spans="1:5" ht="63.75">
      <c r="A25" t="s">
        <v>54</v>
      </c>
      <c r="E25" s="35" t="s">
        <v>90</v>
      </c>
    </row>
    <row r="26" spans="1:18" ht="12.75" customHeight="1">
      <c r="A26" s="6" t="s">
        <v>43</v>
      </c>
      <c s="6"/>
      <c s="39" t="s">
        <v>34</v>
      </c>
      <c s="6"/>
      <c s="27" t="s">
        <v>160</v>
      </c>
      <c s="6"/>
      <c s="6"/>
      <c s="6"/>
      <c s="40">
        <f>0+Q26</f>
      </c>
      <c r="O26">
        <f>0+R26</f>
      </c>
      <c r="Q26">
        <f>0+I27</f>
      </c>
      <c>
        <f>0+O27</f>
      </c>
    </row>
    <row r="27" spans="1:16" ht="12.75">
      <c r="A27" s="25" t="s">
        <v>45</v>
      </c>
      <c s="29" t="s">
        <v>36</v>
      </c>
      <c s="29" t="s">
        <v>161</v>
      </c>
      <c s="25" t="s">
        <v>47</v>
      </c>
      <c s="30" t="s">
        <v>162</v>
      </c>
      <c s="31" t="s">
        <v>49</v>
      </c>
      <c s="32">
        <v>4.9</v>
      </c>
      <c s="33">
        <v>0</v>
      </c>
      <c s="33">
        <f>ROUND(ROUND(H27,2)*ROUND(G27,3),2)</f>
      </c>
      <c r="O27">
        <f>(I27*21)/100</f>
      </c>
      <c t="s">
        <v>24</v>
      </c>
    </row>
    <row r="28" spans="1:5" ht="12.75">
      <c r="A28" s="34" t="s">
        <v>50</v>
      </c>
      <c r="E28" s="35" t="s">
        <v>47</v>
      </c>
    </row>
    <row r="29" spans="1:5" ht="25.5">
      <c r="A29" s="36" t="s">
        <v>52</v>
      </c>
      <c r="E29" s="37" t="s">
        <v>190</v>
      </c>
    </row>
    <row r="30" spans="1:5" ht="114.75">
      <c r="A30" t="s">
        <v>54</v>
      </c>
      <c r="E30" s="35" t="s">
        <v>164</v>
      </c>
    </row>
    <row r="31" spans="1:18" ht="12.75" customHeight="1">
      <c r="A31" s="6" t="s">
        <v>43</v>
      </c>
      <c s="6"/>
      <c s="39" t="s">
        <v>36</v>
      </c>
      <c s="6"/>
      <c s="27" t="s">
        <v>91</v>
      </c>
      <c s="6"/>
      <c s="6"/>
      <c s="6"/>
      <c s="40">
        <f>0+Q31</f>
      </c>
      <c r="O31">
        <f>0+R31</f>
      </c>
      <c r="Q31">
        <f>0+I32</f>
      </c>
      <c>
        <f>0+O32</f>
      </c>
    </row>
    <row r="32" spans="1:16" ht="12.75">
      <c r="A32" s="25" t="s">
        <v>45</v>
      </c>
      <c s="29" t="s">
        <v>23</v>
      </c>
      <c s="29" t="s">
        <v>93</v>
      </c>
      <c s="25" t="s">
        <v>47</v>
      </c>
      <c s="30" t="s">
        <v>94</v>
      </c>
      <c s="31" t="s">
        <v>49</v>
      </c>
      <c s="32">
        <v>2.1</v>
      </c>
      <c s="33">
        <v>0</v>
      </c>
      <c s="33">
        <f>ROUND(ROUND(H32,2)*ROUND(G32,3),2)</f>
      </c>
      <c r="O32">
        <f>(I32*21)/100</f>
      </c>
      <c t="s">
        <v>24</v>
      </c>
    </row>
    <row r="33" spans="1:5" ht="12.75">
      <c r="A33" s="34" t="s">
        <v>50</v>
      </c>
      <c r="E33" s="35" t="s">
        <v>47</v>
      </c>
    </row>
    <row r="34" spans="1:5" ht="12.75">
      <c r="A34" s="36" t="s">
        <v>52</v>
      </c>
      <c r="E34" s="37" t="s">
        <v>191</v>
      </c>
    </row>
    <row r="35" spans="1:5" ht="76.5">
      <c r="A35" t="s">
        <v>54</v>
      </c>
      <c r="E35" s="35" t="s">
        <v>96</v>
      </c>
    </row>
    <row r="36" spans="1:18" ht="12.75" customHeight="1">
      <c r="A36" s="6" t="s">
        <v>43</v>
      </c>
      <c s="6"/>
      <c s="39" t="s">
        <v>23</v>
      </c>
      <c s="6"/>
      <c s="27" t="s">
        <v>166</v>
      </c>
      <c s="6"/>
      <c s="6"/>
      <c s="6"/>
      <c s="40">
        <f>0+Q36</f>
      </c>
      <c r="O36">
        <f>0+R36</f>
      </c>
      <c r="Q36">
        <f>0+I37</f>
      </c>
      <c>
        <f>0+O37</f>
      </c>
    </row>
    <row r="37" spans="1:16" ht="25.5">
      <c r="A37" s="25" t="s">
        <v>45</v>
      </c>
      <c s="29" t="s">
        <v>72</v>
      </c>
      <c s="29" t="s">
        <v>167</v>
      </c>
      <c s="25" t="s">
        <v>47</v>
      </c>
      <c s="30" t="s">
        <v>168</v>
      </c>
      <c s="31" t="s">
        <v>75</v>
      </c>
      <c s="32">
        <v>6</v>
      </c>
      <c s="33">
        <v>0</v>
      </c>
      <c s="33">
        <f>ROUND(ROUND(H37,2)*ROUND(G37,3),2)</f>
      </c>
      <c r="O37">
        <f>(I37*21)/100</f>
      </c>
      <c t="s">
        <v>24</v>
      </c>
    </row>
    <row r="38" spans="1:5" ht="12.75">
      <c r="A38" s="34" t="s">
        <v>50</v>
      </c>
      <c r="E38" s="35" t="s">
        <v>47</v>
      </c>
    </row>
    <row r="39" spans="1:5" ht="12.75">
      <c r="A39" s="36" t="s">
        <v>52</v>
      </c>
      <c r="E39" s="37" t="s">
        <v>192</v>
      </c>
    </row>
    <row r="40" spans="1:5" ht="102">
      <c r="A40" t="s">
        <v>54</v>
      </c>
      <c r="E40" s="35" t="s">
        <v>170</v>
      </c>
    </row>
    <row r="41" spans="1:18" ht="12.75" customHeight="1">
      <c r="A41" s="6" t="s">
        <v>43</v>
      </c>
      <c s="6"/>
      <c s="39" t="s">
        <v>72</v>
      </c>
      <c s="6"/>
      <c s="27" t="s">
        <v>171</v>
      </c>
      <c s="6"/>
      <c s="6"/>
      <c s="6"/>
      <c s="40">
        <f>0+Q41</f>
      </c>
      <c r="O41">
        <f>0+R41</f>
      </c>
      <c r="Q41">
        <f>0+I42+I46</f>
      </c>
      <c>
        <f>0+O42+O46</f>
      </c>
    </row>
    <row r="42" spans="1:16" ht="12.75">
      <c r="A42" s="25" t="s">
        <v>45</v>
      </c>
      <c s="29" t="s">
        <v>78</v>
      </c>
      <c s="29" t="s">
        <v>172</v>
      </c>
      <c s="25" t="s">
        <v>47</v>
      </c>
      <c s="30" t="s">
        <v>173</v>
      </c>
      <c s="31" t="s">
        <v>75</v>
      </c>
      <c s="32">
        <v>2</v>
      </c>
      <c s="33">
        <v>0</v>
      </c>
      <c s="33">
        <f>ROUND(ROUND(H42,2)*ROUND(G42,3),2)</f>
      </c>
      <c r="O42">
        <f>(I42*21)/100</f>
      </c>
      <c t="s">
        <v>24</v>
      </c>
    </row>
    <row r="43" spans="1:5" ht="12.75">
      <c r="A43" s="34" t="s">
        <v>50</v>
      </c>
      <c r="E43" s="35" t="s">
        <v>47</v>
      </c>
    </row>
    <row r="44" spans="1:5" ht="12.75">
      <c r="A44" s="36" t="s">
        <v>52</v>
      </c>
      <c r="E44" s="37" t="s">
        <v>193</v>
      </c>
    </row>
    <row r="45" spans="1:5" ht="102">
      <c r="A45" t="s">
        <v>54</v>
      </c>
      <c r="E45" s="35" t="s">
        <v>175</v>
      </c>
    </row>
    <row r="46" spans="1:16" ht="12.75">
      <c r="A46" s="25" t="s">
        <v>45</v>
      </c>
      <c s="29" t="s">
        <v>40</v>
      </c>
      <c s="29" t="s">
        <v>176</v>
      </c>
      <c s="25" t="s">
        <v>47</v>
      </c>
      <c s="30" t="s">
        <v>177</v>
      </c>
      <c s="31" t="s">
        <v>75</v>
      </c>
      <c s="32">
        <v>6</v>
      </c>
      <c s="33">
        <v>0</v>
      </c>
      <c s="33">
        <f>ROUND(ROUND(H46,2)*ROUND(G46,3),2)</f>
      </c>
      <c r="O46">
        <f>(I46*21)/100</f>
      </c>
      <c t="s">
        <v>24</v>
      </c>
    </row>
    <row r="47" spans="1:5" ht="12.75">
      <c r="A47" s="34" t="s">
        <v>50</v>
      </c>
      <c r="E47" s="35" t="s">
        <v>47</v>
      </c>
    </row>
    <row r="48" spans="1:5" ht="12.75">
      <c r="A48" s="36" t="s">
        <v>52</v>
      </c>
      <c r="E48" s="37" t="s">
        <v>194</v>
      </c>
    </row>
    <row r="49" spans="1:5" ht="102">
      <c r="A49" t="s">
        <v>54</v>
      </c>
      <c r="E49" s="35" t="s">
        <v>178</v>
      </c>
    </row>
    <row r="50" spans="1:18" ht="12.75" customHeight="1">
      <c r="A50" s="6" t="s">
        <v>43</v>
      </c>
      <c s="6"/>
      <c s="39" t="s">
        <v>40</v>
      </c>
      <c s="6"/>
      <c s="27" t="s">
        <v>127</v>
      </c>
      <c s="6"/>
      <c s="6"/>
      <c s="6"/>
      <c s="40">
        <f>0+Q50</f>
      </c>
      <c r="O50">
        <f>0+R50</f>
      </c>
      <c r="Q50">
        <f>0+I51</f>
      </c>
      <c>
        <f>0+O51</f>
      </c>
    </row>
    <row r="51" spans="1:16" ht="12.75">
      <c r="A51" s="25" t="s">
        <v>45</v>
      </c>
      <c s="29" t="s">
        <v>42</v>
      </c>
      <c s="29" t="s">
        <v>179</v>
      </c>
      <c s="25" t="s">
        <v>47</v>
      </c>
      <c s="30" t="s">
        <v>180</v>
      </c>
      <c s="31" t="s">
        <v>75</v>
      </c>
      <c s="32">
        <v>2</v>
      </c>
      <c s="33">
        <v>0</v>
      </c>
      <c s="33">
        <f>ROUND(ROUND(H51,2)*ROUND(G51,3),2)</f>
      </c>
      <c r="O51">
        <f>(I51*21)/100</f>
      </c>
      <c t="s">
        <v>24</v>
      </c>
    </row>
    <row r="52" spans="1:5" ht="12.75">
      <c r="A52" s="34" t="s">
        <v>50</v>
      </c>
      <c r="E52" s="35" t="s">
        <v>47</v>
      </c>
    </row>
    <row r="53" spans="1:5" ht="12.75">
      <c r="A53" s="36" t="s">
        <v>52</v>
      </c>
      <c r="E53" s="37" t="s">
        <v>195</v>
      </c>
    </row>
    <row r="54" spans="1:5" ht="63.75">
      <c r="A54" t="s">
        <v>54</v>
      </c>
      <c r="E54" s="35" t="s">
        <v>152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0+O8+O13+O30+O43+O52+O57+O62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196</v>
      </c>
      <c s="41">
        <f>0+I8+I13+I30+I43+I52+I57+I62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196</v>
      </c>
      <c s="6"/>
      <c s="18" t="s">
        <v>197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12</v>
      </c>
      <c s="33">
        <v>0</v>
      </c>
      <c s="33">
        <f>ROUND(ROUND(H9,2)*ROUND(G9,3),2)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198</v>
      </c>
    </row>
    <row r="12" spans="1:5" ht="51">
      <c r="A12" t="s">
        <v>54</v>
      </c>
      <c r="E12" s="35" t="s">
        <v>55</v>
      </c>
    </row>
    <row r="13" spans="1:18" ht="12.75" customHeight="1">
      <c r="A13" s="6" t="s">
        <v>43</v>
      </c>
      <c s="6"/>
      <c s="39" t="s">
        <v>30</v>
      </c>
      <c s="6"/>
      <c s="27" t="s">
        <v>56</v>
      </c>
      <c s="6"/>
      <c s="6"/>
      <c s="6"/>
      <c s="40">
        <f>0+Q13</f>
      </c>
      <c r="O13">
        <f>0+R13</f>
      </c>
      <c r="Q13">
        <f>0+I14+I18+I22+I26</f>
      </c>
      <c>
        <f>0+O14+O18+O22+O26</f>
      </c>
    </row>
    <row r="14" spans="1:16" ht="12.75">
      <c r="A14" s="25" t="s">
        <v>45</v>
      </c>
      <c s="29" t="s">
        <v>24</v>
      </c>
      <c s="29" t="s">
        <v>199</v>
      </c>
      <c s="25" t="s">
        <v>47</v>
      </c>
      <c s="30" t="s">
        <v>200</v>
      </c>
      <c s="31" t="s">
        <v>75</v>
      </c>
      <c s="32">
        <v>39</v>
      </c>
      <c s="33">
        <v>0</v>
      </c>
      <c s="33">
        <f>ROUND(ROUND(H14,2)*ROUND(G14,3),2)</f>
      </c>
      <c r="O14">
        <f>(I14*21)/100</f>
      </c>
      <c t="s">
        <v>24</v>
      </c>
    </row>
    <row r="15" spans="1:5" ht="12.75">
      <c r="A15" s="34" t="s">
        <v>50</v>
      </c>
      <c r="E15" s="35" t="s">
        <v>47</v>
      </c>
    </row>
    <row r="16" spans="1:5" ht="12.75">
      <c r="A16" s="36" t="s">
        <v>52</v>
      </c>
      <c r="E16" s="37" t="s">
        <v>201</v>
      </c>
    </row>
    <row r="17" spans="1:5" ht="76.5">
      <c r="A17" t="s">
        <v>54</v>
      </c>
      <c r="E17" s="35" t="s">
        <v>202</v>
      </c>
    </row>
    <row r="18" spans="1:16" ht="12.75">
      <c r="A18" s="25" t="s">
        <v>45</v>
      </c>
      <c s="29" t="s">
        <v>22</v>
      </c>
      <c s="29" t="s">
        <v>68</v>
      </c>
      <c s="25" t="s">
        <v>47</v>
      </c>
      <c s="30" t="s">
        <v>69</v>
      </c>
      <c s="31" t="s">
        <v>49</v>
      </c>
      <c s="32">
        <v>7</v>
      </c>
      <c s="33">
        <v>0</v>
      </c>
      <c s="33">
        <f>ROUND(ROUND(H18,2)*ROUND(G18,3),2)</f>
      </c>
      <c r="O18">
        <f>(I18*21)/100</f>
      </c>
      <c t="s">
        <v>24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52</v>
      </c>
      <c r="E20" s="37" t="s">
        <v>203</v>
      </c>
    </row>
    <row r="21" spans="1:5" ht="395.25">
      <c r="A21" t="s">
        <v>54</v>
      </c>
      <c r="E21" s="35" t="s">
        <v>71</v>
      </c>
    </row>
    <row r="22" spans="1:16" ht="12.75">
      <c r="A22" s="25" t="s">
        <v>45</v>
      </c>
      <c s="29" t="s">
        <v>34</v>
      </c>
      <c s="29" t="s">
        <v>79</v>
      </c>
      <c s="25" t="s">
        <v>47</v>
      </c>
      <c s="30" t="s">
        <v>80</v>
      </c>
      <c s="31" t="s">
        <v>81</v>
      </c>
      <c s="32">
        <v>20</v>
      </c>
      <c s="33">
        <v>0</v>
      </c>
      <c s="33">
        <f>ROUND(ROUND(H22,2)*ROUND(G22,3),2)</f>
      </c>
      <c r="O22">
        <f>(I22*21)/100</f>
      </c>
      <c t="s">
        <v>24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52</v>
      </c>
      <c r="E24" s="37" t="s">
        <v>204</v>
      </c>
    </row>
    <row r="25" spans="1:5" ht="89.25">
      <c r="A25" t="s">
        <v>54</v>
      </c>
      <c r="E25" s="35" t="s">
        <v>77</v>
      </c>
    </row>
    <row r="26" spans="1:16" ht="12.75">
      <c r="A26" s="25" t="s">
        <v>45</v>
      </c>
      <c s="29" t="s">
        <v>36</v>
      </c>
      <c s="29" t="s">
        <v>87</v>
      </c>
      <c s="25" t="s">
        <v>47</v>
      </c>
      <c s="30" t="s">
        <v>88</v>
      </c>
      <c s="31" t="s">
        <v>75</v>
      </c>
      <c s="32">
        <v>16</v>
      </c>
      <c s="33">
        <v>0</v>
      </c>
      <c s="33">
        <f>ROUND(ROUND(H26,2)*ROUND(G26,3),2)</f>
      </c>
      <c r="O26">
        <f>(I26*21)/100</f>
      </c>
      <c t="s">
        <v>24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52</v>
      </c>
      <c r="E28" s="37" t="s">
        <v>205</v>
      </c>
    </row>
    <row r="29" spans="1:5" ht="63.75">
      <c r="A29" t="s">
        <v>54</v>
      </c>
      <c r="E29" s="35" t="s">
        <v>90</v>
      </c>
    </row>
    <row r="30" spans="1:18" ht="12.75" customHeight="1">
      <c r="A30" s="6" t="s">
        <v>43</v>
      </c>
      <c s="6"/>
      <c s="39" t="s">
        <v>22</v>
      </c>
      <c s="6"/>
      <c s="27" t="s">
        <v>206</v>
      </c>
      <c s="6"/>
      <c s="6"/>
      <c s="6"/>
      <c s="40">
        <f>0+Q30</f>
      </c>
      <c r="O30">
        <f>0+R30</f>
      </c>
      <c r="Q30">
        <f>0+I31+I35+I39</f>
      </c>
      <c>
        <f>0+O31+O35+O39</f>
      </c>
    </row>
    <row r="31" spans="1:16" ht="12.75">
      <c r="A31" s="25" t="s">
        <v>45</v>
      </c>
      <c s="29" t="s">
        <v>23</v>
      </c>
      <c s="29" t="s">
        <v>207</v>
      </c>
      <c s="25" t="s">
        <v>47</v>
      </c>
      <c s="30" t="s">
        <v>208</v>
      </c>
      <c s="31" t="s">
        <v>209</v>
      </c>
      <c s="32">
        <v>5.32</v>
      </c>
      <c s="33">
        <v>0</v>
      </c>
      <c s="33">
        <f>ROUND(ROUND(H31,2)*ROUND(G31,3),2)</f>
      </c>
      <c r="O31">
        <f>(I31*21)/100</f>
      </c>
      <c t="s">
        <v>24</v>
      </c>
    </row>
    <row r="32" spans="1:5" ht="12.75">
      <c r="A32" s="34" t="s">
        <v>50</v>
      </c>
      <c r="E32" s="35" t="s">
        <v>47</v>
      </c>
    </row>
    <row r="33" spans="1:5" ht="12.75">
      <c r="A33" s="36" t="s">
        <v>52</v>
      </c>
      <c r="E33" s="37" t="s">
        <v>210</v>
      </c>
    </row>
    <row r="34" spans="1:5" ht="63.75">
      <c r="A34" t="s">
        <v>54</v>
      </c>
      <c r="E34" s="35" t="s">
        <v>211</v>
      </c>
    </row>
    <row r="35" spans="1:16" ht="12.75">
      <c r="A35" s="25" t="s">
        <v>45</v>
      </c>
      <c s="29" t="s">
        <v>72</v>
      </c>
      <c s="29" t="s">
        <v>212</v>
      </c>
      <c s="25" t="s">
        <v>47</v>
      </c>
      <c s="30" t="s">
        <v>213</v>
      </c>
      <c s="31" t="s">
        <v>49</v>
      </c>
      <c s="32">
        <v>1.68</v>
      </c>
      <c s="33">
        <v>0</v>
      </c>
      <c s="33">
        <f>ROUND(ROUND(H35,2)*ROUND(G35,3),2)</f>
      </c>
      <c r="O35">
        <f>(I35*21)/100</f>
      </c>
      <c t="s">
        <v>24</v>
      </c>
    </row>
    <row r="36" spans="1:5" ht="12.75">
      <c r="A36" s="34" t="s">
        <v>50</v>
      </c>
      <c r="E36" s="35" t="s">
        <v>47</v>
      </c>
    </row>
    <row r="37" spans="1:5" ht="12.75">
      <c r="A37" s="36" t="s">
        <v>52</v>
      </c>
      <c r="E37" s="37" t="s">
        <v>214</v>
      </c>
    </row>
    <row r="38" spans="1:5" ht="395.25">
      <c r="A38" t="s">
        <v>54</v>
      </c>
      <c r="E38" s="35" t="s">
        <v>215</v>
      </c>
    </row>
    <row r="39" spans="1:16" ht="12.75">
      <c r="A39" s="25" t="s">
        <v>45</v>
      </c>
      <c s="29" t="s">
        <v>78</v>
      </c>
      <c s="29" t="s">
        <v>216</v>
      </c>
      <c s="25" t="s">
        <v>47</v>
      </c>
      <c s="30" t="s">
        <v>217</v>
      </c>
      <c s="31" t="s">
        <v>218</v>
      </c>
      <c s="32">
        <v>0.04046</v>
      </c>
      <c s="33">
        <v>0</v>
      </c>
      <c s="33">
        <f>ROUND(ROUND(H39,2)*ROUND(G39,3),2)</f>
      </c>
      <c r="O39">
        <f>(I39*21)/100</f>
      </c>
      <c t="s">
        <v>24</v>
      </c>
    </row>
    <row r="40" spans="1:5" ht="12.75">
      <c r="A40" s="34" t="s">
        <v>50</v>
      </c>
      <c r="E40" s="35" t="s">
        <v>47</v>
      </c>
    </row>
    <row r="41" spans="1:5" ht="12.75">
      <c r="A41" s="36" t="s">
        <v>52</v>
      </c>
      <c r="E41" s="37" t="s">
        <v>219</v>
      </c>
    </row>
    <row r="42" spans="1:5" ht="293.25">
      <c r="A42" t="s">
        <v>54</v>
      </c>
      <c r="E42" s="35" t="s">
        <v>220</v>
      </c>
    </row>
    <row r="43" spans="1:18" ht="12.75" customHeight="1">
      <c r="A43" s="6" t="s">
        <v>43</v>
      </c>
      <c s="6"/>
      <c s="39" t="s">
        <v>34</v>
      </c>
      <c s="6"/>
      <c s="27" t="s">
        <v>160</v>
      </c>
      <c s="6"/>
      <c s="6"/>
      <c s="6"/>
      <c s="40">
        <f>0+Q43</f>
      </c>
      <c r="O43">
        <f>0+R43</f>
      </c>
      <c r="Q43">
        <f>0+I44+I48</f>
      </c>
      <c>
        <f>0+O44+O48</f>
      </c>
    </row>
    <row r="44" spans="1:16" ht="12.75">
      <c r="A44" s="25" t="s">
        <v>45</v>
      </c>
      <c s="29" t="s">
        <v>40</v>
      </c>
      <c s="29" t="s">
        <v>221</v>
      </c>
      <c s="25" t="s">
        <v>47</v>
      </c>
      <c s="30" t="s">
        <v>222</v>
      </c>
      <c s="31" t="s">
        <v>49</v>
      </c>
      <c s="32">
        <v>8</v>
      </c>
      <c s="33">
        <v>0</v>
      </c>
      <c s="33">
        <f>ROUND(ROUND(H44,2)*ROUND(G44,3),2)</f>
      </c>
      <c r="O44">
        <f>(I44*21)/100</f>
      </c>
      <c t="s">
        <v>24</v>
      </c>
    </row>
    <row r="45" spans="1:5" ht="12.75">
      <c r="A45" s="34" t="s">
        <v>50</v>
      </c>
      <c r="E45" s="35" t="s">
        <v>47</v>
      </c>
    </row>
    <row r="46" spans="1:5" ht="12.75">
      <c r="A46" s="36" t="s">
        <v>52</v>
      </c>
      <c r="E46" s="37" t="s">
        <v>223</v>
      </c>
    </row>
    <row r="47" spans="1:5" ht="76.5">
      <c r="A47" t="s">
        <v>54</v>
      </c>
      <c r="E47" s="35" t="s">
        <v>224</v>
      </c>
    </row>
    <row r="48" spans="1:16" ht="12.75">
      <c r="A48" s="25" t="s">
        <v>45</v>
      </c>
      <c s="29" t="s">
        <v>42</v>
      </c>
      <c s="29" t="s">
        <v>161</v>
      </c>
      <c s="25" t="s">
        <v>47</v>
      </c>
      <c s="30" t="s">
        <v>162</v>
      </c>
      <c s="31" t="s">
        <v>49</v>
      </c>
      <c s="32">
        <v>4.9</v>
      </c>
      <c s="33">
        <v>0</v>
      </c>
      <c s="33">
        <f>ROUND(ROUND(H48,2)*ROUND(G48,3),2)</f>
      </c>
      <c r="O48">
        <f>(I48*21)/100</f>
      </c>
      <c t="s">
        <v>24</v>
      </c>
    </row>
    <row r="49" spans="1:5" ht="12.75">
      <c r="A49" s="34" t="s">
        <v>50</v>
      </c>
      <c r="E49" s="35" t="s">
        <v>47</v>
      </c>
    </row>
    <row r="50" spans="1:5" ht="25.5">
      <c r="A50" s="36" t="s">
        <v>52</v>
      </c>
      <c r="E50" s="37" t="s">
        <v>225</v>
      </c>
    </row>
    <row r="51" spans="1:5" ht="114.75">
      <c r="A51" t="s">
        <v>54</v>
      </c>
      <c r="E51" s="35" t="s">
        <v>164</v>
      </c>
    </row>
    <row r="52" spans="1:18" ht="12.75" customHeight="1">
      <c r="A52" s="6" t="s">
        <v>43</v>
      </c>
      <c s="6"/>
      <c s="39" t="s">
        <v>36</v>
      </c>
      <c s="6"/>
      <c s="27" t="s">
        <v>91</v>
      </c>
      <c s="6"/>
      <c s="6"/>
      <c s="6"/>
      <c s="40">
        <f>0+Q52</f>
      </c>
      <c r="O52">
        <f>0+R52</f>
      </c>
      <c r="Q52">
        <f>0+I53</f>
      </c>
      <c>
        <f>0+O53</f>
      </c>
    </row>
    <row r="53" spans="1:16" ht="12.75">
      <c r="A53" s="25" t="s">
        <v>45</v>
      </c>
      <c s="29" t="s">
        <v>92</v>
      </c>
      <c s="29" t="s">
        <v>93</v>
      </c>
      <c s="25" t="s">
        <v>47</v>
      </c>
      <c s="30" t="s">
        <v>94</v>
      </c>
      <c s="31" t="s">
        <v>49</v>
      </c>
      <c s="32">
        <v>2.1</v>
      </c>
      <c s="33">
        <v>0</v>
      </c>
      <c s="33">
        <f>ROUND(ROUND(H53,2)*ROUND(G53,3),2)</f>
      </c>
      <c r="O53">
        <f>(I53*21)/100</f>
      </c>
      <c t="s">
        <v>24</v>
      </c>
    </row>
    <row r="54" spans="1:5" ht="12.75">
      <c r="A54" s="34" t="s">
        <v>50</v>
      </c>
      <c r="E54" s="35" t="s">
        <v>47</v>
      </c>
    </row>
    <row r="55" spans="1:5" ht="12.75">
      <c r="A55" s="36" t="s">
        <v>52</v>
      </c>
      <c r="E55" s="37" t="s">
        <v>191</v>
      </c>
    </row>
    <row r="56" spans="1:5" ht="76.5">
      <c r="A56" t="s">
        <v>54</v>
      </c>
      <c r="E56" s="35" t="s">
        <v>96</v>
      </c>
    </row>
    <row r="57" spans="1:18" ht="12.75" customHeight="1">
      <c r="A57" s="6" t="s">
        <v>43</v>
      </c>
      <c s="6"/>
      <c s="39" t="s">
        <v>72</v>
      </c>
      <c s="6"/>
      <c s="27" t="s">
        <v>171</v>
      </c>
      <c s="6"/>
      <c s="6"/>
      <c s="6"/>
      <c s="40">
        <f>0+Q57</f>
      </c>
      <c r="O57">
        <f>0+R57</f>
      </c>
      <c r="Q57">
        <f>0+I58</f>
      </c>
      <c>
        <f>0+O58</f>
      </c>
    </row>
    <row r="58" spans="1:16" ht="12.75">
      <c r="A58" s="25" t="s">
        <v>45</v>
      </c>
      <c s="29" t="s">
        <v>97</v>
      </c>
      <c s="29" t="s">
        <v>176</v>
      </c>
      <c s="25" t="s">
        <v>47</v>
      </c>
      <c s="30" t="s">
        <v>177</v>
      </c>
      <c s="31" t="s">
        <v>75</v>
      </c>
      <c s="32">
        <v>9.8</v>
      </c>
      <c s="33">
        <v>0</v>
      </c>
      <c s="33">
        <f>ROUND(ROUND(H58,2)*ROUND(G58,3),2)</f>
      </c>
      <c r="O58">
        <f>(I58*21)/100</f>
      </c>
      <c t="s">
        <v>24</v>
      </c>
    </row>
    <row r="59" spans="1:5" ht="12.75">
      <c r="A59" s="34" t="s">
        <v>50</v>
      </c>
      <c r="E59" s="35" t="s">
        <v>47</v>
      </c>
    </row>
    <row r="60" spans="1:5" ht="12.75">
      <c r="A60" s="36" t="s">
        <v>52</v>
      </c>
      <c r="E60" s="37" t="s">
        <v>226</v>
      </c>
    </row>
    <row r="61" spans="1:5" ht="102">
      <c r="A61" t="s">
        <v>54</v>
      </c>
      <c r="E61" s="35" t="s">
        <v>178</v>
      </c>
    </row>
    <row r="62" spans="1:18" ht="12.75" customHeight="1">
      <c r="A62" s="6" t="s">
        <v>43</v>
      </c>
      <c s="6"/>
      <c s="39" t="s">
        <v>40</v>
      </c>
      <c s="6"/>
      <c s="27" t="s">
        <v>127</v>
      </c>
      <c s="6"/>
      <c s="6"/>
      <c s="6"/>
      <c s="40">
        <f>0+Q62</f>
      </c>
      <c r="O62">
        <f>0+R62</f>
      </c>
      <c r="Q62">
        <f>0+I63</f>
      </c>
      <c>
        <f>0+O63</f>
      </c>
    </row>
    <row r="63" spans="1:16" ht="12.75">
      <c r="A63" s="25" t="s">
        <v>45</v>
      </c>
      <c s="29" t="s">
        <v>102</v>
      </c>
      <c s="29" t="s">
        <v>227</v>
      </c>
      <c s="25" t="s">
        <v>47</v>
      </c>
      <c s="30" t="s">
        <v>228</v>
      </c>
      <c s="31" t="s">
        <v>81</v>
      </c>
      <c s="32">
        <v>6</v>
      </c>
      <c s="33">
        <v>0</v>
      </c>
      <c s="33">
        <f>ROUND(ROUND(H63,2)*ROUND(G63,3),2)</f>
      </c>
      <c r="O63">
        <f>(I63*21)/100</f>
      </c>
      <c t="s">
        <v>24</v>
      </c>
    </row>
    <row r="64" spans="1:5" ht="12.75">
      <c r="A64" s="34" t="s">
        <v>50</v>
      </c>
      <c r="E64" s="35" t="s">
        <v>47</v>
      </c>
    </row>
    <row r="65" spans="1:5" ht="12.75">
      <c r="A65" s="36" t="s">
        <v>52</v>
      </c>
      <c r="E65" s="37" t="s">
        <v>229</v>
      </c>
    </row>
    <row r="66" spans="1:5" ht="89.25">
      <c r="A66" t="s">
        <v>54</v>
      </c>
      <c r="E66" s="35" t="s">
        <v>230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231</v>
      </c>
      <c s="41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231</v>
      </c>
      <c s="6"/>
      <c s="18" t="s">
        <v>232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30</v>
      </c>
      <c s="29" t="s">
        <v>233</v>
      </c>
      <c s="25" t="s">
        <v>47</v>
      </c>
      <c s="30" t="s">
        <v>234</v>
      </c>
      <c s="31" t="s">
        <v>235</v>
      </c>
      <c s="32">
        <v>1</v>
      </c>
      <c s="33">
        <v>0</v>
      </c>
      <c s="33">
        <f>ROUND(ROUND(H9,2)*ROUND(G9,3),2)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47</v>
      </c>
    </row>
    <row r="12" spans="1:5" ht="51">
      <c r="A12" t="s">
        <v>54</v>
      </c>
      <c r="E12" s="35" t="s">
        <v>236</v>
      </c>
    </row>
    <row r="13" spans="1:16" ht="12.75">
      <c r="A13" s="25" t="s">
        <v>45</v>
      </c>
      <c s="29" t="s">
        <v>24</v>
      </c>
      <c s="29" t="s">
        <v>237</v>
      </c>
      <c s="25" t="s">
        <v>47</v>
      </c>
      <c s="30" t="s">
        <v>238</v>
      </c>
      <c s="31" t="s">
        <v>235</v>
      </c>
      <c s="32">
        <v>1</v>
      </c>
      <c s="33">
        <v>0</v>
      </c>
      <c s="33">
        <f>ROUND(ROUND(H13,2)*ROUND(G13,3),2)</f>
      </c>
      <c r="O13">
        <f>(I13*21)/100</f>
      </c>
      <c t="s">
        <v>24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47</v>
      </c>
    </row>
    <row r="16" spans="1:5" ht="51">
      <c r="A16" t="s">
        <v>54</v>
      </c>
      <c r="E16" s="35" t="s">
        <v>239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240</v>
      </c>
      <c s="41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240</v>
      </c>
      <c s="6"/>
      <c s="18" t="s">
        <v>241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45</v>
      </c>
      <c s="29" t="s">
        <v>30</v>
      </c>
      <c s="29" t="s">
        <v>242</v>
      </c>
      <c s="25" t="s">
        <v>47</v>
      </c>
      <c s="30" t="s">
        <v>243</v>
      </c>
      <c s="31" t="s">
        <v>235</v>
      </c>
      <c s="32">
        <v>1</v>
      </c>
      <c s="33">
        <v>0</v>
      </c>
      <c s="33">
        <f>ROUND(ROUND(H9,2)*ROUND(G9,3),2)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47</v>
      </c>
    </row>
    <row r="12" spans="1:5" ht="51">
      <c r="A12" t="s">
        <v>54</v>
      </c>
      <c r="E12" s="35" t="s">
        <v>244</v>
      </c>
    </row>
    <row r="13" spans="1:16" ht="12.75">
      <c r="A13" s="25" t="s">
        <v>45</v>
      </c>
      <c s="29" t="s">
        <v>24</v>
      </c>
      <c s="29" t="s">
        <v>245</v>
      </c>
      <c s="25" t="s">
        <v>47</v>
      </c>
      <c s="30" t="s">
        <v>246</v>
      </c>
      <c s="31" t="s">
        <v>235</v>
      </c>
      <c s="32">
        <v>1</v>
      </c>
      <c s="33">
        <v>0</v>
      </c>
      <c s="33">
        <f>ROUND(ROUND(H13,2)*ROUND(G13,3),2)</f>
      </c>
      <c r="O13">
        <f>(I13*21)/100</f>
      </c>
      <c t="s">
        <v>24</v>
      </c>
    </row>
    <row r="14" spans="1:5" ht="25.5">
      <c r="A14" s="34" t="s">
        <v>50</v>
      </c>
      <c r="E14" s="35" t="s">
        <v>247</v>
      </c>
    </row>
    <row r="15" spans="1:5" ht="12.75">
      <c r="A15" s="36" t="s">
        <v>52</v>
      </c>
      <c r="E15" s="37" t="s">
        <v>47</v>
      </c>
    </row>
    <row r="16" spans="1:5" ht="51">
      <c r="A16" t="s">
        <v>54</v>
      </c>
      <c r="E16" s="35" t="s">
        <v>248</v>
      </c>
    </row>
    <row r="17" spans="1:16" ht="12.75">
      <c r="A17" s="25" t="s">
        <v>45</v>
      </c>
      <c s="29" t="s">
        <v>22</v>
      </c>
      <c s="29" t="s">
        <v>249</v>
      </c>
      <c s="25" t="s">
        <v>47</v>
      </c>
      <c s="30" t="s">
        <v>250</v>
      </c>
      <c s="31" t="s">
        <v>251</v>
      </c>
      <c s="32">
        <v>1</v>
      </c>
      <c s="33">
        <v>0</v>
      </c>
      <c s="33">
        <f>ROUND(ROUND(H17,2)*ROUND(G17,3),2)</f>
      </c>
      <c r="O17">
        <f>(I17*21)/100</f>
      </c>
      <c t="s">
        <v>24</v>
      </c>
    </row>
    <row r="18" spans="1:5" ht="12.75">
      <c r="A18" s="34" t="s">
        <v>50</v>
      </c>
      <c r="E18" s="35" t="s">
        <v>252</v>
      </c>
    </row>
    <row r="19" spans="1:5" ht="38.25">
      <c r="A19" s="36" t="s">
        <v>52</v>
      </c>
      <c r="E19" s="37" t="s">
        <v>253</v>
      </c>
    </row>
    <row r="20" spans="1:5" ht="51">
      <c r="A20" t="s">
        <v>54</v>
      </c>
      <c r="E20" s="35" t="s">
        <v>254</v>
      </c>
    </row>
    <row r="21" spans="1:16" ht="12.75">
      <c r="A21" s="25" t="s">
        <v>45</v>
      </c>
      <c s="29" t="s">
        <v>34</v>
      </c>
      <c s="29" t="s">
        <v>255</v>
      </c>
      <c s="25" t="s">
        <v>47</v>
      </c>
      <c s="30" t="s">
        <v>256</v>
      </c>
      <c s="31" t="s">
        <v>235</v>
      </c>
      <c s="32">
        <v>1</v>
      </c>
      <c s="33">
        <v>0</v>
      </c>
      <c s="33">
        <f>ROUND(ROUND(H21,2)*ROUND(G21,3),2)</f>
      </c>
      <c r="O21">
        <f>(I21*21)/100</f>
      </c>
      <c t="s">
        <v>24</v>
      </c>
    </row>
    <row r="22" spans="1:5" ht="12.75">
      <c r="A22" s="34" t="s">
        <v>50</v>
      </c>
      <c r="E22" s="35" t="s">
        <v>257</v>
      </c>
    </row>
    <row r="23" spans="1:5" ht="12.75">
      <c r="A23" s="36" t="s">
        <v>52</v>
      </c>
      <c r="E23" s="37" t="s">
        <v>258</v>
      </c>
    </row>
    <row r="24" spans="1:5" ht="12.75">
      <c r="A24" t="s">
        <v>54</v>
      </c>
      <c r="E24" s="35" t="s">
        <v>259</v>
      </c>
    </row>
    <row r="25" spans="1:16" ht="12.75">
      <c r="A25" s="25" t="s">
        <v>45</v>
      </c>
      <c s="29" t="s">
        <v>23</v>
      </c>
      <c s="29" t="s">
        <v>260</v>
      </c>
      <c s="25" t="s">
        <v>47</v>
      </c>
      <c s="30" t="s">
        <v>261</v>
      </c>
      <c s="31" t="s">
        <v>131</v>
      </c>
      <c s="32">
        <v>1</v>
      </c>
      <c s="33">
        <v>0</v>
      </c>
      <c s="33">
        <f>ROUND(ROUND(H25,2)*ROUND(G25,3),2)</f>
      </c>
      <c r="O25">
        <f>(I25*21)/100</f>
      </c>
      <c t="s">
        <v>24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52</v>
      </c>
      <c r="E27" s="37" t="s">
        <v>47</v>
      </c>
    </row>
    <row r="28" spans="1:5" ht="114.75">
      <c r="A28" t="s">
        <v>54</v>
      </c>
      <c r="E28" s="35" t="s">
        <v>262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