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trial\Documents\EVA\Rozpočty 2025\ALFA - oprava fasády OA Jihlava\oprava fasády OA JI - 03 -25\"/>
    </mc:Choice>
  </mc:AlternateContent>
  <bookViews>
    <workbookView xWindow="0" yWindow="0" windowWidth="0" windowHeight="0"/>
  </bookViews>
  <sheets>
    <sheet name="Rekapitulace stavby" sheetId="1" r:id="rId1"/>
    <sheet name="ALFA-37301 - SO 01 - stav..." sheetId="2" r:id="rId2"/>
    <sheet name="ALFA-37302 - SO 01 - stav..." sheetId="3" r:id="rId3"/>
    <sheet name="ALFA-37303 - vedlejší a o..." sheetId="4" r:id="rId4"/>
    <sheet name="Seznam figur" sheetId="5" r:id="rId5"/>
    <sheet name="Pokyny pro vyplnění" sheetId="6" r:id="rId6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'ALFA-37301 - SO 01 - stav...'!$C$97:$K$922</definedName>
    <definedName name="_xlnm.Print_Area" localSheetId="1">'ALFA-37301 - SO 01 - stav...'!$C$4:$J$39,'ALFA-37301 - SO 01 - stav...'!$C$45:$J$79,'ALFA-37301 - SO 01 - stav...'!$C$85:$K$922</definedName>
    <definedName name="_xlnm.Print_Titles" localSheetId="1">'ALFA-37301 - SO 01 - stav...'!$97:$97</definedName>
    <definedName name="_xlnm._FilterDatabase" localSheetId="2" hidden="1">'ALFA-37302 - SO 01 - stav...'!$C$90:$K$181</definedName>
    <definedName name="_xlnm.Print_Area" localSheetId="2">'ALFA-37302 - SO 01 - stav...'!$C$4:$J$39,'ALFA-37302 - SO 01 - stav...'!$C$45:$J$72,'ALFA-37302 - SO 01 - stav...'!$C$78:$K$181</definedName>
    <definedName name="_xlnm.Print_Titles" localSheetId="2">'ALFA-37302 - SO 01 - stav...'!$90:$90</definedName>
    <definedName name="_xlnm._FilterDatabase" localSheetId="3" hidden="1">'ALFA-37303 - vedlejší a o...'!$C$81:$K$138</definedName>
    <definedName name="_xlnm.Print_Area" localSheetId="3">'ALFA-37303 - vedlejší a o...'!$C$4:$J$39,'ALFA-37303 - vedlejší a o...'!$C$45:$J$63,'ALFA-37303 - vedlejší a o...'!$C$69:$K$138</definedName>
    <definedName name="_xlnm.Print_Titles" localSheetId="3">'ALFA-37303 - vedlejší a o...'!$81:$81</definedName>
    <definedName name="_xlnm.Print_Area" localSheetId="4">'Seznam figur'!$C$4:$G$331</definedName>
    <definedName name="_xlnm.Print_Titles" localSheetId="4">'Seznam figur'!$9:$9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D7"/>
  <c i="4" r="J37"/>
  <c r="J36"/>
  <c i="1" r="AY57"/>
  <c i="4" r="J35"/>
  <c i="1" r="AX57"/>
  <c i="4"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6"/>
  <c r="BH116"/>
  <c r="BG116"/>
  <c r="BF116"/>
  <c r="T116"/>
  <c r="R116"/>
  <c r="P116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3"/>
  <c r="BH93"/>
  <c r="BG93"/>
  <c r="BF93"/>
  <c r="T93"/>
  <c r="R93"/>
  <c r="P93"/>
  <c r="BI88"/>
  <c r="BH88"/>
  <c r="BG88"/>
  <c r="BF88"/>
  <c r="T88"/>
  <c r="R88"/>
  <c r="P88"/>
  <c r="BI85"/>
  <c r="BH85"/>
  <c r="BG85"/>
  <c r="BF85"/>
  <c r="T85"/>
  <c r="R85"/>
  <c r="P85"/>
  <c r="J78"/>
  <c r="F78"/>
  <c r="F76"/>
  <c r="E74"/>
  <c r="J54"/>
  <c r="F54"/>
  <c r="F52"/>
  <c r="E50"/>
  <c r="J24"/>
  <c r="E24"/>
  <c r="J79"/>
  <c r="J23"/>
  <c r="J18"/>
  <c r="E18"/>
  <c r="F79"/>
  <c r="J17"/>
  <c r="J12"/>
  <c r="J76"/>
  <c r="E7"/>
  <c r="E48"/>
  <c i="3" r="J37"/>
  <c r="J36"/>
  <c i="1" r="AY56"/>
  <c i="3" r="J35"/>
  <c i="1" r="AX56"/>
  <c i="3"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T160"/>
  <c r="R161"/>
  <c r="R160"/>
  <c r="P161"/>
  <c r="P160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17"/>
  <c r="BH117"/>
  <c r="BG117"/>
  <c r="BF117"/>
  <c r="T117"/>
  <c r="R117"/>
  <c r="P117"/>
  <c r="BI114"/>
  <c r="BH114"/>
  <c r="BG114"/>
  <c r="BF114"/>
  <c r="T114"/>
  <c r="T113"/>
  <c r="R114"/>
  <c r="R113"/>
  <c r="P114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99"/>
  <c r="BH99"/>
  <c r="BG99"/>
  <c r="BF99"/>
  <c r="T99"/>
  <c r="T98"/>
  <c r="R99"/>
  <c r="R98"/>
  <c r="P99"/>
  <c r="P98"/>
  <c r="BI94"/>
  <c r="BH94"/>
  <c r="BG94"/>
  <c r="BF94"/>
  <c r="T94"/>
  <c r="T93"/>
  <c r="R94"/>
  <c r="R93"/>
  <c r="P94"/>
  <c r="P93"/>
  <c r="J87"/>
  <c r="F87"/>
  <c r="F85"/>
  <c r="E83"/>
  <c r="J54"/>
  <c r="F54"/>
  <c r="F52"/>
  <c r="E50"/>
  <c r="J24"/>
  <c r="E24"/>
  <c r="J88"/>
  <c r="J23"/>
  <c r="J18"/>
  <c r="E18"/>
  <c r="F55"/>
  <c r="J17"/>
  <c r="J12"/>
  <c r="J85"/>
  <c r="E7"/>
  <c r="E48"/>
  <c i="2" r="J37"/>
  <c r="J36"/>
  <c i="1" r="AY55"/>
  <c i="2" r="J35"/>
  <c i="1" r="AX55"/>
  <c i="2" r="BI920"/>
  <c r="BH920"/>
  <c r="BG920"/>
  <c r="BF920"/>
  <c r="T920"/>
  <c r="R920"/>
  <c r="P920"/>
  <c r="BI917"/>
  <c r="BH917"/>
  <c r="BG917"/>
  <c r="BF917"/>
  <c r="T917"/>
  <c r="R917"/>
  <c r="P917"/>
  <c r="BI914"/>
  <c r="BH914"/>
  <c r="BG914"/>
  <c r="BF914"/>
  <c r="T914"/>
  <c r="R914"/>
  <c r="P914"/>
  <c r="BI911"/>
  <c r="BH911"/>
  <c r="BG911"/>
  <c r="BF911"/>
  <c r="T911"/>
  <c r="R911"/>
  <c r="P911"/>
  <c r="BI907"/>
  <c r="BH907"/>
  <c r="BG907"/>
  <c r="BF907"/>
  <c r="T907"/>
  <c r="R907"/>
  <c r="P907"/>
  <c r="BI904"/>
  <c r="BH904"/>
  <c r="BG904"/>
  <c r="BF904"/>
  <c r="T904"/>
  <c r="R904"/>
  <c r="P904"/>
  <c r="BI901"/>
  <c r="BH901"/>
  <c r="BG901"/>
  <c r="BF901"/>
  <c r="T901"/>
  <c r="R901"/>
  <c r="P901"/>
  <c r="BI898"/>
  <c r="BH898"/>
  <c r="BG898"/>
  <c r="BF898"/>
  <c r="T898"/>
  <c r="R898"/>
  <c r="P898"/>
  <c r="BI895"/>
  <c r="BH895"/>
  <c r="BG895"/>
  <c r="BF895"/>
  <c r="T895"/>
  <c r="R895"/>
  <c r="P895"/>
  <c r="BI892"/>
  <c r="BH892"/>
  <c r="BG892"/>
  <c r="BF892"/>
  <c r="T892"/>
  <c r="R892"/>
  <c r="P892"/>
  <c r="BI889"/>
  <c r="BH889"/>
  <c r="BG889"/>
  <c r="BF889"/>
  <c r="T889"/>
  <c r="R889"/>
  <c r="P889"/>
  <c r="BI886"/>
  <c r="BH886"/>
  <c r="BG886"/>
  <c r="BF886"/>
  <c r="T886"/>
  <c r="R886"/>
  <c r="P886"/>
  <c r="BI883"/>
  <c r="BH883"/>
  <c r="BG883"/>
  <c r="BF883"/>
  <c r="T883"/>
  <c r="R883"/>
  <c r="P883"/>
  <c r="BI880"/>
  <c r="BH880"/>
  <c r="BG880"/>
  <c r="BF880"/>
  <c r="T880"/>
  <c r="R880"/>
  <c r="P880"/>
  <c r="BI877"/>
  <c r="BH877"/>
  <c r="BG877"/>
  <c r="BF877"/>
  <c r="T877"/>
  <c r="R877"/>
  <c r="P877"/>
  <c r="BI874"/>
  <c r="BH874"/>
  <c r="BG874"/>
  <c r="BF874"/>
  <c r="T874"/>
  <c r="R874"/>
  <c r="P874"/>
  <c r="BI868"/>
  <c r="BH868"/>
  <c r="BG868"/>
  <c r="BF868"/>
  <c r="T868"/>
  <c r="R868"/>
  <c r="P868"/>
  <c r="BI866"/>
  <c r="BH866"/>
  <c r="BG866"/>
  <c r="BF866"/>
  <c r="T866"/>
  <c r="R866"/>
  <c r="P866"/>
  <c r="BI863"/>
  <c r="BH863"/>
  <c r="BG863"/>
  <c r="BF863"/>
  <c r="T863"/>
  <c r="R863"/>
  <c r="P863"/>
  <c r="BI860"/>
  <c r="BH860"/>
  <c r="BG860"/>
  <c r="BF860"/>
  <c r="T860"/>
  <c r="R860"/>
  <c r="P860"/>
  <c r="BI857"/>
  <c r="BH857"/>
  <c r="BG857"/>
  <c r="BF857"/>
  <c r="T857"/>
  <c r="R857"/>
  <c r="P857"/>
  <c r="BI854"/>
  <c r="BH854"/>
  <c r="BG854"/>
  <c r="BF854"/>
  <c r="T854"/>
  <c r="R854"/>
  <c r="P854"/>
  <c r="BI847"/>
  <c r="BH847"/>
  <c r="BG847"/>
  <c r="BF847"/>
  <c r="T847"/>
  <c r="R847"/>
  <c r="P847"/>
  <c r="BI840"/>
  <c r="BH840"/>
  <c r="BG840"/>
  <c r="BF840"/>
  <c r="T840"/>
  <c r="R840"/>
  <c r="P840"/>
  <c r="BI835"/>
  <c r="BH835"/>
  <c r="BG835"/>
  <c r="BF835"/>
  <c r="T835"/>
  <c r="R835"/>
  <c r="P835"/>
  <c r="BI830"/>
  <c r="BH830"/>
  <c r="BG830"/>
  <c r="BF830"/>
  <c r="T830"/>
  <c r="R830"/>
  <c r="P830"/>
  <c r="BI828"/>
  <c r="BH828"/>
  <c r="BG828"/>
  <c r="BF828"/>
  <c r="T828"/>
  <c r="R828"/>
  <c r="P828"/>
  <c r="BI821"/>
  <c r="BH821"/>
  <c r="BG821"/>
  <c r="BF821"/>
  <c r="T821"/>
  <c r="R821"/>
  <c r="P821"/>
  <c r="BI818"/>
  <c r="BH818"/>
  <c r="BG818"/>
  <c r="BF818"/>
  <c r="T818"/>
  <c r="R818"/>
  <c r="P818"/>
  <c r="BI816"/>
  <c r="BH816"/>
  <c r="BG816"/>
  <c r="BF816"/>
  <c r="T816"/>
  <c r="R816"/>
  <c r="P816"/>
  <c r="BI804"/>
  <c r="BH804"/>
  <c r="BG804"/>
  <c r="BF804"/>
  <c r="T804"/>
  <c r="R804"/>
  <c r="P804"/>
  <c r="BI801"/>
  <c r="BH801"/>
  <c r="BG801"/>
  <c r="BF801"/>
  <c r="T801"/>
  <c r="R801"/>
  <c r="P801"/>
  <c r="BI788"/>
  <c r="BH788"/>
  <c r="BG788"/>
  <c r="BF788"/>
  <c r="T788"/>
  <c r="R788"/>
  <c r="P788"/>
  <c r="BI785"/>
  <c r="BH785"/>
  <c r="BG785"/>
  <c r="BF785"/>
  <c r="T785"/>
  <c r="R785"/>
  <c r="P785"/>
  <c r="BI782"/>
  <c r="BH782"/>
  <c r="BG782"/>
  <c r="BF782"/>
  <c r="T782"/>
  <c r="R782"/>
  <c r="P782"/>
  <c r="BI779"/>
  <c r="BH779"/>
  <c r="BG779"/>
  <c r="BF779"/>
  <c r="T779"/>
  <c r="R779"/>
  <c r="P779"/>
  <c r="BI776"/>
  <c r="BH776"/>
  <c r="BG776"/>
  <c r="BF776"/>
  <c r="T776"/>
  <c r="R776"/>
  <c r="P776"/>
  <c r="BI773"/>
  <c r="BH773"/>
  <c r="BG773"/>
  <c r="BF773"/>
  <c r="T773"/>
  <c r="R773"/>
  <c r="P773"/>
  <c r="BI770"/>
  <c r="BH770"/>
  <c r="BG770"/>
  <c r="BF770"/>
  <c r="T770"/>
  <c r="R770"/>
  <c r="P770"/>
  <c r="BI767"/>
  <c r="BH767"/>
  <c r="BG767"/>
  <c r="BF767"/>
  <c r="T767"/>
  <c r="R767"/>
  <c r="P767"/>
  <c r="BI764"/>
  <c r="BH764"/>
  <c r="BG764"/>
  <c r="BF764"/>
  <c r="T764"/>
  <c r="R764"/>
  <c r="P764"/>
  <c r="BI761"/>
  <c r="BH761"/>
  <c r="BG761"/>
  <c r="BF761"/>
  <c r="T761"/>
  <c r="R761"/>
  <c r="P761"/>
  <c r="BI758"/>
  <c r="BH758"/>
  <c r="BG758"/>
  <c r="BF758"/>
  <c r="T758"/>
  <c r="R758"/>
  <c r="P758"/>
  <c r="BI755"/>
  <c r="BH755"/>
  <c r="BG755"/>
  <c r="BF755"/>
  <c r="T755"/>
  <c r="R755"/>
  <c r="P755"/>
  <c r="BI752"/>
  <c r="BH752"/>
  <c r="BG752"/>
  <c r="BF752"/>
  <c r="T752"/>
  <c r="R752"/>
  <c r="P752"/>
  <c r="BI749"/>
  <c r="BH749"/>
  <c r="BG749"/>
  <c r="BF749"/>
  <c r="T749"/>
  <c r="R749"/>
  <c r="P749"/>
  <c r="BI746"/>
  <c r="BH746"/>
  <c r="BG746"/>
  <c r="BF746"/>
  <c r="T746"/>
  <c r="R746"/>
  <c r="P746"/>
  <c r="BI743"/>
  <c r="BH743"/>
  <c r="BG743"/>
  <c r="BF743"/>
  <c r="T743"/>
  <c r="R743"/>
  <c r="P743"/>
  <c r="BI740"/>
  <c r="BH740"/>
  <c r="BG740"/>
  <c r="BF740"/>
  <c r="T740"/>
  <c r="R740"/>
  <c r="P740"/>
  <c r="BI732"/>
  <c r="BH732"/>
  <c r="BG732"/>
  <c r="BF732"/>
  <c r="T732"/>
  <c r="R732"/>
  <c r="P732"/>
  <c r="BI729"/>
  <c r="BH729"/>
  <c r="BG729"/>
  <c r="BF729"/>
  <c r="T729"/>
  <c r="R729"/>
  <c r="P729"/>
  <c r="BI725"/>
  <c r="BH725"/>
  <c r="BG725"/>
  <c r="BF725"/>
  <c r="T725"/>
  <c r="R725"/>
  <c r="P725"/>
  <c r="BI720"/>
  <c r="BH720"/>
  <c r="BG720"/>
  <c r="BF720"/>
  <c r="T720"/>
  <c r="R720"/>
  <c r="P720"/>
  <c r="BI716"/>
  <c r="BH716"/>
  <c r="BG716"/>
  <c r="BF716"/>
  <c r="T716"/>
  <c r="R716"/>
  <c r="P716"/>
  <c r="BI712"/>
  <c r="BH712"/>
  <c r="BG712"/>
  <c r="BF712"/>
  <c r="T712"/>
  <c r="R712"/>
  <c r="P712"/>
  <c r="BI704"/>
  <c r="BH704"/>
  <c r="BG704"/>
  <c r="BF704"/>
  <c r="T704"/>
  <c r="R704"/>
  <c r="P704"/>
  <c r="BI700"/>
  <c r="BH700"/>
  <c r="BG700"/>
  <c r="BF700"/>
  <c r="T700"/>
  <c r="R700"/>
  <c r="P700"/>
  <c r="BI692"/>
  <c r="BH692"/>
  <c r="BG692"/>
  <c r="BF692"/>
  <c r="T692"/>
  <c r="R692"/>
  <c r="P692"/>
  <c r="BI687"/>
  <c r="BH687"/>
  <c r="BG687"/>
  <c r="BF687"/>
  <c r="T687"/>
  <c r="R687"/>
  <c r="P687"/>
  <c r="BI682"/>
  <c r="BH682"/>
  <c r="BG682"/>
  <c r="BF682"/>
  <c r="T682"/>
  <c r="R682"/>
  <c r="P682"/>
  <c r="BI677"/>
  <c r="BH677"/>
  <c r="BG677"/>
  <c r="BF677"/>
  <c r="T677"/>
  <c r="R677"/>
  <c r="P677"/>
  <c r="BI669"/>
  <c r="BH669"/>
  <c r="BG669"/>
  <c r="BF669"/>
  <c r="T669"/>
  <c r="R669"/>
  <c r="P669"/>
  <c r="BI665"/>
  <c r="BH665"/>
  <c r="BG665"/>
  <c r="BF665"/>
  <c r="T665"/>
  <c r="R665"/>
  <c r="P665"/>
  <c r="BI661"/>
  <c r="BH661"/>
  <c r="BG661"/>
  <c r="BF661"/>
  <c r="T661"/>
  <c r="R661"/>
  <c r="P661"/>
  <c r="BI657"/>
  <c r="BH657"/>
  <c r="BG657"/>
  <c r="BF657"/>
  <c r="T657"/>
  <c r="R657"/>
  <c r="P657"/>
  <c r="BI653"/>
  <c r="BH653"/>
  <c r="BG653"/>
  <c r="BF653"/>
  <c r="T653"/>
  <c r="R653"/>
  <c r="P653"/>
  <c r="BI649"/>
  <c r="BH649"/>
  <c r="BG649"/>
  <c r="BF649"/>
  <c r="T649"/>
  <c r="R649"/>
  <c r="P649"/>
  <c r="BI640"/>
  <c r="BH640"/>
  <c r="BG640"/>
  <c r="BF640"/>
  <c r="T640"/>
  <c r="R640"/>
  <c r="P640"/>
  <c r="BI636"/>
  <c r="BH636"/>
  <c r="BG636"/>
  <c r="BF636"/>
  <c r="T636"/>
  <c r="R636"/>
  <c r="P636"/>
  <c r="BI628"/>
  <c r="BH628"/>
  <c r="BG628"/>
  <c r="BF628"/>
  <c r="T628"/>
  <c r="R628"/>
  <c r="P628"/>
  <c r="BI615"/>
  <c r="BH615"/>
  <c r="BG615"/>
  <c r="BF615"/>
  <c r="T615"/>
  <c r="R615"/>
  <c r="P615"/>
  <c r="BI611"/>
  <c r="BH611"/>
  <c r="BG611"/>
  <c r="BF611"/>
  <c r="T611"/>
  <c r="R611"/>
  <c r="P611"/>
  <c r="BI604"/>
  <c r="BH604"/>
  <c r="BG604"/>
  <c r="BF604"/>
  <c r="T604"/>
  <c r="R604"/>
  <c r="P604"/>
  <c r="BI600"/>
  <c r="BH600"/>
  <c r="BG600"/>
  <c r="BF600"/>
  <c r="T600"/>
  <c r="R600"/>
  <c r="P600"/>
  <c r="BI596"/>
  <c r="BH596"/>
  <c r="BG596"/>
  <c r="BF596"/>
  <c r="T596"/>
  <c r="R596"/>
  <c r="P596"/>
  <c r="BI592"/>
  <c r="BH592"/>
  <c r="BG592"/>
  <c r="BF592"/>
  <c r="T592"/>
  <c r="R592"/>
  <c r="P592"/>
  <c r="BI585"/>
  <c r="BH585"/>
  <c r="BG585"/>
  <c r="BF585"/>
  <c r="T585"/>
  <c r="R585"/>
  <c r="P585"/>
  <c r="BI582"/>
  <c r="BH582"/>
  <c r="BG582"/>
  <c r="BF582"/>
  <c r="T582"/>
  <c r="R582"/>
  <c r="P582"/>
  <c r="BI578"/>
  <c r="BH578"/>
  <c r="BG578"/>
  <c r="BF578"/>
  <c r="T578"/>
  <c r="R578"/>
  <c r="P578"/>
  <c r="BI572"/>
  <c r="BH572"/>
  <c r="BG572"/>
  <c r="BF572"/>
  <c r="T572"/>
  <c r="R572"/>
  <c r="P572"/>
  <c r="BI568"/>
  <c r="BH568"/>
  <c r="BG568"/>
  <c r="BF568"/>
  <c r="T568"/>
  <c r="R568"/>
  <c r="P568"/>
  <c r="BI564"/>
  <c r="BH564"/>
  <c r="BG564"/>
  <c r="BF564"/>
  <c r="T564"/>
  <c r="R564"/>
  <c r="P564"/>
  <c r="BI560"/>
  <c r="BH560"/>
  <c r="BG560"/>
  <c r="BF560"/>
  <c r="T560"/>
  <c r="R560"/>
  <c r="P560"/>
  <c r="BI558"/>
  <c r="BH558"/>
  <c r="BG558"/>
  <c r="BF558"/>
  <c r="T558"/>
  <c r="R558"/>
  <c r="P558"/>
  <c r="BI554"/>
  <c r="BH554"/>
  <c r="BG554"/>
  <c r="BF554"/>
  <c r="T554"/>
  <c r="R554"/>
  <c r="P554"/>
  <c r="BI545"/>
  <c r="BH545"/>
  <c r="BG545"/>
  <c r="BF545"/>
  <c r="T545"/>
  <c r="R545"/>
  <c r="P545"/>
  <c r="BI541"/>
  <c r="BH541"/>
  <c r="BG541"/>
  <c r="BF541"/>
  <c r="T541"/>
  <c r="R541"/>
  <c r="P541"/>
  <c r="BI538"/>
  <c r="BH538"/>
  <c r="BG538"/>
  <c r="BF538"/>
  <c r="T538"/>
  <c r="R538"/>
  <c r="P538"/>
  <c r="BI535"/>
  <c r="BH535"/>
  <c r="BG535"/>
  <c r="BF535"/>
  <c r="T535"/>
  <c r="R535"/>
  <c r="P535"/>
  <c r="BI531"/>
  <c r="BH531"/>
  <c r="BG531"/>
  <c r="BF531"/>
  <c r="T531"/>
  <c r="R531"/>
  <c r="P531"/>
  <c r="BI528"/>
  <c r="BH528"/>
  <c r="BG528"/>
  <c r="BF528"/>
  <c r="T528"/>
  <c r="R528"/>
  <c r="P528"/>
  <c r="BI524"/>
  <c r="BH524"/>
  <c r="BG524"/>
  <c r="BF524"/>
  <c r="T524"/>
  <c r="T523"/>
  <c r="R524"/>
  <c r="R523"/>
  <c r="P524"/>
  <c r="P523"/>
  <c r="BI520"/>
  <c r="BH520"/>
  <c r="BG520"/>
  <c r="BF520"/>
  <c r="T520"/>
  <c r="R520"/>
  <c r="P520"/>
  <c r="BI517"/>
  <c r="BH517"/>
  <c r="BG517"/>
  <c r="BF517"/>
  <c r="T517"/>
  <c r="R517"/>
  <c r="P517"/>
  <c r="BI515"/>
  <c r="BH515"/>
  <c r="BG515"/>
  <c r="BF515"/>
  <c r="T515"/>
  <c r="R515"/>
  <c r="P515"/>
  <c r="BI512"/>
  <c r="BH512"/>
  <c r="BG512"/>
  <c r="BF512"/>
  <c r="T512"/>
  <c r="R512"/>
  <c r="P512"/>
  <c r="BI508"/>
  <c r="BH508"/>
  <c r="BG508"/>
  <c r="BF508"/>
  <c r="T508"/>
  <c r="R508"/>
  <c r="P508"/>
  <c r="BI506"/>
  <c r="BH506"/>
  <c r="BG506"/>
  <c r="BF506"/>
  <c r="T506"/>
  <c r="R506"/>
  <c r="P506"/>
  <c r="BI501"/>
  <c r="BH501"/>
  <c r="BG501"/>
  <c r="BF501"/>
  <c r="T501"/>
  <c r="R501"/>
  <c r="P501"/>
  <c r="BI497"/>
  <c r="BH497"/>
  <c r="BG497"/>
  <c r="BF497"/>
  <c r="T497"/>
  <c r="R497"/>
  <c r="P497"/>
  <c r="BI494"/>
  <c r="BH494"/>
  <c r="BG494"/>
  <c r="BF494"/>
  <c r="T494"/>
  <c r="R494"/>
  <c r="P494"/>
  <c r="BI491"/>
  <c r="BH491"/>
  <c r="BG491"/>
  <c r="BF491"/>
  <c r="T491"/>
  <c r="R491"/>
  <c r="P491"/>
  <c r="BI485"/>
  <c r="BH485"/>
  <c r="BG485"/>
  <c r="BF485"/>
  <c r="T485"/>
  <c r="R485"/>
  <c r="P485"/>
  <c r="BI482"/>
  <c r="BH482"/>
  <c r="BG482"/>
  <c r="BF482"/>
  <c r="T482"/>
  <c r="R482"/>
  <c r="P482"/>
  <c r="BI479"/>
  <c r="BH479"/>
  <c r="BG479"/>
  <c r="BF479"/>
  <c r="T479"/>
  <c r="R479"/>
  <c r="P479"/>
  <c r="BI476"/>
  <c r="BH476"/>
  <c r="BG476"/>
  <c r="BF476"/>
  <c r="T476"/>
  <c r="R476"/>
  <c r="P476"/>
  <c r="BI473"/>
  <c r="BH473"/>
  <c r="BG473"/>
  <c r="BF473"/>
  <c r="T473"/>
  <c r="R473"/>
  <c r="P473"/>
  <c r="BI470"/>
  <c r="BH470"/>
  <c r="BG470"/>
  <c r="BF470"/>
  <c r="T470"/>
  <c r="R470"/>
  <c r="P470"/>
  <c r="BI467"/>
  <c r="BH467"/>
  <c r="BG467"/>
  <c r="BF467"/>
  <c r="T467"/>
  <c r="R467"/>
  <c r="P467"/>
  <c r="BI423"/>
  <c r="BH423"/>
  <c r="BG423"/>
  <c r="BF423"/>
  <c r="T423"/>
  <c r="R423"/>
  <c r="P423"/>
  <c r="BI407"/>
  <c r="BH407"/>
  <c r="BG407"/>
  <c r="BF407"/>
  <c r="T407"/>
  <c r="R407"/>
  <c r="P407"/>
  <c r="BI395"/>
  <c r="BH395"/>
  <c r="BG395"/>
  <c r="BF395"/>
  <c r="T395"/>
  <c r="R395"/>
  <c r="P395"/>
  <c r="BI392"/>
  <c r="BH392"/>
  <c r="BG392"/>
  <c r="BF392"/>
  <c r="T392"/>
  <c r="R392"/>
  <c r="P392"/>
  <c r="BI388"/>
  <c r="BH388"/>
  <c r="BG388"/>
  <c r="BF388"/>
  <c r="T388"/>
  <c r="R388"/>
  <c r="P388"/>
  <c r="BI384"/>
  <c r="BH384"/>
  <c r="BG384"/>
  <c r="BF384"/>
  <c r="T384"/>
  <c r="R384"/>
  <c r="P384"/>
  <c r="BI376"/>
  <c r="BH376"/>
  <c r="BG376"/>
  <c r="BF376"/>
  <c r="T376"/>
  <c r="R376"/>
  <c r="P376"/>
  <c r="BI372"/>
  <c r="BH372"/>
  <c r="BG372"/>
  <c r="BF372"/>
  <c r="T372"/>
  <c r="R372"/>
  <c r="P372"/>
  <c r="BI368"/>
  <c r="BH368"/>
  <c r="BG368"/>
  <c r="BF368"/>
  <c r="T368"/>
  <c r="R368"/>
  <c r="P368"/>
  <c r="BI364"/>
  <c r="BH364"/>
  <c r="BG364"/>
  <c r="BF364"/>
  <c r="T364"/>
  <c r="R364"/>
  <c r="P364"/>
  <c r="BI359"/>
  <c r="BH359"/>
  <c r="BG359"/>
  <c r="BF359"/>
  <c r="T359"/>
  <c r="R359"/>
  <c r="P359"/>
  <c r="BI354"/>
  <c r="BH354"/>
  <c r="BG354"/>
  <c r="BF354"/>
  <c r="T354"/>
  <c r="R354"/>
  <c r="P354"/>
  <c r="BI351"/>
  <c r="BH351"/>
  <c r="BG351"/>
  <c r="BF351"/>
  <c r="T351"/>
  <c r="R351"/>
  <c r="P351"/>
  <c r="BI346"/>
  <c r="BH346"/>
  <c r="BG346"/>
  <c r="BF346"/>
  <c r="T346"/>
  <c r="R346"/>
  <c r="P346"/>
  <c r="BI340"/>
  <c r="BH340"/>
  <c r="BG340"/>
  <c r="BF340"/>
  <c r="T340"/>
  <c r="R340"/>
  <c r="P340"/>
  <c r="BI337"/>
  <c r="BH337"/>
  <c r="BG337"/>
  <c r="BF337"/>
  <c r="T337"/>
  <c r="R337"/>
  <c r="P337"/>
  <c r="BI333"/>
  <c r="BH333"/>
  <c r="BG333"/>
  <c r="BF333"/>
  <c r="T333"/>
  <c r="R333"/>
  <c r="P333"/>
  <c r="BI322"/>
  <c r="BH322"/>
  <c r="BG322"/>
  <c r="BF322"/>
  <c r="T322"/>
  <c r="R322"/>
  <c r="P322"/>
  <c r="BI305"/>
  <c r="BH305"/>
  <c r="BG305"/>
  <c r="BF305"/>
  <c r="T305"/>
  <c r="R305"/>
  <c r="P305"/>
  <c r="BI302"/>
  <c r="BH302"/>
  <c r="BG302"/>
  <c r="BF302"/>
  <c r="T302"/>
  <c r="R302"/>
  <c r="P302"/>
  <c r="BI299"/>
  <c r="BH299"/>
  <c r="BG299"/>
  <c r="BF299"/>
  <c r="T299"/>
  <c r="R299"/>
  <c r="P299"/>
  <c r="BI289"/>
  <c r="BH289"/>
  <c r="BG289"/>
  <c r="BF289"/>
  <c r="T289"/>
  <c r="R289"/>
  <c r="P289"/>
  <c r="BI286"/>
  <c r="BH286"/>
  <c r="BG286"/>
  <c r="BF286"/>
  <c r="T286"/>
  <c r="R286"/>
  <c r="P286"/>
  <c r="BI283"/>
  <c r="BH283"/>
  <c r="BG283"/>
  <c r="BF283"/>
  <c r="T283"/>
  <c r="R283"/>
  <c r="P283"/>
  <c r="BI280"/>
  <c r="BH280"/>
  <c r="BG280"/>
  <c r="BF280"/>
  <c r="T280"/>
  <c r="R280"/>
  <c r="P280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56"/>
  <c r="BH256"/>
  <c r="BG256"/>
  <c r="BF256"/>
  <c r="T256"/>
  <c r="R256"/>
  <c r="P256"/>
  <c r="BI244"/>
  <c r="BH244"/>
  <c r="BG244"/>
  <c r="BF244"/>
  <c r="T244"/>
  <c r="T243"/>
  <c r="R244"/>
  <c r="R243"/>
  <c r="P244"/>
  <c r="P243"/>
  <c r="BI240"/>
  <c r="BH240"/>
  <c r="BG240"/>
  <c r="BF240"/>
  <c r="T240"/>
  <c r="R240"/>
  <c r="P240"/>
  <c r="BI234"/>
  <c r="BH234"/>
  <c r="BG234"/>
  <c r="BF234"/>
  <c r="T234"/>
  <c r="R234"/>
  <c r="P234"/>
  <c r="BI219"/>
  <c r="BH219"/>
  <c r="BG219"/>
  <c r="BF219"/>
  <c r="T219"/>
  <c r="R219"/>
  <c r="P219"/>
  <c r="BI207"/>
  <c r="BH207"/>
  <c r="BG207"/>
  <c r="BF207"/>
  <c r="T207"/>
  <c r="R207"/>
  <c r="P207"/>
  <c r="BI200"/>
  <c r="BH200"/>
  <c r="BG200"/>
  <c r="BF200"/>
  <c r="T200"/>
  <c r="R200"/>
  <c r="P200"/>
  <c r="BI192"/>
  <c r="BH192"/>
  <c r="BG192"/>
  <c r="BF192"/>
  <c r="T192"/>
  <c r="R192"/>
  <c r="P192"/>
  <c r="BI188"/>
  <c r="BH188"/>
  <c r="BG188"/>
  <c r="BF188"/>
  <c r="T188"/>
  <c r="R188"/>
  <c r="P188"/>
  <c r="BI183"/>
  <c r="BH183"/>
  <c r="BG183"/>
  <c r="BF183"/>
  <c r="T183"/>
  <c r="R183"/>
  <c r="P183"/>
  <c r="BI176"/>
  <c r="BH176"/>
  <c r="BG176"/>
  <c r="BF176"/>
  <c r="T176"/>
  <c r="R176"/>
  <c r="P176"/>
  <c r="BI169"/>
  <c r="BH169"/>
  <c r="BG169"/>
  <c r="BF169"/>
  <c r="T169"/>
  <c r="R169"/>
  <c r="P169"/>
  <c r="BI161"/>
  <c r="BH161"/>
  <c r="BG161"/>
  <c r="BF161"/>
  <c r="T161"/>
  <c r="R161"/>
  <c r="P161"/>
  <c r="BI158"/>
  <c r="BH158"/>
  <c r="BG158"/>
  <c r="BF158"/>
  <c r="T158"/>
  <c r="R158"/>
  <c r="P158"/>
  <c r="BI152"/>
  <c r="BH152"/>
  <c r="BG152"/>
  <c r="BF152"/>
  <c r="T152"/>
  <c r="R152"/>
  <c r="P152"/>
  <c r="BI149"/>
  <c r="BH149"/>
  <c r="BG149"/>
  <c r="BF149"/>
  <c r="T149"/>
  <c r="R149"/>
  <c r="P149"/>
  <c r="BI144"/>
  <c r="BH144"/>
  <c r="BG144"/>
  <c r="BF144"/>
  <c r="T144"/>
  <c r="R144"/>
  <c r="P144"/>
  <c r="BI133"/>
  <c r="BH133"/>
  <c r="BG133"/>
  <c r="BF133"/>
  <c r="T133"/>
  <c r="R133"/>
  <c r="P133"/>
  <c r="BI130"/>
  <c r="BH130"/>
  <c r="BG130"/>
  <c r="BF130"/>
  <c r="T130"/>
  <c r="R130"/>
  <c r="P130"/>
  <c r="BI124"/>
  <c r="BH124"/>
  <c r="BG124"/>
  <c r="BF124"/>
  <c r="T124"/>
  <c r="R124"/>
  <c r="P124"/>
  <c r="BI118"/>
  <c r="BH118"/>
  <c r="BG118"/>
  <c r="BF118"/>
  <c r="T118"/>
  <c r="R118"/>
  <c r="P118"/>
  <c r="BI114"/>
  <c r="BH114"/>
  <c r="BG114"/>
  <c r="BF114"/>
  <c r="T114"/>
  <c r="R114"/>
  <c r="P114"/>
  <c r="BI111"/>
  <c r="BH111"/>
  <c r="BG111"/>
  <c r="BF111"/>
  <c r="T111"/>
  <c r="R111"/>
  <c r="P111"/>
  <c r="BI106"/>
  <c r="BH106"/>
  <c r="BG106"/>
  <c r="BF106"/>
  <c r="T106"/>
  <c r="R106"/>
  <c r="P106"/>
  <c r="BI101"/>
  <c r="BH101"/>
  <c r="BG101"/>
  <c r="BF101"/>
  <c r="T101"/>
  <c r="T100"/>
  <c r="R101"/>
  <c r="R100"/>
  <c r="P101"/>
  <c r="P100"/>
  <c r="J94"/>
  <c r="F94"/>
  <c r="F92"/>
  <c r="E90"/>
  <c r="J54"/>
  <c r="F54"/>
  <c r="F52"/>
  <c r="E50"/>
  <c r="J24"/>
  <c r="E24"/>
  <c r="J55"/>
  <c r="J23"/>
  <c r="J18"/>
  <c r="E18"/>
  <c r="F95"/>
  <c r="J17"/>
  <c r="J12"/>
  <c r="J52"/>
  <c r="E7"/>
  <c r="E88"/>
  <c i="1" r="L50"/>
  <c r="AM50"/>
  <c r="AM49"/>
  <c r="L49"/>
  <c r="AM47"/>
  <c r="L47"/>
  <c r="L45"/>
  <c r="L44"/>
  <c i="2" r="BK785"/>
  <c r="J704"/>
  <c r="J535"/>
  <c r="J234"/>
  <c r="J889"/>
  <c r="J840"/>
  <c r="BK700"/>
  <c r="BK554"/>
  <c r="J359"/>
  <c r="BK130"/>
  <c r="J895"/>
  <c r="J776"/>
  <c r="J729"/>
  <c r="J545"/>
  <c r="J423"/>
  <c r="J276"/>
  <c r="BK106"/>
  <c r="J501"/>
  <c r="BK240"/>
  <c i="3" r="BK179"/>
  <c r="J169"/>
  <c r="J139"/>
  <c r="J135"/>
  <c i="4" r="J121"/>
  <c i="2" r="BK835"/>
  <c r="BK665"/>
  <c r="J515"/>
  <c r="J273"/>
  <c r="BK883"/>
  <c r="BK725"/>
  <c r="BK592"/>
  <c r="J388"/>
  <c r="J283"/>
  <c r="J920"/>
  <c r="J892"/>
  <c r="J761"/>
  <c r="BK682"/>
  <c r="J497"/>
  <c r="J333"/>
  <c r="J144"/>
  <c r="J801"/>
  <c r="J669"/>
  <c r="J531"/>
  <c r="BK485"/>
  <c r="J256"/>
  <c r="J106"/>
  <c i="3" r="BK114"/>
  <c r="BK169"/>
  <c r="BK123"/>
  <c i="4" r="J85"/>
  <c r="BK121"/>
  <c i="2" r="J821"/>
  <c r="BK669"/>
  <c r="J564"/>
  <c r="BK286"/>
  <c r="BK892"/>
  <c r="J818"/>
  <c r="BK677"/>
  <c r="BK560"/>
  <c r="J346"/>
  <c r="J124"/>
  <c r="BK889"/>
  <c r="BK821"/>
  <c r="BK712"/>
  <c r="J558"/>
  <c r="J479"/>
  <c r="BK340"/>
  <c r="BK124"/>
  <c r="BK788"/>
  <c r="J640"/>
  <c r="J354"/>
  <c r="J176"/>
  <c i="3" r="J165"/>
  <c r="J154"/>
  <c r="J145"/>
  <c i="4" r="J88"/>
  <c r="J128"/>
  <c i="2" r="J770"/>
  <c r="BK517"/>
  <c r="J302"/>
  <c r="BK886"/>
  <c r="J816"/>
  <c r="J682"/>
  <c r="BK528"/>
  <c r="J364"/>
  <c r="J904"/>
  <c r="BK818"/>
  <c r="J743"/>
  <c r="J554"/>
  <c r="J470"/>
  <c r="J240"/>
  <c r="J101"/>
  <c r="J749"/>
  <c r="BK692"/>
  <c r="J592"/>
  <c r="BK473"/>
  <c r="J188"/>
  <c i="3" r="J176"/>
  <c r="J179"/>
  <c r="BK145"/>
  <c r="BK104"/>
  <c i="4" r="BK132"/>
  <c r="BK88"/>
  <c i="2" r="BK743"/>
  <c r="BK611"/>
  <c r="BK482"/>
  <c r="J351"/>
  <c r="BK877"/>
  <c r="BK801"/>
  <c r="J665"/>
  <c r="J520"/>
  <c r="BK305"/>
  <c r="BK917"/>
  <c r="J830"/>
  <c r="J758"/>
  <c r="BK604"/>
  <c r="BK494"/>
  <c r="BK346"/>
  <c r="J158"/>
  <c r="J528"/>
  <c r="BK322"/>
  <c r="BK152"/>
  <c i="3" r="J123"/>
  <c r="BK107"/>
  <c r="BK150"/>
  <c i="4" r="J102"/>
  <c r="BK108"/>
  <c i="2" r="BK767"/>
  <c r="J572"/>
  <c r="BK368"/>
  <c r="BK895"/>
  <c r="BK830"/>
  <c r="BK687"/>
  <c r="BK558"/>
  <c r="J368"/>
  <c r="BK161"/>
  <c r="BK907"/>
  <c r="J788"/>
  <c r="BK704"/>
  <c r="BK572"/>
  <c r="BK351"/>
  <c r="J169"/>
  <c r="J835"/>
  <c r="J712"/>
  <c r="J604"/>
  <c r="BK359"/>
  <c r="J219"/>
  <c i="3" r="J152"/>
  <c r="BK157"/>
  <c r="BK135"/>
  <c i="4" r="J132"/>
  <c r="BK126"/>
  <c r="BK85"/>
  <c i="2" r="BK761"/>
  <c r="BK582"/>
  <c r="J476"/>
  <c r="J207"/>
  <c r="BK863"/>
  <c r="BK716"/>
  <c r="J524"/>
  <c r="BK470"/>
  <c r="J270"/>
  <c r="BK898"/>
  <c r="BK752"/>
  <c r="BK506"/>
  <c r="J244"/>
  <c r="J886"/>
  <c r="J732"/>
  <c r="J392"/>
  <c r="BK244"/>
  <c i="1" r="AS54"/>
  <c i="4" r="J108"/>
  <c r="BK116"/>
  <c i="2" r="BK816"/>
  <c r="BK636"/>
  <c r="J494"/>
  <c r="BK280"/>
  <c r="BK101"/>
  <c r="J860"/>
  <c r="J720"/>
  <c r="BK564"/>
  <c r="BK384"/>
  <c r="BK256"/>
  <c r="J118"/>
  <c r="J898"/>
  <c r="J779"/>
  <c r="J649"/>
  <c r="J508"/>
  <c r="J337"/>
  <c r="J152"/>
  <c r="BK880"/>
  <c r="J716"/>
  <c r="BK600"/>
  <c r="J506"/>
  <c r="BK234"/>
  <c i="3" r="BK132"/>
  <c r="J114"/>
  <c r="J132"/>
  <c r="BK139"/>
  <c i="4" r="J99"/>
  <c r="J123"/>
  <c i="2" r="J847"/>
  <c r="BK661"/>
  <c r="BK501"/>
  <c r="BK289"/>
  <c r="BK111"/>
  <c r="BK874"/>
  <c r="BK729"/>
  <c r="BK585"/>
  <c r="J376"/>
  <c r="J200"/>
  <c r="BK901"/>
  <c r="J804"/>
  <c r="J692"/>
  <c r="BK535"/>
  <c r="BK392"/>
  <c r="BK188"/>
  <c r="BK512"/>
  <c r="J384"/>
  <c r="BK192"/>
  <c i="3" r="J157"/>
  <c r="BK142"/>
  <c r="J129"/>
  <c i="4" r="J126"/>
  <c r="BK134"/>
  <c i="2" r="BK779"/>
  <c r="BK628"/>
  <c r="BK479"/>
  <c r="BK158"/>
  <c r="J866"/>
  <c r="BK758"/>
  <c r="J628"/>
  <c r="J491"/>
  <c r="J322"/>
  <c r="J914"/>
  <c r="J857"/>
  <c r="BK749"/>
  <c r="J596"/>
  <c r="J473"/>
  <c r="J280"/>
  <c r="BK904"/>
  <c r="J782"/>
  <c r="J568"/>
  <c r="BK508"/>
  <c r="BK283"/>
  <c r="BK118"/>
  <c i="3" r="J126"/>
  <c r="BK129"/>
  <c r="J99"/>
  <c i="4" r="BK105"/>
  <c r="BK102"/>
  <c i="2" r="J907"/>
  <c r="BK720"/>
  <c r="BK497"/>
  <c r="BK407"/>
  <c r="J114"/>
  <c r="J868"/>
  <c r="BK755"/>
  <c r="J653"/>
  <c r="J372"/>
  <c r="J192"/>
  <c r="J911"/>
  <c r="BK782"/>
  <c r="BK657"/>
  <c r="BK538"/>
  <c r="BK372"/>
  <c r="BK840"/>
  <c r="J752"/>
  <c r="J611"/>
  <c r="BK273"/>
  <c r="BK149"/>
  <c i="3" r="J150"/>
  <c r="BK126"/>
  <c r="J110"/>
  <c i="4" r="BK130"/>
  <c r="J105"/>
  <c i="2" r="BK740"/>
  <c r="J578"/>
  <c r="BK354"/>
  <c r="BK133"/>
  <c r="BK868"/>
  <c r="BK732"/>
  <c r="BK615"/>
  <c r="J485"/>
  <c r="J299"/>
  <c r="BK914"/>
  <c r="BK847"/>
  <c r="J755"/>
  <c r="J582"/>
  <c r="J407"/>
  <c r="J286"/>
  <c r="J785"/>
  <c r="BK653"/>
  <c r="BK524"/>
  <c r="BK337"/>
  <c r="J111"/>
  <c i="3" r="BK110"/>
  <c r="BK165"/>
  <c r="BK117"/>
  <c i="4" r="BK93"/>
  <c r="BK99"/>
  <c i="2" r="BK857"/>
  <c r="BK568"/>
  <c r="BK376"/>
  <c r="BK144"/>
  <c r="BK866"/>
  <c r="J767"/>
  <c r="BK640"/>
  <c r="J482"/>
  <c r="BK276"/>
  <c r="BK911"/>
  <c r="BK860"/>
  <c r="J746"/>
  <c r="BK578"/>
  <c r="BK476"/>
  <c r="J305"/>
  <c r="BK541"/>
  <c r="J467"/>
  <c r="BK270"/>
  <c r="BK114"/>
  <c i="3" r="J107"/>
  <c r="J161"/>
  <c r="BK94"/>
  <c i="4" r="BK128"/>
  <c i="2" r="BK854"/>
  <c r="J725"/>
  <c r="BK545"/>
  <c r="BK299"/>
  <c r="J130"/>
  <c r="J874"/>
  <c r="BK773"/>
  <c r="J661"/>
  <c r="J517"/>
  <c r="BK207"/>
  <c r="J901"/>
  <c r="BK828"/>
  <c r="J541"/>
  <c r="J395"/>
  <c r="BK219"/>
  <c r="J883"/>
  <c r="J740"/>
  <c r="J636"/>
  <c r="BK520"/>
  <c r="BK395"/>
  <c r="BK169"/>
  <c i="3" r="J173"/>
  <c r="J94"/>
  <c r="BK152"/>
  <c r="BK161"/>
  <c i="4" r="J116"/>
  <c r="J93"/>
  <c i="2" r="BK776"/>
  <c r="BK649"/>
  <c r="BK531"/>
  <c r="BK333"/>
  <c r="J149"/>
  <c r="J880"/>
  <c r="BK770"/>
  <c r="J600"/>
  <c r="J512"/>
  <c r="BK302"/>
  <c r="J917"/>
  <c r="J854"/>
  <c r="J773"/>
  <c r="J585"/>
  <c r="BK467"/>
  <c r="J289"/>
  <c r="J161"/>
  <c r="J828"/>
  <c r="J687"/>
  <c r="BK596"/>
  <c r="BK200"/>
  <c i="3" r="BK99"/>
  <c r="J104"/>
  <c r="J142"/>
  <c r="BK176"/>
  <c i="4" r="J134"/>
  <c i="2" r="BK920"/>
  <c r="J677"/>
  <c r="J560"/>
  <c r="BK423"/>
  <c r="J183"/>
  <c r="J877"/>
  <c r="BK764"/>
  <c r="J657"/>
  <c r="BK515"/>
  <c r="J340"/>
  <c r="BK183"/>
  <c r="J863"/>
  <c r="J764"/>
  <c r="J700"/>
  <c r="BK491"/>
  <c r="BK364"/>
  <c r="BK176"/>
  <c r="BK804"/>
  <c r="BK746"/>
  <c r="J615"/>
  <c r="J538"/>
  <c r="BK388"/>
  <c r="J133"/>
  <c i="3" r="J117"/>
  <c r="BK154"/>
  <c r="BK173"/>
  <c i="4" r="J130"/>
  <c r="BK123"/>
  <c i="2" l="1" r="T105"/>
  <c r="P113"/>
  <c r="R157"/>
  <c r="R255"/>
  <c r="P321"/>
  <c r="R350"/>
  <c r="P505"/>
  <c r="P527"/>
  <c r="P540"/>
  <c r="BK731"/>
  <c r="J731"/>
  <c r="J74"/>
  <c r="T775"/>
  <c r="T784"/>
  <c r="BK820"/>
  <c r="J820"/>
  <c r="J77"/>
  <c r="T910"/>
  <c i="3" r="P103"/>
  <c r="BK116"/>
  <c r="J116"/>
  <c r="J65"/>
  <c r="BK138"/>
  <c r="J138"/>
  <c r="J66"/>
  <c i="2" r="P105"/>
  <c r="R113"/>
  <c r="P157"/>
  <c r="T255"/>
  <c r="T321"/>
  <c r="T350"/>
  <c r="R505"/>
  <c r="T527"/>
  <c r="BK540"/>
  <c r="J540"/>
  <c r="J73"/>
  <c r="R731"/>
  <c r="R775"/>
  <c r="R784"/>
  <c r="T820"/>
  <c r="R910"/>
  <c i="3" r="BK103"/>
  <c r="J103"/>
  <c r="J63"/>
  <c r="P116"/>
  <c r="P138"/>
  <c r="T138"/>
  <c r="P149"/>
  <c r="T149"/>
  <c r="P164"/>
  <c r="T164"/>
  <c r="BK172"/>
  <c r="J172"/>
  <c r="J71"/>
  <c r="T172"/>
  <c i="4" r="BK84"/>
  <c r="J84"/>
  <c r="J61"/>
  <c r="T84"/>
  <c i="2" r="R105"/>
  <c r="T113"/>
  <c r="BK157"/>
  <c r="J157"/>
  <c r="J64"/>
  <c r="P255"/>
  <c r="R321"/>
  <c r="P350"/>
  <c r="T505"/>
  <c r="R527"/>
  <c r="T540"/>
  <c r="P731"/>
  <c r="BK775"/>
  <c r="J775"/>
  <c r="J75"/>
  <c r="P784"/>
  <c r="P820"/>
  <c r="P910"/>
  <c i="3" r="T103"/>
  <c r="T116"/>
  <c i="4" r="R84"/>
  <c r="P107"/>
  <c r="R107"/>
  <c i="2" r="BK105"/>
  <c r="J105"/>
  <c r="J62"/>
  <c r="BK113"/>
  <c r="J113"/>
  <c r="J63"/>
  <c r="T157"/>
  <c r="BK255"/>
  <c r="J255"/>
  <c r="J66"/>
  <c r="BK321"/>
  <c r="J321"/>
  <c r="J67"/>
  <c r="BK350"/>
  <c r="J350"/>
  <c r="J68"/>
  <c r="BK505"/>
  <c r="J505"/>
  <c r="J69"/>
  <c r="BK527"/>
  <c r="J527"/>
  <c r="J72"/>
  <c r="R540"/>
  <c r="T731"/>
  <c r="P775"/>
  <c r="BK784"/>
  <c r="J784"/>
  <c r="J76"/>
  <c r="R820"/>
  <c r="BK910"/>
  <c r="J910"/>
  <c r="J78"/>
  <c i="3" r="R103"/>
  <c r="R116"/>
  <c r="R138"/>
  <c r="BK149"/>
  <c r="J149"/>
  <c r="J67"/>
  <c r="R149"/>
  <c r="BK164"/>
  <c r="J164"/>
  <c r="J70"/>
  <c r="R164"/>
  <c r="P172"/>
  <c r="R172"/>
  <c i="4" r="P84"/>
  <c r="P83"/>
  <c r="P82"/>
  <c i="1" r="AU57"/>
  <c i="4" r="BK107"/>
  <c r="J107"/>
  <c r="J62"/>
  <c r="T107"/>
  <c i="3" r="BK93"/>
  <c r="J93"/>
  <c r="J61"/>
  <c r="BK98"/>
  <c r="J98"/>
  <c r="J62"/>
  <c r="BK113"/>
  <c r="J113"/>
  <c r="J64"/>
  <c i="2" r="BK243"/>
  <c r="J243"/>
  <c r="J65"/>
  <c r="BK100"/>
  <c r="J100"/>
  <c r="J61"/>
  <c r="BK523"/>
  <c r="J523"/>
  <c r="J70"/>
  <c i="3" r="BK160"/>
  <c r="J160"/>
  <c r="J68"/>
  <c i="4" r="F55"/>
  <c r="E72"/>
  <c r="BE88"/>
  <c r="BE93"/>
  <c r="BE99"/>
  <c r="BE102"/>
  <c r="BE130"/>
  <c r="BE132"/>
  <c r="J52"/>
  <c r="J55"/>
  <c r="BE105"/>
  <c r="BE116"/>
  <c r="BE121"/>
  <c r="BE126"/>
  <c r="BE128"/>
  <c r="BE85"/>
  <c r="BE108"/>
  <c r="BE123"/>
  <c r="BE134"/>
  <c i="3" r="J55"/>
  <c r="BE94"/>
  <c r="BE99"/>
  <c r="BE107"/>
  <c r="BE110"/>
  <c r="BE114"/>
  <c r="BE126"/>
  <c r="BE129"/>
  <c r="BE165"/>
  <c r="J52"/>
  <c r="F88"/>
  <c r="BE104"/>
  <c r="BE123"/>
  <c r="BE154"/>
  <c r="BE176"/>
  <c r="E81"/>
  <c r="BE117"/>
  <c r="BE132"/>
  <c r="BE157"/>
  <c r="BE169"/>
  <c r="BE173"/>
  <c r="BE179"/>
  <c r="BE135"/>
  <c r="BE139"/>
  <c r="BE142"/>
  <c r="BE145"/>
  <c r="BE150"/>
  <c r="BE152"/>
  <c r="BE161"/>
  <c i="2" r="F55"/>
  <c r="J92"/>
  <c r="BE124"/>
  <c r="BE133"/>
  <c r="BE158"/>
  <c r="BE176"/>
  <c r="BE183"/>
  <c r="BE276"/>
  <c r="BE289"/>
  <c r="BE322"/>
  <c r="BE346"/>
  <c r="BE364"/>
  <c r="BE368"/>
  <c r="BE372"/>
  <c r="BE384"/>
  <c r="BE407"/>
  <c r="BE479"/>
  <c r="BE491"/>
  <c r="BE494"/>
  <c r="BE506"/>
  <c r="BE515"/>
  <c r="BE528"/>
  <c r="BE545"/>
  <c r="BE554"/>
  <c r="BE558"/>
  <c r="BE572"/>
  <c r="BE582"/>
  <c r="BE600"/>
  <c r="BE640"/>
  <c r="BE700"/>
  <c r="BE720"/>
  <c r="BE725"/>
  <c r="BE755"/>
  <c r="BE758"/>
  <c r="BE761"/>
  <c r="BE767"/>
  <c r="BE770"/>
  <c r="BE773"/>
  <c r="BE776"/>
  <c r="BE779"/>
  <c r="BE816"/>
  <c r="BE818"/>
  <c r="BE880"/>
  <c r="BE883"/>
  <c r="BE886"/>
  <c r="BE920"/>
  <c r="E48"/>
  <c r="BE111"/>
  <c r="BE130"/>
  <c r="BE200"/>
  <c r="BE234"/>
  <c r="BE270"/>
  <c r="BE299"/>
  <c r="BE354"/>
  <c r="BE376"/>
  <c r="BE470"/>
  <c r="BE482"/>
  <c r="BE501"/>
  <c r="BE512"/>
  <c r="BE517"/>
  <c r="BE524"/>
  <c r="BE564"/>
  <c r="BE592"/>
  <c r="BE615"/>
  <c r="BE628"/>
  <c r="BE653"/>
  <c r="BE661"/>
  <c r="BE665"/>
  <c r="BE669"/>
  <c r="BE682"/>
  <c r="BE716"/>
  <c r="BE732"/>
  <c r="BE788"/>
  <c r="BE821"/>
  <c r="BE830"/>
  <c r="BE835"/>
  <c r="BE840"/>
  <c r="BE854"/>
  <c r="BE863"/>
  <c r="BE895"/>
  <c r="BE898"/>
  <c r="BE901"/>
  <c r="BE907"/>
  <c r="BE911"/>
  <c r="BE914"/>
  <c r="BE917"/>
  <c r="J95"/>
  <c r="BE101"/>
  <c r="BE106"/>
  <c r="BE144"/>
  <c r="BE152"/>
  <c r="BE169"/>
  <c r="BE219"/>
  <c r="BE273"/>
  <c r="BE280"/>
  <c r="BE283"/>
  <c r="BE286"/>
  <c r="BE333"/>
  <c r="BE351"/>
  <c r="BE395"/>
  <c r="BE423"/>
  <c r="BE473"/>
  <c r="BE476"/>
  <c r="BE497"/>
  <c r="BE531"/>
  <c r="BE538"/>
  <c r="BE541"/>
  <c r="BE568"/>
  <c r="BE578"/>
  <c r="BE604"/>
  <c r="BE649"/>
  <c r="BE704"/>
  <c r="BE740"/>
  <c r="BE749"/>
  <c r="BE782"/>
  <c r="BE785"/>
  <c r="BE804"/>
  <c r="BE847"/>
  <c r="BE857"/>
  <c r="BE860"/>
  <c r="BE866"/>
  <c r="BE868"/>
  <c r="BE874"/>
  <c r="BE877"/>
  <c r="BE889"/>
  <c r="BE892"/>
  <c r="BE904"/>
  <c r="BE114"/>
  <c r="BE118"/>
  <c r="BE149"/>
  <c r="BE161"/>
  <c r="BE188"/>
  <c r="BE192"/>
  <c r="BE207"/>
  <c r="BE240"/>
  <c r="BE244"/>
  <c r="BE256"/>
  <c r="BE302"/>
  <c r="BE305"/>
  <c r="BE337"/>
  <c r="BE340"/>
  <c r="BE359"/>
  <c r="BE388"/>
  <c r="BE392"/>
  <c r="BE467"/>
  <c r="BE485"/>
  <c r="BE508"/>
  <c r="BE520"/>
  <c r="BE535"/>
  <c r="BE560"/>
  <c r="BE585"/>
  <c r="BE596"/>
  <c r="BE611"/>
  <c r="BE636"/>
  <c r="BE657"/>
  <c r="BE677"/>
  <c r="BE687"/>
  <c r="BE692"/>
  <c r="BE712"/>
  <c r="BE729"/>
  <c r="BE743"/>
  <c r="BE746"/>
  <c r="BE752"/>
  <c r="BE764"/>
  <c r="BE801"/>
  <c r="BE828"/>
  <c r="F34"/>
  <c i="1" r="BA55"/>
  <c i="4" r="F34"/>
  <c i="1" r="BA57"/>
  <c i="2" r="J34"/>
  <c i="1" r="AW55"/>
  <c i="4" r="J34"/>
  <c i="1" r="AW57"/>
  <c i="2" r="F37"/>
  <c i="1" r="BD55"/>
  <c i="4" r="F36"/>
  <c i="1" r="BC57"/>
  <c i="4" r="F35"/>
  <c i="1" r="BB57"/>
  <c i="3" r="J34"/>
  <c i="1" r="AW56"/>
  <c i="2" r="F36"/>
  <c i="1" r="BC55"/>
  <c i="3" r="F36"/>
  <c i="1" r="BC56"/>
  <c i="3" r="F35"/>
  <c i="1" r="BB56"/>
  <c i="4" r="F37"/>
  <c i="1" r="BD57"/>
  <c i="2" r="F35"/>
  <c i="1" r="BB55"/>
  <c i="3" r="F34"/>
  <c i="1" r="BA56"/>
  <c i="3" r="F37"/>
  <c i="1" r="BD56"/>
  <c i="2" l="1" r="P99"/>
  <c i="3" r="T92"/>
  <c i="2" r="T99"/>
  <c i="3" r="R92"/>
  <c i="2" r="R99"/>
  <c i="3" r="P92"/>
  <c r="R163"/>
  <c r="R91"/>
  <c i="4" r="T83"/>
  <c r="T82"/>
  <c i="2" r="P526"/>
  <c r="P98"/>
  <c i="1" r="AU55"/>
  <c i="3" r="T163"/>
  <c r="T91"/>
  <c i="2" r="T526"/>
  <c r="T98"/>
  <c i="4" r="R83"/>
  <c r="R82"/>
  <c i="2" r="R526"/>
  <c r="R98"/>
  <c i="3" r="P163"/>
  <c r="P91"/>
  <c i="1" r="AU56"/>
  <c i="2" r="BK99"/>
  <c i="3" r="BK92"/>
  <c i="2" r="BK526"/>
  <c r="J526"/>
  <c r="J71"/>
  <c i="3" r="BK163"/>
  <c r="J163"/>
  <c r="J69"/>
  <c i="4" r="BK83"/>
  <c r="J83"/>
  <c r="J60"/>
  <c i="1" r="BB54"/>
  <c r="W31"/>
  <c i="2" r="J33"/>
  <c i="1" r="AV55"/>
  <c r="AT55"/>
  <c i="4" r="J33"/>
  <c i="1" r="AV57"/>
  <c r="AT57"/>
  <c r="BA54"/>
  <c r="W30"/>
  <c i="3" r="F33"/>
  <c i="1" r="AZ56"/>
  <c i="4" r="F33"/>
  <c i="1" r="AZ57"/>
  <c r="BC54"/>
  <c r="W32"/>
  <c r="BD54"/>
  <c r="W33"/>
  <c i="3" r="J33"/>
  <c i="1" r="AV56"/>
  <c r="AT56"/>
  <c i="2" r="F33"/>
  <c i="1" r="AZ55"/>
  <c i="2" l="1" r="BK98"/>
  <c r="J98"/>
  <c i="3" r="BK91"/>
  <c r="J91"/>
  <c r="J59"/>
  <c i="2" r="J99"/>
  <c r="J60"/>
  <c i="3" r="J92"/>
  <c r="J60"/>
  <c i="2" r="J59"/>
  <c i="4" r="BK82"/>
  <c r="J82"/>
  <c i="2" r="J30"/>
  <c i="1" r="AG55"/>
  <c r="AN55"/>
  <c i="4" r="J30"/>
  <c i="1" r="AG57"/>
  <c i="3" r="J30"/>
  <c i="1" r="AG56"/>
  <c r="AY54"/>
  <c r="AX54"/>
  <c r="AW54"/>
  <c r="AK30"/>
  <c r="AU54"/>
  <c r="AZ54"/>
  <c r="W29"/>
  <c i="2" l="1" r="J39"/>
  <c i="4" r="J39"/>
  <c i="3" r="J39"/>
  <c i="4" r="J59"/>
  <c i="1" r="AN57"/>
  <c r="AN56"/>
  <c r="AV54"/>
  <c r="AK29"/>
  <c r="AG54"/>
  <c r="AK26"/>
  <c l="1"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<sst xmlns="http://schemas.openxmlformats.org/spreadsheetml/2006/main">
  <si>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</si>
  <si>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</si>
  <si>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</si>
  <si>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</si>
  <si>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</si>
  <si>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{3906be89-2c72-4190-9612-5a78c209fb19}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</si>
  <si>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</si>
  <si>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</si>
  <si>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</si>
  <si>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</si>
  <si>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</si>
  <si>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</si>
  <si>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</si>
  <si>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</si>
  <si>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ALFA-3731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</si>
  <si>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</si>
  <si>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</si>
  <si>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fasády budovy Obchodní akademie Jihlava, Náměstí Svobody 1</t>
  </si>
  <si>
    <t>KSO:</t>
  </si>
  <si>
    <t>801 34 12</t>
  </si>
  <si>
    <t>CC-CZ:</t>
  </si>
  <si>
    <t>12631</t>
  </si>
  <si>
    <t>Místo:</t>
  </si>
  <si>
    <t>Jihlava</t>
  </si>
  <si>
    <t>Datum:</t>
  </si>
  <si>
    <t>17. 2. 2025</t>
  </si>
  <si>
    <t>Zadavatel:</t>
  </si>
  <si>
    <t>IČ:</t>
  </si>
  <si>
    <t/>
  </si>
  <si>
    <t xml:space="preserve">OA, VOŠZ a SZŠ, SOSŠ Jihlava </t>
  </si>
  <si>
    <t>DIČ:</t>
  </si>
  <si>
    <t>Účastník:</t>
  </si>
  <si>
    <t>Vyplň údaj</t>
  </si>
  <si>
    <t>Projektant:</t>
  </si>
  <si>
    <t>Atelier Alfa, spol. s r.o., Jihlava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</si>
  <si>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</si>
  <si>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</si>
  <si>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</si>
  <si>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</si>
  <si>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</si>
  <si>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</si>
  <si>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</si>
  <si>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</si>
  <si>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</si>
  <si>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</si>
  <si>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</si>
  <si>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</si>
  <si>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</si>
  <si>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</si>
  <si>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</si>
  <si>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</si>
  <si>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</si>
  <si>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</si>
  <si>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</si>
  <si>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</si>
  <si>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</si>
  <si>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</si>
  <si>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</si>
  <si>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</si>
  <si>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</si>
  <si>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</si>
  <si>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</si>
  <si>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</si>
  <si>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</si>
  <si>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</si>
  <si>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</si>
  <si>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</si>
  <si>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</si>
  <si>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</si>
  <si>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</si>
  <si>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</si>
  <si>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</si>
  <si>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</si>
  <si>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</si>
  <si>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</si>
  <si>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</si>
  <si>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</si>
  <si>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</si>
  <si>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</si>
  <si>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ALFA-37301</t>
  </si>
  <si>
    <t>SO 01 - stavební část - hlavní budova</t>
  </si>
  <si>
    <t>STA</t>
  </si>
  <si>
    <t>1</t>
  </si>
  <si>
    <t>{ea93ebea-2c2e-49c2-b176-0ef9301c227b}</t>
  </si>
  <si>
    <t>2</t>
  </si>
  <si>
    <t>ALFA-37302</t>
  </si>
  <si>
    <t>SO 01 - stavební část - dvorní zídka</t>
  </si>
  <si>
    <t>{22b9dd37-a25a-489f-8199-1ef7191fb48b}</t>
  </si>
  <si>
    <t>ALFA-37303</t>
  </si>
  <si>
    <t>vedlejší a ostatní náklady</t>
  </si>
  <si>
    <t>{32626943-0ba9-4f40-b309-368b1ca360bc}</t>
  </si>
  <si>
    <t>geo1</t>
  </si>
  <si>
    <t>37,288</t>
  </si>
  <si>
    <t>hr1</t>
  </si>
  <si>
    <t>90,332</t>
  </si>
  <si>
    <t>KRYCÍ LIST SOUPISU PRACÍ</t>
  </si>
  <si>
    <t>kle1</t>
  </si>
  <si>
    <t>67,5</t>
  </si>
  <si>
    <t>leš11</t>
  </si>
  <si>
    <t>2863,437</t>
  </si>
  <si>
    <t>leš12</t>
  </si>
  <si>
    <t>526,602</t>
  </si>
  <si>
    <t>leš3</t>
  </si>
  <si>
    <t>22,32</t>
  </si>
  <si>
    <t>Objekt:</t>
  </si>
  <si>
    <t>nát3</t>
  </si>
  <si>
    <t>1085,012</t>
  </si>
  <si>
    <t>ALFA-37301 - SO 01 - stavební část - hlavní budova</t>
  </si>
  <si>
    <t>nát5</t>
  </si>
  <si>
    <t>27</t>
  </si>
  <si>
    <t>obkl1</t>
  </si>
  <si>
    <t>113,532</t>
  </si>
  <si>
    <t>obkl2</t>
  </si>
  <si>
    <t>60,577</t>
  </si>
  <si>
    <t>okap1</t>
  </si>
  <si>
    <t>5,956</t>
  </si>
  <si>
    <t>om1</t>
  </si>
  <si>
    <t>2971,59</t>
  </si>
  <si>
    <t>om11</t>
  </si>
  <si>
    <t>-51,308</t>
  </si>
  <si>
    <t>om12</t>
  </si>
  <si>
    <t>-92,82</t>
  </si>
  <si>
    <t>om14</t>
  </si>
  <si>
    <t>-74,97</t>
  </si>
  <si>
    <t>om17</t>
  </si>
  <si>
    <t>-35,874</t>
  </si>
  <si>
    <t>om18</t>
  </si>
  <si>
    <t>-32,415</t>
  </si>
  <si>
    <t>om19</t>
  </si>
  <si>
    <t>-24,99</t>
  </si>
  <si>
    <t>om2</t>
  </si>
  <si>
    <t>137,638</t>
  </si>
  <si>
    <t>om20</t>
  </si>
  <si>
    <t>-3,825</t>
  </si>
  <si>
    <t>om21</t>
  </si>
  <si>
    <t>-79,314</t>
  </si>
  <si>
    <t>om22</t>
  </si>
  <si>
    <t>-11,376</t>
  </si>
  <si>
    <t>om23</t>
  </si>
  <si>
    <t>572,891</t>
  </si>
  <si>
    <t>om3</t>
  </si>
  <si>
    <t>2407,399</t>
  </si>
  <si>
    <t>om4</t>
  </si>
  <si>
    <t>452,26</t>
  </si>
  <si>
    <t xml:space="preserve">- VŠECHNY POUŽITÉ MATERIÁLY MUSÍ ODPOVÍDAT PŘEDEPSANÝM TECHNICKÝM  SPECIFIKACÍM DLE PD   - U veškerých dodávek výrobků bude do ceny zahrnuta jejich montáž vč. dodávky potřebného kotvení, doplňkového materiálu, staveništní a mimostaveništní dopravy v případě, že tyto činosti nejsou oceněny v samostatných položkách jednotlivých částí soupisu prací. -  U vybraných výrobků je nutné do ceny díla zahrnout zpracování dodavatelské, případně dílenské dokumentace, dále výrobu prototypů, provádění barevného a materiálového vzorkování apod. - Položky jsou sestaveny za pomocí Cenové soustavy ÚRS nebo pomocí položek vlastních. Pro všechny položky platí, že do ceny je nutno zahrnout náklady spojené s koordinací, s pokyny vyplývajícími z RDP, zejména TZ. - Uchazeč o veřejnou zakázku je povinen při oceňování soutěžního SOUPISU PRACÍ provést kontrolu funkce aritmetických vzorců jednotlivých položkových soupisů ve vazbě na jednotlivé oddíly, rekapitulace a krycí listy. - Kde není výslovně uvedeno, bude pracovní postup a technologie provádění stanovena oprávněnou osobou zhotovitele. - Provedení detailů konstrukcí musí odpovídat technologiím výrobců. - Provední konstrukcí musí odpovídat požadavkům autora návrhu nebo doporučení specialisty technologie. - Veškeré rozměry budou upřesněny po odkrytí a prozkoumání jednotlivých prvků.  - Výkaz výměr je nutno číst společně s výkresy, tech. zprávou a specifikacemi. </t>
  </si>
  <si>
    <t>pás1</t>
  </si>
  <si>
    <t>3126,304</t>
  </si>
  <si>
    <t>sh1</t>
  </si>
  <si>
    <t>345,432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</si>
  <si>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</si>
  <si>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</si>
  <si>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</si>
  <si>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</si>
  <si>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</si>
  <si>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</si>
  <si>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</si>
  <si>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</si>
  <si>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</si>
  <si>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8 - Vedení trubní dálková a přípojná</t>
  </si>
  <si>
    <t xml:space="preserve">    94 - Lešení a stavební výtahy</t>
  </si>
  <si>
    <t xml:space="preserve">    95 - Dokončovací konstrukce a práce pozemních staveb</t>
  </si>
  <si>
    <t xml:space="preserve">    96 - Bourání konstrukcí</t>
  </si>
  <si>
    <t xml:space="preserve">    997 - Doprava suti a vybouraných hmot</t>
  </si>
  <si>
    <t xml:space="preserve">    998 - Přesun hmot</t>
  </si>
  <si>
    <t>PSV - Práce a dodávky PSV</t>
  </si>
  <si>
    <t xml:space="preserve">    741 - Elektroinstalace - silnoproud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</si>
  <si>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</si>
  <si>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</si>
  <si>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</si>
  <si>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782 - Dokončovací práce - obklady z kamene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</si>
  <si>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</si>
  <si>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</si>
  <si>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</si>
  <si>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</si>
  <si>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</si>
  <si>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</si>
  <si>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</si>
  <si>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</si>
  <si>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</si>
  <si>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</si>
  <si>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</si>
  <si>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</si>
  <si>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</si>
  <si>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</si>
  <si>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</si>
  <si>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</si>
  <si>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</si>
  <si>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</si>
  <si>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</si>
  <si>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</si>
  <si>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181912112</t>
  </si>
  <si>
    <t>Úprava pláně vyrovnáním výškových rozdílů ručně v hornině třídy těžitelnosti I skupiny 3 se zhutněním</t>
  </si>
  <si>
    <t>m2</t>
  </si>
  <si>
    <t>CS ÚRS 2025 01</t>
  </si>
  <si>
    <t>4</t>
  </si>
  <si>
    <t>-2049204769</t>
  </si>
  <si>
    <t>Online PSC</t>
  </si>
  <si>
    <t>https://podminky.urs.cz/item/CS_URS_2025_01/181912112</t>
  </si>
  <si>
    <t>VV</t>
  </si>
  <si>
    <t>"v. č. D.1.1.3.14 - NS - pohled jižní, TZ"</t>
  </si>
  <si>
    <t>28,36*0,7</t>
  </si>
  <si>
    <t>Zakládání</t>
  </si>
  <si>
    <t>213141111</t>
  </si>
  <si>
    <t>Zřízení vrstvy z geotextilie filtrační, separační, odvodňovací, ochranné, výztužné nebo protierozní v rovině nebo ve sklonu do 1:5, šířky do 3 m</t>
  </si>
  <si>
    <t>-693015287</t>
  </si>
  <si>
    <t>https://podminky.urs.cz/item/CS_URS_2025_01/213141111</t>
  </si>
  <si>
    <t>28,36*(0,7+0,3*2)+0,7*0,3*2</t>
  </si>
  <si>
    <t>Součet</t>
  </si>
  <si>
    <t>3</t>
  </si>
  <si>
    <t>M</t>
  </si>
  <si>
    <t>69311081</t>
  </si>
  <si>
    <t>geotextilie netkaná separační, ochranná, filtrační, drenážní PES 300g/m2</t>
  </si>
  <si>
    <t>8</t>
  </si>
  <si>
    <t>1153094748</t>
  </si>
  <si>
    <t>geo1*1,2</t>
  </si>
  <si>
    <t>Svislé a kompletní konstrukce</t>
  </si>
  <si>
    <t>311231117</t>
  </si>
  <si>
    <t>Zdivo z cihel pálených nosné z cihel plných dl. 290 mm P 7 až 15, na maltu ze suché směsi 10 MPa</t>
  </si>
  <si>
    <t>m3</t>
  </si>
  <si>
    <t>858647762</t>
  </si>
  <si>
    <t>https://podminky.urs.cz/item/CS_URS_2025_01/311231117</t>
  </si>
  <si>
    <t>"v. č. D.1.1.3.12 - NS - pohled západní, TZ"</t>
  </si>
  <si>
    <t>2,5*1,5*0,6</t>
  </si>
  <si>
    <t>5</t>
  </si>
  <si>
    <t>319202R0114</t>
  </si>
  <si>
    <t>Dodatečná izolace zdiva injektáží nízkotlakou metodou akrylátovým gelem, tloušťka zdiva přes 450 do 600 mm D+M</t>
  </si>
  <si>
    <t>m</t>
  </si>
  <si>
    <t>226262798</t>
  </si>
  <si>
    <t>"v. č. D.1.1.3.13 - NS - pohled východní, TZ"</t>
  </si>
  <si>
    <t>"v. č. D.1.1.3.16 - NS - pohled nádvoří, TZ"</t>
  </si>
  <si>
    <t>3,02+2,45+1,91+1,99+5,745+5,855+3,4</t>
  </si>
  <si>
    <t>15,42*2</t>
  </si>
  <si>
    <t>6</t>
  </si>
  <si>
    <t>319202R0115</t>
  </si>
  <si>
    <t>Dodatečná izolace zdiva injektáží nízkotlakou metodou akrylátovým gelem, tloušťka zdiva přes 600 do 900 mm D+M</t>
  </si>
  <si>
    <t>-1570427197</t>
  </si>
  <si>
    <t>12,26</t>
  </si>
  <si>
    <t>11,59+0,9</t>
  </si>
  <si>
    <t>7</t>
  </si>
  <si>
    <t>319202R0116</t>
  </si>
  <si>
    <t>Dodatečná izolace zdiva injektáží nízkotlakou metodou akrylátovým gelem, tloušťka zdiva přes 900 do 1 200 mm D+M</t>
  </si>
  <si>
    <t>-978862304</t>
  </si>
  <si>
    <t>"v. č. D.1.1.3.15 - NS - pohled severní, TZ"</t>
  </si>
  <si>
    <t>43,76-9,25</t>
  </si>
  <si>
    <t>319202R0117</t>
  </si>
  <si>
    <t>Dodatečná izolace zdiva injektáží nízkotlakou metodou akrylátovým gelem, tloušťka zdiva přes 1 200 do 1 500 mm D+M</t>
  </si>
  <si>
    <t>1353549650</t>
  </si>
  <si>
    <t>48,45</t>
  </si>
  <si>
    <t>28,26</t>
  </si>
  <si>
    <t>9,25</t>
  </si>
  <si>
    <t>0,55</t>
  </si>
  <si>
    <t>9</t>
  </si>
  <si>
    <t>338171113</t>
  </si>
  <si>
    <t>Montáž sloupků a vzpěr plotových ocelových trubkových nebo profilovaných výšky do 2 m se zabetonováním do 0,08 m3 do připravených jamek</t>
  </si>
  <si>
    <t>kus</t>
  </si>
  <si>
    <t>-1995879369</t>
  </si>
  <si>
    <t>https://podminky.urs.cz/item/CS_URS_2025_01/338171113</t>
  </si>
  <si>
    <t>10</t>
  </si>
  <si>
    <t>342291R0121</t>
  </si>
  <si>
    <t>Ukotvení zdiva do původního zdiva znaku ocelovými kotvami, do konstrukce cihelné</t>
  </si>
  <si>
    <t>1131341098</t>
  </si>
  <si>
    <t>2,5</t>
  </si>
  <si>
    <t>11</t>
  </si>
  <si>
    <t>348101230</t>
  </si>
  <si>
    <t>Osazení vrat nebo vrátek k oplocení na sloupky ocelové, plochy jednotlivě přes 4 do 6 m2</t>
  </si>
  <si>
    <t>-1587915938</t>
  </si>
  <si>
    <t>https://podminky.urs.cz/item/CS_URS_2025_01/348101230</t>
  </si>
  <si>
    <t>Úpravy povrchů, podlahy a osazování výplní</t>
  </si>
  <si>
    <t>612315421</t>
  </si>
  <si>
    <t>Oprava vápenné omítky vnitřních ploch štukové dvouvrstvé, tl. jádrové omítky do 20 mm a tl. štuku do 3 mm stěn, v rozsahu opravované plochy do 10%</t>
  </si>
  <si>
    <t>70358171</t>
  </si>
  <si>
    <t>https://podminky.urs.cz/item/CS_URS_2025_01/612315421</t>
  </si>
  <si>
    <t>13</t>
  </si>
  <si>
    <t>619991005</t>
  </si>
  <si>
    <t>Zakrytí vnitřních ploch před znečištěním PE fólií včetně pozdějšího odkrytí stěn nebo svislých ploch</t>
  </si>
  <si>
    <t>-1119380872</t>
  </si>
  <si>
    <t>https://podminky.urs.cz/item/CS_URS_2025_01/619991005</t>
  </si>
  <si>
    <t>"v. č. D.1.1.3.21- NS - výpis nových dveří , TZ"</t>
  </si>
  <si>
    <t>2,32*3,95+1,96*2,76+0,96*2,18</t>
  </si>
  <si>
    <t>"v. č. D.1.1.3.20- NS - výpis nových oken, TZ"</t>
  </si>
  <si>
    <t>1,5*0,85*3+1,2*2*6+1*0,27+1,5*0,4*2</t>
  </si>
  <si>
    <t>0,6*0,4*2+1,5*2,39*10</t>
  </si>
  <si>
    <t>14</t>
  </si>
  <si>
    <t>622131100</t>
  </si>
  <si>
    <t>Podkladní a spojovací vrstva vnějších omítaných ploch vápenný postřik nanášený ručně celoplošně stěn</t>
  </si>
  <si>
    <t>-658421800</t>
  </si>
  <si>
    <t>https://podminky.urs.cz/item/CS_URS_2025_01/622131100</t>
  </si>
  <si>
    <t>2,5*1,5*2+0,6*1*2</t>
  </si>
  <si>
    <t>15</t>
  </si>
  <si>
    <t>622131101</t>
  </si>
  <si>
    <t>Podkladní a spojovací vrstva vnějších omítaných ploch cementový postřik nanášený ručně celoplošně stěn</t>
  </si>
  <si>
    <t>714770672</t>
  </si>
  <si>
    <t>https://podminky.urs.cz/item/CS_URS_2025_01/622131101</t>
  </si>
  <si>
    <t>1,5*0,5</t>
  </si>
  <si>
    <t>1*0,5</t>
  </si>
  <si>
    <t>16</t>
  </si>
  <si>
    <t>622311141</t>
  </si>
  <si>
    <t>Omítka vápenná vnějších ploch nanášená ručně dvouvrstvá, tloušťky jádrové omítky do 15 mm a tloušťky štuku do 3 mm štuková stěn</t>
  </si>
  <si>
    <t>-1285652941</t>
  </si>
  <si>
    <t>https://podminky.urs.cz/item/CS_URS_2025_01/622311141</t>
  </si>
  <si>
    <t>-1,5*0,5</t>
  </si>
  <si>
    <t>17</t>
  </si>
  <si>
    <t>622325409</t>
  </si>
  <si>
    <t>Oprava vápenné omítky vnějších ploch stupně členitosti 3 štukové, dvouvrstvé, v rozsahu opravované plochy přes 80 do 100%</t>
  </si>
  <si>
    <t>1974607518</t>
  </si>
  <si>
    <t>https://podminky.urs.cz/item/CS_URS_2025_01/622325409</t>
  </si>
  <si>
    <t>"technologický postup viz. TZ"</t>
  </si>
  <si>
    <t>18</t>
  </si>
  <si>
    <t>622325509</t>
  </si>
  <si>
    <t>Oprava vápenné omítky vnějších ploch stupně členitosti 4 štukové, dvouvrstvé, v rozsahu opravované plochy přes 80 do 100%</t>
  </si>
  <si>
    <t>1064964081</t>
  </si>
  <si>
    <t>https://podminky.urs.cz/item/CS_URS_2025_01/622325509</t>
  </si>
  <si>
    <t>-om23</t>
  </si>
  <si>
    <t>19</t>
  </si>
  <si>
    <t>622331141</t>
  </si>
  <si>
    <t>Omítka cementová vnějších ploch nanášená ručně dvouvrstvá, tloušťky jádrové omítky do 15 mm a tloušťky štuku do 3 mm štuková stěn</t>
  </si>
  <si>
    <t>-827017902</t>
  </si>
  <si>
    <t>https://podminky.urs.cz/item/CS_URS_2025_01/622331141</t>
  </si>
  <si>
    <t>20</t>
  </si>
  <si>
    <t>629991001</t>
  </si>
  <si>
    <t>Zakrytí vnějších ploch před znečištěním včetně pozdějšího odkrytí ploch podélných rovných (např. chodníků) fólií položenou volně</t>
  </si>
  <si>
    <t>2034730695</t>
  </si>
  <si>
    <t>https://podminky.urs.cz/item/CS_URS_2025_01/629991001</t>
  </si>
  <si>
    <t>(48,45+2*2)*2</t>
  </si>
  <si>
    <t>(18,36+2*2)*2</t>
  </si>
  <si>
    <t>(43,76+2*2)*2</t>
  </si>
  <si>
    <t>(48,31+15,42+2*7)*2</t>
  </si>
  <si>
    <t>629991011</t>
  </si>
  <si>
    <t>Zakrytí vnějších ploch před znečištěním včetně pozdějšího odkrytí výplní otvorů a svislých ploch fólií přilepenou lepící páskou</t>
  </si>
  <si>
    <t>364297050</t>
  </si>
  <si>
    <t>https://podminky.urs.cz/item/CS_URS_2025_01/629991011</t>
  </si>
  <si>
    <t>-om11</t>
  </si>
  <si>
    <t>-om12</t>
  </si>
  <si>
    <t>-om14</t>
  </si>
  <si>
    <t>1*1,5</t>
  </si>
  <si>
    <t>-om17</t>
  </si>
  <si>
    <t>-om18</t>
  </si>
  <si>
    <t>-om19</t>
  </si>
  <si>
    <t>-om20</t>
  </si>
  <si>
    <t>-om21</t>
  </si>
  <si>
    <t>-om22</t>
  </si>
  <si>
    <t>22</t>
  </si>
  <si>
    <t>629991R0011</t>
  </si>
  <si>
    <t>Zakrytí vnějších schodišť před znečištěním včetně pozdějšího odkrytí deskami</t>
  </si>
  <si>
    <t>-1639139124</t>
  </si>
  <si>
    <t>2,32*2+2,32*0,2*3</t>
  </si>
  <si>
    <t>3,5*1,8+1,5*1,5</t>
  </si>
  <si>
    <t>23</t>
  </si>
  <si>
    <t>637121115</t>
  </si>
  <si>
    <t>Okapový chodník z kameniva s udusáním a urovnáním povrchu z kačírku tl. 300 mm</t>
  </si>
  <si>
    <t>-1014370886</t>
  </si>
  <si>
    <t>https://podminky.urs.cz/item/CS_URS_2025_01/637121115</t>
  </si>
  <si>
    <t>Vedení trubní dálková a přípojná</t>
  </si>
  <si>
    <t>24</t>
  </si>
  <si>
    <t>899899R201</t>
  </si>
  <si>
    <t>čištění dešťové kanalizace - stávající geigry zkontrolovat a vyčistit</t>
  </si>
  <si>
    <t>ks</t>
  </si>
  <si>
    <t>1176663207</t>
  </si>
  <si>
    <t>94</t>
  </si>
  <si>
    <t>Lešení a stavební výtahy</t>
  </si>
  <si>
    <t>25</t>
  </si>
  <si>
    <t>941111132</t>
  </si>
  <si>
    <t>Lešení řadové trubkové lehké pracovní s podlahami s provozním zatížením tř. 3 do 200 kg/m2 šířky tř. W12 od 1,2 do 1,5 m, výšky výšky přes 10 do 25 m montáž</t>
  </si>
  <si>
    <t>-402477621</t>
  </si>
  <si>
    <t>https://podminky.urs.cz/item/CS_URS_2025_01/941111132</t>
  </si>
  <si>
    <t>(48,45+1,5*2)*15,55</t>
  </si>
  <si>
    <t>(28,36+1,5*2)*14,385</t>
  </si>
  <si>
    <t>(43,76-14,5-0,9+1,5*2)*(14,385+1,165)</t>
  </si>
  <si>
    <t>(14,5+0,9+1,5*2)*10,5</t>
  </si>
  <si>
    <t>(11,5+12,26+1,5*2)*(14,363+0,765)</t>
  </si>
  <si>
    <t>(48,31-11,5-12,26+10,78+10,75)*(14,393-2,965)</t>
  </si>
  <si>
    <t>26</t>
  </si>
  <si>
    <t>941111232</t>
  </si>
  <si>
    <t>Lešení řadové trubkové lehké pracovní s podlahami s provozním zatížením tř. 3 do 200 kg/m2 šířky tř. W12 od 1,2 do 1,5 m, výšky výšky přes 10 do 25 m příplatek k ceně za každý den použití</t>
  </si>
  <si>
    <t>-1397814196</t>
  </si>
  <si>
    <t>https://podminky.urs.cz/item/CS_URS_2025_01/941111232</t>
  </si>
  <si>
    <t>leš11*180</t>
  </si>
  <si>
    <t>941111832</t>
  </si>
  <si>
    <t>Lešení řadové trubkové lehké pracovní s podlahami s provozním zatížením tř. 3 do 200 kg/m2 šířky tř. W12 od 1,2 do 1,5 m, výšky výšky přes 10 do 25 m demontáž</t>
  </si>
  <si>
    <t>-1394718864</t>
  </si>
  <si>
    <t>https://podminky.urs.cz/item/CS_URS_2025_01/941111832</t>
  </si>
  <si>
    <t>28</t>
  </si>
  <si>
    <t>941111R0832</t>
  </si>
  <si>
    <t>Lešení řadové trubkové lehké pracovní s podlahami, výšky přes 10 do 25 m za montáž přes střechu tělocvičny a přístavby nádvoří se zajištěním střech před poškozením</t>
  </si>
  <si>
    <t>-1026006966</t>
  </si>
  <si>
    <t>12,26*5</t>
  </si>
  <si>
    <t>29</t>
  </si>
  <si>
    <t>944511111</t>
  </si>
  <si>
    <t>Síť ochranná zavěšená na konstrukci lešení z textilie z umělých vláken montáž</t>
  </si>
  <si>
    <t>1130636933</t>
  </si>
  <si>
    <t>https://podminky.urs.cz/item/CS_URS_2025_01/944511111</t>
  </si>
  <si>
    <t>30</t>
  </si>
  <si>
    <t>944511211</t>
  </si>
  <si>
    <t>Síť ochranná zavěšená na konstrukci lešení z textilie z umělých vláken příplatek k ceně za každý den použití</t>
  </si>
  <si>
    <t>-2005962000</t>
  </si>
  <si>
    <t>https://podminky.urs.cz/item/CS_URS_2025_01/944511211</t>
  </si>
  <si>
    <t>31</t>
  </si>
  <si>
    <t>944511811</t>
  </si>
  <si>
    <t>Síť ochranná zavěšená na konstrukci lešení z textilie z umělých vláken demontáž</t>
  </si>
  <si>
    <t>-12252862</t>
  </si>
  <si>
    <t>https://podminky.urs.cz/item/CS_URS_2025_01/944511811</t>
  </si>
  <si>
    <t>32</t>
  </si>
  <si>
    <t>944711113</t>
  </si>
  <si>
    <t>Stříška záchytná zřizovaná současně s lehkým nebo těžkým lešením šířky přes 2,0 do 2,5 m montáž</t>
  </si>
  <si>
    <t>-2093608238</t>
  </si>
  <si>
    <t>https://podminky.urs.cz/item/CS_URS_2025_01/944711113</t>
  </si>
  <si>
    <t>4,32</t>
  </si>
  <si>
    <t>4*2+3</t>
  </si>
  <si>
    <t>33</t>
  </si>
  <si>
    <t>944711213</t>
  </si>
  <si>
    <t>Stříška záchytná zřizovaná současně s lehkým nebo těžkým lešením šířky přes 2,0 do 2,5 m příplatek k ceně za každý den použití</t>
  </si>
  <si>
    <t>-895573157</t>
  </si>
  <si>
    <t>https://podminky.urs.cz/item/CS_URS_2025_01/944711213</t>
  </si>
  <si>
    <t>leš3*180</t>
  </si>
  <si>
    <t>34</t>
  </si>
  <si>
    <t>944711813</t>
  </si>
  <si>
    <t>Stříška záchytná zřizovaná současně s lehkým nebo těžkým lešením šířky přes 2,0 do 2,5 m demontáž</t>
  </si>
  <si>
    <t>-240090540</t>
  </si>
  <si>
    <t>https://podminky.urs.cz/item/CS_URS_2025_01/944711813</t>
  </si>
  <si>
    <t>35</t>
  </si>
  <si>
    <t>949101112</t>
  </si>
  <si>
    <t>Lešení pomocné pracovní pro objekty pozemních staveb pro zatížení do 150 kg/m2, o výšce lešeňové podlahy přes 1,9 do 3,5 m</t>
  </si>
  <si>
    <t>816524501</t>
  </si>
  <si>
    <t>https://podminky.urs.cz/item/CS_URS_2025_01/949101112</t>
  </si>
  <si>
    <t>"v. č. D.1.1.3.04- NS - půdorys 1.NP, TZ"</t>
  </si>
  <si>
    <t>2,32*3,5</t>
  </si>
  <si>
    <t>(1,93+0,6*2+1,86+1,4+9,81+1,4+3+2,5)*1,5</t>
  </si>
  <si>
    <t>(2*2+2,32)*1,5</t>
  </si>
  <si>
    <t>(5+2+8+2,5+3+1,5+7)*1,5</t>
  </si>
  <si>
    <t>"v. č. D.1.1.3.05- NS - půdorys 2.NP, TZ"</t>
  </si>
  <si>
    <t>(3+7,2+2,32)*1,5</t>
  </si>
  <si>
    <t>"v. č. D.1.1.3.06- NS - půdorys 3.NP, TZ"</t>
  </si>
  <si>
    <t>3*1,5</t>
  </si>
  <si>
    <t>(5,855+5,745+1,99+1,91+2,54+3,02+15,42)*1,5</t>
  </si>
  <si>
    <t>95</t>
  </si>
  <si>
    <t>Dokončovací konstrukce a práce pozemních staveb</t>
  </si>
  <si>
    <t>36</t>
  </si>
  <si>
    <t>952901111</t>
  </si>
  <si>
    <t>Vyčištění budov nebo objektů před předáním do užívání budov bytové nebo občanské výstavby, světlé výšky podlaží do 4 m</t>
  </si>
  <si>
    <t>182704524</t>
  </si>
  <si>
    <t>https://podminky.urs.cz/item/CS_URS_2025_01/952901111</t>
  </si>
  <si>
    <t>5*5,5+3,5*2+2,53*4,8+17,7*9,8+3,7*1,4+5,6*2,1</t>
  </si>
  <si>
    <t>2,5*4,3+2,2*5+2,8*7,5+5*2,32</t>
  </si>
  <si>
    <t>2,3*2,5+7,92*2,5+2,32*5,2</t>
  </si>
  <si>
    <t>3*7,5</t>
  </si>
  <si>
    <t>37</t>
  </si>
  <si>
    <t>953942627</t>
  </si>
  <si>
    <t>Osazování drobných kovových předmětů se zalitím maltou cementovou, do vysekaných kapes nebo připravených otvorů praporových konzol</t>
  </si>
  <si>
    <t>789886476</t>
  </si>
  <si>
    <t>https://podminky.urs.cz/item/CS_URS_2025_01/953942627</t>
  </si>
  <si>
    <t>38</t>
  </si>
  <si>
    <t>9953942R0627</t>
  </si>
  <si>
    <t xml:space="preserve">fasádní držák vlajky </t>
  </si>
  <si>
    <t>2055597520</t>
  </si>
  <si>
    <t>39</t>
  </si>
  <si>
    <t>95998R301</t>
  </si>
  <si>
    <t>zajištění nosných drátů trolejového vedení kotvených do budovy - ochrana před poškozením drátů a ochrana před úrazem pracovníků D+M+DMTŽ</t>
  </si>
  <si>
    <t>-1319594765</t>
  </si>
  <si>
    <t>2*2</t>
  </si>
  <si>
    <t>2*4</t>
  </si>
  <si>
    <t>40</t>
  </si>
  <si>
    <t>95998R302</t>
  </si>
  <si>
    <t>zajištění sloupu veřejného osvětlení - ochrana před poškozením D+M+DMTŽ</t>
  </si>
  <si>
    <t>1124167724</t>
  </si>
  <si>
    <t>96</t>
  </si>
  <si>
    <t>Bourání konstrukcí</t>
  </si>
  <si>
    <t>41</t>
  </si>
  <si>
    <t>965082R0941</t>
  </si>
  <si>
    <t>Odstranění okapového chodníku z kačírku</t>
  </si>
  <si>
    <t>-1071528004</t>
  </si>
  <si>
    <t>28,36*0,7*0,3</t>
  </si>
  <si>
    <t>42</t>
  </si>
  <si>
    <t>966071711</t>
  </si>
  <si>
    <t>Bourání plotových sloupků a vzpěr ocelových trubkových nebo profilovaných výšky do 2,50 m zabetonovaných</t>
  </si>
  <si>
    <t>1035892007</t>
  </si>
  <si>
    <t>https://podminky.urs.cz/item/CS_URS_2025_01/966071711</t>
  </si>
  <si>
    <t>43</t>
  </si>
  <si>
    <t>966073811</t>
  </si>
  <si>
    <t>Rozebrání vrat a vrátek k oplocení plochy jednotlivě přes 2 do 6 m2</t>
  </si>
  <si>
    <t>19075423</t>
  </si>
  <si>
    <t>https://podminky.urs.cz/item/CS_URS_2025_01/966073811</t>
  </si>
  <si>
    <t>44</t>
  </si>
  <si>
    <t>348101R201</t>
  </si>
  <si>
    <t>uložení vratových křídel na bezpečném místě pro zpětné použití</t>
  </si>
  <si>
    <t>-1520907749</t>
  </si>
  <si>
    <t>45</t>
  </si>
  <si>
    <t>348101R202</t>
  </si>
  <si>
    <t>uložení sloupku vratových křídel na bezpečném místě pro zpětné použití</t>
  </si>
  <si>
    <t>294038998</t>
  </si>
  <si>
    <t>46</t>
  </si>
  <si>
    <t>968062374</t>
  </si>
  <si>
    <t>Vybourání dřevěných rámů oken s křídly, dveřních zárubní, vrat, stěn, ostění nebo obkladů rámů oken s křídly zdvojených, plochy do 1 m2</t>
  </si>
  <si>
    <t>-2019098227</t>
  </si>
  <si>
    <t>https://podminky.urs.cz/item/CS_URS_2025_01/968062374</t>
  </si>
  <si>
    <t>1*0,27+0,6*0,4*2</t>
  </si>
  <si>
    <t>47</t>
  </si>
  <si>
    <t>968062375</t>
  </si>
  <si>
    <t>Vybourání dřevěných rámů oken s křídly, dveřních zárubní, vrat, stěn, ostění nebo obkladů rámů oken s křídly zdvojených, plochy do 2 m2</t>
  </si>
  <si>
    <t>1635975463</t>
  </si>
  <si>
    <t>https://podminky.urs.cz/item/CS_URS_2025_01/968062375</t>
  </si>
  <si>
    <t>1,5*0,85*3</t>
  </si>
  <si>
    <t>1*1*3</t>
  </si>
  <si>
    <t>48</t>
  </si>
  <si>
    <t>968062376</t>
  </si>
  <si>
    <t>Vybourání dřevěných rámů oken s křídly, dveřních zárubní, vrat, stěn, ostění nebo obkladů rámů oken s křídly zdvojených, plochy do 4 m2</t>
  </si>
  <si>
    <t>-1928641184</t>
  </si>
  <si>
    <t>https://podminky.urs.cz/item/CS_URS_2025_01/968062376</t>
  </si>
  <si>
    <t>1,2*2*6+1,5*2,39*10+1,5*2*2</t>
  </si>
  <si>
    <t>49</t>
  </si>
  <si>
    <t>968062456</t>
  </si>
  <si>
    <t>Vybourání dřevěných rámů oken s křídly, dveřních zárubní, vrat, stěn, ostění nebo obkladů dveřních zárubní, plochy přes 2 m2</t>
  </si>
  <si>
    <t>1870364123</t>
  </si>
  <si>
    <t>https://podminky.urs.cz/item/CS_URS_2025_01/968062456</t>
  </si>
  <si>
    <t>2,32*(2,81+1,14)+1,96*2,76*2+0,96*2,18</t>
  </si>
  <si>
    <t>50</t>
  </si>
  <si>
    <t>968072R0455</t>
  </si>
  <si>
    <t>Vybourání plechových dvířek vč. rámu</t>
  </si>
  <si>
    <t>516008517</t>
  </si>
  <si>
    <t>1,5*1*2+1,5*0,5</t>
  </si>
  <si>
    <t>51</t>
  </si>
  <si>
    <t>978013121</t>
  </si>
  <si>
    <t>Otlučení vápenných nebo vápenocementových omítek vnitřních ploch stěn s vyškrabáním spar, s očištěním zdiva, v rozsahu přes 5 do 10 %</t>
  </si>
  <si>
    <t>2085965769</t>
  </si>
  <si>
    <t>https://podminky.urs.cz/item/CS_URS_2025_01/978013121</t>
  </si>
  <si>
    <t>(1,93+0,6*2+1,86+1,4+9,81+1,4+3+2,5)*4*2</t>
  </si>
  <si>
    <t>(2*2+2,32)*4</t>
  </si>
  <si>
    <t>(5+2+8+2,5+3+1,5+7)*4</t>
  </si>
  <si>
    <t>(3+7,2+2,32)*4,5</t>
  </si>
  <si>
    <t>3*4,5</t>
  </si>
  <si>
    <t>52</t>
  </si>
  <si>
    <t>978015391</t>
  </si>
  <si>
    <t>Otlučení vápenných nebo vápenocementových omítek vnějších ploch s vyškrabáním spar a s očištěním zdiva stupně členitosti 1 a 2, v rozsahu přes 80 do 100 %</t>
  </si>
  <si>
    <t>-321206500</t>
  </si>
  <si>
    <t>https://podminky.urs.cz/item/CS_URS_2025_01/978015391</t>
  </si>
  <si>
    <t>(2,32+3,65*2)*2+1,5*0,5</t>
  </si>
  <si>
    <t>2,32*2</t>
  </si>
  <si>
    <t>(3,02+2,45+1,91+1,99+5,745+5,855+3,4)*2,965</t>
  </si>
  <si>
    <t>15,42*2,965+(3,02+2,54+1,91)*1*0,5+(1+1,15)*2</t>
  </si>
  <si>
    <t>Mezisoučet</t>
  </si>
  <si>
    <t>-(2*2,76+1,96*2,76+0,96*2,18)</t>
  </si>
  <si>
    <t>-(1,2*2*6+2*1,45*2+1,46*1,5*4)</t>
  </si>
  <si>
    <t>(2+2,76*2+1,96+2,76*2+0,96+2,18*2)*0,4</t>
  </si>
  <si>
    <t>(1,2*2*6+2*2*6+2*2*2*2+1,45*2*2+1,45*4*4)*0,25</t>
  </si>
  <si>
    <t>53</t>
  </si>
  <si>
    <t>978019391</t>
  </si>
  <si>
    <t>Otlučení vápenných nebo vápenocementových omítek vnějších ploch s vyškrabáním spar a s očištěním zdiva stupně členitosti 3 až 5, v rozsahu přes 80 do 100 %</t>
  </si>
  <si>
    <t>611995768</t>
  </si>
  <si>
    <t>https://podminky.urs.cz/item/CS_URS_2025_01/978019391</t>
  </si>
  <si>
    <t>48,45*(14,385+15,55)*0,5+0,3*14,385*2+0,3*15,55*2</t>
  </si>
  <si>
    <t>(48,45+0,3*4)*0,5*2</t>
  </si>
  <si>
    <t>-(1,5*2,38*12+2,32*3,65)</t>
  </si>
  <si>
    <t>(1,5+2,38*2)*0,35*12</t>
  </si>
  <si>
    <t>(48,45+0,3*2)*2</t>
  </si>
  <si>
    <t>(2,5*0,3*2+0,3*0,3*2)*13</t>
  </si>
  <si>
    <t>-1,5*2,38*13*2</t>
  </si>
  <si>
    <t>(1,5+2,38*2)*0,4*13</t>
  </si>
  <si>
    <t>(1,2+2,38*2)*0,35*13</t>
  </si>
  <si>
    <t>om13</t>
  </si>
  <si>
    <t>(10*1,5+6*1,5+0,6*4*0,5*4)*2</t>
  </si>
  <si>
    <t>(28,36+0,3*2)*14,385+(28,36+0,5*2)*0,5*2</t>
  </si>
  <si>
    <t>-1,5*2,38*7*3</t>
  </si>
  <si>
    <t>(1,5+2,38*2)*0,36*7*3</t>
  </si>
  <si>
    <t>(28,36+0,3*2)*0,3*2+(2,5*0,3*2+0,3*0,3*2)*7</t>
  </si>
  <si>
    <t>(43,76-14,5-0,9)*(14,385+1,165)</t>
  </si>
  <si>
    <t>(14,5+0,9)*10,5+(43,76+0,5*3)*0,5*2</t>
  </si>
  <si>
    <t>-(1,5*2,38*4+1,45*3,18+1,7*3,33*3)</t>
  </si>
  <si>
    <t>(1,5+2,38*2)*0,33*7+(1,45+3,18*2)*0,33</t>
  </si>
  <si>
    <t>(1,7+3,33*2)*0,38*3</t>
  </si>
  <si>
    <t>(43,76-14,5-0,9)*0,3*2+(2,5*0,3*2+0,3*0,3*2)*7</t>
  </si>
  <si>
    <t>-(1,5*2,38*7+1,65*1,5*3)</t>
  </si>
  <si>
    <t>(1,5+2,38*2)*0,38*7+(1,65+1,5*2)*0,35*3</t>
  </si>
  <si>
    <t>-1,5*2,38*7</t>
  </si>
  <si>
    <t>(1,5+2,38*2)*0,38*7</t>
  </si>
  <si>
    <t>12,62*16</t>
  </si>
  <si>
    <t>(11,5+7,5+7*2+4,5*2)*0,3+(12,5+12,26)*0,3*2</t>
  </si>
  <si>
    <t>12,345*13,393</t>
  </si>
  <si>
    <t>-1,5*0,85*3</t>
  </si>
  <si>
    <t>(23,745+2,619)*(14,395-2,965)+10,75*(14,393-3,235)</t>
  </si>
  <si>
    <t>15,28*(9,105-2,965)+10,78*(14,393-3,235)</t>
  </si>
  <si>
    <t>-(1,6*1,5*3+1,5*2,38*7+1,2*2,38*4+1,5*2,38*10)</t>
  </si>
  <si>
    <t>-(1,15*2,38*2+1,24*2,38*2)</t>
  </si>
  <si>
    <t>(1,6*2*3+1,5*2*3+1,5*2*25+1,2*2*4+1,15*2*2+1,24*2*2)*0,25</t>
  </si>
  <si>
    <t>54</t>
  </si>
  <si>
    <t>95998R201</t>
  </si>
  <si>
    <t>demontáž informačních plechových cedulí z fasády s uložením na bezpečném místě</t>
  </si>
  <si>
    <t>-2071525367</t>
  </si>
  <si>
    <t>55</t>
  </si>
  <si>
    <t>95998R202</t>
  </si>
  <si>
    <t>zpětná montáž informačních plechových cedulí na fasádu</t>
  </si>
  <si>
    <t>-1617906870</t>
  </si>
  <si>
    <t>56</t>
  </si>
  <si>
    <t>95998R203</t>
  </si>
  <si>
    <t>demontáž číslo popisné - plechová cedule z fasády s uložením na bezpečném místě</t>
  </si>
  <si>
    <t>-779014323</t>
  </si>
  <si>
    <t>57</t>
  </si>
  <si>
    <t>95998R204</t>
  </si>
  <si>
    <t>zpětná montáž číslo popisné - plechová cedule z fasády s uložením na bezpečném místě</t>
  </si>
  <si>
    <t>-1393635850</t>
  </si>
  <si>
    <t>58</t>
  </si>
  <si>
    <t>95998R205</t>
  </si>
  <si>
    <t>demontáž název ulice - plechová cedule z fasády s uložením na bezpečném místě</t>
  </si>
  <si>
    <t>275040223</t>
  </si>
  <si>
    <t>59</t>
  </si>
  <si>
    <t>95998R206</t>
  </si>
  <si>
    <t>zpětná montáž název ulice - plechová cedule z fasády s uložením na bezpečném místě</t>
  </si>
  <si>
    <t>557311679</t>
  </si>
  <si>
    <t>60</t>
  </si>
  <si>
    <t>95998R207</t>
  </si>
  <si>
    <t xml:space="preserve">demontáž ocelového držáku na 3 vlajky z fasády </t>
  </si>
  <si>
    <t>1108138027</t>
  </si>
  <si>
    <t>61</t>
  </si>
  <si>
    <t>95998R208</t>
  </si>
  <si>
    <t xml:space="preserve">demontáž ocelového držáku na 1 vlajku z fasády </t>
  </si>
  <si>
    <t>-52754240</t>
  </si>
  <si>
    <t>62</t>
  </si>
  <si>
    <t>95998R209</t>
  </si>
  <si>
    <t xml:space="preserve">demontáž předmětů vystupujících ze zdiva před fasádu </t>
  </si>
  <si>
    <t>535698883</t>
  </si>
  <si>
    <t>63</t>
  </si>
  <si>
    <t>95998R210</t>
  </si>
  <si>
    <t>demontáž nástěnného venkovního svítidla z fasády s uložením na bezpečném místě a se zajištěním přívodních drátů</t>
  </si>
  <si>
    <t>-1187892927</t>
  </si>
  <si>
    <t>64</t>
  </si>
  <si>
    <t>95998R211</t>
  </si>
  <si>
    <t>zpětná montáž nástěnného venkovního svítidla na fasádu</t>
  </si>
  <si>
    <t>115156796</t>
  </si>
  <si>
    <t>997</t>
  </si>
  <si>
    <t>Doprava suti a vybouraných hmot</t>
  </si>
  <si>
    <t>65</t>
  </si>
  <si>
    <t>997013154</t>
  </si>
  <si>
    <t>Vnitrostaveništní doprava suti a vybouraných hmot vodorovně do 50 m s naložením s omezením mechanizace pro budovy a haly výšky přes 12 do 15 m</t>
  </si>
  <si>
    <t>t</t>
  </si>
  <si>
    <t>569402086</t>
  </si>
  <si>
    <t>https://podminky.urs.cz/item/CS_URS_2025_01/997013154</t>
  </si>
  <si>
    <t>66</t>
  </si>
  <si>
    <t>997013312</t>
  </si>
  <si>
    <t>Shoz na stavební suť montáž a demontáž shozu výšky přes 10 do 20 m</t>
  </si>
  <si>
    <t>-21022216</t>
  </si>
  <si>
    <t>https://podminky.urs.cz/item/CS_URS_2025_01/997013312</t>
  </si>
  <si>
    <t>14,393*2*12</t>
  </si>
  <si>
    <t>67</t>
  </si>
  <si>
    <t>997013322</t>
  </si>
  <si>
    <t>Shoz na stavební suť montáž a demontáž shozu výšky Příplatek za první a každý další den použití shozu výšky přes 10 do 20 m</t>
  </si>
  <si>
    <t>1751866192</t>
  </si>
  <si>
    <t>https://podminky.urs.cz/item/CS_URS_2025_01/997013322</t>
  </si>
  <si>
    <t>sh1*30</t>
  </si>
  <si>
    <t>68</t>
  </si>
  <si>
    <t>997013501</t>
  </si>
  <si>
    <t>Odvoz suti a vybouraných hmot na skládku nebo meziskládku se složením, na vzdálenost do 1 km</t>
  </si>
  <si>
    <t>-1973781605</t>
  </si>
  <si>
    <t>https://podminky.urs.cz/item/CS_URS_2025_01/997013501</t>
  </si>
  <si>
    <t>69</t>
  </si>
  <si>
    <t>997013509</t>
  </si>
  <si>
    <t>Odvoz suti a vybouraných hmot na skládku nebo meziskládku se složením, na vzdálenost Příplatek k ceně za každý další započatý 1 km přes 1 km</t>
  </si>
  <si>
    <t>-875026849</t>
  </si>
  <si>
    <t>https://podminky.urs.cz/item/CS_URS_2025_01/997013509</t>
  </si>
  <si>
    <t>254,622*10</t>
  </si>
  <si>
    <t>70</t>
  </si>
  <si>
    <t>997013631</t>
  </si>
  <si>
    <t>Poplatek za uložení stavebního odpadu na skládce (skládkovné) směsného stavebního a demoličního zatříděného do Katalogu odpadů pod kódem 17 09 04</t>
  </si>
  <si>
    <t>904206391</t>
  </si>
  <si>
    <t>https://podminky.urs.cz/item/CS_URS_2025_01/997013631</t>
  </si>
  <si>
    <t>254,622</t>
  </si>
  <si>
    <t>998</t>
  </si>
  <si>
    <t>Přesun hmot</t>
  </si>
  <si>
    <t>71</t>
  </si>
  <si>
    <t>998012110</t>
  </si>
  <si>
    <t>Přesun hmot pro budovy občanské výstavby, bydlení, výrobu a služby nosnou svislou konstrukcí tyčovou s vyzdívaným obvodovým pláštěm vodorovná dopravní vzdálenost do 100 m s omezením mechanizace pro budovy výšky přes 12 do 24 m</t>
  </si>
  <si>
    <t>883701909</t>
  </si>
  <si>
    <t>https://podminky.urs.cz/item/CS_URS_2025_01/998012110</t>
  </si>
  <si>
    <t>PSV</t>
  </si>
  <si>
    <t>Práce a dodávky PSV</t>
  </si>
  <si>
    <t>741</t>
  </si>
  <si>
    <t>Elektroinstalace - silnoproud</t>
  </si>
  <si>
    <t>72</t>
  </si>
  <si>
    <t>741420051</t>
  </si>
  <si>
    <t>Montáž hromosvodného vedení ochranných prvků úhelníků nebo trubek s držáky do zdiva</t>
  </si>
  <si>
    <t>4197722</t>
  </si>
  <si>
    <t>https://podminky.urs.cz/item/CS_URS_2025_01/741420051</t>
  </si>
  <si>
    <t>73</t>
  </si>
  <si>
    <t>741420R0001</t>
  </si>
  <si>
    <t>zpětná montáž hromosvodného vedení svodových drátů nebo lan s podpěrami</t>
  </si>
  <si>
    <t>-2139484893</t>
  </si>
  <si>
    <t>14,85*2</t>
  </si>
  <si>
    <t>(14,393+0,765)*4</t>
  </si>
  <si>
    <t>74</t>
  </si>
  <si>
    <t>741421873</t>
  </si>
  <si>
    <t>Demontáž hromosvodného vedení doplňků ochranných úhelníků, délky přes 1,4 m</t>
  </si>
  <si>
    <t>1746582581</t>
  </si>
  <si>
    <t>https://podminky.urs.cz/item/CS_URS_2025_01/741421873</t>
  </si>
  <si>
    <t>75</t>
  </si>
  <si>
    <t>741421R0813</t>
  </si>
  <si>
    <t>Demontáž hromosvodného vedení svodových drátů nebo lan pro zpětné použití</t>
  </si>
  <si>
    <t>-811779855</t>
  </si>
  <si>
    <t>764</t>
  </si>
  <si>
    <t>Konstrukce klempířské</t>
  </si>
  <si>
    <t>76</t>
  </si>
  <si>
    <t>764002841</t>
  </si>
  <si>
    <t>Demontáž klempířských konstrukcí oplechování horních ploch zdí a nadezdívek do suti</t>
  </si>
  <si>
    <t>1139713008</t>
  </si>
  <si>
    <t>https://podminky.urs.cz/item/CS_URS_2025_01/764002841</t>
  </si>
  <si>
    <t>0,6*4+10+2,5</t>
  </si>
  <si>
    <t>77</t>
  </si>
  <si>
    <t>764002851</t>
  </si>
  <si>
    <t>Demontáž klempířských konstrukcí oplechování parapetů do suti</t>
  </si>
  <si>
    <t>-1753903891</t>
  </si>
  <si>
    <t>https://podminky.urs.cz/item/CS_URS_2025_01/764002851</t>
  </si>
  <si>
    <t>"v. č. D.1.1.3.22- NS - výpis klempířských prvků, TZ"</t>
  </si>
  <si>
    <t>1,2*8+1,25*4+1,15*2+1,5*(9*2+10+11+14*2+26)</t>
  </si>
  <si>
    <t>1,4*8+1,6*6+1,575*3</t>
  </si>
  <si>
    <t>1,5*4+1*3</t>
  </si>
  <si>
    <t>78</t>
  </si>
  <si>
    <t>764002861</t>
  </si>
  <si>
    <t>Demontáž klempířských konstrukcí oplechování říms do suti</t>
  </si>
  <si>
    <t>-1154993592</t>
  </si>
  <si>
    <t>https://podminky.urs.cz/item/CS_URS_2025_01/764002861</t>
  </si>
  <si>
    <t>120,95+105,25+42,9</t>
  </si>
  <si>
    <t>79</t>
  </si>
  <si>
    <t>764002R0861</t>
  </si>
  <si>
    <t>Demontáž klempířských konstrukcí oplechování stříšek do suti</t>
  </si>
  <si>
    <t>1005765498</t>
  </si>
  <si>
    <t>80</t>
  </si>
  <si>
    <t>764004801</t>
  </si>
  <si>
    <t>Demontáž klempířských konstrukcí žlabu podokapního do suti</t>
  </si>
  <si>
    <t>985441991</t>
  </si>
  <si>
    <t>https://podminky.urs.cz/item/CS_URS_2025_01/764004801</t>
  </si>
  <si>
    <t>173,5+13,95+9+8,2</t>
  </si>
  <si>
    <t>81</t>
  </si>
  <si>
    <t>764004821</t>
  </si>
  <si>
    <t>Demontáž klempířských konstrukcí žlabu nástřešního do suti</t>
  </si>
  <si>
    <t>789660486</t>
  </si>
  <si>
    <t>https://podminky.urs.cz/item/CS_URS_2025_01/764004821</t>
  </si>
  <si>
    <t>30,6</t>
  </si>
  <si>
    <t>82</t>
  </si>
  <si>
    <t>764004861</t>
  </si>
  <si>
    <t>Demontáž klempířských konstrukcí svodu do suti</t>
  </si>
  <si>
    <t>2045076155</t>
  </si>
  <si>
    <t>https://podminky.urs.cz/item/CS_URS_2025_01/764004861</t>
  </si>
  <si>
    <t>144,15+15,22</t>
  </si>
  <si>
    <t>83</t>
  </si>
  <si>
    <t>764234411</t>
  </si>
  <si>
    <t>Oplechování horních ploch zdí a nadezdívek (atik) z měděného plechu mechanicky kotvených přes rš 800 mm</t>
  </si>
  <si>
    <t>-1226054635</t>
  </si>
  <si>
    <t>https://podminky.urs.cz/item/CS_URS_2025_01/764234411</t>
  </si>
  <si>
    <t>(0,6*4+10+2,5)*1</t>
  </si>
  <si>
    <t>3*2*1</t>
  </si>
  <si>
    <t>84</t>
  </si>
  <si>
    <t>764236465</t>
  </si>
  <si>
    <t>Oplechování parapetů z měděného plechu rovných celoplošně lepených, bez rohů Příplatek k cenám za zvýšenou pracnost při provedení rohu nebo koutu do rš 400 mm</t>
  </si>
  <si>
    <t>1909503561</t>
  </si>
  <si>
    <t>https://podminky.urs.cz/item/CS_URS_2025_01/764236465</t>
  </si>
  <si>
    <t>2*3+8+8+4+14+2+10</t>
  </si>
  <si>
    <t>85</t>
  </si>
  <si>
    <t>764236467</t>
  </si>
  <si>
    <t>Oplechování parapetů z měděného plechu rovných celoplošně lepených, bez rohů Příplatek k cenám za zvýšenou pracnost při provedení rohu nebo koutu přes rš 400 mm</t>
  </si>
  <si>
    <t>-642978328</t>
  </si>
  <si>
    <t>https://podminky.urs.cz/item/CS_URS_2025_01/764236467</t>
  </si>
  <si>
    <t>12+6+14*2+26</t>
  </si>
  <si>
    <t>86</t>
  </si>
  <si>
    <t>764236R0403</t>
  </si>
  <si>
    <t>Oplechování parapetů z měděného plechu rovných mechanicky kotvených, bez rohů rš 240 mm D+M</t>
  </si>
  <si>
    <t>-956479541</t>
  </si>
  <si>
    <t>"ozn. K01"</t>
  </si>
  <si>
    <t>1,2*2</t>
  </si>
  <si>
    <t>"ozn. K02"</t>
  </si>
  <si>
    <t>1,25*2</t>
  </si>
  <si>
    <t>87</t>
  </si>
  <si>
    <t>764236R0404</t>
  </si>
  <si>
    <t>Oplechování parapetů z měděného plechu rovných mechanicky kotvených, bez rohů rš 270 mm D+M</t>
  </si>
  <si>
    <t>-1047867307</t>
  </si>
  <si>
    <t>"ozn. K03"</t>
  </si>
  <si>
    <t>1,15*2</t>
  </si>
  <si>
    <t>88</t>
  </si>
  <si>
    <t>764236R04041</t>
  </si>
  <si>
    <t>Oplechování parapetů z měděného plechu rovných mechanicky kotvených, bez rohů rš 280 mm D+M</t>
  </si>
  <si>
    <t>1238284917</t>
  </si>
  <si>
    <t>"ozn. K04"</t>
  </si>
  <si>
    <t>1,2*6</t>
  </si>
  <si>
    <t>89</t>
  </si>
  <si>
    <t>764236R04042</t>
  </si>
  <si>
    <t>Oplechování parapetů z měděného plechu rovných mechanicky kotvených, bez rohů rš 290 mm D+M</t>
  </si>
  <si>
    <t>-1060619116</t>
  </si>
  <si>
    <t>"ozn. K05"</t>
  </si>
  <si>
    <t>90</t>
  </si>
  <si>
    <t>764236R04043</t>
  </si>
  <si>
    <t>Oplechování parapetů z měděného plechu rovných mechanicky kotvených, bez rohů rš 320 mm D+M</t>
  </si>
  <si>
    <t>-1139652821</t>
  </si>
  <si>
    <t>"ozn. K06"</t>
  </si>
  <si>
    <t>1,5*6</t>
  </si>
  <si>
    <t>"ozn. K07"</t>
  </si>
  <si>
    <t>1,5*2</t>
  </si>
  <si>
    <t>91</t>
  </si>
  <si>
    <t>764236R04044</t>
  </si>
  <si>
    <t>Oplechování parapetů z měděného plechu rovných mechanicky kotvených, bez rohů rš 340 mm D+M</t>
  </si>
  <si>
    <t>827190859</t>
  </si>
  <si>
    <t>"ozn. K08"</t>
  </si>
  <si>
    <t>1,5*1</t>
  </si>
  <si>
    <t>92</t>
  </si>
  <si>
    <t>764236R0405</t>
  </si>
  <si>
    <t>Oplechování parapetů z měděného plechu rovných mechanicky kotvených, bez rohů rš 370 mm D+M</t>
  </si>
  <si>
    <t>-1991248153</t>
  </si>
  <si>
    <t>"ozn. K09"</t>
  </si>
  <si>
    <t>1,4*2</t>
  </si>
  <si>
    <t>"ozn. K10"</t>
  </si>
  <si>
    <t>1,4</t>
  </si>
  <si>
    <t>"ozn. K11"</t>
  </si>
  <si>
    <t>1,4*5</t>
  </si>
  <si>
    <t>"ozn. K12"</t>
  </si>
  <si>
    <t>1,5*9</t>
  </si>
  <si>
    <t>"ozn. K13"</t>
  </si>
  <si>
    <t>93</t>
  </si>
  <si>
    <t>764236405</t>
  </si>
  <si>
    <t>Oplechování parapetů z měděného plechu rovných mechanicky kotvených, bez rohů rš 400 mm</t>
  </si>
  <si>
    <t>541420147</t>
  </si>
  <si>
    <t>https://podminky.urs.cz/item/CS_URS_2025_01/764236405</t>
  </si>
  <si>
    <t>"ozn. K14"</t>
  </si>
  <si>
    <t>1,5*7</t>
  </si>
  <si>
    <t>"ozn. K15"</t>
  </si>
  <si>
    <t>1,6*3</t>
  </si>
  <si>
    <t>764236R0406</t>
  </si>
  <si>
    <t>Oplechování parapetů z měděného plechu rovných mechanicky kotvených, bez rohů rš 410 mm D+M</t>
  </si>
  <si>
    <t>674662818</t>
  </si>
  <si>
    <t>"ozn. K17"</t>
  </si>
  <si>
    <t>1,5*12</t>
  </si>
  <si>
    <t>764236R0407</t>
  </si>
  <si>
    <t>Oplechování parapetů z měděného plechu rovných mechanicky kotvených, bez rohů rš 420 mm D+M</t>
  </si>
  <si>
    <t>858704321</t>
  </si>
  <si>
    <t>"ozn. K18"</t>
  </si>
  <si>
    <t>1,575*3</t>
  </si>
  <si>
    <t>"ozn. K19"</t>
  </si>
  <si>
    <t>"ozn. K20"</t>
  </si>
  <si>
    <t>1,5*14</t>
  </si>
  <si>
    <t>764236R04061</t>
  </si>
  <si>
    <t>Oplechování parapetů z měděného plechu rovných mechanicky kotvených, bez rohů rš 450 mm D+M</t>
  </si>
  <si>
    <t>598050004</t>
  </si>
  <si>
    <t>"ozn. K21"</t>
  </si>
  <si>
    <t>97</t>
  </si>
  <si>
    <t>764236R04062</t>
  </si>
  <si>
    <t>Oplechování parapetů z měděného plechu rovných mechanicky kotvených, bez rohů rš 470 mm D+M</t>
  </si>
  <si>
    <t>-2007339668</t>
  </si>
  <si>
    <t>"ozn. K22"</t>
  </si>
  <si>
    <t>1,5*26</t>
  </si>
  <si>
    <t>98</t>
  </si>
  <si>
    <t>764238R0404</t>
  </si>
  <si>
    <t>Oplechování říms a ozdobných prvků z měděného plechu rovných, bez rohů mechanicky kotvené rš 150 mm</t>
  </si>
  <si>
    <t>-1791096484</t>
  </si>
  <si>
    <t>"ozn. K51"</t>
  </si>
  <si>
    <t>106,25</t>
  </si>
  <si>
    <t>99</t>
  </si>
  <si>
    <t>764238R04041</t>
  </si>
  <si>
    <t>Oplechování říms a ozdobných prvků z měděného plechu rovných, bez rohů mechanicky kotvené rš 76 mm D+M</t>
  </si>
  <si>
    <t>-743388129</t>
  </si>
  <si>
    <t>"ozn. K52"</t>
  </si>
  <si>
    <t>42,9</t>
  </si>
  <si>
    <t>100</t>
  </si>
  <si>
    <t>764238R0406</t>
  </si>
  <si>
    <t>Oplechování říms a ozdobných prvků z měděného plechu rovných, bez rohů mechanicky kotvené rš424 mm D+M</t>
  </si>
  <si>
    <t>-1453699739</t>
  </si>
  <si>
    <t>"ozn. K50"</t>
  </si>
  <si>
    <t>120,95</t>
  </si>
  <si>
    <t>101</t>
  </si>
  <si>
    <t>764238R0R0454</t>
  </si>
  <si>
    <t>atypické oplechování stříšky - řemeslné oplechování z měděného plechu , včetně rohů mechanicky kotvené rš 330 mm</t>
  </si>
  <si>
    <t>-1078732737</t>
  </si>
  <si>
    <t>2,5*13</t>
  </si>
  <si>
    <t>2,5*7</t>
  </si>
  <si>
    <t>102</t>
  </si>
  <si>
    <t>764531403</t>
  </si>
  <si>
    <t>Žlab podokapní z měděného plechu včetně háků a čel půlkruhový rš 250 mm</t>
  </si>
  <si>
    <t>19167260</t>
  </si>
  <si>
    <t>https://podminky.urs.cz/item/CS_URS_2025_01/764531403</t>
  </si>
  <si>
    <t>"ozn. Ž03"</t>
  </si>
  <si>
    <t>103</t>
  </si>
  <si>
    <t>764531404</t>
  </si>
  <si>
    <t>Žlab podokapní z měděného plechu včetně háků a čel půlkruhový rš 330 mm</t>
  </si>
  <si>
    <t>65591798</t>
  </si>
  <si>
    <t>https://podminky.urs.cz/item/CS_URS_2025_01/764531404</t>
  </si>
  <si>
    <t>"ozn. Ž02"</t>
  </si>
  <si>
    <t>13,95</t>
  </si>
  <si>
    <t>104</t>
  </si>
  <si>
    <t>764531405</t>
  </si>
  <si>
    <t>Žlab podokapní z měděného plechu včetně háků a čel půlkruhový rš 400 mm</t>
  </si>
  <si>
    <t>920863880</t>
  </si>
  <si>
    <t>https://podminky.urs.cz/item/CS_URS_2025_01/764531405</t>
  </si>
  <si>
    <t>"ozn. Ž01"</t>
  </si>
  <si>
    <t>173,5</t>
  </si>
  <si>
    <t>105</t>
  </si>
  <si>
    <t>764531446</t>
  </si>
  <si>
    <t>Žlab podokapní z měděného plechu kotlík oválný (trychtýřový), rš žlabu/průměr svodu 400/150 mm</t>
  </si>
  <si>
    <t>-894009645</t>
  </si>
  <si>
    <t>https://podminky.urs.cz/item/CS_URS_2025_01/764531446</t>
  </si>
  <si>
    <t>"ozn. Ž09"</t>
  </si>
  <si>
    <t>"ozn. Ž10"</t>
  </si>
  <si>
    <t>106</t>
  </si>
  <si>
    <t>764531R0405</t>
  </si>
  <si>
    <t>Žlab podokapní z měděného plechu včetně háků a čel půlkruhový rš 500 mm</t>
  </si>
  <si>
    <t>-323847671</t>
  </si>
  <si>
    <t>"ozn. Ž06"</t>
  </si>
  <si>
    <t>8,2</t>
  </si>
  <si>
    <t>107</t>
  </si>
  <si>
    <t>764531425</t>
  </si>
  <si>
    <t>Žlab podokapní z měděného plechu roh nebo kout, žlabu půlkruhového rš 400 mm</t>
  </si>
  <si>
    <t>-1249764000</t>
  </si>
  <si>
    <t>https://podminky.urs.cz/item/CS_URS_2025_01/764531425</t>
  </si>
  <si>
    <t>"ozn. Ž07"</t>
  </si>
  <si>
    <t>"ozn. Ž08"</t>
  </si>
  <si>
    <t>108</t>
  </si>
  <si>
    <t>764531R0446</t>
  </si>
  <si>
    <t>Žlab podokapní z měděného plechu kotlík oválný (trychtýřový), rš žlabu/průměr svodu 500/200 mm D+M</t>
  </si>
  <si>
    <t>-264314955</t>
  </si>
  <si>
    <t>"ozn. Ž11"</t>
  </si>
  <si>
    <t>109</t>
  </si>
  <si>
    <t>764533R0406</t>
  </si>
  <si>
    <t>Žlab nadokapní (nástřešní) z měděného plechu oblého tvaru, včetně háků, čel a hrdel rš 400 mm D+M</t>
  </si>
  <si>
    <t>122676997</t>
  </si>
  <si>
    <t>"ozn. Ž04"</t>
  </si>
  <si>
    <t>110</t>
  </si>
  <si>
    <t>764538424</t>
  </si>
  <si>
    <t>Svod z měděného plechu včetně objímek, kolen a odskoků kruhový, průměru 150 mm</t>
  </si>
  <si>
    <t>-714796937</t>
  </si>
  <si>
    <t>https://podminky.urs.cz/item/CS_URS_2025_01/764538424</t>
  </si>
  <si>
    <t>"ozn. Ž12"</t>
  </si>
  <si>
    <t>144,15</t>
  </si>
  <si>
    <t>111</t>
  </si>
  <si>
    <t>764538R0424</t>
  </si>
  <si>
    <t>Svod z měděného plechu včetně objímek, kolen a odskoků kruhový, průměru 200 mm D+M</t>
  </si>
  <si>
    <t>-1683859975</t>
  </si>
  <si>
    <t>"ozn. Ž13"</t>
  </si>
  <si>
    <t>15,250</t>
  </si>
  <si>
    <t>112</t>
  </si>
  <si>
    <t>998764113</t>
  </si>
  <si>
    <t>Přesun hmot pro konstrukce klempířské stanovený z hmotnosti přesunovaného materiálu vodorovná dopravní vzdálenost do 50 m s omezením mechanizace v objektech výšky přes 12 do 24 m</t>
  </si>
  <si>
    <t>622596602</t>
  </si>
  <si>
    <t>https://podminky.urs.cz/item/CS_URS_2025_01/998764113</t>
  </si>
  <si>
    <t>766</t>
  </si>
  <si>
    <t>Konstrukce truhlářské</t>
  </si>
  <si>
    <t>113</t>
  </si>
  <si>
    <t>766691812</t>
  </si>
  <si>
    <t>Demontáž parapetních desek šířky přes 300 mm</t>
  </si>
  <si>
    <t>-1138010592</t>
  </si>
  <si>
    <t>https://podminky.urs.cz/item/CS_URS_2025_01/766691812</t>
  </si>
  <si>
    <t>1,5*3+1,2*6+1+1,5*2+0,6*2+1,5*12</t>
  </si>
  <si>
    <t>1*3</t>
  </si>
  <si>
    <t>114</t>
  </si>
  <si>
    <t>766998R201</t>
  </si>
  <si>
    <t>vstupní dřevěné 2kř dveře 2320 x 3650 mm ozn. D01 s fixními bočními světlíky a fixním nadsvětlíkem klenutým vč. všech doplňků vč. všech souv. dodávek a prací D+M</t>
  </si>
  <si>
    <t>1582536871</t>
  </si>
  <si>
    <t>115</t>
  </si>
  <si>
    <t>766998R202</t>
  </si>
  <si>
    <t>vstupní dřevěné 2kř dveře 1960 x 2760 mm ozn. D02 s fixním nadsvětlíkem vč. všech doplňků vč. všech souv. dodávek a prací D+M</t>
  </si>
  <si>
    <t>823868876</t>
  </si>
  <si>
    <t>116</t>
  </si>
  <si>
    <t>766998R203</t>
  </si>
  <si>
    <t>vstupní plastové 1kř dveře 960 x 2180 mm ozn. D03 s fixním nadsvětlíkem vč. všech doplňků vč. všech souv. dodávek a prací D+M</t>
  </si>
  <si>
    <t>314095646</t>
  </si>
  <si>
    <t>117</t>
  </si>
  <si>
    <t>766998R301</t>
  </si>
  <si>
    <t>dřevěné okno 1 kř 1500 x 850 mm ozn. O01 vč. všech doplňků vč. všech souv. dodávek a prací D+M</t>
  </si>
  <si>
    <t>1443354808</t>
  </si>
  <si>
    <t>118</t>
  </si>
  <si>
    <t>766998R302</t>
  </si>
  <si>
    <t>dřevěné okno 3kř 1200 x 2000 mm ozn. O02 vč. všech doplňků vč. všech souv. dodávek a prací D+M</t>
  </si>
  <si>
    <t>-988579672</t>
  </si>
  <si>
    <t>119</t>
  </si>
  <si>
    <t>766998R3021</t>
  </si>
  <si>
    <t>dřevěné okno 1kř 1000 x 270 mm ozn. O03 vč. všech doplňků a všech souv. dodávek a prací D+M</t>
  </si>
  <si>
    <t>1690648625</t>
  </si>
  <si>
    <t>120</t>
  </si>
  <si>
    <t>766998R3022</t>
  </si>
  <si>
    <t>dřevěné okno 1kř 1500 x 400 mm ozn. O04 vč. všech doplňků a všech souv. dodávek a prací D+M</t>
  </si>
  <si>
    <t>-358702203</t>
  </si>
  <si>
    <t>121</t>
  </si>
  <si>
    <t>766998R3023</t>
  </si>
  <si>
    <t>dřevěné okno 1kř 600 x 400 mm ozn. O05 vč. všech doplňků a všech souv. dodávek a prací D+M</t>
  </si>
  <si>
    <t>-313533217</t>
  </si>
  <si>
    <t>122</t>
  </si>
  <si>
    <t>766998R303</t>
  </si>
  <si>
    <t>dřevěné okno 3kř 1500 x 2390 mm ozn. O06 vč. všech doplňků vč. všech souv. dodávek a prací D+M</t>
  </si>
  <si>
    <t>228773402</t>
  </si>
  <si>
    <t>123</t>
  </si>
  <si>
    <t>766998R304</t>
  </si>
  <si>
    <t>dřevěné okno 2kř 1500 x 2000 mm ozn. O07 vč. všech doplňků vč. všech souv. dodávek a prací D+M</t>
  </si>
  <si>
    <t>1835661981</t>
  </si>
  <si>
    <t>124</t>
  </si>
  <si>
    <t>767620R0832</t>
  </si>
  <si>
    <t>Demontáž oken s drátosklem z hliníkových nebo ocelových profilů s dvojskly plochy přes 0,6 do 1,5 m2</t>
  </si>
  <si>
    <t>704778186</t>
  </si>
  <si>
    <t>1,5*0,4*2</t>
  </si>
  <si>
    <t>125</t>
  </si>
  <si>
    <t>998766113</t>
  </si>
  <si>
    <t>Přesun hmot pro konstrukce truhlářské stanovený z hmotnosti přesunovaného materiálu vodorovná dopravní vzdálenost do 50 m s omezením mechanizace v objektech výšky přes 12 do 24 m</t>
  </si>
  <si>
    <t>-2101866162</t>
  </si>
  <si>
    <t>https://podminky.urs.cz/item/CS_URS_2025_01/998766113</t>
  </si>
  <si>
    <t>767</t>
  </si>
  <si>
    <t>Konstrukce zámečnické</t>
  </si>
  <si>
    <t>126</t>
  </si>
  <si>
    <t>767998R201</t>
  </si>
  <si>
    <t>krycí dvířka hlavních uzávěrů 1500 x 1000 mm - řemeslná kovářská výroba vč. povrchové úpravy a všech souv.dodávek a prací D+M</t>
  </si>
  <si>
    <t>-821112057</t>
  </si>
  <si>
    <t>127</t>
  </si>
  <si>
    <t>767998R202</t>
  </si>
  <si>
    <t>krycí dvířka hlavních uzávěrů 1500 x 500 mm - řemeslná kovářská výroba vč. povrchové úpravy a všech souv. dodávek a prací D+M</t>
  </si>
  <si>
    <t>926223572</t>
  </si>
  <si>
    <t>128</t>
  </si>
  <si>
    <t>998767113</t>
  </si>
  <si>
    <t>Přesun hmot pro zámečnické konstrukce stanovený z hmotnosti přesunovaného materiálu vodorovná dopravní vzdálenost do 50 m s omezením mechanizace v objektech výšky přes 12 do 24 m</t>
  </si>
  <si>
    <t>1491776573</t>
  </si>
  <si>
    <t>https://podminky.urs.cz/item/CS_URS_2025_01/998767113</t>
  </si>
  <si>
    <t>782</t>
  </si>
  <si>
    <t>Dokončovací práce - obklady z kamene</t>
  </si>
  <si>
    <t>129</t>
  </si>
  <si>
    <t>782992911</t>
  </si>
  <si>
    <t>Oprava spárování obkladů z kamene včetně vyškrábání a vymytí spar spárovací hmotou do 9 ks/m2</t>
  </si>
  <si>
    <t>-338706546</t>
  </si>
  <si>
    <t>https://podminky.urs.cz/item/CS_URS_2025_01/782992911</t>
  </si>
  <si>
    <t>130</t>
  </si>
  <si>
    <t>782994914</t>
  </si>
  <si>
    <t>Obklady z kamene oprava - ostatní práce očištění tryskáním pískem (pískování)</t>
  </si>
  <si>
    <t>-1924878662</t>
  </si>
  <si>
    <t>https://podminky.urs.cz/item/CS_URS_2025_01/782994914</t>
  </si>
  <si>
    <t>(9,45+9,505+4)*(1,5+0,8)*0,5*1,1</t>
  </si>
  <si>
    <t>(9,61+9,382+4,2)*(0,8+0,035)*0,5*1,1+0,3*0,8*4*1,1</t>
  </si>
  <si>
    <t>(28,36+0,3*2)*0,5</t>
  </si>
  <si>
    <t>43,76*1,2</t>
  </si>
  <si>
    <t>11,59*1*0,5</t>
  </si>
  <si>
    <t>131</t>
  </si>
  <si>
    <t>782994922</t>
  </si>
  <si>
    <t>Obklady z kamene oprava - ostatní práce nátěr impregnační a zpevňující</t>
  </si>
  <si>
    <t>726160528</t>
  </si>
  <si>
    <t>https://podminky.urs.cz/item/CS_URS_2025_01/782994922</t>
  </si>
  <si>
    <t>132</t>
  </si>
  <si>
    <t>782994R0914</t>
  </si>
  <si>
    <t>Obklady z kamene parapety oprava - ostatní práce očištění tryskáním pískem (pískování)</t>
  </si>
  <si>
    <t>-2095048847</t>
  </si>
  <si>
    <t>1,5*0,35*12*1,1+1,5*0,4*13*1,1+1,5*0,4*13*1,1</t>
  </si>
  <si>
    <t>1,5*0,3*7*1,1+1,5*0,36*7*1,1+1,5*0,36*7*1,1</t>
  </si>
  <si>
    <t>1,5*0,33*6*1,1+1,7*0,5*3*1,1</t>
  </si>
  <si>
    <t>1,5*0,38*7*1,1+1,65*0,35*3*1,1+1,5*0,38*7*1,1</t>
  </si>
  <si>
    <t>1,59*0,25*8+1,59*0,3*10</t>
  </si>
  <si>
    <t>133</t>
  </si>
  <si>
    <t>782994R0922</t>
  </si>
  <si>
    <t>Obklady z kamene parapety oprava - ostatní práce nátěr impregnační a zpevňující D+M</t>
  </si>
  <si>
    <t>810665509</t>
  </si>
  <si>
    <t>134</t>
  </si>
  <si>
    <t>998782113</t>
  </si>
  <si>
    <t>Přesun hmot pro obklady kamenné stanovený z hmotnosti přesunovaného materiálu vodorovná dopravní vzdálenost do 50 m s omezením mechanizace v objektech výšky přes 12 do 60 m</t>
  </si>
  <si>
    <t>-617458076</t>
  </si>
  <si>
    <t>https://podminky.urs.cz/item/CS_URS_2025_01/998782113</t>
  </si>
  <si>
    <t>783</t>
  </si>
  <si>
    <t>Dokončovací práce - nátěry</t>
  </si>
  <si>
    <t>135</t>
  </si>
  <si>
    <t>783000111</t>
  </si>
  <si>
    <t>Zakrývání konstrukcí včetně pozdějšího odkrytí svislých ploch olepením páskou nebo fólií</t>
  </si>
  <si>
    <t>-520813055</t>
  </si>
  <si>
    <t>https://podminky.urs.cz/item/CS_URS_2025_01/783000111</t>
  </si>
  <si>
    <t>"v. č. D.1.1.3.19- výpis oken stávajících natíraných , TZ"</t>
  </si>
  <si>
    <t>(1,5*10*77+2,38*4+1,7*10*3+3,3*6+1,6*6*3+1,5*6*3)*2</t>
  </si>
  <si>
    <t>(1,25*4*6+1,651*4*6+0,739*2*6+1,65*6*3+1,5*6*3)*2</t>
  </si>
  <si>
    <t>(1,4*4*3+1,5*4*5+1,15*4*2+1,651*4*10+0,74*2*10)*2</t>
  </si>
  <si>
    <t>136</t>
  </si>
  <si>
    <t>58124838</t>
  </si>
  <si>
    <t>páska maskovací krepová pro malířské potřeby š 50mm</t>
  </si>
  <si>
    <t>1910036072</t>
  </si>
  <si>
    <t>pás1*1,05</t>
  </si>
  <si>
    <t>137</t>
  </si>
  <si>
    <t>783000203</t>
  </si>
  <si>
    <t>Ostatní práce přemístění okenních nebo dveřních křídel pro zhotovení nátěrů vodorovné přes 50 do 100 m</t>
  </si>
  <si>
    <t>-63764226</t>
  </si>
  <si>
    <t>https://podminky.urs.cz/item/CS_URS_2025_01/783000203</t>
  </si>
  <si>
    <t>4*77+3*3*3+3*6+3*3*2+3*5+3*2</t>
  </si>
  <si>
    <t>138</t>
  </si>
  <si>
    <t>783000211</t>
  </si>
  <si>
    <t>Ostatní práce přemístění okenních nebo dveřních křídel pro zhotovení nátěrů svislé za jedno podlaží</t>
  </si>
  <si>
    <t>-545678884</t>
  </si>
  <si>
    <t>https://podminky.urs.cz/item/CS_URS_2025_01/783000211</t>
  </si>
  <si>
    <t>139</t>
  </si>
  <si>
    <t>783000221</t>
  </si>
  <si>
    <t>Ostatní práce vyvěšení nebo zavěšení křídel okenních kyvných, otočných nebo kombinovaně otevíravých</t>
  </si>
  <si>
    <t>961713227</t>
  </si>
  <si>
    <t>https://podminky.urs.cz/item/CS_URS_2025_01/783000221</t>
  </si>
  <si>
    <t>(1,5*2,38*77+1,7*3,33*3+1,6*1,5*3+1,65*1,25*3)*2</t>
  </si>
  <si>
    <t>(1,25*2,39*6+1,6*1,5*3+1,4*2,39*3+1,5*2,39*5)*2</t>
  </si>
  <si>
    <t>1,15*2,39*2</t>
  </si>
  <si>
    <t>140</t>
  </si>
  <si>
    <t>783101403</t>
  </si>
  <si>
    <t>Příprava podkladu truhlářských konstrukcí před provedením nátěru oprášení</t>
  </si>
  <si>
    <t>-1904448331</t>
  </si>
  <si>
    <t>https://podminky.urs.cz/item/CS_URS_2025_01/783101403</t>
  </si>
  <si>
    <t>3*(1,5*2,38*77+1,7*3,33*3+1,6*1,5*2+1,65*1,25*3)</t>
  </si>
  <si>
    <t>3*(1,25*2,39*6+1,65*1,5*3+1,4*2,39*3+1,5*2,39*5)</t>
  </si>
  <si>
    <t>3*1,15*2,39*2</t>
  </si>
  <si>
    <t>141</t>
  </si>
  <si>
    <t>783106807</t>
  </si>
  <si>
    <t>Odstranění nátěrů z truhlářských konstrukcí odstraňovačem nátěrů s obroušením</t>
  </si>
  <si>
    <t>872016294</t>
  </si>
  <si>
    <t>https://podminky.urs.cz/item/CS_URS_2025_01/783106807</t>
  </si>
  <si>
    <t>142</t>
  </si>
  <si>
    <t>783114101</t>
  </si>
  <si>
    <t>Základní nátěr truhlářských konstrukcí jednonásobný syntetický</t>
  </si>
  <si>
    <t>1590579354</t>
  </si>
  <si>
    <t>https://podminky.urs.cz/item/CS_URS_2025_01/783114101</t>
  </si>
  <si>
    <t>143</t>
  </si>
  <si>
    <t>783117101</t>
  </si>
  <si>
    <t>Krycí nátěr truhlářských konstrukcí jednonásobný syntetický</t>
  </si>
  <si>
    <t>-1537309442</t>
  </si>
  <si>
    <t>https://podminky.urs.cz/item/CS_URS_2025_01/783117101</t>
  </si>
  <si>
    <t>nát3*2</t>
  </si>
  <si>
    <t>144</t>
  </si>
  <si>
    <t>783118201</t>
  </si>
  <si>
    <t>Lakovací nátěr truhlářských konstrukcí jednonásobný syntetický</t>
  </si>
  <si>
    <t>-286986518</t>
  </si>
  <si>
    <t>https://podminky.urs.cz/item/CS_URS_2025_01/783118201</t>
  </si>
  <si>
    <t>145</t>
  </si>
  <si>
    <t>783132R0101</t>
  </si>
  <si>
    <t>Tmelení truhlářských konstrukcí lokální, včetně přebroušení tmelených míst rozsahu do 10% plochy, tmelem D+M</t>
  </si>
  <si>
    <t>-2105308539</t>
  </si>
  <si>
    <t>146</t>
  </si>
  <si>
    <t>783301303</t>
  </si>
  <si>
    <t>Příprava podkladu zámečnických konstrukcí před provedením nátěru odrezivění odrezovačem bezoplachovým</t>
  </si>
  <si>
    <t>-2135159125</t>
  </si>
  <si>
    <t>https://podminky.urs.cz/item/CS_URS_2025_01/783301303</t>
  </si>
  <si>
    <t>1,5*1,5*2*6</t>
  </si>
  <si>
    <t>147</t>
  </si>
  <si>
    <t>783301313</t>
  </si>
  <si>
    <t>Příprava podkladu zámečnických konstrukcí před provedením nátěru odmaštění odmašťovačem ředidlovým</t>
  </si>
  <si>
    <t>1689378954</t>
  </si>
  <si>
    <t>https://podminky.urs.cz/item/CS_URS_2025_01/783301313</t>
  </si>
  <si>
    <t>148</t>
  </si>
  <si>
    <t>783306807</t>
  </si>
  <si>
    <t>Odstranění nátěrů ze zámečnických konstrukcí odstraňovačem nátěrů s obroušením</t>
  </si>
  <si>
    <t>-1609639136</t>
  </si>
  <si>
    <t>https://podminky.urs.cz/item/CS_URS_2025_01/783306807</t>
  </si>
  <si>
    <t>149</t>
  </si>
  <si>
    <t>783324101</t>
  </si>
  <si>
    <t>Základní nátěr zámečnických konstrukcí jednonásobný akrylátový</t>
  </si>
  <si>
    <t>1385306639</t>
  </si>
  <si>
    <t>https://podminky.urs.cz/item/CS_URS_2025_01/783324101</t>
  </si>
  <si>
    <t>150</t>
  </si>
  <si>
    <t>783325101</t>
  </si>
  <si>
    <t>Mezinátěr zámečnických konstrukcí jednonásobný akrylátový</t>
  </si>
  <si>
    <t>563757402</t>
  </si>
  <si>
    <t>https://podminky.urs.cz/item/CS_URS_2025_01/783325101</t>
  </si>
  <si>
    <t>151</t>
  </si>
  <si>
    <t>783327101</t>
  </si>
  <si>
    <t>Krycí nátěr (email) zámečnických konstrukcí jednonásobný akrylátový</t>
  </si>
  <si>
    <t>-1635860479</t>
  </si>
  <si>
    <t>https://podminky.urs.cz/item/CS_URS_2025_01/783327101</t>
  </si>
  <si>
    <t>152</t>
  </si>
  <si>
    <t>783823137</t>
  </si>
  <si>
    <t>Penetrační nátěr omítek hladkých omítek hladkých, zrnitých tenkovrstvých nebo štukových stupně členitosti 1 a 2 vápenný</t>
  </si>
  <si>
    <t>409345932</t>
  </si>
  <si>
    <t>https://podminky.urs.cz/item/CS_URS_2025_01/783823137</t>
  </si>
  <si>
    <t>153</t>
  </si>
  <si>
    <t>783823167</t>
  </si>
  <si>
    <t>Penetrační nátěr omítek hladkých omítek hladkých, zrnitých tenkovrstvých nebo štukových stupně členitosti 3 vápenný</t>
  </si>
  <si>
    <t>-759095859</t>
  </si>
  <si>
    <t>https://podminky.urs.cz/item/CS_URS_2025_01/783823167</t>
  </si>
  <si>
    <t>154</t>
  </si>
  <si>
    <t>783823177</t>
  </si>
  <si>
    <t>Penetrační nátěr omítek hladkých omítek hladkých, zrnitých tenkovrstvých nebo štukových stupně členitosti 4 vápenný</t>
  </si>
  <si>
    <t>-1906868167</t>
  </si>
  <si>
    <t>https://podminky.urs.cz/item/CS_URS_2025_01/783823177</t>
  </si>
  <si>
    <t>155</t>
  </si>
  <si>
    <t>783827427</t>
  </si>
  <si>
    <t>Krycí (ochranný) nátěr omítek dvojnásobný hladkých omítek hladkých, zrnitých tenkovrstvých nebo štukových stupně členitosti 1 a 2 vápenný</t>
  </si>
  <si>
    <t>-304617313</t>
  </si>
  <si>
    <t>https://podminky.urs.cz/item/CS_URS_2025_01/783827427</t>
  </si>
  <si>
    <t>156</t>
  </si>
  <si>
    <t>783827447</t>
  </si>
  <si>
    <t>Krycí (ochranný) nátěr omítek dvojnásobný hladkých omítek hladkých, zrnitých tenkovrstvých nebo štukových stupně členitosti 3 vápenný</t>
  </si>
  <si>
    <t>822115042</t>
  </si>
  <si>
    <t>https://podminky.urs.cz/item/CS_URS_2025_01/783827447</t>
  </si>
  <si>
    <t>157</t>
  </si>
  <si>
    <t>783827467</t>
  </si>
  <si>
    <t>Krycí (ochranný) nátěr omítek dvojnásobný hladkých omítek hladkých, zrnitých tenkovrstvých nebo štukových stupně členitosti 4 vápenný</t>
  </si>
  <si>
    <t>1594946464</t>
  </si>
  <si>
    <t>https://podminky.urs.cz/item/CS_URS_2025_01/783827467</t>
  </si>
  <si>
    <t>158</t>
  </si>
  <si>
    <t>783998R201</t>
  </si>
  <si>
    <t>kompletní renovace nátěru ocelových prvků venkovního schodiště - přebroušení, odmaštění, nátěry vč. všech souv. dodávek a prací D+M</t>
  </si>
  <si>
    <t>1576345419</t>
  </si>
  <si>
    <t>784</t>
  </si>
  <si>
    <t>Dokončovací práce - malby a tapety</t>
  </si>
  <si>
    <t>159</t>
  </si>
  <si>
    <t>784121003</t>
  </si>
  <si>
    <t>Oškrabání malby v místnostech výšky přes 3,80 do 5,00 m</t>
  </si>
  <si>
    <t>304668009</t>
  </si>
  <si>
    <t>https://podminky.urs.cz/item/CS_URS_2025_01/784121003</t>
  </si>
  <si>
    <t>om4*0,9</t>
  </si>
  <si>
    <t>160</t>
  </si>
  <si>
    <t>784121013</t>
  </si>
  <si>
    <t>Rozmývání podkladu po oškrabání malby v místnostech výšky přes 3,80 do 5,00 m</t>
  </si>
  <si>
    <t>159449130</t>
  </si>
  <si>
    <t>https://podminky.urs.cz/item/CS_URS_2025_01/784121013</t>
  </si>
  <si>
    <t>161</t>
  </si>
  <si>
    <t>784181003</t>
  </si>
  <si>
    <t>Pačokování jednonásobné v místnostech výšky přes 3,80 do 5,00 m</t>
  </si>
  <si>
    <t>1648283190</t>
  </si>
  <si>
    <t>https://podminky.urs.cz/item/CS_URS_2025_01/784181003</t>
  </si>
  <si>
    <t>162</t>
  </si>
  <si>
    <t>784312023</t>
  </si>
  <si>
    <t>Malby vápenné dvojnásobné, bílé v místnostech výšky přes 3,80 do 5,00 m</t>
  </si>
  <si>
    <t>1920682421</t>
  </si>
  <si>
    <t>https://podminky.urs.cz/item/CS_URS_2025_01/784312023</t>
  </si>
  <si>
    <t>634,965</t>
  </si>
  <si>
    <t>664,496</t>
  </si>
  <si>
    <t>zd1</t>
  </si>
  <si>
    <t>83,062</t>
  </si>
  <si>
    <t>ALFA-37302 - SO 01 - stavební část - dvorní zídka</t>
  </si>
  <si>
    <t>184818234</t>
  </si>
  <si>
    <t>Ochrana kmene bedněním před poškozením stavebním provozem zřízení včetně odstranění výšky bednění do 2 m průměru kmene přes 700 do 900 mm</t>
  </si>
  <si>
    <t>-382090869</t>
  </si>
  <si>
    <t>https://podminky.urs.cz/item/CS_URS_2025_01/184818234</t>
  </si>
  <si>
    <t>"v.č. C.2 - katastrální a koordinační situační výkres, TZ"</t>
  </si>
  <si>
    <t>734522865</t>
  </si>
  <si>
    <t>20,533+4,16+26,494+31,875</t>
  </si>
  <si>
    <t>-698508006</t>
  </si>
  <si>
    <t>622325309</t>
  </si>
  <si>
    <t>Oprava vápenné omítky vnějších ploch stupně členitosti 2 štukové, dvouvrstvé, v rozsahu opravované plochy přes 80 do 100%</t>
  </si>
  <si>
    <t>451989604</t>
  </si>
  <si>
    <t>https://podminky.urs.cz/item/CS_URS_2025_01/622325309</t>
  </si>
  <si>
    <t>774509308</t>
  </si>
  <si>
    <t>zd1*2*2</t>
  </si>
  <si>
    <t>985421R01531</t>
  </si>
  <si>
    <t>oprava lokálních trhlin - stehování helikální výztuží s cementovou nebo pryskyřičnou zálivkou vč. všech souv. dodávek a prací D+M</t>
  </si>
  <si>
    <t>1840503133</t>
  </si>
  <si>
    <t>zd1*0,2</t>
  </si>
  <si>
    <t>941111131</t>
  </si>
  <si>
    <t>Lešení řadové trubkové lehké pracovní s podlahami s provozním zatížením tř. 3 do 200 kg/m2 šířky tř. W12 od 1,2 do 1,5 m, výšky výšky do 10 m montáž</t>
  </si>
  <si>
    <t>-1999798066</t>
  </si>
  <si>
    <t>https://podminky.urs.cz/item/CS_URS_2025_01/941111131</t>
  </si>
  <si>
    <t>(zd1+1,5*2)*4</t>
  </si>
  <si>
    <t>zd1*3,5</t>
  </si>
  <si>
    <t>941111231</t>
  </si>
  <si>
    <t>Lešení řadové trubkové lehké pracovní s podlahami s provozním zatížením tř. 3 do 200 kg/m2 šířky tř. W12 od 1,2 do 1,5 m, výšky výšky do 10 m příplatek k ceně za každý den použití</t>
  </si>
  <si>
    <t>110751737</t>
  </si>
  <si>
    <t>https://podminky.urs.cz/item/CS_URS_2025_01/941111231</t>
  </si>
  <si>
    <t>leš3*60</t>
  </si>
  <si>
    <t>941111831</t>
  </si>
  <si>
    <t>Lešení řadové trubkové lehké pracovní s podlahami s provozním zatížením tř. 3 do 200 kg/m2 šířky tř. W12 od 1,2 do 1,5 m, výšky výšky do 10 m demontáž</t>
  </si>
  <si>
    <t>2145702651</t>
  </si>
  <si>
    <t>https://podminky.urs.cz/item/CS_URS_2025_01/941111831</t>
  </si>
  <si>
    <t>-588589376</t>
  </si>
  <si>
    <t>-13240542</t>
  </si>
  <si>
    <t>1075346606</t>
  </si>
  <si>
    <t>1555105360</t>
  </si>
  <si>
    <t>-583502170</t>
  </si>
  <si>
    <t>410590174</t>
  </si>
  <si>
    <t>zd1*4*2</t>
  </si>
  <si>
    <t>-1612283754</t>
  </si>
  <si>
    <t>906746850</t>
  </si>
  <si>
    <t>1061139683</t>
  </si>
  <si>
    <t>39,555*10</t>
  </si>
  <si>
    <t>-144100399</t>
  </si>
  <si>
    <t>39,555</t>
  </si>
  <si>
    <t>468534565</t>
  </si>
  <si>
    <t>766691918</t>
  </si>
  <si>
    <t>Ostatní práce vyvěšení nebo zavěšení křídel dřevěných vratových, plochy přes 4 m2</t>
  </si>
  <si>
    <t>530994445</t>
  </si>
  <si>
    <t>https://podminky.urs.cz/item/CS_URS_2025_01/766691918</t>
  </si>
  <si>
    <t>766998R501</t>
  </si>
  <si>
    <t>uložení vratových křídel ma bezpečném místě pro pozdější zpětnou montáž</t>
  </si>
  <si>
    <t>1045362076</t>
  </si>
  <si>
    <t>-495063308</t>
  </si>
  <si>
    <t>-558457332</t>
  </si>
  <si>
    <t>783897603</t>
  </si>
  <si>
    <t>Krycí (ochranný) nátěr omítek Příplatek k cenám za zvýšenou pracnost provádění styku 2 barev dvojnásobného nátěru</t>
  </si>
  <si>
    <t>1902809418</t>
  </si>
  <si>
    <t>https://podminky.urs.cz/item/CS_URS_2025_01/783897603</t>
  </si>
  <si>
    <t>ALFA-37303 - vedlejší a ostatní náklady</t>
  </si>
  <si>
    <t>OST - Ostatní</t>
  </si>
  <si>
    <t xml:space="preserve">    O01 - Ostatní</t>
  </si>
  <si>
    <t xml:space="preserve">    O02 - Vedlejší náklady</t>
  </si>
  <si>
    <t>OST</t>
  </si>
  <si>
    <t>Ostatní</t>
  </si>
  <si>
    <t>O01</t>
  </si>
  <si>
    <t>R10002</t>
  </si>
  <si>
    <t xml:space="preserve">dokumentace skutečného provedení díla </t>
  </si>
  <si>
    <t>soub</t>
  </si>
  <si>
    <t>512</t>
  </si>
  <si>
    <t>-429535719</t>
  </si>
  <si>
    <t xml:space="preserve">"dokumentace skutečného provedení díla </t>
  </si>
  <si>
    <t>R1000711</t>
  </si>
  <si>
    <t xml:space="preserve">pamětní deska - tabulka z elox. hliníku - grafické provedení dle požadavku investora D+M </t>
  </si>
  <si>
    <t>-1634256915</t>
  </si>
  <si>
    <t xml:space="preserve">"náklady na zhotovení a osazení pamětní desky , osazení na fasádu objektu před dokončením  stavby"</t>
  </si>
  <si>
    <t>"o rozměrech min. 0,3 x 0,4 m "</t>
  </si>
  <si>
    <t>"text, grafické provedení a umístění pamětní desky bude určeno investorem"</t>
  </si>
  <si>
    <t>R1000712</t>
  </si>
  <si>
    <t xml:space="preserve">billboard po dobu opravy fasády - grafické provedení dle požadavku investora D+M </t>
  </si>
  <si>
    <t>-1799425287</t>
  </si>
  <si>
    <t>"náklady na zhotovení a osazení informačního billboardu "</t>
  </si>
  <si>
    <t xml:space="preserve">"o rozměrech  2,1 x 2,2 m umístění na lešení včetně nákladů na jeho údržbu po dobu trvání stavby"</t>
  </si>
  <si>
    <t>"demontáž billboardu po ukončení stavby"</t>
  </si>
  <si>
    <t>"text a umístění panelu bude určeno investorem"</t>
  </si>
  <si>
    <t>R100072</t>
  </si>
  <si>
    <t>náklady na kompletaci dokladů</t>
  </si>
  <si>
    <t>-642592784</t>
  </si>
  <si>
    <t xml:space="preserve">"náklady na vyhotovení a kompletaci dokladů předávaných při předání a převzetí díla nebo nutných  ke kolaudaci -  2 x v tištěné podobě"</t>
  </si>
  <si>
    <t>R1000721</t>
  </si>
  <si>
    <t xml:space="preserve">náklady na předepsané zkoušky a měření </t>
  </si>
  <si>
    <t>423854149</t>
  </si>
  <si>
    <t xml:space="preserve">"náklady na předepsané zkoušky a měření nutných k předání a převzetí díla nebo nutných  ke kolaudaci -  2 x v tištěné podobě"</t>
  </si>
  <si>
    <t>R1000722</t>
  </si>
  <si>
    <t>náklady na zábory veřejných ploch</t>
  </si>
  <si>
    <t>-1562448310</t>
  </si>
  <si>
    <t>O02</t>
  </si>
  <si>
    <t>Vedlejší náklady</t>
  </si>
  <si>
    <t>R20001</t>
  </si>
  <si>
    <t>vybudování a odstranění staveniště</t>
  </si>
  <si>
    <t>1068742711</t>
  </si>
  <si>
    <t>"veškeré náklady a činnosti související s vybudováním a likvidací staveniště"</t>
  </si>
  <si>
    <t>"včetně zajištění připojení na elektrickou energii, vodu a odvodnění staveniště"</t>
  </si>
  <si>
    <t>"včetně provádění každodenního hrubého úklidu staveniště"</t>
  </si>
  <si>
    <t>"včetně průběžné likvidace vznikajících odpadů oprávněnou osobou"</t>
  </si>
  <si>
    <t>"jedná se standartní prvky BOZP (mobilní oplocení, výstražné označení, přechody výkopů, vč. oplocení, zábradlí atd,"</t>
  </si>
  <si>
    <t>"včetně jejich dodávky, montáže, údržby a demontáže, resp. likvidace a povinosti vyplývající z plánu BOZP, vč. připomínek příslušných úřadů"</t>
  </si>
  <si>
    <t>R20005</t>
  </si>
  <si>
    <t>dopravně inženýrská opatření</t>
  </si>
  <si>
    <t>-1760511486</t>
  </si>
  <si>
    <t>"náklady na vyhotovení návrhu dočasného dopravního značení, jeho projednání s dotčenými orgány a organizacemi"</t>
  </si>
  <si>
    <t xml:space="preserve">"dodání dopravních značek, semafory,  jejich rozmístění, přemis´tování a údržba v průběhu stavby, provoz semaforů"</t>
  </si>
  <si>
    <t>" vč. následného odstranění po skončení stavby"</t>
  </si>
  <si>
    <t>R200051</t>
  </si>
  <si>
    <t>ztížené dopravní podmínky - centrum města</t>
  </si>
  <si>
    <t>-1980738461</t>
  </si>
  <si>
    <t>R20008</t>
  </si>
  <si>
    <t>ochrana stávajících vedení a zařízení před poškozením</t>
  </si>
  <si>
    <t>-1902543846</t>
  </si>
  <si>
    <t xml:space="preserve">"ochrana stávajících inženýrských sítí a stavebních objektů před poškozením" </t>
  </si>
  <si>
    <t>R95290002</t>
  </si>
  <si>
    <t>průběžný denní úklid prostor dotčených stavebním provozem vnitřních i vnějších</t>
  </si>
  <si>
    <t>-1306855788</t>
  </si>
  <si>
    <t>R95290003</t>
  </si>
  <si>
    <t>kompletní úklid okolí stavby dotčených stavebním provozem - zvýšené nároky - veřejný prostor</t>
  </si>
  <si>
    <t>-211144197</t>
  </si>
  <si>
    <t>R95290004</t>
  </si>
  <si>
    <t>kompletní zakrytí podlah a zařízení budovy před poškozením po dobu realizace stavebních prací</t>
  </si>
  <si>
    <t>-316068086</t>
  </si>
  <si>
    <t>R95290005</t>
  </si>
  <si>
    <t>kompletní opatření proti šíření prachu a hluku po budově a mimo budovu po dobu realizace stavebních prací</t>
  </si>
  <si>
    <t>254685756</t>
  </si>
  <si>
    <t>R95290010</t>
  </si>
  <si>
    <t>dočasné odstranění překážek v komunikaci po dobu realizace stavebních prací</t>
  </si>
  <si>
    <t>-1765345865</t>
  </si>
  <si>
    <t xml:space="preserve">"dočasné odstranění překážek v komunikaci pro možnost postavit lešení -  dopravní značky se sloupky, betonové květináče apod. "</t>
  </si>
  <si>
    <t>"uložení na bezpečném místě"</t>
  </si>
  <si>
    <t>"zpětná montáž po ukončení stavebních prací"</t>
  </si>
  <si>
    <t>SEZNAM FIGUR</t>
  </si>
  <si>
    <t>Výměra</t>
  </si>
  <si>
    <t>Použití figury:</t>
  </si>
  <si>
    <t>Zřízení vrstvy z geotextilie v rovině nebo ve sklonu do 1:5 š do 3 m</t>
  </si>
  <si>
    <t>Montáž drát nebo lano hromosvodné svodové D do 10 mm s podpěrou</t>
  </si>
  <si>
    <t>Demontáž drátu nebo lana svodového vedení D přes 8 mm kolmý svod</t>
  </si>
  <si>
    <t>Oplechování římsy oblé nebo ze segmentů mechanicky kotvené z Cu plechu rš 330 mm</t>
  </si>
  <si>
    <t>Demontáž oplechování říms a ozdobných prvků do suti</t>
  </si>
  <si>
    <t>Montáž lešení řadového trubkového lehkého s podlahami zatížení do 200 kg/m2 š od 1,2 do 1,5 m v přes 10 do 25 m</t>
  </si>
  <si>
    <t>Příplatek k lešení řadovému trubkovému lehkému s podlahami do 200 kg/m2 š od 1,2 do 1,5 m v přes 10 do 25 m za každý den použití</t>
  </si>
  <si>
    <t>Demontáž lešení řadového trubkového lehkého s podlahami zatížení do 200 kg/m2 š od 1,2 do 1,5 m v přes 10 do 25 m</t>
  </si>
  <si>
    <t>Montáž ochranné sítě z textilie z umělých vláken</t>
  </si>
  <si>
    <t>Příplatek k ochranné síti za každý den použití</t>
  </si>
  <si>
    <t>Demontáž ochranné sítě z textilie z umělých vláken</t>
  </si>
  <si>
    <t>Montáž záchytné stříšky š přes 2 do 2,5 m</t>
  </si>
  <si>
    <t>Příplatek k záchytné stříšce š přes 2 do 2,5 m za každý den použití</t>
  </si>
  <si>
    <t>Demontáž záchytné stříšky š přes 2 do 2,5 m</t>
  </si>
  <si>
    <t>Oprášení podkladu truhlářských konstrukcí před provedením nátěru</t>
  </si>
  <si>
    <t>Odstranění nátěrů z truhlářských konstrukcí odstraňovačem nátěrů</t>
  </si>
  <si>
    <t>Základní jednonásobný syntetický nátěr truhlářských konstrukcí</t>
  </si>
  <si>
    <t>Krycí jednonásobný syntetický nátěr truhlářských konstrukcí</t>
  </si>
  <si>
    <t>Lakovací jednonásobný syntetický nátěr truhlářských konstrukcí</t>
  </si>
  <si>
    <t>Lokální tmelení truhlářských konstrukcí včetně přebroušení epoxidovým tmelem plochy do 10%</t>
  </si>
  <si>
    <t>Bezoplachové odrezivění zámečnických konstrukcí</t>
  </si>
  <si>
    <t>Odmaštění zámečnických konstrukcí ředidlovým odmašťovačem</t>
  </si>
  <si>
    <t>Odstranění nátěru ze zámečnických konstrukcí odstraňovačem nátěrů</t>
  </si>
  <si>
    <t>Základní jednonásobný akrylátový nátěr zámečnických konstrukcí</t>
  </si>
  <si>
    <t>Mezinátěr jednonásobný akrylátový mezinátěr zámečnických konstrukcí</t>
  </si>
  <si>
    <t>Krycí jednonásobný akrylátový nátěr zámečnických konstrukcí</t>
  </si>
  <si>
    <t>Obklady z kamene oprava - očištění obkladů z kamene tryskáním pískem (pískování)</t>
  </si>
  <si>
    <t>Zakrytí výplní otvorů a svislých ploch fólií přilepenou lepící páskou</t>
  </si>
  <si>
    <t>Oprava spárování obkladů z kamene spárovací hmotou do 9 ks/m2</t>
  </si>
  <si>
    <t>Obklady z kamene oprava - nátěr impregnační a zpevňující</t>
  </si>
  <si>
    <t>Odstranění násypů pod podlahami tl přes 200 mm</t>
  </si>
  <si>
    <t>Okapový chodník z kačírku tl 300 mm s udusáním</t>
  </si>
  <si>
    <t>Otlučení (osekání) vnější vápenné nebo vápenocementové omítky stupně členitosti 3 až 5 v rozsahu přes 80 do 100 %</t>
  </si>
  <si>
    <t>Vápenný postřik vnějších stěn nanášený celoplošně ručně</t>
  </si>
  <si>
    <t>Oprava vnější vápenné štukové omítky členitosti 4 v rozsahu přes 80 do 100 %</t>
  </si>
  <si>
    <t>Otlučení (osekání) vnější vápenné nebo vápenocementové omítky stupně členitosti 1 a 2 v rozsahu přes 80 do 100 %</t>
  </si>
  <si>
    <t>Vápenná omítka štuková dvouvrstvá vnějších stěn nanášená ručně</t>
  </si>
  <si>
    <t>Penetrační vápenný nátěr hladkých nebo štukových omítek</t>
  </si>
  <si>
    <t>Krycí dvojnásobný vápenný nátěr omítek stupně členitosti 1 a 2</t>
  </si>
  <si>
    <t>Oprava vnější vápenné štukové omítky členitosti 3 v rozsahu přes 80 do 100 %</t>
  </si>
  <si>
    <t>Penetrační vápenný nátěr omítek stupně členitosti 3</t>
  </si>
  <si>
    <t>Krycí dvojnásobný vápenný nátěr omítek stupně členitosti 3</t>
  </si>
  <si>
    <t>Penetrační vápenný nátěr omítek stupně členitosti 4</t>
  </si>
  <si>
    <t>Krycí dvojnásobný vápenný nátěr omítek stupně členitosti 4</t>
  </si>
  <si>
    <t>Otlučení (osekání) vnitřní vápenné nebo vápenocementové omítky stěn v rozsahu přes 5 do 10 %</t>
  </si>
  <si>
    <t>Oprava vnitřní vápenné štukové omítky stěn tl jádrové omítky do 20 mm a tl štuku do 3 mm v rozsahu plochy do 10 %</t>
  </si>
  <si>
    <t>Oškrabání malby v místnostech v přes 3,80 do 5,00 m</t>
  </si>
  <si>
    <t>Rozmývání podkladu po oškrabání malby v místnostech v přes 3,80 do 5,00 m</t>
  </si>
  <si>
    <t>Jednonásobné pačokování v místnostech v přes 3,80 do 5,00 m</t>
  </si>
  <si>
    <t>Dvojnásobné bílé vápenné malby v místnostech v přes 3,80 do 5,00 m</t>
  </si>
  <si>
    <t>Ochrana svislých ploch při provádění nátěrů olepením páskou nebo fólií</t>
  </si>
  <si>
    <t>Montáž a demontáž shozu suti v přes 10 do 20 m</t>
  </si>
  <si>
    <t>Příplatek k shozu suti v přes 10 do 20 m za první a ZKD den použití</t>
  </si>
  <si>
    <t>Montáž lešení řadového trubkového lehkého s podlahami zatížení do 200 kg/m2 š od 1,2 do 1,5 m v do 10 m</t>
  </si>
  <si>
    <t>Příplatek k lešení řadovému trubkovému lehkému s podlahami do 200 kg/m2 š od 1,2 do 1,5 m v do 10 m za každý den použití</t>
  </si>
  <si>
    <t>Demontáž lešení řadového trubkového lehkého s podlahami zatížení do 200 kg/m2 š od 1,2 do 1,5 m v do 10 m</t>
  </si>
  <si>
    <t>Oprava vnější vápenné štukové omítky členitosti 2 v rozsahu přes 80 do 100 %</t>
  </si>
  <si>
    <t>Dodatečná izolace zdiva tl přes 600 do 900 mm nízkotlakou injektáží silikonovou mikroemulzí</t>
  </si>
  <si>
    <t>Zakrytí podélných ploch fólií volně položenou</t>
  </si>
  <si>
    <t>Příplatek k cenám dvojnásobného krycího nátěru omítek za provedení styku 2 barev</t>
  </si>
  <si>
    <t>Injektáž trhlin š 20 mm v cihelném zdivu tl přes 450 do 600 mm aktivovanou cementovou maltou včetně vrtů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</si>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</sst>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81912112" TargetMode="External" /><Relationship Id="rId2" Type="http://schemas.openxmlformats.org/officeDocument/2006/relationships/hyperlink" Target="https://podminky.urs.cz/item/CS_URS_2025_01/213141111" TargetMode="External" /><Relationship Id="rId3" Type="http://schemas.openxmlformats.org/officeDocument/2006/relationships/hyperlink" Target="https://podminky.urs.cz/item/CS_URS_2025_01/311231117" TargetMode="External" /><Relationship Id="rId4" Type="http://schemas.openxmlformats.org/officeDocument/2006/relationships/hyperlink" Target="https://podminky.urs.cz/item/CS_URS_2025_01/338171113" TargetMode="External" /><Relationship Id="rId5" Type="http://schemas.openxmlformats.org/officeDocument/2006/relationships/hyperlink" Target="https://podminky.urs.cz/item/CS_URS_2025_01/348101230" TargetMode="External" /><Relationship Id="rId6" Type="http://schemas.openxmlformats.org/officeDocument/2006/relationships/hyperlink" Target="https://podminky.urs.cz/item/CS_URS_2025_01/612315421" TargetMode="External" /><Relationship Id="rId7" Type="http://schemas.openxmlformats.org/officeDocument/2006/relationships/hyperlink" Target="https://podminky.urs.cz/item/CS_URS_2025_01/619991005" TargetMode="External" /><Relationship Id="rId8" Type="http://schemas.openxmlformats.org/officeDocument/2006/relationships/hyperlink" Target="https://podminky.urs.cz/item/CS_URS_2025_01/622131100" TargetMode="External" /><Relationship Id="rId9" Type="http://schemas.openxmlformats.org/officeDocument/2006/relationships/hyperlink" Target="https://podminky.urs.cz/item/CS_URS_2025_01/622131101" TargetMode="External" /><Relationship Id="rId10" Type="http://schemas.openxmlformats.org/officeDocument/2006/relationships/hyperlink" Target="https://podminky.urs.cz/item/CS_URS_2025_01/622311141" TargetMode="External" /><Relationship Id="rId11" Type="http://schemas.openxmlformats.org/officeDocument/2006/relationships/hyperlink" Target="https://podminky.urs.cz/item/CS_URS_2025_01/622325409" TargetMode="External" /><Relationship Id="rId12" Type="http://schemas.openxmlformats.org/officeDocument/2006/relationships/hyperlink" Target="https://podminky.urs.cz/item/CS_URS_2025_01/622325509" TargetMode="External" /><Relationship Id="rId13" Type="http://schemas.openxmlformats.org/officeDocument/2006/relationships/hyperlink" Target="https://podminky.urs.cz/item/CS_URS_2025_01/622331141" TargetMode="External" /><Relationship Id="rId14" Type="http://schemas.openxmlformats.org/officeDocument/2006/relationships/hyperlink" Target="https://podminky.urs.cz/item/CS_URS_2025_01/629991001" TargetMode="External" /><Relationship Id="rId15" Type="http://schemas.openxmlformats.org/officeDocument/2006/relationships/hyperlink" Target="https://podminky.urs.cz/item/CS_URS_2025_01/629991011" TargetMode="External" /><Relationship Id="rId16" Type="http://schemas.openxmlformats.org/officeDocument/2006/relationships/hyperlink" Target="https://podminky.urs.cz/item/CS_URS_2025_01/637121115" TargetMode="External" /><Relationship Id="rId17" Type="http://schemas.openxmlformats.org/officeDocument/2006/relationships/hyperlink" Target="https://podminky.urs.cz/item/CS_URS_2025_01/941111132" TargetMode="External" /><Relationship Id="rId18" Type="http://schemas.openxmlformats.org/officeDocument/2006/relationships/hyperlink" Target="https://podminky.urs.cz/item/CS_URS_2025_01/941111232" TargetMode="External" /><Relationship Id="rId19" Type="http://schemas.openxmlformats.org/officeDocument/2006/relationships/hyperlink" Target="https://podminky.urs.cz/item/CS_URS_2025_01/941111832" TargetMode="External" /><Relationship Id="rId20" Type="http://schemas.openxmlformats.org/officeDocument/2006/relationships/hyperlink" Target="https://podminky.urs.cz/item/CS_URS_2025_01/944511111" TargetMode="External" /><Relationship Id="rId21" Type="http://schemas.openxmlformats.org/officeDocument/2006/relationships/hyperlink" Target="https://podminky.urs.cz/item/CS_URS_2025_01/944511211" TargetMode="External" /><Relationship Id="rId22" Type="http://schemas.openxmlformats.org/officeDocument/2006/relationships/hyperlink" Target="https://podminky.urs.cz/item/CS_URS_2025_01/944511811" TargetMode="External" /><Relationship Id="rId23" Type="http://schemas.openxmlformats.org/officeDocument/2006/relationships/hyperlink" Target="https://podminky.urs.cz/item/CS_URS_2025_01/944711113" TargetMode="External" /><Relationship Id="rId24" Type="http://schemas.openxmlformats.org/officeDocument/2006/relationships/hyperlink" Target="https://podminky.urs.cz/item/CS_URS_2025_01/944711213" TargetMode="External" /><Relationship Id="rId25" Type="http://schemas.openxmlformats.org/officeDocument/2006/relationships/hyperlink" Target="https://podminky.urs.cz/item/CS_URS_2025_01/944711813" TargetMode="External" /><Relationship Id="rId26" Type="http://schemas.openxmlformats.org/officeDocument/2006/relationships/hyperlink" Target="https://podminky.urs.cz/item/CS_URS_2025_01/949101112" TargetMode="External" /><Relationship Id="rId27" Type="http://schemas.openxmlformats.org/officeDocument/2006/relationships/hyperlink" Target="https://podminky.urs.cz/item/CS_URS_2025_01/952901111" TargetMode="External" /><Relationship Id="rId28" Type="http://schemas.openxmlformats.org/officeDocument/2006/relationships/hyperlink" Target="https://podminky.urs.cz/item/CS_URS_2025_01/953942627" TargetMode="External" /><Relationship Id="rId29" Type="http://schemas.openxmlformats.org/officeDocument/2006/relationships/hyperlink" Target="https://podminky.urs.cz/item/CS_URS_2025_01/966071711" TargetMode="External" /><Relationship Id="rId30" Type="http://schemas.openxmlformats.org/officeDocument/2006/relationships/hyperlink" Target="https://podminky.urs.cz/item/CS_URS_2025_01/966073811" TargetMode="External" /><Relationship Id="rId31" Type="http://schemas.openxmlformats.org/officeDocument/2006/relationships/hyperlink" Target="https://podminky.urs.cz/item/CS_URS_2025_01/968062374" TargetMode="External" /><Relationship Id="rId32" Type="http://schemas.openxmlformats.org/officeDocument/2006/relationships/hyperlink" Target="https://podminky.urs.cz/item/CS_URS_2025_01/968062375" TargetMode="External" /><Relationship Id="rId33" Type="http://schemas.openxmlformats.org/officeDocument/2006/relationships/hyperlink" Target="https://podminky.urs.cz/item/CS_URS_2025_01/968062376" TargetMode="External" /><Relationship Id="rId34" Type="http://schemas.openxmlformats.org/officeDocument/2006/relationships/hyperlink" Target="https://podminky.urs.cz/item/CS_URS_2025_01/968062456" TargetMode="External" /><Relationship Id="rId35" Type="http://schemas.openxmlformats.org/officeDocument/2006/relationships/hyperlink" Target="https://podminky.urs.cz/item/CS_URS_2025_01/978013121" TargetMode="External" /><Relationship Id="rId36" Type="http://schemas.openxmlformats.org/officeDocument/2006/relationships/hyperlink" Target="https://podminky.urs.cz/item/CS_URS_2025_01/978015391" TargetMode="External" /><Relationship Id="rId37" Type="http://schemas.openxmlformats.org/officeDocument/2006/relationships/hyperlink" Target="https://podminky.urs.cz/item/CS_URS_2025_01/978019391" TargetMode="External" /><Relationship Id="rId38" Type="http://schemas.openxmlformats.org/officeDocument/2006/relationships/hyperlink" Target="https://podminky.urs.cz/item/CS_URS_2025_01/997013154" TargetMode="External" /><Relationship Id="rId39" Type="http://schemas.openxmlformats.org/officeDocument/2006/relationships/hyperlink" Target="https://podminky.urs.cz/item/CS_URS_2025_01/997013312" TargetMode="External" /><Relationship Id="rId40" Type="http://schemas.openxmlformats.org/officeDocument/2006/relationships/hyperlink" Target="https://podminky.urs.cz/item/CS_URS_2025_01/997013322" TargetMode="External" /><Relationship Id="rId41" Type="http://schemas.openxmlformats.org/officeDocument/2006/relationships/hyperlink" Target="https://podminky.urs.cz/item/CS_URS_2025_01/997013501" TargetMode="External" /><Relationship Id="rId42" Type="http://schemas.openxmlformats.org/officeDocument/2006/relationships/hyperlink" Target="https://podminky.urs.cz/item/CS_URS_2025_01/997013509" TargetMode="External" /><Relationship Id="rId43" Type="http://schemas.openxmlformats.org/officeDocument/2006/relationships/hyperlink" Target="https://podminky.urs.cz/item/CS_URS_2025_01/997013631" TargetMode="External" /><Relationship Id="rId44" Type="http://schemas.openxmlformats.org/officeDocument/2006/relationships/hyperlink" Target="https://podminky.urs.cz/item/CS_URS_2025_01/998012110" TargetMode="External" /><Relationship Id="rId45" Type="http://schemas.openxmlformats.org/officeDocument/2006/relationships/hyperlink" Target="https://podminky.urs.cz/item/CS_URS_2025_01/741420051" TargetMode="External" /><Relationship Id="rId46" Type="http://schemas.openxmlformats.org/officeDocument/2006/relationships/hyperlink" Target="https://podminky.urs.cz/item/CS_URS_2025_01/741421873" TargetMode="External" /><Relationship Id="rId47" Type="http://schemas.openxmlformats.org/officeDocument/2006/relationships/hyperlink" Target="https://podminky.urs.cz/item/CS_URS_2025_01/764002841" TargetMode="External" /><Relationship Id="rId48" Type="http://schemas.openxmlformats.org/officeDocument/2006/relationships/hyperlink" Target="https://podminky.urs.cz/item/CS_URS_2025_01/764002851" TargetMode="External" /><Relationship Id="rId49" Type="http://schemas.openxmlformats.org/officeDocument/2006/relationships/hyperlink" Target="https://podminky.urs.cz/item/CS_URS_2025_01/764002861" TargetMode="External" /><Relationship Id="rId50" Type="http://schemas.openxmlformats.org/officeDocument/2006/relationships/hyperlink" Target="https://podminky.urs.cz/item/CS_URS_2025_01/764004801" TargetMode="External" /><Relationship Id="rId51" Type="http://schemas.openxmlformats.org/officeDocument/2006/relationships/hyperlink" Target="https://podminky.urs.cz/item/CS_URS_2025_01/764004821" TargetMode="External" /><Relationship Id="rId52" Type="http://schemas.openxmlformats.org/officeDocument/2006/relationships/hyperlink" Target="https://podminky.urs.cz/item/CS_URS_2025_01/764004861" TargetMode="External" /><Relationship Id="rId53" Type="http://schemas.openxmlformats.org/officeDocument/2006/relationships/hyperlink" Target="https://podminky.urs.cz/item/CS_URS_2025_01/764234411" TargetMode="External" /><Relationship Id="rId54" Type="http://schemas.openxmlformats.org/officeDocument/2006/relationships/hyperlink" Target="https://podminky.urs.cz/item/CS_URS_2025_01/764236465" TargetMode="External" /><Relationship Id="rId55" Type="http://schemas.openxmlformats.org/officeDocument/2006/relationships/hyperlink" Target="https://podminky.urs.cz/item/CS_URS_2025_01/764236467" TargetMode="External" /><Relationship Id="rId56" Type="http://schemas.openxmlformats.org/officeDocument/2006/relationships/hyperlink" Target="https://podminky.urs.cz/item/CS_URS_2025_01/764236405" TargetMode="External" /><Relationship Id="rId57" Type="http://schemas.openxmlformats.org/officeDocument/2006/relationships/hyperlink" Target="https://podminky.urs.cz/item/CS_URS_2025_01/764531403" TargetMode="External" /><Relationship Id="rId58" Type="http://schemas.openxmlformats.org/officeDocument/2006/relationships/hyperlink" Target="https://podminky.urs.cz/item/CS_URS_2025_01/764531404" TargetMode="External" /><Relationship Id="rId59" Type="http://schemas.openxmlformats.org/officeDocument/2006/relationships/hyperlink" Target="https://podminky.urs.cz/item/CS_URS_2025_01/764531405" TargetMode="External" /><Relationship Id="rId60" Type="http://schemas.openxmlformats.org/officeDocument/2006/relationships/hyperlink" Target="https://podminky.urs.cz/item/CS_URS_2025_01/764531446" TargetMode="External" /><Relationship Id="rId61" Type="http://schemas.openxmlformats.org/officeDocument/2006/relationships/hyperlink" Target="https://podminky.urs.cz/item/CS_URS_2025_01/764531425" TargetMode="External" /><Relationship Id="rId62" Type="http://schemas.openxmlformats.org/officeDocument/2006/relationships/hyperlink" Target="https://podminky.urs.cz/item/CS_URS_2025_01/764538424" TargetMode="External" /><Relationship Id="rId63" Type="http://schemas.openxmlformats.org/officeDocument/2006/relationships/hyperlink" Target="https://podminky.urs.cz/item/CS_URS_2025_01/998764113" TargetMode="External" /><Relationship Id="rId64" Type="http://schemas.openxmlformats.org/officeDocument/2006/relationships/hyperlink" Target="https://podminky.urs.cz/item/CS_URS_2025_01/766691812" TargetMode="External" /><Relationship Id="rId65" Type="http://schemas.openxmlformats.org/officeDocument/2006/relationships/hyperlink" Target="https://podminky.urs.cz/item/CS_URS_2025_01/998766113" TargetMode="External" /><Relationship Id="rId66" Type="http://schemas.openxmlformats.org/officeDocument/2006/relationships/hyperlink" Target="https://podminky.urs.cz/item/CS_URS_2025_01/998767113" TargetMode="External" /><Relationship Id="rId67" Type="http://schemas.openxmlformats.org/officeDocument/2006/relationships/hyperlink" Target="https://podminky.urs.cz/item/CS_URS_2025_01/782992911" TargetMode="External" /><Relationship Id="rId68" Type="http://schemas.openxmlformats.org/officeDocument/2006/relationships/hyperlink" Target="https://podminky.urs.cz/item/CS_URS_2025_01/782994914" TargetMode="External" /><Relationship Id="rId69" Type="http://schemas.openxmlformats.org/officeDocument/2006/relationships/hyperlink" Target="https://podminky.urs.cz/item/CS_URS_2025_01/782994922" TargetMode="External" /><Relationship Id="rId70" Type="http://schemas.openxmlformats.org/officeDocument/2006/relationships/hyperlink" Target="https://podminky.urs.cz/item/CS_URS_2025_01/998782113" TargetMode="External" /><Relationship Id="rId71" Type="http://schemas.openxmlformats.org/officeDocument/2006/relationships/hyperlink" Target="https://podminky.urs.cz/item/CS_URS_2025_01/783000111" TargetMode="External" /><Relationship Id="rId72" Type="http://schemas.openxmlformats.org/officeDocument/2006/relationships/hyperlink" Target="https://podminky.urs.cz/item/CS_URS_2025_01/783000203" TargetMode="External" /><Relationship Id="rId73" Type="http://schemas.openxmlformats.org/officeDocument/2006/relationships/hyperlink" Target="https://podminky.urs.cz/item/CS_URS_2025_01/783000211" TargetMode="External" /><Relationship Id="rId74" Type="http://schemas.openxmlformats.org/officeDocument/2006/relationships/hyperlink" Target="https://podminky.urs.cz/item/CS_URS_2025_01/783000221" TargetMode="External" /><Relationship Id="rId75" Type="http://schemas.openxmlformats.org/officeDocument/2006/relationships/hyperlink" Target="https://podminky.urs.cz/item/CS_URS_2025_01/783101403" TargetMode="External" /><Relationship Id="rId76" Type="http://schemas.openxmlformats.org/officeDocument/2006/relationships/hyperlink" Target="https://podminky.urs.cz/item/CS_URS_2025_01/783106807" TargetMode="External" /><Relationship Id="rId77" Type="http://schemas.openxmlformats.org/officeDocument/2006/relationships/hyperlink" Target="https://podminky.urs.cz/item/CS_URS_2025_01/783114101" TargetMode="External" /><Relationship Id="rId78" Type="http://schemas.openxmlformats.org/officeDocument/2006/relationships/hyperlink" Target="https://podminky.urs.cz/item/CS_URS_2025_01/783117101" TargetMode="External" /><Relationship Id="rId79" Type="http://schemas.openxmlformats.org/officeDocument/2006/relationships/hyperlink" Target="https://podminky.urs.cz/item/CS_URS_2025_01/783118201" TargetMode="External" /><Relationship Id="rId80" Type="http://schemas.openxmlformats.org/officeDocument/2006/relationships/hyperlink" Target="https://podminky.urs.cz/item/CS_URS_2025_01/783301303" TargetMode="External" /><Relationship Id="rId81" Type="http://schemas.openxmlformats.org/officeDocument/2006/relationships/hyperlink" Target="https://podminky.urs.cz/item/CS_URS_2025_01/783301313" TargetMode="External" /><Relationship Id="rId82" Type="http://schemas.openxmlformats.org/officeDocument/2006/relationships/hyperlink" Target="https://podminky.urs.cz/item/CS_URS_2025_01/783306807" TargetMode="External" /><Relationship Id="rId83" Type="http://schemas.openxmlformats.org/officeDocument/2006/relationships/hyperlink" Target="https://podminky.urs.cz/item/CS_URS_2025_01/783324101" TargetMode="External" /><Relationship Id="rId84" Type="http://schemas.openxmlformats.org/officeDocument/2006/relationships/hyperlink" Target="https://podminky.urs.cz/item/CS_URS_2025_01/783325101" TargetMode="External" /><Relationship Id="rId85" Type="http://schemas.openxmlformats.org/officeDocument/2006/relationships/hyperlink" Target="https://podminky.urs.cz/item/CS_URS_2025_01/783327101" TargetMode="External" /><Relationship Id="rId86" Type="http://schemas.openxmlformats.org/officeDocument/2006/relationships/hyperlink" Target="https://podminky.urs.cz/item/CS_URS_2025_01/783823137" TargetMode="External" /><Relationship Id="rId87" Type="http://schemas.openxmlformats.org/officeDocument/2006/relationships/hyperlink" Target="https://podminky.urs.cz/item/CS_URS_2025_01/783823167" TargetMode="External" /><Relationship Id="rId88" Type="http://schemas.openxmlformats.org/officeDocument/2006/relationships/hyperlink" Target="https://podminky.urs.cz/item/CS_URS_2025_01/783823177" TargetMode="External" /><Relationship Id="rId89" Type="http://schemas.openxmlformats.org/officeDocument/2006/relationships/hyperlink" Target="https://podminky.urs.cz/item/CS_URS_2025_01/783827427" TargetMode="External" /><Relationship Id="rId90" Type="http://schemas.openxmlformats.org/officeDocument/2006/relationships/hyperlink" Target="https://podminky.urs.cz/item/CS_URS_2025_01/783827447" TargetMode="External" /><Relationship Id="rId91" Type="http://schemas.openxmlformats.org/officeDocument/2006/relationships/hyperlink" Target="https://podminky.urs.cz/item/CS_URS_2025_01/783827467" TargetMode="External" /><Relationship Id="rId92" Type="http://schemas.openxmlformats.org/officeDocument/2006/relationships/hyperlink" Target="https://podminky.urs.cz/item/CS_URS_2025_01/784121003" TargetMode="External" /><Relationship Id="rId93" Type="http://schemas.openxmlformats.org/officeDocument/2006/relationships/hyperlink" Target="https://podminky.urs.cz/item/CS_URS_2025_01/784121013" TargetMode="External" /><Relationship Id="rId94" Type="http://schemas.openxmlformats.org/officeDocument/2006/relationships/hyperlink" Target="https://podminky.urs.cz/item/CS_URS_2025_01/784181003" TargetMode="External" /><Relationship Id="rId95" Type="http://schemas.openxmlformats.org/officeDocument/2006/relationships/hyperlink" Target="https://podminky.urs.cz/item/CS_URS_2025_01/784312023" TargetMode="External" /><Relationship Id="rId9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84818234" TargetMode="External" /><Relationship Id="rId2" Type="http://schemas.openxmlformats.org/officeDocument/2006/relationships/hyperlink" Target="https://podminky.urs.cz/item/CS_URS_2025_01/622131100" TargetMode="External" /><Relationship Id="rId3" Type="http://schemas.openxmlformats.org/officeDocument/2006/relationships/hyperlink" Target="https://podminky.urs.cz/item/CS_URS_2025_01/622325309" TargetMode="External" /><Relationship Id="rId4" Type="http://schemas.openxmlformats.org/officeDocument/2006/relationships/hyperlink" Target="https://podminky.urs.cz/item/CS_URS_2025_01/629991001" TargetMode="External" /><Relationship Id="rId5" Type="http://schemas.openxmlformats.org/officeDocument/2006/relationships/hyperlink" Target="https://podminky.urs.cz/item/CS_URS_2025_01/941111131" TargetMode="External" /><Relationship Id="rId6" Type="http://schemas.openxmlformats.org/officeDocument/2006/relationships/hyperlink" Target="https://podminky.urs.cz/item/CS_URS_2025_01/941111231" TargetMode="External" /><Relationship Id="rId7" Type="http://schemas.openxmlformats.org/officeDocument/2006/relationships/hyperlink" Target="https://podminky.urs.cz/item/CS_URS_2025_01/941111831" TargetMode="External" /><Relationship Id="rId8" Type="http://schemas.openxmlformats.org/officeDocument/2006/relationships/hyperlink" Target="https://podminky.urs.cz/item/CS_URS_2025_01/944511211" TargetMode="External" /><Relationship Id="rId9" Type="http://schemas.openxmlformats.org/officeDocument/2006/relationships/hyperlink" Target="https://podminky.urs.cz/item/CS_URS_2025_01/944511811" TargetMode="External" /><Relationship Id="rId10" Type="http://schemas.openxmlformats.org/officeDocument/2006/relationships/hyperlink" Target="https://podminky.urs.cz/item/CS_URS_2025_01/944511111" TargetMode="External" /><Relationship Id="rId11" Type="http://schemas.openxmlformats.org/officeDocument/2006/relationships/hyperlink" Target="https://podminky.urs.cz/item/CS_URS_2025_01/978015391" TargetMode="External" /><Relationship Id="rId12" Type="http://schemas.openxmlformats.org/officeDocument/2006/relationships/hyperlink" Target="https://podminky.urs.cz/item/CS_URS_2025_01/997013154" TargetMode="External" /><Relationship Id="rId13" Type="http://schemas.openxmlformats.org/officeDocument/2006/relationships/hyperlink" Target="https://podminky.urs.cz/item/CS_URS_2025_01/997013501" TargetMode="External" /><Relationship Id="rId14" Type="http://schemas.openxmlformats.org/officeDocument/2006/relationships/hyperlink" Target="https://podminky.urs.cz/item/CS_URS_2025_01/997013509" TargetMode="External" /><Relationship Id="rId15" Type="http://schemas.openxmlformats.org/officeDocument/2006/relationships/hyperlink" Target="https://podminky.urs.cz/item/CS_URS_2025_01/997013631" TargetMode="External" /><Relationship Id="rId16" Type="http://schemas.openxmlformats.org/officeDocument/2006/relationships/hyperlink" Target="https://podminky.urs.cz/item/CS_URS_2025_01/998012110" TargetMode="External" /><Relationship Id="rId17" Type="http://schemas.openxmlformats.org/officeDocument/2006/relationships/hyperlink" Target="https://podminky.urs.cz/item/CS_URS_2025_01/766691918" TargetMode="External" /><Relationship Id="rId18" Type="http://schemas.openxmlformats.org/officeDocument/2006/relationships/hyperlink" Target="https://podminky.urs.cz/item/CS_URS_2025_01/783823137" TargetMode="External" /><Relationship Id="rId19" Type="http://schemas.openxmlformats.org/officeDocument/2006/relationships/hyperlink" Target="https://podminky.urs.cz/item/CS_URS_2025_01/783827427" TargetMode="External" /><Relationship Id="rId20" Type="http://schemas.openxmlformats.org/officeDocument/2006/relationships/hyperlink" Target="https://podminky.urs.cz/item/CS_URS_2025_01/783897603" TargetMode="External" /><Relationship Id="rId2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21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22</v>
      </c>
      <c r="E8" s="25"/>
      <c r="F8" s="25"/>
      <c r="G8" s="25"/>
      <c r="H8" s="25"/>
      <c r="I8" s="25"/>
      <c r="J8" s="25"/>
      <c r="K8" s="30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24</v>
      </c>
      <c r="AL8" s="25"/>
      <c r="AM8" s="25"/>
      <c r="AN8" s="36" t="s">
        <v>25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26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27</v>
      </c>
      <c r="AL10" s="25"/>
      <c r="AM10" s="25"/>
      <c r="AN10" s="30" t="s">
        <v>28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29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30</v>
      </c>
      <c r="AL11" s="25"/>
      <c r="AM11" s="25"/>
      <c r="AN11" s="30" t="s">
        <v>28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27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30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27</v>
      </c>
      <c r="AL16" s="25"/>
      <c r="AM16" s="25"/>
      <c r="AN16" s="30" t="s">
        <v>28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34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30</v>
      </c>
      <c r="AL17" s="25"/>
      <c r="AM17" s="25"/>
      <c r="AN17" s="30" t="s">
        <v>28</v>
      </c>
      <c r="AO17" s="25"/>
      <c r="AP17" s="25"/>
      <c r="AQ17" s="25"/>
      <c r="AR17" s="23"/>
      <c r="BE17" s="34"/>
      <c r="BS17" s="20" t="s">
        <v>35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27</v>
      </c>
      <c r="AL19" s="25"/>
      <c r="AM19" s="25"/>
      <c r="AN19" s="30" t="s">
        <v>28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30</v>
      </c>
      <c r="AL20" s="25"/>
      <c r="AM20" s="25"/>
      <c r="AN20" s="30" t="s">
        <v>28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38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39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40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41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42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43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44</v>
      </c>
      <c r="E29" s="50"/>
      <c r="F29" s="35" t="s">
        <v>45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46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47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48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49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50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51</v>
      </c>
      <c r="U35" s="57"/>
      <c r="V35" s="57"/>
      <c r="W35" s="57"/>
      <c r="X35" s="59" t="s">
        <v>52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53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ALFA-3731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Oprava fasády budovy Obchodní akademie Jihlava, Náměstí Svobody 1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22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Jihlava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24</v>
      </c>
      <c r="AJ47" s="43"/>
      <c r="AK47" s="43"/>
      <c r="AL47" s="43"/>
      <c r="AM47" s="75" t="str">
        <f>IF(AN8= "","",AN8)</f>
        <v>17. 2. 2025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26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OA, VOŠZ a SZŠ, SOSŠ Jihlava 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>Atelier Alfa, spol. s r.o., Jihlava</v>
      </c>
      <c r="AN49" s="67"/>
      <c r="AO49" s="67"/>
      <c r="AP49" s="67"/>
      <c r="AQ49" s="43"/>
      <c r="AR49" s="47"/>
      <c r="AS49" s="77" t="s">
        <v>54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36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55</v>
      </c>
      <c r="D52" s="90"/>
      <c r="E52" s="90"/>
      <c r="F52" s="90"/>
      <c r="G52" s="90"/>
      <c r="H52" s="91"/>
      <c r="I52" s="92" t="s">
        <v>56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57</v>
      </c>
      <c r="AH52" s="90"/>
      <c r="AI52" s="90"/>
      <c r="AJ52" s="90"/>
      <c r="AK52" s="90"/>
      <c r="AL52" s="90"/>
      <c r="AM52" s="90"/>
      <c r="AN52" s="92" t="s">
        <v>58</v>
      </c>
      <c r="AO52" s="90"/>
      <c r="AP52" s="90"/>
      <c r="AQ52" s="94" t="s">
        <v>59</v>
      </c>
      <c r="AR52" s="47"/>
      <c r="AS52" s="95" t="s">
        <v>60</v>
      </c>
      <c r="AT52" s="96" t="s">
        <v>61</v>
      </c>
      <c r="AU52" s="96" t="s">
        <v>62</v>
      </c>
      <c r="AV52" s="96" t="s">
        <v>63</v>
      </c>
      <c r="AW52" s="96" t="s">
        <v>64</v>
      </c>
      <c r="AX52" s="96" t="s">
        <v>65</v>
      </c>
      <c r="AY52" s="96" t="s">
        <v>66</v>
      </c>
      <c r="AZ52" s="96" t="s">
        <v>67</v>
      </c>
      <c r="BA52" s="96" t="s">
        <v>68</v>
      </c>
      <c r="BB52" s="96" t="s">
        <v>69</v>
      </c>
      <c r="BC52" s="96" t="s">
        <v>70</v>
      </c>
      <c r="BD52" s="97" t="s">
        <v>71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72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ROUND(SUM(AG55:AG57),2)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28</v>
      </c>
      <c r="AR54" s="107"/>
      <c r="AS54" s="108">
        <f>ROUND(SUM(AS55:AS57),2)</f>
        <v>0</v>
      </c>
      <c r="AT54" s="109">
        <f>ROUND(SUM(AV54:AW54),2)</f>
        <v>0</v>
      </c>
      <c r="AU54" s="110">
        <f>ROUND(SUM(AU55:AU57),5)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ROUND(SUM(AZ55:AZ57),2)</f>
        <v>0</v>
      </c>
      <c r="BA54" s="109">
        <f>ROUND(SUM(BA55:BA57),2)</f>
        <v>0</v>
      </c>
      <c r="BB54" s="109">
        <f>ROUND(SUM(BB55:BB57),2)</f>
        <v>0</v>
      </c>
      <c r="BC54" s="109">
        <f>ROUND(SUM(BC55:BC57),2)</f>
        <v>0</v>
      </c>
      <c r="BD54" s="111">
        <f>ROUND(SUM(BD55:BD57),2)</f>
        <v>0</v>
      </c>
      <c r="BE54" s="6"/>
      <c r="BS54" s="112" t="s">
        <v>73</v>
      </c>
      <c r="BT54" s="112" t="s">
        <v>74</v>
      </c>
      <c r="BU54" s="113" t="s">
        <v>75</v>
      </c>
      <c r="BV54" s="112" t="s">
        <v>76</v>
      </c>
      <c r="BW54" s="112" t="s">
        <v>5</v>
      </c>
      <c r="BX54" s="112" t="s">
        <v>77</v>
      </c>
      <c r="CL54" s="112" t="s">
        <v>19</v>
      </c>
    </row>
    <row r="55" s="7" customFormat="1" ht="24.75" customHeight="1">
      <c r="A55" s="114" t="s">
        <v>78</v>
      </c>
      <c r="B55" s="115"/>
      <c r="C55" s="116"/>
      <c r="D55" s="117" t="s">
        <v>79</v>
      </c>
      <c r="E55" s="117"/>
      <c r="F55" s="117"/>
      <c r="G55" s="117"/>
      <c r="H55" s="117"/>
      <c r="I55" s="118"/>
      <c r="J55" s="117" t="s">
        <v>80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'ALFA-37301 - SO 01 - stav...'!J30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81</v>
      </c>
      <c r="AR55" s="121"/>
      <c r="AS55" s="122">
        <v>0</v>
      </c>
      <c r="AT55" s="123">
        <f>ROUND(SUM(AV55:AW55),2)</f>
        <v>0</v>
      </c>
      <c r="AU55" s="124">
        <f>'ALFA-37301 - SO 01 - stav...'!P98</f>
        <v>0</v>
      </c>
      <c r="AV55" s="123">
        <f>'ALFA-37301 - SO 01 - stav...'!J33</f>
        <v>0</v>
      </c>
      <c r="AW55" s="123">
        <f>'ALFA-37301 - SO 01 - stav...'!J34</f>
        <v>0</v>
      </c>
      <c r="AX55" s="123">
        <f>'ALFA-37301 - SO 01 - stav...'!J35</f>
        <v>0</v>
      </c>
      <c r="AY55" s="123">
        <f>'ALFA-37301 - SO 01 - stav...'!J36</f>
        <v>0</v>
      </c>
      <c r="AZ55" s="123">
        <f>'ALFA-37301 - SO 01 - stav...'!F33</f>
        <v>0</v>
      </c>
      <c r="BA55" s="123">
        <f>'ALFA-37301 - SO 01 - stav...'!F34</f>
        <v>0</v>
      </c>
      <c r="BB55" s="123">
        <f>'ALFA-37301 - SO 01 - stav...'!F35</f>
        <v>0</v>
      </c>
      <c r="BC55" s="123">
        <f>'ALFA-37301 - SO 01 - stav...'!F36</f>
        <v>0</v>
      </c>
      <c r="BD55" s="125">
        <f>'ALFA-37301 - SO 01 - stav...'!F37</f>
        <v>0</v>
      </c>
      <c r="BE55" s="7"/>
      <c r="BT55" s="126" t="s">
        <v>82</v>
      </c>
      <c r="BV55" s="126" t="s">
        <v>76</v>
      </c>
      <c r="BW55" s="126" t="s">
        <v>83</v>
      </c>
      <c r="BX55" s="126" t="s">
        <v>5</v>
      </c>
      <c r="CL55" s="126" t="s">
        <v>19</v>
      </c>
      <c r="CM55" s="126" t="s">
        <v>84</v>
      </c>
    </row>
    <row r="56" s="7" customFormat="1" ht="24.75" customHeight="1">
      <c r="A56" s="114" t="s">
        <v>78</v>
      </c>
      <c r="B56" s="115"/>
      <c r="C56" s="116"/>
      <c r="D56" s="117" t="s">
        <v>85</v>
      </c>
      <c r="E56" s="117"/>
      <c r="F56" s="117"/>
      <c r="G56" s="117"/>
      <c r="H56" s="117"/>
      <c r="I56" s="118"/>
      <c r="J56" s="117" t="s">
        <v>86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'ALFA-37302 - SO 01 - stav...'!J30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81</v>
      </c>
      <c r="AR56" s="121"/>
      <c r="AS56" s="122">
        <v>0</v>
      </c>
      <c r="AT56" s="123">
        <f>ROUND(SUM(AV56:AW56),2)</f>
        <v>0</v>
      </c>
      <c r="AU56" s="124">
        <f>'ALFA-37302 - SO 01 - stav...'!P91</f>
        <v>0</v>
      </c>
      <c r="AV56" s="123">
        <f>'ALFA-37302 - SO 01 - stav...'!J33</f>
        <v>0</v>
      </c>
      <c r="AW56" s="123">
        <f>'ALFA-37302 - SO 01 - stav...'!J34</f>
        <v>0</v>
      </c>
      <c r="AX56" s="123">
        <f>'ALFA-37302 - SO 01 - stav...'!J35</f>
        <v>0</v>
      </c>
      <c r="AY56" s="123">
        <f>'ALFA-37302 - SO 01 - stav...'!J36</f>
        <v>0</v>
      </c>
      <c r="AZ56" s="123">
        <f>'ALFA-37302 - SO 01 - stav...'!F33</f>
        <v>0</v>
      </c>
      <c r="BA56" s="123">
        <f>'ALFA-37302 - SO 01 - stav...'!F34</f>
        <v>0</v>
      </c>
      <c r="BB56" s="123">
        <f>'ALFA-37302 - SO 01 - stav...'!F35</f>
        <v>0</v>
      </c>
      <c r="BC56" s="123">
        <f>'ALFA-37302 - SO 01 - stav...'!F36</f>
        <v>0</v>
      </c>
      <c r="BD56" s="125">
        <f>'ALFA-37302 - SO 01 - stav...'!F37</f>
        <v>0</v>
      </c>
      <c r="BE56" s="7"/>
      <c r="BT56" s="126" t="s">
        <v>82</v>
      </c>
      <c r="BV56" s="126" t="s">
        <v>76</v>
      </c>
      <c r="BW56" s="126" t="s">
        <v>87</v>
      </c>
      <c r="BX56" s="126" t="s">
        <v>5</v>
      </c>
      <c r="CL56" s="126" t="s">
        <v>19</v>
      </c>
      <c r="CM56" s="126" t="s">
        <v>84</v>
      </c>
    </row>
    <row r="57" s="7" customFormat="1" ht="24.75" customHeight="1">
      <c r="A57" s="114" t="s">
        <v>78</v>
      </c>
      <c r="B57" s="115"/>
      <c r="C57" s="116"/>
      <c r="D57" s="117" t="s">
        <v>88</v>
      </c>
      <c r="E57" s="117"/>
      <c r="F57" s="117"/>
      <c r="G57" s="117"/>
      <c r="H57" s="117"/>
      <c r="I57" s="118"/>
      <c r="J57" s="117" t="s">
        <v>89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'ALFA-37303 - vedlejší a o...'!J30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81</v>
      </c>
      <c r="AR57" s="121"/>
      <c r="AS57" s="127">
        <v>0</v>
      </c>
      <c r="AT57" s="128">
        <f>ROUND(SUM(AV57:AW57),2)</f>
        <v>0</v>
      </c>
      <c r="AU57" s="129">
        <f>'ALFA-37303 - vedlejší a o...'!P82</f>
        <v>0</v>
      </c>
      <c r="AV57" s="128">
        <f>'ALFA-37303 - vedlejší a o...'!J33</f>
        <v>0</v>
      </c>
      <c r="AW57" s="128">
        <f>'ALFA-37303 - vedlejší a o...'!J34</f>
        <v>0</v>
      </c>
      <c r="AX57" s="128">
        <f>'ALFA-37303 - vedlejší a o...'!J35</f>
        <v>0</v>
      </c>
      <c r="AY57" s="128">
        <f>'ALFA-37303 - vedlejší a o...'!J36</f>
        <v>0</v>
      </c>
      <c r="AZ57" s="128">
        <f>'ALFA-37303 - vedlejší a o...'!F33</f>
        <v>0</v>
      </c>
      <c r="BA57" s="128">
        <f>'ALFA-37303 - vedlejší a o...'!F34</f>
        <v>0</v>
      </c>
      <c r="BB57" s="128">
        <f>'ALFA-37303 - vedlejší a o...'!F35</f>
        <v>0</v>
      </c>
      <c r="BC57" s="128">
        <f>'ALFA-37303 - vedlejší a o...'!F36</f>
        <v>0</v>
      </c>
      <c r="BD57" s="130">
        <f>'ALFA-37303 - vedlejší a o...'!F37</f>
        <v>0</v>
      </c>
      <c r="BE57" s="7"/>
      <c r="BT57" s="126" t="s">
        <v>82</v>
      </c>
      <c r="BV57" s="126" t="s">
        <v>76</v>
      </c>
      <c r="BW57" s="126" t="s">
        <v>90</v>
      </c>
      <c r="BX57" s="126" t="s">
        <v>5</v>
      </c>
      <c r="CL57" s="126" t="s">
        <v>19</v>
      </c>
      <c r="CM57" s="126" t="s">
        <v>84</v>
      </c>
    </row>
    <row r="58" s="2" customFormat="1" ht="30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="2" customFormat="1" ht="6.96" customHeight="1">
      <c r="A59" s="41"/>
      <c r="B59" s="62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47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</sheetData>
  <sheetProtection sheet="1" formatColumns="0" formatRows="0" objects="1" scenarios="1" spinCount="100000" saltValue="GdHIt7LB//Qvvm+Ha/bxm69WzY6dhXI3jDN5SjSLIoJAiKzB9Cb5l4MwCWz7ivtAHQ0kDzG/tKYolBm/4oODEA==" hashValue="BwFjmbaNWUNM64Qu4iTsp7jOS+zdEs6oJGyK0scel7HydDLjsRkWE5bYkN0MWdQGXS+4qjdwc2nhvjA6Jlcfcg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ALFA-37301 - SO 01 - stav...'!C2" display="/"/>
    <hyperlink ref="A56" location="'ALFA-37302 - SO 01 - stav...'!C2" display="/"/>
    <hyperlink ref="A57" location="'ALFA-37303 - vedlejší a 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83</v>
      </c>
      <c r="AZ2" s="131" t="s">
        <v>91</v>
      </c>
      <c r="BA2" s="131" t="s">
        <v>91</v>
      </c>
      <c r="BB2" s="131" t="s">
        <v>28</v>
      </c>
      <c r="BC2" s="131" t="s">
        <v>92</v>
      </c>
      <c r="BD2" s="131" t="s">
        <v>84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  <c r="AZ3" s="131" t="s">
        <v>93</v>
      </c>
      <c r="BA3" s="131" t="s">
        <v>93</v>
      </c>
      <c r="BB3" s="131" t="s">
        <v>28</v>
      </c>
      <c r="BC3" s="131" t="s">
        <v>94</v>
      </c>
      <c r="BD3" s="131" t="s">
        <v>84</v>
      </c>
    </row>
    <row r="4" s="1" customFormat="1" ht="24.96" customHeight="1">
      <c r="B4" s="23"/>
      <c r="D4" s="134" t="s">
        <v>95</v>
      </c>
      <c r="L4" s="23"/>
      <c r="M4" s="135" t="s">
        <v>10</v>
      </c>
      <c r="AT4" s="20" t="s">
        <v>4</v>
      </c>
      <c r="AZ4" s="131" t="s">
        <v>96</v>
      </c>
      <c r="BA4" s="131" t="s">
        <v>96</v>
      </c>
      <c r="BB4" s="131" t="s">
        <v>28</v>
      </c>
      <c r="BC4" s="131" t="s">
        <v>97</v>
      </c>
      <c r="BD4" s="131" t="s">
        <v>84</v>
      </c>
    </row>
    <row r="5" s="1" customFormat="1" ht="6.96" customHeight="1">
      <c r="B5" s="23"/>
      <c r="L5" s="23"/>
      <c r="AZ5" s="131" t="s">
        <v>98</v>
      </c>
      <c r="BA5" s="131" t="s">
        <v>98</v>
      </c>
      <c r="BB5" s="131" t="s">
        <v>28</v>
      </c>
      <c r="BC5" s="131" t="s">
        <v>99</v>
      </c>
      <c r="BD5" s="131" t="s">
        <v>84</v>
      </c>
    </row>
    <row r="6" s="1" customFormat="1" ht="12" customHeight="1">
      <c r="B6" s="23"/>
      <c r="D6" s="136" t="s">
        <v>16</v>
      </c>
      <c r="L6" s="23"/>
      <c r="AZ6" s="131" t="s">
        <v>100</v>
      </c>
      <c r="BA6" s="131" t="s">
        <v>100</v>
      </c>
      <c r="BB6" s="131" t="s">
        <v>28</v>
      </c>
      <c r="BC6" s="131" t="s">
        <v>101</v>
      </c>
      <c r="BD6" s="131" t="s">
        <v>84</v>
      </c>
    </row>
    <row r="7" s="1" customFormat="1" ht="26.25" customHeight="1">
      <c r="B7" s="23"/>
      <c r="E7" s="137" t="str">
        <f>'Rekapitulace stavby'!K6</f>
        <v>Oprava fasády budovy Obchodní akademie Jihlava, Náměstí Svobody 1</v>
      </c>
      <c r="F7" s="136"/>
      <c r="G7" s="136"/>
      <c r="H7" s="136"/>
      <c r="L7" s="23"/>
      <c r="AZ7" s="131" t="s">
        <v>102</v>
      </c>
      <c r="BA7" s="131" t="s">
        <v>102</v>
      </c>
      <c r="BB7" s="131" t="s">
        <v>28</v>
      </c>
      <c r="BC7" s="131" t="s">
        <v>103</v>
      </c>
      <c r="BD7" s="131" t="s">
        <v>84</v>
      </c>
    </row>
    <row r="8" s="2" customFormat="1" ht="12" customHeight="1">
      <c r="A8" s="41"/>
      <c r="B8" s="47"/>
      <c r="C8" s="41"/>
      <c r="D8" s="136" t="s">
        <v>104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Z8" s="131" t="s">
        <v>105</v>
      </c>
      <c r="BA8" s="131" t="s">
        <v>105</v>
      </c>
      <c r="BB8" s="131" t="s">
        <v>28</v>
      </c>
      <c r="BC8" s="131" t="s">
        <v>106</v>
      </c>
      <c r="BD8" s="131" t="s">
        <v>84</v>
      </c>
    </row>
    <row r="9" s="2" customFormat="1" ht="16.5" customHeight="1">
      <c r="A9" s="41"/>
      <c r="B9" s="47"/>
      <c r="C9" s="41"/>
      <c r="D9" s="41"/>
      <c r="E9" s="139" t="s">
        <v>107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Z9" s="131" t="s">
        <v>108</v>
      </c>
      <c r="BA9" s="131" t="s">
        <v>108</v>
      </c>
      <c r="BB9" s="131" t="s">
        <v>28</v>
      </c>
      <c r="BC9" s="131" t="s">
        <v>109</v>
      </c>
      <c r="BD9" s="131" t="s">
        <v>84</v>
      </c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Z10" s="131" t="s">
        <v>110</v>
      </c>
      <c r="BA10" s="131" t="s">
        <v>110</v>
      </c>
      <c r="BB10" s="131" t="s">
        <v>28</v>
      </c>
      <c r="BC10" s="131" t="s">
        <v>111</v>
      </c>
      <c r="BD10" s="131" t="s">
        <v>84</v>
      </c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28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Z11" s="131" t="s">
        <v>112</v>
      </c>
      <c r="BA11" s="131" t="s">
        <v>112</v>
      </c>
      <c r="BB11" s="131" t="s">
        <v>28</v>
      </c>
      <c r="BC11" s="131" t="s">
        <v>113</v>
      </c>
      <c r="BD11" s="131" t="s">
        <v>84</v>
      </c>
    </row>
    <row r="12" s="2" customFormat="1" ht="12" customHeight="1">
      <c r="A12" s="41"/>
      <c r="B12" s="47"/>
      <c r="C12" s="41"/>
      <c r="D12" s="136" t="s">
        <v>22</v>
      </c>
      <c r="E12" s="41"/>
      <c r="F12" s="140" t="s">
        <v>23</v>
      </c>
      <c r="G12" s="41"/>
      <c r="H12" s="41"/>
      <c r="I12" s="136" t="s">
        <v>24</v>
      </c>
      <c r="J12" s="141" t="str">
        <f>'Rekapitulace stavby'!AN8</f>
        <v>17. 2. 2025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Z12" s="131" t="s">
        <v>114</v>
      </c>
      <c r="BA12" s="131" t="s">
        <v>114</v>
      </c>
      <c r="BB12" s="131" t="s">
        <v>28</v>
      </c>
      <c r="BC12" s="131" t="s">
        <v>115</v>
      </c>
      <c r="BD12" s="131" t="s">
        <v>84</v>
      </c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Z13" s="131" t="s">
        <v>116</v>
      </c>
      <c r="BA13" s="131" t="s">
        <v>116</v>
      </c>
      <c r="BB13" s="131" t="s">
        <v>28</v>
      </c>
      <c r="BC13" s="131" t="s">
        <v>117</v>
      </c>
      <c r="BD13" s="131" t="s">
        <v>84</v>
      </c>
    </row>
    <row r="14" s="2" customFormat="1" ht="12" customHeight="1">
      <c r="A14" s="41"/>
      <c r="B14" s="47"/>
      <c r="C14" s="41"/>
      <c r="D14" s="136" t="s">
        <v>26</v>
      </c>
      <c r="E14" s="41"/>
      <c r="F14" s="41"/>
      <c r="G14" s="41"/>
      <c r="H14" s="41"/>
      <c r="I14" s="136" t="s">
        <v>27</v>
      </c>
      <c r="J14" s="140" t="s">
        <v>28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Z14" s="131" t="s">
        <v>118</v>
      </c>
      <c r="BA14" s="131" t="s">
        <v>118</v>
      </c>
      <c r="BB14" s="131" t="s">
        <v>28</v>
      </c>
      <c r="BC14" s="131" t="s">
        <v>119</v>
      </c>
      <c r="BD14" s="131" t="s">
        <v>84</v>
      </c>
    </row>
    <row r="15" s="2" customFormat="1" ht="18" customHeight="1">
      <c r="A15" s="41"/>
      <c r="B15" s="47"/>
      <c r="C15" s="41"/>
      <c r="D15" s="41"/>
      <c r="E15" s="140" t="s">
        <v>29</v>
      </c>
      <c r="F15" s="41"/>
      <c r="G15" s="41"/>
      <c r="H15" s="41"/>
      <c r="I15" s="136" t="s">
        <v>30</v>
      </c>
      <c r="J15" s="140" t="s">
        <v>28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Z15" s="131" t="s">
        <v>120</v>
      </c>
      <c r="BA15" s="131" t="s">
        <v>120</v>
      </c>
      <c r="BB15" s="131" t="s">
        <v>28</v>
      </c>
      <c r="BC15" s="131" t="s">
        <v>121</v>
      </c>
      <c r="BD15" s="131" t="s">
        <v>84</v>
      </c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Z16" s="131" t="s">
        <v>122</v>
      </c>
      <c r="BA16" s="131" t="s">
        <v>122</v>
      </c>
      <c r="BB16" s="131" t="s">
        <v>28</v>
      </c>
      <c r="BC16" s="131" t="s">
        <v>123</v>
      </c>
      <c r="BD16" s="131" t="s">
        <v>84</v>
      </c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27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Z17" s="131" t="s">
        <v>124</v>
      </c>
      <c r="BA17" s="131" t="s">
        <v>124</v>
      </c>
      <c r="BB17" s="131" t="s">
        <v>28</v>
      </c>
      <c r="BC17" s="131" t="s">
        <v>125</v>
      </c>
      <c r="BD17" s="131" t="s">
        <v>84</v>
      </c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30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Z18" s="131" t="s">
        <v>126</v>
      </c>
      <c r="BA18" s="131" t="s">
        <v>126</v>
      </c>
      <c r="BB18" s="131" t="s">
        <v>28</v>
      </c>
      <c r="BC18" s="131" t="s">
        <v>127</v>
      </c>
      <c r="BD18" s="131" t="s">
        <v>84</v>
      </c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Z19" s="131" t="s">
        <v>128</v>
      </c>
      <c r="BA19" s="131" t="s">
        <v>128</v>
      </c>
      <c r="BB19" s="131" t="s">
        <v>28</v>
      </c>
      <c r="BC19" s="131" t="s">
        <v>129</v>
      </c>
      <c r="BD19" s="131" t="s">
        <v>84</v>
      </c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27</v>
      </c>
      <c r="J20" s="140" t="s">
        <v>28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Z20" s="131" t="s">
        <v>130</v>
      </c>
      <c r="BA20" s="131" t="s">
        <v>130</v>
      </c>
      <c r="BB20" s="131" t="s">
        <v>28</v>
      </c>
      <c r="BC20" s="131" t="s">
        <v>131</v>
      </c>
      <c r="BD20" s="131" t="s">
        <v>84</v>
      </c>
    </row>
    <row r="21" s="2" customFormat="1" ht="18" customHeight="1">
      <c r="A21" s="41"/>
      <c r="B21" s="47"/>
      <c r="C21" s="41"/>
      <c r="D21" s="41"/>
      <c r="E21" s="140" t="s">
        <v>34</v>
      </c>
      <c r="F21" s="41"/>
      <c r="G21" s="41"/>
      <c r="H21" s="41"/>
      <c r="I21" s="136" t="s">
        <v>30</v>
      </c>
      <c r="J21" s="140" t="s">
        <v>28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Z21" s="131" t="s">
        <v>132</v>
      </c>
      <c r="BA21" s="131" t="s">
        <v>132</v>
      </c>
      <c r="BB21" s="131" t="s">
        <v>28</v>
      </c>
      <c r="BC21" s="131" t="s">
        <v>133</v>
      </c>
      <c r="BD21" s="131" t="s">
        <v>84</v>
      </c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Z22" s="131" t="s">
        <v>134</v>
      </c>
      <c r="BA22" s="131" t="s">
        <v>134</v>
      </c>
      <c r="BB22" s="131" t="s">
        <v>28</v>
      </c>
      <c r="BC22" s="131" t="s">
        <v>135</v>
      </c>
      <c r="BD22" s="131" t="s">
        <v>84</v>
      </c>
    </row>
    <row r="23" s="2" customFormat="1" ht="12" customHeight="1">
      <c r="A23" s="41"/>
      <c r="B23" s="47"/>
      <c r="C23" s="41"/>
      <c r="D23" s="136" t="s">
        <v>36</v>
      </c>
      <c r="E23" s="41"/>
      <c r="F23" s="41"/>
      <c r="G23" s="41"/>
      <c r="H23" s="41"/>
      <c r="I23" s="136" t="s">
        <v>27</v>
      </c>
      <c r="J23" s="140" t="str">
        <f>IF('Rekapitulace stavby'!AN19="","",'Rekapitulace stavby'!AN19)</f>
        <v/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Z23" s="131" t="s">
        <v>136</v>
      </c>
      <c r="BA23" s="131" t="s">
        <v>136</v>
      </c>
      <c r="BB23" s="131" t="s">
        <v>28</v>
      </c>
      <c r="BC23" s="131" t="s">
        <v>137</v>
      </c>
      <c r="BD23" s="131" t="s">
        <v>84</v>
      </c>
    </row>
    <row r="24" s="2" customFormat="1" ht="18" customHeight="1">
      <c r="A24" s="41"/>
      <c r="B24" s="47"/>
      <c r="C24" s="41"/>
      <c r="D24" s="41"/>
      <c r="E24" s="140" t="str">
        <f>IF('Rekapitulace stavby'!E20="","",'Rekapitulace stavby'!E20)</f>
        <v xml:space="preserve"> </v>
      </c>
      <c r="F24" s="41"/>
      <c r="G24" s="41"/>
      <c r="H24" s="41"/>
      <c r="I24" s="136" t="s">
        <v>30</v>
      </c>
      <c r="J24" s="140" t="str">
        <f>IF('Rekapitulace stavby'!AN20="","",'Rekapitulace stavby'!AN20)</f>
        <v/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Z24" s="131" t="s">
        <v>138</v>
      </c>
      <c r="BA24" s="131" t="s">
        <v>138</v>
      </c>
      <c r="BB24" s="131" t="s">
        <v>28</v>
      </c>
      <c r="BC24" s="131" t="s">
        <v>139</v>
      </c>
      <c r="BD24" s="131" t="s">
        <v>84</v>
      </c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Z25" s="131" t="s">
        <v>140</v>
      </c>
      <c r="BA25" s="131" t="s">
        <v>140</v>
      </c>
      <c r="BB25" s="131" t="s">
        <v>28</v>
      </c>
      <c r="BC25" s="131" t="s">
        <v>141</v>
      </c>
      <c r="BD25" s="131" t="s">
        <v>84</v>
      </c>
    </row>
    <row r="26" s="2" customFormat="1" ht="12" customHeight="1">
      <c r="A26" s="41"/>
      <c r="B26" s="47"/>
      <c r="C26" s="41"/>
      <c r="D26" s="136" t="s">
        <v>38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Z26" s="131" t="s">
        <v>142</v>
      </c>
      <c r="BA26" s="131" t="s">
        <v>142</v>
      </c>
      <c r="BB26" s="131" t="s">
        <v>28</v>
      </c>
      <c r="BC26" s="131" t="s">
        <v>143</v>
      </c>
      <c r="BD26" s="131" t="s">
        <v>84</v>
      </c>
    </row>
    <row r="27" s="8" customFormat="1" ht="238.5" customHeight="1">
      <c r="A27" s="142"/>
      <c r="B27" s="143"/>
      <c r="C27" s="142"/>
      <c r="D27" s="142"/>
      <c r="E27" s="144" t="s">
        <v>144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Z27" s="146" t="s">
        <v>145</v>
      </c>
      <c r="BA27" s="146" t="s">
        <v>145</v>
      </c>
      <c r="BB27" s="146" t="s">
        <v>28</v>
      </c>
      <c r="BC27" s="146" t="s">
        <v>146</v>
      </c>
      <c r="BD27" s="146" t="s">
        <v>84</v>
      </c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Z28" s="131" t="s">
        <v>147</v>
      </c>
      <c r="BA28" s="131" t="s">
        <v>147</v>
      </c>
      <c r="BB28" s="131" t="s">
        <v>28</v>
      </c>
      <c r="BC28" s="131" t="s">
        <v>148</v>
      </c>
      <c r="BD28" s="131" t="s">
        <v>84</v>
      </c>
    </row>
    <row r="29" s="2" customFormat="1" ht="6.96" customHeight="1">
      <c r="A29" s="41"/>
      <c r="B29" s="47"/>
      <c r="C29" s="41"/>
      <c r="D29" s="147"/>
      <c r="E29" s="147"/>
      <c r="F29" s="147"/>
      <c r="G29" s="147"/>
      <c r="H29" s="147"/>
      <c r="I29" s="147"/>
      <c r="J29" s="147"/>
      <c r="K29" s="147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8" t="s">
        <v>40</v>
      </c>
      <c r="E30" s="41"/>
      <c r="F30" s="41"/>
      <c r="G30" s="41"/>
      <c r="H30" s="41"/>
      <c r="I30" s="41"/>
      <c r="J30" s="149">
        <f>ROUND(J98,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7"/>
      <c r="E31" s="147"/>
      <c r="F31" s="147"/>
      <c r="G31" s="147"/>
      <c r="H31" s="147"/>
      <c r="I31" s="147"/>
      <c r="J31" s="147"/>
      <c r="K31" s="147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0" t="s">
        <v>42</v>
      </c>
      <c r="G32" s="41"/>
      <c r="H32" s="41"/>
      <c r="I32" s="150" t="s">
        <v>41</v>
      </c>
      <c r="J32" s="150" t="s">
        <v>43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1" t="s">
        <v>44</v>
      </c>
      <c r="E33" s="136" t="s">
        <v>45</v>
      </c>
      <c r="F33" s="152">
        <f>ROUND((SUM(BE98:BE922)),  2)</f>
        <v>0</v>
      </c>
      <c r="G33" s="41"/>
      <c r="H33" s="41"/>
      <c r="I33" s="153">
        <v>0.20999999999999999</v>
      </c>
      <c r="J33" s="152">
        <f>ROUND(((SUM(BE98:BE922))*I33),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46</v>
      </c>
      <c r="F34" s="152">
        <f>ROUND((SUM(BF98:BF922)),  2)</f>
        <v>0</v>
      </c>
      <c r="G34" s="41"/>
      <c r="H34" s="41"/>
      <c r="I34" s="153">
        <v>0.12</v>
      </c>
      <c r="J34" s="152">
        <f>ROUND(((SUM(BF98:BF922))*I34),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47</v>
      </c>
      <c r="F35" s="152">
        <f>ROUND((SUM(BG98:BG922)),  2)</f>
        <v>0</v>
      </c>
      <c r="G35" s="41"/>
      <c r="H35" s="41"/>
      <c r="I35" s="153">
        <v>0.20999999999999999</v>
      </c>
      <c r="J35" s="152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48</v>
      </c>
      <c r="F36" s="152">
        <f>ROUND((SUM(BH98:BH922)),  2)</f>
        <v>0</v>
      </c>
      <c r="G36" s="41"/>
      <c r="H36" s="41"/>
      <c r="I36" s="153">
        <v>0.12</v>
      </c>
      <c r="J36" s="152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49</v>
      </c>
      <c r="F37" s="152">
        <f>ROUND((SUM(BI98:BI922)),  2)</f>
        <v>0</v>
      </c>
      <c r="G37" s="41"/>
      <c r="H37" s="41"/>
      <c r="I37" s="153">
        <v>0</v>
      </c>
      <c r="J37" s="152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4"/>
      <c r="D39" s="155" t="s">
        <v>50</v>
      </c>
      <c r="E39" s="156"/>
      <c r="F39" s="156"/>
      <c r="G39" s="157" t="s">
        <v>51</v>
      </c>
      <c r="H39" s="158" t="s">
        <v>52</v>
      </c>
      <c r="I39" s="156"/>
      <c r="J39" s="159">
        <f>SUM(J30:J37)</f>
        <v>0</v>
      </c>
      <c r="K39" s="160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149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5" t="str">
        <f>E7</f>
        <v>Oprava fasády budovy Obchodní akademie Jihlava, Náměstí Svobody 1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104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ALFA-37301 - SO 01 - stavební část - hlavní budova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22</v>
      </c>
      <c r="D52" s="43"/>
      <c r="E52" s="43"/>
      <c r="F52" s="30" t="str">
        <f>F12</f>
        <v>Jihlava</v>
      </c>
      <c r="G52" s="43"/>
      <c r="H52" s="43"/>
      <c r="I52" s="35" t="s">
        <v>24</v>
      </c>
      <c r="J52" s="75" t="str">
        <f>IF(J12="","",J12)</f>
        <v>17. 2. 2025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26</v>
      </c>
      <c r="D54" s="43"/>
      <c r="E54" s="43"/>
      <c r="F54" s="30" t="str">
        <f>E15</f>
        <v xml:space="preserve">OA, VOŠZ a SZŠ, SOSŠ Jihlava </v>
      </c>
      <c r="G54" s="43"/>
      <c r="H54" s="43"/>
      <c r="I54" s="35" t="s">
        <v>33</v>
      </c>
      <c r="J54" s="39" t="str">
        <f>E21</f>
        <v>Atelier Alfa, spol. s r.o., Jihlava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 xml:space="preserve"> 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6" t="s">
        <v>150</v>
      </c>
      <c r="D57" s="167"/>
      <c r="E57" s="167"/>
      <c r="F57" s="167"/>
      <c r="G57" s="167"/>
      <c r="H57" s="167"/>
      <c r="I57" s="167"/>
      <c r="J57" s="168" t="s">
        <v>151</v>
      </c>
      <c r="K57" s="167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9" t="s">
        <v>72</v>
      </c>
      <c r="D59" s="43"/>
      <c r="E59" s="43"/>
      <c r="F59" s="43"/>
      <c r="G59" s="43"/>
      <c r="H59" s="43"/>
      <c r="I59" s="43"/>
      <c r="J59" s="105">
        <f>J98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152</v>
      </c>
    </row>
    <row r="60" s="9" customFormat="1" ht="24.96" customHeight="1">
      <c r="A60" s="9"/>
      <c r="B60" s="170"/>
      <c r="C60" s="171"/>
      <c r="D60" s="172" t="s">
        <v>153</v>
      </c>
      <c r="E60" s="173"/>
      <c r="F60" s="173"/>
      <c r="G60" s="173"/>
      <c r="H60" s="173"/>
      <c r="I60" s="173"/>
      <c r="J60" s="174">
        <f>J99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154</v>
      </c>
      <c r="E61" s="179"/>
      <c r="F61" s="179"/>
      <c r="G61" s="179"/>
      <c r="H61" s="179"/>
      <c r="I61" s="179"/>
      <c r="J61" s="180">
        <f>J100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6"/>
      <c r="C62" s="177"/>
      <c r="D62" s="178" t="s">
        <v>155</v>
      </c>
      <c r="E62" s="179"/>
      <c r="F62" s="179"/>
      <c r="G62" s="179"/>
      <c r="H62" s="179"/>
      <c r="I62" s="179"/>
      <c r="J62" s="180">
        <f>J105</f>
        <v>0</v>
      </c>
      <c r="K62" s="177"/>
      <c r="L62" s="18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6"/>
      <c r="C63" s="177"/>
      <c r="D63" s="178" t="s">
        <v>156</v>
      </c>
      <c r="E63" s="179"/>
      <c r="F63" s="179"/>
      <c r="G63" s="179"/>
      <c r="H63" s="179"/>
      <c r="I63" s="179"/>
      <c r="J63" s="180">
        <f>J113</f>
        <v>0</v>
      </c>
      <c r="K63" s="177"/>
      <c r="L63" s="18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6"/>
      <c r="C64" s="177"/>
      <c r="D64" s="178" t="s">
        <v>157</v>
      </c>
      <c r="E64" s="179"/>
      <c r="F64" s="179"/>
      <c r="G64" s="179"/>
      <c r="H64" s="179"/>
      <c r="I64" s="179"/>
      <c r="J64" s="180">
        <f>J157</f>
        <v>0</v>
      </c>
      <c r="K64" s="177"/>
      <c r="L64" s="18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6"/>
      <c r="C65" s="177"/>
      <c r="D65" s="178" t="s">
        <v>158</v>
      </c>
      <c r="E65" s="179"/>
      <c r="F65" s="179"/>
      <c r="G65" s="179"/>
      <c r="H65" s="179"/>
      <c r="I65" s="179"/>
      <c r="J65" s="180">
        <f>J243</f>
        <v>0</v>
      </c>
      <c r="K65" s="177"/>
      <c r="L65" s="18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6"/>
      <c r="C66" s="177"/>
      <c r="D66" s="178" t="s">
        <v>159</v>
      </c>
      <c r="E66" s="179"/>
      <c r="F66" s="179"/>
      <c r="G66" s="179"/>
      <c r="H66" s="179"/>
      <c r="I66" s="179"/>
      <c r="J66" s="180">
        <f>J255</f>
        <v>0</v>
      </c>
      <c r="K66" s="177"/>
      <c r="L66" s="18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6"/>
      <c r="C67" s="177"/>
      <c r="D67" s="178" t="s">
        <v>160</v>
      </c>
      <c r="E67" s="179"/>
      <c r="F67" s="179"/>
      <c r="G67" s="179"/>
      <c r="H67" s="179"/>
      <c r="I67" s="179"/>
      <c r="J67" s="180">
        <f>J321</f>
        <v>0</v>
      </c>
      <c r="K67" s="177"/>
      <c r="L67" s="18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6"/>
      <c r="C68" s="177"/>
      <c r="D68" s="178" t="s">
        <v>161</v>
      </c>
      <c r="E68" s="179"/>
      <c r="F68" s="179"/>
      <c r="G68" s="179"/>
      <c r="H68" s="179"/>
      <c r="I68" s="179"/>
      <c r="J68" s="180">
        <f>J350</f>
        <v>0</v>
      </c>
      <c r="K68" s="177"/>
      <c r="L68" s="18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6"/>
      <c r="C69" s="177"/>
      <c r="D69" s="178" t="s">
        <v>162</v>
      </c>
      <c r="E69" s="179"/>
      <c r="F69" s="179"/>
      <c r="G69" s="179"/>
      <c r="H69" s="179"/>
      <c r="I69" s="179"/>
      <c r="J69" s="180">
        <f>J505</f>
        <v>0</v>
      </c>
      <c r="K69" s="177"/>
      <c r="L69" s="18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6"/>
      <c r="C70" s="177"/>
      <c r="D70" s="178" t="s">
        <v>163</v>
      </c>
      <c r="E70" s="179"/>
      <c r="F70" s="179"/>
      <c r="G70" s="179"/>
      <c r="H70" s="179"/>
      <c r="I70" s="179"/>
      <c r="J70" s="180">
        <f>J523</f>
        <v>0</v>
      </c>
      <c r="K70" s="177"/>
      <c r="L70" s="18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0"/>
      <c r="C71" s="171"/>
      <c r="D71" s="172" t="s">
        <v>164</v>
      </c>
      <c r="E71" s="173"/>
      <c r="F71" s="173"/>
      <c r="G71" s="173"/>
      <c r="H71" s="173"/>
      <c r="I71" s="173"/>
      <c r="J71" s="174">
        <f>J526</f>
        <v>0</v>
      </c>
      <c r="K71" s="171"/>
      <c r="L71" s="175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6"/>
      <c r="C72" s="177"/>
      <c r="D72" s="178" t="s">
        <v>165</v>
      </c>
      <c r="E72" s="179"/>
      <c r="F72" s="179"/>
      <c r="G72" s="179"/>
      <c r="H72" s="179"/>
      <c r="I72" s="179"/>
      <c r="J72" s="180">
        <f>J527</f>
        <v>0</v>
      </c>
      <c r="K72" s="177"/>
      <c r="L72" s="18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6"/>
      <c r="C73" s="177"/>
      <c r="D73" s="178" t="s">
        <v>166</v>
      </c>
      <c r="E73" s="179"/>
      <c r="F73" s="179"/>
      <c r="G73" s="179"/>
      <c r="H73" s="179"/>
      <c r="I73" s="179"/>
      <c r="J73" s="180">
        <f>J540</f>
        <v>0</v>
      </c>
      <c r="K73" s="177"/>
      <c r="L73" s="18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6"/>
      <c r="C74" s="177"/>
      <c r="D74" s="178" t="s">
        <v>167</v>
      </c>
      <c r="E74" s="179"/>
      <c r="F74" s="179"/>
      <c r="G74" s="179"/>
      <c r="H74" s="179"/>
      <c r="I74" s="179"/>
      <c r="J74" s="180">
        <f>J731</f>
        <v>0</v>
      </c>
      <c r="K74" s="177"/>
      <c r="L74" s="18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6"/>
      <c r="C75" s="177"/>
      <c r="D75" s="178" t="s">
        <v>168</v>
      </c>
      <c r="E75" s="179"/>
      <c r="F75" s="179"/>
      <c r="G75" s="179"/>
      <c r="H75" s="179"/>
      <c r="I75" s="179"/>
      <c r="J75" s="180">
        <f>J775</f>
        <v>0</v>
      </c>
      <c r="K75" s="177"/>
      <c r="L75" s="18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6"/>
      <c r="C76" s="177"/>
      <c r="D76" s="178" t="s">
        <v>169</v>
      </c>
      <c r="E76" s="179"/>
      <c r="F76" s="179"/>
      <c r="G76" s="179"/>
      <c r="H76" s="179"/>
      <c r="I76" s="179"/>
      <c r="J76" s="180">
        <f>J784</f>
        <v>0</v>
      </c>
      <c r="K76" s="177"/>
      <c r="L76" s="18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6"/>
      <c r="C77" s="177"/>
      <c r="D77" s="178" t="s">
        <v>170</v>
      </c>
      <c r="E77" s="179"/>
      <c r="F77" s="179"/>
      <c r="G77" s="179"/>
      <c r="H77" s="179"/>
      <c r="I77" s="179"/>
      <c r="J77" s="180">
        <f>J820</f>
        <v>0</v>
      </c>
      <c r="K77" s="177"/>
      <c r="L77" s="18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6"/>
      <c r="C78" s="177"/>
      <c r="D78" s="178" t="s">
        <v>171</v>
      </c>
      <c r="E78" s="179"/>
      <c r="F78" s="179"/>
      <c r="G78" s="179"/>
      <c r="H78" s="179"/>
      <c r="I78" s="179"/>
      <c r="J78" s="180">
        <f>J910</f>
        <v>0</v>
      </c>
      <c r="K78" s="177"/>
      <c r="L78" s="18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4" s="2" customFormat="1" ht="6.96" customHeight="1">
      <c r="A84" s="41"/>
      <c r="B84" s="64"/>
      <c r="C84" s="65"/>
      <c r="D84" s="65"/>
      <c r="E84" s="65"/>
      <c r="F84" s="65"/>
      <c r="G84" s="65"/>
      <c r="H84" s="65"/>
      <c r="I84" s="65"/>
      <c r="J84" s="65"/>
      <c r="K84" s="65"/>
      <c r="L84" s="13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24.96" customHeight="1">
      <c r="A85" s="41"/>
      <c r="B85" s="42"/>
      <c r="C85" s="26" t="s">
        <v>172</v>
      </c>
      <c r="D85" s="43"/>
      <c r="E85" s="43"/>
      <c r="F85" s="43"/>
      <c r="G85" s="43"/>
      <c r="H85" s="43"/>
      <c r="I85" s="43"/>
      <c r="J85" s="43"/>
      <c r="K85" s="43"/>
      <c r="L85" s="13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16</v>
      </c>
      <c r="D87" s="43"/>
      <c r="E87" s="43"/>
      <c r="F87" s="43"/>
      <c r="G87" s="43"/>
      <c r="H87" s="43"/>
      <c r="I87" s="43"/>
      <c r="J87" s="43"/>
      <c r="K87" s="43"/>
      <c r="L87" s="13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26.25" customHeight="1">
      <c r="A88" s="41"/>
      <c r="B88" s="42"/>
      <c r="C88" s="43"/>
      <c r="D88" s="43"/>
      <c r="E88" s="165" t="str">
        <f>E7</f>
        <v>Oprava fasády budovy Obchodní akademie Jihlava, Náměstí Svobody 1</v>
      </c>
      <c r="F88" s="35"/>
      <c r="G88" s="35"/>
      <c r="H88" s="35"/>
      <c r="I88" s="43"/>
      <c r="J88" s="43"/>
      <c r="K88" s="43"/>
      <c r="L88" s="13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104</v>
      </c>
      <c r="D89" s="43"/>
      <c r="E89" s="43"/>
      <c r="F89" s="43"/>
      <c r="G89" s="43"/>
      <c r="H89" s="43"/>
      <c r="I89" s="43"/>
      <c r="J89" s="43"/>
      <c r="K89" s="43"/>
      <c r="L89" s="138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6.5" customHeight="1">
      <c r="A90" s="41"/>
      <c r="B90" s="42"/>
      <c r="C90" s="43"/>
      <c r="D90" s="43"/>
      <c r="E90" s="72" t="str">
        <f>E9</f>
        <v>ALFA-37301 - SO 01 - stavební část - hlavní budova</v>
      </c>
      <c r="F90" s="43"/>
      <c r="G90" s="43"/>
      <c r="H90" s="43"/>
      <c r="I90" s="43"/>
      <c r="J90" s="43"/>
      <c r="K90" s="43"/>
      <c r="L90" s="138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38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2" customHeight="1">
      <c r="A92" s="41"/>
      <c r="B92" s="42"/>
      <c r="C92" s="35" t="s">
        <v>22</v>
      </c>
      <c r="D92" s="43"/>
      <c r="E92" s="43"/>
      <c r="F92" s="30" t="str">
        <f>F12</f>
        <v>Jihlava</v>
      </c>
      <c r="G92" s="43"/>
      <c r="H92" s="43"/>
      <c r="I92" s="35" t="s">
        <v>24</v>
      </c>
      <c r="J92" s="75" t="str">
        <f>IF(J12="","",J12)</f>
        <v>17. 2. 2025</v>
      </c>
      <c r="K92" s="43"/>
      <c r="L92" s="138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6.96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38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5.65" customHeight="1">
      <c r="A94" s="41"/>
      <c r="B94" s="42"/>
      <c r="C94" s="35" t="s">
        <v>26</v>
      </c>
      <c r="D94" s="43"/>
      <c r="E94" s="43"/>
      <c r="F94" s="30" t="str">
        <f>E15</f>
        <v xml:space="preserve">OA, VOŠZ a SZŠ, SOSŠ Jihlava </v>
      </c>
      <c r="G94" s="43"/>
      <c r="H94" s="43"/>
      <c r="I94" s="35" t="s">
        <v>33</v>
      </c>
      <c r="J94" s="39" t="str">
        <f>E21</f>
        <v>Atelier Alfa, spol. s r.o., Jihlava</v>
      </c>
      <c r="K94" s="43"/>
      <c r="L94" s="138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5.15" customHeight="1">
      <c r="A95" s="41"/>
      <c r="B95" s="42"/>
      <c r="C95" s="35" t="s">
        <v>31</v>
      </c>
      <c r="D95" s="43"/>
      <c r="E95" s="43"/>
      <c r="F95" s="30" t="str">
        <f>IF(E18="","",E18)</f>
        <v>Vyplň údaj</v>
      </c>
      <c r="G95" s="43"/>
      <c r="H95" s="43"/>
      <c r="I95" s="35" t="s">
        <v>36</v>
      </c>
      <c r="J95" s="39" t="str">
        <f>E24</f>
        <v xml:space="preserve"> </v>
      </c>
      <c r="K95" s="43"/>
      <c r="L95" s="138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0.32" customHeight="1">
      <c r="A96" s="41"/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138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11" customFormat="1" ht="29.28" customHeight="1">
      <c r="A97" s="182"/>
      <c r="B97" s="183"/>
      <c r="C97" s="184" t="s">
        <v>173</v>
      </c>
      <c r="D97" s="185" t="s">
        <v>59</v>
      </c>
      <c r="E97" s="185" t="s">
        <v>55</v>
      </c>
      <c r="F97" s="185" t="s">
        <v>56</v>
      </c>
      <c r="G97" s="185" t="s">
        <v>174</v>
      </c>
      <c r="H97" s="185" t="s">
        <v>175</v>
      </c>
      <c r="I97" s="185" t="s">
        <v>176</v>
      </c>
      <c r="J97" s="185" t="s">
        <v>151</v>
      </c>
      <c r="K97" s="186" t="s">
        <v>177</v>
      </c>
      <c r="L97" s="187"/>
      <c r="M97" s="95" t="s">
        <v>28</v>
      </c>
      <c r="N97" s="96" t="s">
        <v>44</v>
      </c>
      <c r="O97" s="96" t="s">
        <v>178</v>
      </c>
      <c r="P97" s="96" t="s">
        <v>179</v>
      </c>
      <c r="Q97" s="96" t="s">
        <v>180</v>
      </c>
      <c r="R97" s="96" t="s">
        <v>181</v>
      </c>
      <c r="S97" s="96" t="s">
        <v>182</v>
      </c>
      <c r="T97" s="97" t="s">
        <v>183</v>
      </c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</row>
    <row r="98" s="2" customFormat="1" ht="22.8" customHeight="1">
      <c r="A98" s="41"/>
      <c r="B98" s="42"/>
      <c r="C98" s="102" t="s">
        <v>184</v>
      </c>
      <c r="D98" s="43"/>
      <c r="E98" s="43"/>
      <c r="F98" s="43"/>
      <c r="G98" s="43"/>
      <c r="H98" s="43"/>
      <c r="I98" s="43"/>
      <c r="J98" s="188">
        <f>BK98</f>
        <v>0</v>
      </c>
      <c r="K98" s="43"/>
      <c r="L98" s="47"/>
      <c r="M98" s="98"/>
      <c r="N98" s="189"/>
      <c r="O98" s="99"/>
      <c r="P98" s="190">
        <f>P99+P526</f>
        <v>0</v>
      </c>
      <c r="Q98" s="99"/>
      <c r="R98" s="190">
        <f>R99+R526</f>
        <v>277.50538419000003</v>
      </c>
      <c r="S98" s="99"/>
      <c r="T98" s="191">
        <f>T99+T526</f>
        <v>244.93268981200001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73</v>
      </c>
      <c r="AU98" s="20" t="s">
        <v>152</v>
      </c>
      <c r="BK98" s="192">
        <f>BK99+BK526</f>
        <v>0</v>
      </c>
    </row>
    <row r="99" s="12" customFormat="1" ht="25.92" customHeight="1">
      <c r="A99" s="12"/>
      <c r="B99" s="193"/>
      <c r="C99" s="194"/>
      <c r="D99" s="195" t="s">
        <v>73</v>
      </c>
      <c r="E99" s="196" t="s">
        <v>185</v>
      </c>
      <c r="F99" s="196" t="s">
        <v>186</v>
      </c>
      <c r="G99" s="194"/>
      <c r="H99" s="194"/>
      <c r="I99" s="197"/>
      <c r="J99" s="198">
        <f>BK99</f>
        <v>0</v>
      </c>
      <c r="K99" s="194"/>
      <c r="L99" s="199"/>
      <c r="M99" s="200"/>
      <c r="N99" s="201"/>
      <c r="O99" s="201"/>
      <c r="P99" s="202">
        <f>P100+P105+P113+P157+P243+P255+P321+P350+P505+P523</f>
        <v>0</v>
      </c>
      <c r="Q99" s="201"/>
      <c r="R99" s="202">
        <f>R100+R105+R113+R157+R243+R255+R321+R350+R505+R523</f>
        <v>261.61577926000001</v>
      </c>
      <c r="S99" s="201"/>
      <c r="T99" s="203">
        <f>T100+T105+T113+T157+T243+T255+T321+T350+T505+T523</f>
        <v>236.81588209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4" t="s">
        <v>82</v>
      </c>
      <c r="AT99" s="205" t="s">
        <v>73</v>
      </c>
      <c r="AU99" s="205" t="s">
        <v>74</v>
      </c>
      <c r="AY99" s="204" t="s">
        <v>187</v>
      </c>
      <c r="BK99" s="206">
        <f>BK100+BK105+BK113+BK157+BK243+BK255+BK321+BK350+BK505+BK523</f>
        <v>0</v>
      </c>
    </row>
    <row r="100" s="12" customFormat="1" ht="22.8" customHeight="1">
      <c r="A100" s="12"/>
      <c r="B100" s="193"/>
      <c r="C100" s="194"/>
      <c r="D100" s="195" t="s">
        <v>73</v>
      </c>
      <c r="E100" s="207" t="s">
        <v>82</v>
      </c>
      <c r="F100" s="207" t="s">
        <v>188</v>
      </c>
      <c r="G100" s="194"/>
      <c r="H100" s="194"/>
      <c r="I100" s="197"/>
      <c r="J100" s="208">
        <f>BK100</f>
        <v>0</v>
      </c>
      <c r="K100" s="194"/>
      <c r="L100" s="199"/>
      <c r="M100" s="200"/>
      <c r="N100" s="201"/>
      <c r="O100" s="201"/>
      <c r="P100" s="202">
        <f>SUM(P101:P104)</f>
        <v>0</v>
      </c>
      <c r="Q100" s="201"/>
      <c r="R100" s="202">
        <f>SUM(R101:R104)</f>
        <v>0</v>
      </c>
      <c r="S100" s="201"/>
      <c r="T100" s="203">
        <f>SUM(T101:T104)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4" t="s">
        <v>82</v>
      </c>
      <c r="AT100" s="205" t="s">
        <v>73</v>
      </c>
      <c r="AU100" s="205" t="s">
        <v>82</v>
      </c>
      <c r="AY100" s="204" t="s">
        <v>187</v>
      </c>
      <c r="BK100" s="206">
        <f>SUM(BK101:BK104)</f>
        <v>0</v>
      </c>
    </row>
    <row r="101" s="2" customFormat="1" ht="33" customHeight="1">
      <c r="A101" s="41"/>
      <c r="B101" s="42"/>
      <c r="C101" s="209" t="s">
        <v>82</v>
      </c>
      <c r="D101" s="209" t="s">
        <v>189</v>
      </c>
      <c r="E101" s="210" t="s">
        <v>190</v>
      </c>
      <c r="F101" s="211" t="s">
        <v>191</v>
      </c>
      <c r="G101" s="212" t="s">
        <v>192</v>
      </c>
      <c r="H101" s="213">
        <v>19.852</v>
      </c>
      <c r="I101" s="214"/>
      <c r="J101" s="215">
        <f>ROUND(I101*H101,2)</f>
        <v>0</v>
      </c>
      <c r="K101" s="211" t="s">
        <v>193</v>
      </c>
      <c r="L101" s="47"/>
      <c r="M101" s="216" t="s">
        <v>28</v>
      </c>
      <c r="N101" s="217" t="s">
        <v>45</v>
      </c>
      <c r="O101" s="87"/>
      <c r="P101" s="218">
        <f>O101*H101</f>
        <v>0</v>
      </c>
      <c r="Q101" s="218">
        <v>0</v>
      </c>
      <c r="R101" s="218">
        <f>Q101*H101</f>
        <v>0</v>
      </c>
      <c r="S101" s="218">
        <v>0</v>
      </c>
      <c r="T101" s="219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0" t="s">
        <v>194</v>
      </c>
      <c r="AT101" s="220" t="s">
        <v>189</v>
      </c>
      <c r="AU101" s="220" t="s">
        <v>84</v>
      </c>
      <c r="AY101" s="20" t="s">
        <v>187</v>
      </c>
      <c r="BE101" s="221">
        <f>IF(N101="základní",J101,0)</f>
        <v>0</v>
      </c>
      <c r="BF101" s="221">
        <f>IF(N101="snížená",J101,0)</f>
        <v>0</v>
      </c>
      <c r="BG101" s="221">
        <f>IF(N101="zákl. přenesená",J101,0)</f>
        <v>0</v>
      </c>
      <c r="BH101" s="221">
        <f>IF(N101="sníž. přenesená",J101,0)</f>
        <v>0</v>
      </c>
      <c r="BI101" s="221">
        <f>IF(N101="nulová",J101,0)</f>
        <v>0</v>
      </c>
      <c r="BJ101" s="20" t="s">
        <v>82</v>
      </c>
      <c r="BK101" s="221">
        <f>ROUND(I101*H101,2)</f>
        <v>0</v>
      </c>
      <c r="BL101" s="20" t="s">
        <v>194</v>
      </c>
      <c r="BM101" s="220" t="s">
        <v>195</v>
      </c>
    </row>
    <row r="102" s="2" customFormat="1">
      <c r="A102" s="41"/>
      <c r="B102" s="42"/>
      <c r="C102" s="43"/>
      <c r="D102" s="222" t="s">
        <v>196</v>
      </c>
      <c r="E102" s="43"/>
      <c r="F102" s="223" t="s">
        <v>197</v>
      </c>
      <c r="G102" s="43"/>
      <c r="H102" s="43"/>
      <c r="I102" s="224"/>
      <c r="J102" s="43"/>
      <c r="K102" s="43"/>
      <c r="L102" s="47"/>
      <c r="M102" s="225"/>
      <c r="N102" s="226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196</v>
      </c>
      <c r="AU102" s="20" t="s">
        <v>84</v>
      </c>
    </row>
    <row r="103" s="13" customFormat="1">
      <c r="A103" s="13"/>
      <c r="B103" s="227"/>
      <c r="C103" s="228"/>
      <c r="D103" s="229" t="s">
        <v>198</v>
      </c>
      <c r="E103" s="230" t="s">
        <v>28</v>
      </c>
      <c r="F103" s="231" t="s">
        <v>199</v>
      </c>
      <c r="G103" s="228"/>
      <c r="H103" s="230" t="s">
        <v>28</v>
      </c>
      <c r="I103" s="232"/>
      <c r="J103" s="228"/>
      <c r="K103" s="228"/>
      <c r="L103" s="233"/>
      <c r="M103" s="234"/>
      <c r="N103" s="235"/>
      <c r="O103" s="235"/>
      <c r="P103" s="235"/>
      <c r="Q103" s="235"/>
      <c r="R103" s="235"/>
      <c r="S103" s="235"/>
      <c r="T103" s="236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7" t="s">
        <v>198</v>
      </c>
      <c r="AU103" s="237" t="s">
        <v>84</v>
      </c>
      <c r="AV103" s="13" t="s">
        <v>82</v>
      </c>
      <c r="AW103" s="13" t="s">
        <v>35</v>
      </c>
      <c r="AX103" s="13" t="s">
        <v>74</v>
      </c>
      <c r="AY103" s="237" t="s">
        <v>187</v>
      </c>
    </row>
    <row r="104" s="14" customFormat="1">
      <c r="A104" s="14"/>
      <c r="B104" s="238"/>
      <c r="C104" s="239"/>
      <c r="D104" s="229" t="s">
        <v>198</v>
      </c>
      <c r="E104" s="240" t="s">
        <v>28</v>
      </c>
      <c r="F104" s="241" t="s">
        <v>200</v>
      </c>
      <c r="G104" s="239"/>
      <c r="H104" s="242">
        <v>19.852</v>
      </c>
      <c r="I104" s="243"/>
      <c r="J104" s="239"/>
      <c r="K104" s="239"/>
      <c r="L104" s="244"/>
      <c r="M104" s="245"/>
      <c r="N104" s="246"/>
      <c r="O104" s="246"/>
      <c r="P104" s="246"/>
      <c r="Q104" s="246"/>
      <c r="R104" s="246"/>
      <c r="S104" s="246"/>
      <c r="T104" s="247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8" t="s">
        <v>198</v>
      </c>
      <c r="AU104" s="248" t="s">
        <v>84</v>
      </c>
      <c r="AV104" s="14" t="s">
        <v>84</v>
      </c>
      <c r="AW104" s="14" t="s">
        <v>35</v>
      </c>
      <c r="AX104" s="14" t="s">
        <v>82</v>
      </c>
      <c r="AY104" s="248" t="s">
        <v>187</v>
      </c>
    </row>
    <row r="105" s="12" customFormat="1" ht="22.8" customHeight="1">
      <c r="A105" s="12"/>
      <c r="B105" s="193"/>
      <c r="C105" s="194"/>
      <c r="D105" s="195" t="s">
        <v>73</v>
      </c>
      <c r="E105" s="207" t="s">
        <v>84</v>
      </c>
      <c r="F105" s="207" t="s">
        <v>201</v>
      </c>
      <c r="G105" s="194"/>
      <c r="H105" s="194"/>
      <c r="I105" s="197"/>
      <c r="J105" s="208">
        <f>BK105</f>
        <v>0</v>
      </c>
      <c r="K105" s="194"/>
      <c r="L105" s="199"/>
      <c r="M105" s="200"/>
      <c r="N105" s="201"/>
      <c r="O105" s="201"/>
      <c r="P105" s="202">
        <f>SUM(P106:P112)</f>
        <v>0</v>
      </c>
      <c r="Q105" s="201"/>
      <c r="R105" s="202">
        <f>SUM(R106:R112)</f>
        <v>0.0171526</v>
      </c>
      <c r="S105" s="201"/>
      <c r="T105" s="203">
        <f>SUM(T106:T112)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4" t="s">
        <v>82</v>
      </c>
      <c r="AT105" s="205" t="s">
        <v>73</v>
      </c>
      <c r="AU105" s="205" t="s">
        <v>82</v>
      </c>
      <c r="AY105" s="204" t="s">
        <v>187</v>
      </c>
      <c r="BK105" s="206">
        <f>SUM(BK106:BK112)</f>
        <v>0</v>
      </c>
    </row>
    <row r="106" s="2" customFormat="1" ht="37.8" customHeight="1">
      <c r="A106" s="41"/>
      <c r="B106" s="42"/>
      <c r="C106" s="209" t="s">
        <v>84</v>
      </c>
      <c r="D106" s="209" t="s">
        <v>189</v>
      </c>
      <c r="E106" s="210" t="s">
        <v>202</v>
      </c>
      <c r="F106" s="211" t="s">
        <v>203</v>
      </c>
      <c r="G106" s="212" t="s">
        <v>192</v>
      </c>
      <c r="H106" s="213">
        <v>37.287999999999997</v>
      </c>
      <c r="I106" s="214"/>
      <c r="J106" s="215">
        <f>ROUND(I106*H106,2)</f>
        <v>0</v>
      </c>
      <c r="K106" s="211" t="s">
        <v>193</v>
      </c>
      <c r="L106" s="47"/>
      <c r="M106" s="216" t="s">
        <v>28</v>
      </c>
      <c r="N106" s="217" t="s">
        <v>45</v>
      </c>
      <c r="O106" s="87"/>
      <c r="P106" s="218">
        <f>O106*H106</f>
        <v>0</v>
      </c>
      <c r="Q106" s="218">
        <v>0.00010000000000000001</v>
      </c>
      <c r="R106" s="218">
        <f>Q106*H106</f>
        <v>0.0037288</v>
      </c>
      <c r="S106" s="218">
        <v>0</v>
      </c>
      <c r="T106" s="219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0" t="s">
        <v>194</v>
      </c>
      <c r="AT106" s="220" t="s">
        <v>189</v>
      </c>
      <c r="AU106" s="220" t="s">
        <v>84</v>
      </c>
      <c r="AY106" s="20" t="s">
        <v>187</v>
      </c>
      <c r="BE106" s="221">
        <f>IF(N106="základní",J106,0)</f>
        <v>0</v>
      </c>
      <c r="BF106" s="221">
        <f>IF(N106="snížená",J106,0)</f>
        <v>0</v>
      </c>
      <c r="BG106" s="221">
        <f>IF(N106="zákl. přenesená",J106,0)</f>
        <v>0</v>
      </c>
      <c r="BH106" s="221">
        <f>IF(N106="sníž. přenesená",J106,0)</f>
        <v>0</v>
      </c>
      <c r="BI106" s="221">
        <f>IF(N106="nulová",J106,0)</f>
        <v>0</v>
      </c>
      <c r="BJ106" s="20" t="s">
        <v>82</v>
      </c>
      <c r="BK106" s="221">
        <f>ROUND(I106*H106,2)</f>
        <v>0</v>
      </c>
      <c r="BL106" s="20" t="s">
        <v>194</v>
      </c>
      <c r="BM106" s="220" t="s">
        <v>204</v>
      </c>
    </row>
    <row r="107" s="2" customFormat="1">
      <c r="A107" s="41"/>
      <c r="B107" s="42"/>
      <c r="C107" s="43"/>
      <c r="D107" s="222" t="s">
        <v>196</v>
      </c>
      <c r="E107" s="43"/>
      <c r="F107" s="223" t="s">
        <v>205</v>
      </c>
      <c r="G107" s="43"/>
      <c r="H107" s="43"/>
      <c r="I107" s="224"/>
      <c r="J107" s="43"/>
      <c r="K107" s="43"/>
      <c r="L107" s="47"/>
      <c r="M107" s="225"/>
      <c r="N107" s="226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196</v>
      </c>
      <c r="AU107" s="20" t="s">
        <v>84</v>
      </c>
    </row>
    <row r="108" s="13" customFormat="1">
      <c r="A108" s="13"/>
      <c r="B108" s="227"/>
      <c r="C108" s="228"/>
      <c r="D108" s="229" t="s">
        <v>198</v>
      </c>
      <c r="E108" s="230" t="s">
        <v>28</v>
      </c>
      <c r="F108" s="231" t="s">
        <v>199</v>
      </c>
      <c r="G108" s="228"/>
      <c r="H108" s="230" t="s">
        <v>28</v>
      </c>
      <c r="I108" s="232"/>
      <c r="J108" s="228"/>
      <c r="K108" s="228"/>
      <c r="L108" s="233"/>
      <c r="M108" s="234"/>
      <c r="N108" s="235"/>
      <c r="O108" s="235"/>
      <c r="P108" s="235"/>
      <c r="Q108" s="235"/>
      <c r="R108" s="235"/>
      <c r="S108" s="235"/>
      <c r="T108" s="236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7" t="s">
        <v>198</v>
      </c>
      <c r="AU108" s="237" t="s">
        <v>84</v>
      </c>
      <c r="AV108" s="13" t="s">
        <v>82</v>
      </c>
      <c r="AW108" s="13" t="s">
        <v>35</v>
      </c>
      <c r="AX108" s="13" t="s">
        <v>74</v>
      </c>
      <c r="AY108" s="237" t="s">
        <v>187</v>
      </c>
    </row>
    <row r="109" s="14" customFormat="1">
      <c r="A109" s="14"/>
      <c r="B109" s="238"/>
      <c r="C109" s="239"/>
      <c r="D109" s="229" t="s">
        <v>198</v>
      </c>
      <c r="E109" s="240" t="s">
        <v>28</v>
      </c>
      <c r="F109" s="241" t="s">
        <v>206</v>
      </c>
      <c r="G109" s="239"/>
      <c r="H109" s="242">
        <v>37.287999999999997</v>
      </c>
      <c r="I109" s="243"/>
      <c r="J109" s="239"/>
      <c r="K109" s="239"/>
      <c r="L109" s="244"/>
      <c r="M109" s="245"/>
      <c r="N109" s="246"/>
      <c r="O109" s="246"/>
      <c r="P109" s="246"/>
      <c r="Q109" s="246"/>
      <c r="R109" s="246"/>
      <c r="S109" s="246"/>
      <c r="T109" s="247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8" t="s">
        <v>198</v>
      </c>
      <c r="AU109" s="248" t="s">
        <v>84</v>
      </c>
      <c r="AV109" s="14" t="s">
        <v>84</v>
      </c>
      <c r="AW109" s="14" t="s">
        <v>35</v>
      </c>
      <c r="AX109" s="14" t="s">
        <v>74</v>
      </c>
      <c r="AY109" s="248" t="s">
        <v>187</v>
      </c>
    </row>
    <row r="110" s="15" customFormat="1">
      <c r="A110" s="15"/>
      <c r="B110" s="249"/>
      <c r="C110" s="250"/>
      <c r="D110" s="229" t="s">
        <v>198</v>
      </c>
      <c r="E110" s="251" t="s">
        <v>91</v>
      </c>
      <c r="F110" s="252" t="s">
        <v>207</v>
      </c>
      <c r="G110" s="250"/>
      <c r="H110" s="253">
        <v>37.287999999999997</v>
      </c>
      <c r="I110" s="254"/>
      <c r="J110" s="250"/>
      <c r="K110" s="250"/>
      <c r="L110" s="255"/>
      <c r="M110" s="256"/>
      <c r="N110" s="257"/>
      <c r="O110" s="257"/>
      <c r="P110" s="257"/>
      <c r="Q110" s="257"/>
      <c r="R110" s="257"/>
      <c r="S110" s="257"/>
      <c r="T110" s="258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59" t="s">
        <v>198</v>
      </c>
      <c r="AU110" s="259" t="s">
        <v>84</v>
      </c>
      <c r="AV110" s="15" t="s">
        <v>194</v>
      </c>
      <c r="AW110" s="15" t="s">
        <v>35</v>
      </c>
      <c r="AX110" s="15" t="s">
        <v>82</v>
      </c>
      <c r="AY110" s="259" t="s">
        <v>187</v>
      </c>
    </row>
    <row r="111" s="2" customFormat="1" ht="24.15" customHeight="1">
      <c r="A111" s="41"/>
      <c r="B111" s="42"/>
      <c r="C111" s="260" t="s">
        <v>208</v>
      </c>
      <c r="D111" s="260" t="s">
        <v>209</v>
      </c>
      <c r="E111" s="261" t="s">
        <v>210</v>
      </c>
      <c r="F111" s="262" t="s">
        <v>211</v>
      </c>
      <c r="G111" s="263" t="s">
        <v>192</v>
      </c>
      <c r="H111" s="264">
        <v>44.746000000000002</v>
      </c>
      <c r="I111" s="265"/>
      <c r="J111" s="266">
        <f>ROUND(I111*H111,2)</f>
        <v>0</v>
      </c>
      <c r="K111" s="262" t="s">
        <v>193</v>
      </c>
      <c r="L111" s="267"/>
      <c r="M111" s="268" t="s">
        <v>28</v>
      </c>
      <c r="N111" s="269" t="s">
        <v>45</v>
      </c>
      <c r="O111" s="87"/>
      <c r="P111" s="218">
        <f>O111*H111</f>
        <v>0</v>
      </c>
      <c r="Q111" s="218">
        <v>0.00029999999999999997</v>
      </c>
      <c r="R111" s="218">
        <f>Q111*H111</f>
        <v>0.0134238</v>
      </c>
      <c r="S111" s="218">
        <v>0</v>
      </c>
      <c r="T111" s="219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0" t="s">
        <v>212</v>
      </c>
      <c r="AT111" s="220" t="s">
        <v>209</v>
      </c>
      <c r="AU111" s="220" t="s">
        <v>84</v>
      </c>
      <c r="AY111" s="20" t="s">
        <v>187</v>
      </c>
      <c r="BE111" s="221">
        <f>IF(N111="základní",J111,0)</f>
        <v>0</v>
      </c>
      <c r="BF111" s="221">
        <f>IF(N111="snížená",J111,0)</f>
        <v>0</v>
      </c>
      <c r="BG111" s="221">
        <f>IF(N111="zákl. přenesená",J111,0)</f>
        <v>0</v>
      </c>
      <c r="BH111" s="221">
        <f>IF(N111="sníž. přenesená",J111,0)</f>
        <v>0</v>
      </c>
      <c r="BI111" s="221">
        <f>IF(N111="nulová",J111,0)</f>
        <v>0</v>
      </c>
      <c r="BJ111" s="20" t="s">
        <v>82</v>
      </c>
      <c r="BK111" s="221">
        <f>ROUND(I111*H111,2)</f>
        <v>0</v>
      </c>
      <c r="BL111" s="20" t="s">
        <v>194</v>
      </c>
      <c r="BM111" s="220" t="s">
        <v>213</v>
      </c>
    </row>
    <row r="112" s="14" customFormat="1">
      <c r="A112" s="14"/>
      <c r="B112" s="238"/>
      <c r="C112" s="239"/>
      <c r="D112" s="229" t="s">
        <v>198</v>
      </c>
      <c r="E112" s="240" t="s">
        <v>28</v>
      </c>
      <c r="F112" s="241" t="s">
        <v>214</v>
      </c>
      <c r="G112" s="239"/>
      <c r="H112" s="242">
        <v>44.746000000000002</v>
      </c>
      <c r="I112" s="243"/>
      <c r="J112" s="239"/>
      <c r="K112" s="239"/>
      <c r="L112" s="244"/>
      <c r="M112" s="245"/>
      <c r="N112" s="246"/>
      <c r="O112" s="246"/>
      <c r="P112" s="246"/>
      <c r="Q112" s="246"/>
      <c r="R112" s="246"/>
      <c r="S112" s="246"/>
      <c r="T112" s="247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8" t="s">
        <v>198</v>
      </c>
      <c r="AU112" s="248" t="s">
        <v>84</v>
      </c>
      <c r="AV112" s="14" t="s">
        <v>84</v>
      </c>
      <c r="AW112" s="14" t="s">
        <v>35</v>
      </c>
      <c r="AX112" s="14" t="s">
        <v>82</v>
      </c>
      <c r="AY112" s="248" t="s">
        <v>187</v>
      </c>
    </row>
    <row r="113" s="12" customFormat="1" ht="22.8" customHeight="1">
      <c r="A113" s="12"/>
      <c r="B113" s="193"/>
      <c r="C113" s="194"/>
      <c r="D113" s="195" t="s">
        <v>73</v>
      </c>
      <c r="E113" s="207" t="s">
        <v>208</v>
      </c>
      <c r="F113" s="207" t="s">
        <v>215</v>
      </c>
      <c r="G113" s="194"/>
      <c r="H113" s="194"/>
      <c r="I113" s="197"/>
      <c r="J113" s="208">
        <f>BK113</f>
        <v>0</v>
      </c>
      <c r="K113" s="194"/>
      <c r="L113" s="199"/>
      <c r="M113" s="200"/>
      <c r="N113" s="201"/>
      <c r="O113" s="201"/>
      <c r="P113" s="202">
        <f>SUM(P114:P156)</f>
        <v>0</v>
      </c>
      <c r="Q113" s="201"/>
      <c r="R113" s="202">
        <f>SUM(R114:R156)</f>
        <v>4.3594466000000009</v>
      </c>
      <c r="S113" s="201"/>
      <c r="T113" s="203">
        <f>SUM(T114:T156)</f>
        <v>0.0020098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4" t="s">
        <v>82</v>
      </c>
      <c r="AT113" s="205" t="s">
        <v>73</v>
      </c>
      <c r="AU113" s="205" t="s">
        <v>82</v>
      </c>
      <c r="AY113" s="204" t="s">
        <v>187</v>
      </c>
      <c r="BK113" s="206">
        <f>SUM(BK114:BK156)</f>
        <v>0</v>
      </c>
    </row>
    <row r="114" s="2" customFormat="1" ht="33" customHeight="1">
      <c r="A114" s="41"/>
      <c r="B114" s="42"/>
      <c r="C114" s="209" t="s">
        <v>194</v>
      </c>
      <c r="D114" s="209" t="s">
        <v>189</v>
      </c>
      <c r="E114" s="210" t="s">
        <v>216</v>
      </c>
      <c r="F114" s="211" t="s">
        <v>217</v>
      </c>
      <c r="G114" s="212" t="s">
        <v>218</v>
      </c>
      <c r="H114" s="213">
        <v>2.25</v>
      </c>
      <c r="I114" s="214"/>
      <c r="J114" s="215">
        <f>ROUND(I114*H114,2)</f>
        <v>0</v>
      </c>
      <c r="K114" s="211" t="s">
        <v>193</v>
      </c>
      <c r="L114" s="47"/>
      <c r="M114" s="216" t="s">
        <v>28</v>
      </c>
      <c r="N114" s="217" t="s">
        <v>45</v>
      </c>
      <c r="O114" s="87"/>
      <c r="P114" s="218">
        <f>O114*H114</f>
        <v>0</v>
      </c>
      <c r="Q114" s="218">
        <v>1.6627000000000001</v>
      </c>
      <c r="R114" s="218">
        <f>Q114*H114</f>
        <v>3.7410750000000004</v>
      </c>
      <c r="S114" s="218">
        <v>0</v>
      </c>
      <c r="T114" s="219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0" t="s">
        <v>194</v>
      </c>
      <c r="AT114" s="220" t="s">
        <v>189</v>
      </c>
      <c r="AU114" s="220" t="s">
        <v>84</v>
      </c>
      <c r="AY114" s="20" t="s">
        <v>187</v>
      </c>
      <c r="BE114" s="221">
        <f>IF(N114="základní",J114,0)</f>
        <v>0</v>
      </c>
      <c r="BF114" s="221">
        <f>IF(N114="snížená",J114,0)</f>
        <v>0</v>
      </c>
      <c r="BG114" s="221">
        <f>IF(N114="zákl. přenesená",J114,0)</f>
        <v>0</v>
      </c>
      <c r="BH114" s="221">
        <f>IF(N114="sníž. přenesená",J114,0)</f>
        <v>0</v>
      </c>
      <c r="BI114" s="221">
        <f>IF(N114="nulová",J114,0)</f>
        <v>0</v>
      </c>
      <c r="BJ114" s="20" t="s">
        <v>82</v>
      </c>
      <c r="BK114" s="221">
        <f>ROUND(I114*H114,2)</f>
        <v>0</v>
      </c>
      <c r="BL114" s="20" t="s">
        <v>194</v>
      </c>
      <c r="BM114" s="220" t="s">
        <v>219</v>
      </c>
    </row>
    <row r="115" s="2" customFormat="1">
      <c r="A115" s="41"/>
      <c r="B115" s="42"/>
      <c r="C115" s="43"/>
      <c r="D115" s="222" t="s">
        <v>196</v>
      </c>
      <c r="E115" s="43"/>
      <c r="F115" s="223" t="s">
        <v>220</v>
      </c>
      <c r="G115" s="43"/>
      <c r="H115" s="43"/>
      <c r="I115" s="224"/>
      <c r="J115" s="43"/>
      <c r="K115" s="43"/>
      <c r="L115" s="47"/>
      <c r="M115" s="225"/>
      <c r="N115" s="226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196</v>
      </c>
      <c r="AU115" s="20" t="s">
        <v>84</v>
      </c>
    </row>
    <row r="116" s="13" customFormat="1">
      <c r="A116" s="13"/>
      <c r="B116" s="227"/>
      <c r="C116" s="228"/>
      <c r="D116" s="229" t="s">
        <v>198</v>
      </c>
      <c r="E116" s="230" t="s">
        <v>28</v>
      </c>
      <c r="F116" s="231" t="s">
        <v>221</v>
      </c>
      <c r="G116" s="228"/>
      <c r="H116" s="230" t="s">
        <v>28</v>
      </c>
      <c r="I116" s="232"/>
      <c r="J116" s="228"/>
      <c r="K116" s="228"/>
      <c r="L116" s="233"/>
      <c r="M116" s="234"/>
      <c r="N116" s="235"/>
      <c r="O116" s="235"/>
      <c r="P116" s="235"/>
      <c r="Q116" s="235"/>
      <c r="R116" s="235"/>
      <c r="S116" s="235"/>
      <c r="T116" s="236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7" t="s">
        <v>198</v>
      </c>
      <c r="AU116" s="237" t="s">
        <v>84</v>
      </c>
      <c r="AV116" s="13" t="s">
        <v>82</v>
      </c>
      <c r="AW116" s="13" t="s">
        <v>35</v>
      </c>
      <c r="AX116" s="13" t="s">
        <v>74</v>
      </c>
      <c r="AY116" s="237" t="s">
        <v>187</v>
      </c>
    </row>
    <row r="117" s="14" customFormat="1">
      <c r="A117" s="14"/>
      <c r="B117" s="238"/>
      <c r="C117" s="239"/>
      <c r="D117" s="229" t="s">
        <v>198</v>
      </c>
      <c r="E117" s="240" t="s">
        <v>28</v>
      </c>
      <c r="F117" s="241" t="s">
        <v>222</v>
      </c>
      <c r="G117" s="239"/>
      <c r="H117" s="242">
        <v>2.25</v>
      </c>
      <c r="I117" s="243"/>
      <c r="J117" s="239"/>
      <c r="K117" s="239"/>
      <c r="L117" s="244"/>
      <c r="M117" s="245"/>
      <c r="N117" s="246"/>
      <c r="O117" s="246"/>
      <c r="P117" s="246"/>
      <c r="Q117" s="246"/>
      <c r="R117" s="246"/>
      <c r="S117" s="246"/>
      <c r="T117" s="247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8" t="s">
        <v>198</v>
      </c>
      <c r="AU117" s="248" t="s">
        <v>84</v>
      </c>
      <c r="AV117" s="14" t="s">
        <v>84</v>
      </c>
      <c r="AW117" s="14" t="s">
        <v>35</v>
      </c>
      <c r="AX117" s="14" t="s">
        <v>82</v>
      </c>
      <c r="AY117" s="248" t="s">
        <v>187</v>
      </c>
    </row>
    <row r="118" s="2" customFormat="1" ht="37.8" customHeight="1">
      <c r="A118" s="41"/>
      <c r="B118" s="42"/>
      <c r="C118" s="209" t="s">
        <v>223</v>
      </c>
      <c r="D118" s="209" t="s">
        <v>189</v>
      </c>
      <c r="E118" s="210" t="s">
        <v>224</v>
      </c>
      <c r="F118" s="211" t="s">
        <v>225</v>
      </c>
      <c r="G118" s="212" t="s">
        <v>226</v>
      </c>
      <c r="H118" s="213">
        <v>55.210000000000001</v>
      </c>
      <c r="I118" s="214"/>
      <c r="J118" s="215">
        <f>ROUND(I118*H118,2)</f>
        <v>0</v>
      </c>
      <c r="K118" s="211" t="s">
        <v>28</v>
      </c>
      <c r="L118" s="47"/>
      <c r="M118" s="216" t="s">
        <v>28</v>
      </c>
      <c r="N118" s="217" t="s">
        <v>45</v>
      </c>
      <c r="O118" s="87"/>
      <c r="P118" s="218">
        <f>O118*H118</f>
        <v>0</v>
      </c>
      <c r="Q118" s="218">
        <v>0.0011900000000000001</v>
      </c>
      <c r="R118" s="218">
        <f>Q118*H118</f>
        <v>0.065699900000000006</v>
      </c>
      <c r="S118" s="218">
        <v>1.0000000000000001E-05</v>
      </c>
      <c r="T118" s="219">
        <f>S118*H118</f>
        <v>0.00055210000000000003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0" t="s">
        <v>194</v>
      </c>
      <c r="AT118" s="220" t="s">
        <v>189</v>
      </c>
      <c r="AU118" s="220" t="s">
        <v>84</v>
      </c>
      <c r="AY118" s="20" t="s">
        <v>187</v>
      </c>
      <c r="BE118" s="221">
        <f>IF(N118="základní",J118,0)</f>
        <v>0</v>
      </c>
      <c r="BF118" s="221">
        <f>IF(N118="snížená",J118,0)</f>
        <v>0</v>
      </c>
      <c r="BG118" s="221">
        <f>IF(N118="zákl. přenesená",J118,0)</f>
        <v>0</v>
      </c>
      <c r="BH118" s="221">
        <f>IF(N118="sníž. přenesená",J118,0)</f>
        <v>0</v>
      </c>
      <c r="BI118" s="221">
        <f>IF(N118="nulová",J118,0)</f>
        <v>0</v>
      </c>
      <c r="BJ118" s="20" t="s">
        <v>82</v>
      </c>
      <c r="BK118" s="221">
        <f>ROUND(I118*H118,2)</f>
        <v>0</v>
      </c>
      <c r="BL118" s="20" t="s">
        <v>194</v>
      </c>
      <c r="BM118" s="220" t="s">
        <v>227</v>
      </c>
    </row>
    <row r="119" s="13" customFormat="1">
      <c r="A119" s="13"/>
      <c r="B119" s="227"/>
      <c r="C119" s="228"/>
      <c r="D119" s="229" t="s">
        <v>198</v>
      </c>
      <c r="E119" s="230" t="s">
        <v>28</v>
      </c>
      <c r="F119" s="231" t="s">
        <v>228</v>
      </c>
      <c r="G119" s="228"/>
      <c r="H119" s="230" t="s">
        <v>28</v>
      </c>
      <c r="I119" s="232"/>
      <c r="J119" s="228"/>
      <c r="K119" s="228"/>
      <c r="L119" s="233"/>
      <c r="M119" s="234"/>
      <c r="N119" s="235"/>
      <c r="O119" s="235"/>
      <c r="P119" s="235"/>
      <c r="Q119" s="235"/>
      <c r="R119" s="235"/>
      <c r="S119" s="235"/>
      <c r="T119" s="23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7" t="s">
        <v>198</v>
      </c>
      <c r="AU119" s="237" t="s">
        <v>84</v>
      </c>
      <c r="AV119" s="13" t="s">
        <v>82</v>
      </c>
      <c r="AW119" s="13" t="s">
        <v>35</v>
      </c>
      <c r="AX119" s="13" t="s">
        <v>74</v>
      </c>
      <c r="AY119" s="237" t="s">
        <v>187</v>
      </c>
    </row>
    <row r="120" s="13" customFormat="1">
      <c r="A120" s="13"/>
      <c r="B120" s="227"/>
      <c r="C120" s="228"/>
      <c r="D120" s="229" t="s">
        <v>198</v>
      </c>
      <c r="E120" s="230" t="s">
        <v>28</v>
      </c>
      <c r="F120" s="231" t="s">
        <v>229</v>
      </c>
      <c r="G120" s="228"/>
      <c r="H120" s="230" t="s">
        <v>28</v>
      </c>
      <c r="I120" s="232"/>
      <c r="J120" s="228"/>
      <c r="K120" s="228"/>
      <c r="L120" s="233"/>
      <c r="M120" s="234"/>
      <c r="N120" s="235"/>
      <c r="O120" s="235"/>
      <c r="P120" s="235"/>
      <c r="Q120" s="235"/>
      <c r="R120" s="235"/>
      <c r="S120" s="235"/>
      <c r="T120" s="236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7" t="s">
        <v>198</v>
      </c>
      <c r="AU120" s="237" t="s">
        <v>84</v>
      </c>
      <c r="AV120" s="13" t="s">
        <v>82</v>
      </c>
      <c r="AW120" s="13" t="s">
        <v>35</v>
      </c>
      <c r="AX120" s="13" t="s">
        <v>74</v>
      </c>
      <c r="AY120" s="237" t="s">
        <v>187</v>
      </c>
    </row>
    <row r="121" s="14" customFormat="1">
      <c r="A121" s="14"/>
      <c r="B121" s="238"/>
      <c r="C121" s="239"/>
      <c r="D121" s="229" t="s">
        <v>198</v>
      </c>
      <c r="E121" s="240" t="s">
        <v>28</v>
      </c>
      <c r="F121" s="241" t="s">
        <v>230</v>
      </c>
      <c r="G121" s="239"/>
      <c r="H121" s="242">
        <v>24.370000000000001</v>
      </c>
      <c r="I121" s="243"/>
      <c r="J121" s="239"/>
      <c r="K121" s="239"/>
      <c r="L121" s="244"/>
      <c r="M121" s="245"/>
      <c r="N121" s="246"/>
      <c r="O121" s="246"/>
      <c r="P121" s="246"/>
      <c r="Q121" s="246"/>
      <c r="R121" s="246"/>
      <c r="S121" s="246"/>
      <c r="T121" s="247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8" t="s">
        <v>198</v>
      </c>
      <c r="AU121" s="248" t="s">
        <v>84</v>
      </c>
      <c r="AV121" s="14" t="s">
        <v>84</v>
      </c>
      <c r="AW121" s="14" t="s">
        <v>35</v>
      </c>
      <c r="AX121" s="14" t="s">
        <v>74</v>
      </c>
      <c r="AY121" s="248" t="s">
        <v>187</v>
      </c>
    </row>
    <row r="122" s="14" customFormat="1">
      <c r="A122" s="14"/>
      <c r="B122" s="238"/>
      <c r="C122" s="239"/>
      <c r="D122" s="229" t="s">
        <v>198</v>
      </c>
      <c r="E122" s="240" t="s">
        <v>28</v>
      </c>
      <c r="F122" s="241" t="s">
        <v>231</v>
      </c>
      <c r="G122" s="239"/>
      <c r="H122" s="242">
        <v>30.84</v>
      </c>
      <c r="I122" s="243"/>
      <c r="J122" s="239"/>
      <c r="K122" s="239"/>
      <c r="L122" s="244"/>
      <c r="M122" s="245"/>
      <c r="N122" s="246"/>
      <c r="O122" s="246"/>
      <c r="P122" s="246"/>
      <c r="Q122" s="246"/>
      <c r="R122" s="246"/>
      <c r="S122" s="246"/>
      <c r="T122" s="247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8" t="s">
        <v>198</v>
      </c>
      <c r="AU122" s="248" t="s">
        <v>84</v>
      </c>
      <c r="AV122" s="14" t="s">
        <v>84</v>
      </c>
      <c r="AW122" s="14" t="s">
        <v>35</v>
      </c>
      <c r="AX122" s="14" t="s">
        <v>74</v>
      </c>
      <c r="AY122" s="248" t="s">
        <v>187</v>
      </c>
    </row>
    <row r="123" s="15" customFormat="1">
      <c r="A123" s="15"/>
      <c r="B123" s="249"/>
      <c r="C123" s="250"/>
      <c r="D123" s="229" t="s">
        <v>198</v>
      </c>
      <c r="E123" s="251" t="s">
        <v>28</v>
      </c>
      <c r="F123" s="252" t="s">
        <v>207</v>
      </c>
      <c r="G123" s="250"/>
      <c r="H123" s="253">
        <v>55.210000000000001</v>
      </c>
      <c r="I123" s="254"/>
      <c r="J123" s="250"/>
      <c r="K123" s="250"/>
      <c r="L123" s="255"/>
      <c r="M123" s="256"/>
      <c r="N123" s="257"/>
      <c r="O123" s="257"/>
      <c r="P123" s="257"/>
      <c r="Q123" s="257"/>
      <c r="R123" s="257"/>
      <c r="S123" s="257"/>
      <c r="T123" s="258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59" t="s">
        <v>198</v>
      </c>
      <c r="AU123" s="259" t="s">
        <v>84</v>
      </c>
      <c r="AV123" s="15" t="s">
        <v>194</v>
      </c>
      <c r="AW123" s="15" t="s">
        <v>35</v>
      </c>
      <c r="AX123" s="15" t="s">
        <v>82</v>
      </c>
      <c r="AY123" s="259" t="s">
        <v>187</v>
      </c>
    </row>
    <row r="124" s="2" customFormat="1" ht="37.8" customHeight="1">
      <c r="A124" s="41"/>
      <c r="B124" s="42"/>
      <c r="C124" s="209" t="s">
        <v>232</v>
      </c>
      <c r="D124" s="209" t="s">
        <v>189</v>
      </c>
      <c r="E124" s="210" t="s">
        <v>233</v>
      </c>
      <c r="F124" s="211" t="s">
        <v>234</v>
      </c>
      <c r="G124" s="212" t="s">
        <v>226</v>
      </c>
      <c r="H124" s="213">
        <v>24.75</v>
      </c>
      <c r="I124" s="214"/>
      <c r="J124" s="215">
        <f>ROUND(I124*H124,2)</f>
        <v>0</v>
      </c>
      <c r="K124" s="211" t="s">
        <v>28</v>
      </c>
      <c r="L124" s="47"/>
      <c r="M124" s="216" t="s">
        <v>28</v>
      </c>
      <c r="N124" s="217" t="s">
        <v>45</v>
      </c>
      <c r="O124" s="87"/>
      <c r="P124" s="218">
        <f>O124*H124</f>
        <v>0</v>
      </c>
      <c r="Q124" s="218">
        <v>0.0017799999999999999</v>
      </c>
      <c r="R124" s="218">
        <f>Q124*H124</f>
        <v>0.044054999999999997</v>
      </c>
      <c r="S124" s="218">
        <v>1.0000000000000001E-05</v>
      </c>
      <c r="T124" s="219">
        <f>S124*H124</f>
        <v>0.0002475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0" t="s">
        <v>194</v>
      </c>
      <c r="AT124" s="220" t="s">
        <v>189</v>
      </c>
      <c r="AU124" s="220" t="s">
        <v>84</v>
      </c>
      <c r="AY124" s="20" t="s">
        <v>187</v>
      </c>
      <c r="BE124" s="221">
        <f>IF(N124="základní",J124,0)</f>
        <v>0</v>
      </c>
      <c r="BF124" s="221">
        <f>IF(N124="snížená",J124,0)</f>
        <v>0</v>
      </c>
      <c r="BG124" s="221">
        <f>IF(N124="zákl. přenesená",J124,0)</f>
        <v>0</v>
      </c>
      <c r="BH124" s="221">
        <f>IF(N124="sníž. přenesená",J124,0)</f>
        <v>0</v>
      </c>
      <c r="BI124" s="221">
        <f>IF(N124="nulová",J124,0)</f>
        <v>0</v>
      </c>
      <c r="BJ124" s="20" t="s">
        <v>82</v>
      </c>
      <c r="BK124" s="221">
        <f>ROUND(I124*H124,2)</f>
        <v>0</v>
      </c>
      <c r="BL124" s="20" t="s">
        <v>194</v>
      </c>
      <c r="BM124" s="220" t="s">
        <v>235</v>
      </c>
    </row>
    <row r="125" s="13" customFormat="1">
      <c r="A125" s="13"/>
      <c r="B125" s="227"/>
      <c r="C125" s="228"/>
      <c r="D125" s="229" t="s">
        <v>198</v>
      </c>
      <c r="E125" s="230" t="s">
        <v>28</v>
      </c>
      <c r="F125" s="231" t="s">
        <v>228</v>
      </c>
      <c r="G125" s="228"/>
      <c r="H125" s="230" t="s">
        <v>28</v>
      </c>
      <c r="I125" s="232"/>
      <c r="J125" s="228"/>
      <c r="K125" s="228"/>
      <c r="L125" s="233"/>
      <c r="M125" s="234"/>
      <c r="N125" s="235"/>
      <c r="O125" s="235"/>
      <c r="P125" s="235"/>
      <c r="Q125" s="235"/>
      <c r="R125" s="235"/>
      <c r="S125" s="235"/>
      <c r="T125" s="23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7" t="s">
        <v>198</v>
      </c>
      <c r="AU125" s="237" t="s">
        <v>84</v>
      </c>
      <c r="AV125" s="13" t="s">
        <v>82</v>
      </c>
      <c r="AW125" s="13" t="s">
        <v>35</v>
      </c>
      <c r="AX125" s="13" t="s">
        <v>74</v>
      </c>
      <c r="AY125" s="237" t="s">
        <v>187</v>
      </c>
    </row>
    <row r="126" s="13" customFormat="1">
      <c r="A126" s="13"/>
      <c r="B126" s="227"/>
      <c r="C126" s="228"/>
      <c r="D126" s="229" t="s">
        <v>198</v>
      </c>
      <c r="E126" s="230" t="s">
        <v>28</v>
      </c>
      <c r="F126" s="231" t="s">
        <v>229</v>
      </c>
      <c r="G126" s="228"/>
      <c r="H126" s="230" t="s">
        <v>28</v>
      </c>
      <c r="I126" s="232"/>
      <c r="J126" s="228"/>
      <c r="K126" s="228"/>
      <c r="L126" s="233"/>
      <c r="M126" s="234"/>
      <c r="N126" s="235"/>
      <c r="O126" s="235"/>
      <c r="P126" s="235"/>
      <c r="Q126" s="235"/>
      <c r="R126" s="235"/>
      <c r="S126" s="235"/>
      <c r="T126" s="23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7" t="s">
        <v>198</v>
      </c>
      <c r="AU126" s="237" t="s">
        <v>84</v>
      </c>
      <c r="AV126" s="13" t="s">
        <v>82</v>
      </c>
      <c r="AW126" s="13" t="s">
        <v>35</v>
      </c>
      <c r="AX126" s="13" t="s">
        <v>74</v>
      </c>
      <c r="AY126" s="237" t="s">
        <v>187</v>
      </c>
    </row>
    <row r="127" s="14" customFormat="1">
      <c r="A127" s="14"/>
      <c r="B127" s="238"/>
      <c r="C127" s="239"/>
      <c r="D127" s="229" t="s">
        <v>198</v>
      </c>
      <c r="E127" s="240" t="s">
        <v>28</v>
      </c>
      <c r="F127" s="241" t="s">
        <v>236</v>
      </c>
      <c r="G127" s="239"/>
      <c r="H127" s="242">
        <v>12.26</v>
      </c>
      <c r="I127" s="243"/>
      <c r="J127" s="239"/>
      <c r="K127" s="239"/>
      <c r="L127" s="244"/>
      <c r="M127" s="245"/>
      <c r="N127" s="246"/>
      <c r="O127" s="246"/>
      <c r="P127" s="246"/>
      <c r="Q127" s="246"/>
      <c r="R127" s="246"/>
      <c r="S127" s="246"/>
      <c r="T127" s="24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8" t="s">
        <v>198</v>
      </c>
      <c r="AU127" s="248" t="s">
        <v>84</v>
      </c>
      <c r="AV127" s="14" t="s">
        <v>84</v>
      </c>
      <c r="AW127" s="14" t="s">
        <v>35</v>
      </c>
      <c r="AX127" s="14" t="s">
        <v>74</v>
      </c>
      <c r="AY127" s="248" t="s">
        <v>187</v>
      </c>
    </row>
    <row r="128" s="14" customFormat="1">
      <c r="A128" s="14"/>
      <c r="B128" s="238"/>
      <c r="C128" s="239"/>
      <c r="D128" s="229" t="s">
        <v>198</v>
      </c>
      <c r="E128" s="240" t="s">
        <v>28</v>
      </c>
      <c r="F128" s="241" t="s">
        <v>237</v>
      </c>
      <c r="G128" s="239"/>
      <c r="H128" s="242">
        <v>12.49</v>
      </c>
      <c r="I128" s="243"/>
      <c r="J128" s="239"/>
      <c r="K128" s="239"/>
      <c r="L128" s="244"/>
      <c r="M128" s="245"/>
      <c r="N128" s="246"/>
      <c r="O128" s="246"/>
      <c r="P128" s="246"/>
      <c r="Q128" s="246"/>
      <c r="R128" s="246"/>
      <c r="S128" s="246"/>
      <c r="T128" s="24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8" t="s">
        <v>198</v>
      </c>
      <c r="AU128" s="248" t="s">
        <v>84</v>
      </c>
      <c r="AV128" s="14" t="s">
        <v>84</v>
      </c>
      <c r="AW128" s="14" t="s">
        <v>35</v>
      </c>
      <c r="AX128" s="14" t="s">
        <v>74</v>
      </c>
      <c r="AY128" s="248" t="s">
        <v>187</v>
      </c>
    </row>
    <row r="129" s="15" customFormat="1">
      <c r="A129" s="15"/>
      <c r="B129" s="249"/>
      <c r="C129" s="250"/>
      <c r="D129" s="229" t="s">
        <v>198</v>
      </c>
      <c r="E129" s="251" t="s">
        <v>28</v>
      </c>
      <c r="F129" s="252" t="s">
        <v>207</v>
      </c>
      <c r="G129" s="250"/>
      <c r="H129" s="253">
        <v>24.75</v>
      </c>
      <c r="I129" s="254"/>
      <c r="J129" s="250"/>
      <c r="K129" s="250"/>
      <c r="L129" s="255"/>
      <c r="M129" s="256"/>
      <c r="N129" s="257"/>
      <c r="O129" s="257"/>
      <c r="P129" s="257"/>
      <c r="Q129" s="257"/>
      <c r="R129" s="257"/>
      <c r="S129" s="257"/>
      <c r="T129" s="258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9" t="s">
        <v>198</v>
      </c>
      <c r="AU129" s="259" t="s">
        <v>84</v>
      </c>
      <c r="AV129" s="15" t="s">
        <v>194</v>
      </c>
      <c r="AW129" s="15" t="s">
        <v>35</v>
      </c>
      <c r="AX129" s="15" t="s">
        <v>82</v>
      </c>
      <c r="AY129" s="259" t="s">
        <v>187</v>
      </c>
    </row>
    <row r="130" s="2" customFormat="1" ht="37.8" customHeight="1">
      <c r="A130" s="41"/>
      <c r="B130" s="42"/>
      <c r="C130" s="209" t="s">
        <v>238</v>
      </c>
      <c r="D130" s="209" t="s">
        <v>189</v>
      </c>
      <c r="E130" s="210" t="s">
        <v>239</v>
      </c>
      <c r="F130" s="211" t="s">
        <v>240</v>
      </c>
      <c r="G130" s="212" t="s">
        <v>226</v>
      </c>
      <c r="H130" s="213">
        <v>34.509999999999998</v>
      </c>
      <c r="I130" s="214"/>
      <c r="J130" s="215">
        <f>ROUND(I130*H130,2)</f>
        <v>0</v>
      </c>
      <c r="K130" s="211" t="s">
        <v>28</v>
      </c>
      <c r="L130" s="47"/>
      <c r="M130" s="216" t="s">
        <v>28</v>
      </c>
      <c r="N130" s="217" t="s">
        <v>45</v>
      </c>
      <c r="O130" s="87"/>
      <c r="P130" s="218">
        <f>O130*H130</f>
        <v>0</v>
      </c>
      <c r="Q130" s="218">
        <v>0.0021900000000000001</v>
      </c>
      <c r="R130" s="218">
        <f>Q130*H130</f>
        <v>0.075576900000000002</v>
      </c>
      <c r="S130" s="218">
        <v>1.0000000000000001E-05</v>
      </c>
      <c r="T130" s="219">
        <f>S130*H130</f>
        <v>0.00034509999999999999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0" t="s">
        <v>194</v>
      </c>
      <c r="AT130" s="220" t="s">
        <v>189</v>
      </c>
      <c r="AU130" s="220" t="s">
        <v>84</v>
      </c>
      <c r="AY130" s="20" t="s">
        <v>187</v>
      </c>
      <c r="BE130" s="221">
        <f>IF(N130="základní",J130,0)</f>
        <v>0</v>
      </c>
      <c r="BF130" s="221">
        <f>IF(N130="snížená",J130,0)</f>
        <v>0</v>
      </c>
      <c r="BG130" s="221">
        <f>IF(N130="zákl. přenesená",J130,0)</f>
        <v>0</v>
      </c>
      <c r="BH130" s="221">
        <f>IF(N130="sníž. přenesená",J130,0)</f>
        <v>0</v>
      </c>
      <c r="BI130" s="221">
        <f>IF(N130="nulová",J130,0)</f>
        <v>0</v>
      </c>
      <c r="BJ130" s="20" t="s">
        <v>82</v>
      </c>
      <c r="BK130" s="221">
        <f>ROUND(I130*H130,2)</f>
        <v>0</v>
      </c>
      <c r="BL130" s="20" t="s">
        <v>194</v>
      </c>
      <c r="BM130" s="220" t="s">
        <v>241</v>
      </c>
    </row>
    <row r="131" s="13" customFormat="1">
      <c r="A131" s="13"/>
      <c r="B131" s="227"/>
      <c r="C131" s="228"/>
      <c r="D131" s="229" t="s">
        <v>198</v>
      </c>
      <c r="E131" s="230" t="s">
        <v>28</v>
      </c>
      <c r="F131" s="231" t="s">
        <v>242</v>
      </c>
      <c r="G131" s="228"/>
      <c r="H131" s="230" t="s">
        <v>28</v>
      </c>
      <c r="I131" s="232"/>
      <c r="J131" s="228"/>
      <c r="K131" s="228"/>
      <c r="L131" s="233"/>
      <c r="M131" s="234"/>
      <c r="N131" s="235"/>
      <c r="O131" s="235"/>
      <c r="P131" s="235"/>
      <c r="Q131" s="235"/>
      <c r="R131" s="235"/>
      <c r="S131" s="235"/>
      <c r="T131" s="23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7" t="s">
        <v>198</v>
      </c>
      <c r="AU131" s="237" t="s">
        <v>84</v>
      </c>
      <c r="AV131" s="13" t="s">
        <v>82</v>
      </c>
      <c r="AW131" s="13" t="s">
        <v>35</v>
      </c>
      <c r="AX131" s="13" t="s">
        <v>74</v>
      </c>
      <c r="AY131" s="237" t="s">
        <v>187</v>
      </c>
    </row>
    <row r="132" s="14" customFormat="1">
      <c r="A132" s="14"/>
      <c r="B132" s="238"/>
      <c r="C132" s="239"/>
      <c r="D132" s="229" t="s">
        <v>198</v>
      </c>
      <c r="E132" s="240" t="s">
        <v>28</v>
      </c>
      <c r="F132" s="241" t="s">
        <v>243</v>
      </c>
      <c r="G132" s="239"/>
      <c r="H132" s="242">
        <v>34.509999999999998</v>
      </c>
      <c r="I132" s="243"/>
      <c r="J132" s="239"/>
      <c r="K132" s="239"/>
      <c r="L132" s="244"/>
      <c r="M132" s="245"/>
      <c r="N132" s="246"/>
      <c r="O132" s="246"/>
      <c r="P132" s="246"/>
      <c r="Q132" s="246"/>
      <c r="R132" s="246"/>
      <c r="S132" s="246"/>
      <c r="T132" s="24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8" t="s">
        <v>198</v>
      </c>
      <c r="AU132" s="248" t="s">
        <v>84</v>
      </c>
      <c r="AV132" s="14" t="s">
        <v>84</v>
      </c>
      <c r="AW132" s="14" t="s">
        <v>35</v>
      </c>
      <c r="AX132" s="14" t="s">
        <v>82</v>
      </c>
      <c r="AY132" s="248" t="s">
        <v>187</v>
      </c>
    </row>
    <row r="133" s="2" customFormat="1" ht="37.8" customHeight="1">
      <c r="A133" s="41"/>
      <c r="B133" s="42"/>
      <c r="C133" s="209" t="s">
        <v>212</v>
      </c>
      <c r="D133" s="209" t="s">
        <v>189</v>
      </c>
      <c r="E133" s="210" t="s">
        <v>244</v>
      </c>
      <c r="F133" s="211" t="s">
        <v>245</v>
      </c>
      <c r="G133" s="212" t="s">
        <v>226</v>
      </c>
      <c r="H133" s="213">
        <v>86.510000000000005</v>
      </c>
      <c r="I133" s="214"/>
      <c r="J133" s="215">
        <f>ROUND(I133*H133,2)</f>
        <v>0</v>
      </c>
      <c r="K133" s="211" t="s">
        <v>28</v>
      </c>
      <c r="L133" s="47"/>
      <c r="M133" s="216" t="s">
        <v>28</v>
      </c>
      <c r="N133" s="217" t="s">
        <v>45</v>
      </c>
      <c r="O133" s="87"/>
      <c r="P133" s="218">
        <f>O133*H133</f>
        <v>0</v>
      </c>
      <c r="Q133" s="218">
        <v>0.00298</v>
      </c>
      <c r="R133" s="218">
        <f>Q133*H133</f>
        <v>0.25779980000000002</v>
      </c>
      <c r="S133" s="218">
        <v>1.0000000000000001E-05</v>
      </c>
      <c r="T133" s="219">
        <f>S133*H133</f>
        <v>0.00086510000000000016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0" t="s">
        <v>194</v>
      </c>
      <c r="AT133" s="220" t="s">
        <v>189</v>
      </c>
      <c r="AU133" s="220" t="s">
        <v>84</v>
      </c>
      <c r="AY133" s="20" t="s">
        <v>187</v>
      </c>
      <c r="BE133" s="221">
        <f>IF(N133="základní",J133,0)</f>
        <v>0</v>
      </c>
      <c r="BF133" s="221">
        <f>IF(N133="snížená",J133,0)</f>
        <v>0</v>
      </c>
      <c r="BG133" s="221">
        <f>IF(N133="zákl. přenesená",J133,0)</f>
        <v>0</v>
      </c>
      <c r="BH133" s="221">
        <f>IF(N133="sníž. přenesená",J133,0)</f>
        <v>0</v>
      </c>
      <c r="BI133" s="221">
        <f>IF(N133="nulová",J133,0)</f>
        <v>0</v>
      </c>
      <c r="BJ133" s="20" t="s">
        <v>82</v>
      </c>
      <c r="BK133" s="221">
        <f>ROUND(I133*H133,2)</f>
        <v>0</v>
      </c>
      <c r="BL133" s="20" t="s">
        <v>194</v>
      </c>
      <c r="BM133" s="220" t="s">
        <v>246</v>
      </c>
    </row>
    <row r="134" s="13" customFormat="1">
      <c r="A134" s="13"/>
      <c r="B134" s="227"/>
      <c r="C134" s="228"/>
      <c r="D134" s="229" t="s">
        <v>198</v>
      </c>
      <c r="E134" s="230" t="s">
        <v>28</v>
      </c>
      <c r="F134" s="231" t="s">
        <v>221</v>
      </c>
      <c r="G134" s="228"/>
      <c r="H134" s="230" t="s">
        <v>28</v>
      </c>
      <c r="I134" s="232"/>
      <c r="J134" s="228"/>
      <c r="K134" s="228"/>
      <c r="L134" s="233"/>
      <c r="M134" s="234"/>
      <c r="N134" s="235"/>
      <c r="O134" s="235"/>
      <c r="P134" s="235"/>
      <c r="Q134" s="235"/>
      <c r="R134" s="235"/>
      <c r="S134" s="235"/>
      <c r="T134" s="23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7" t="s">
        <v>198</v>
      </c>
      <c r="AU134" s="237" t="s">
        <v>84</v>
      </c>
      <c r="AV134" s="13" t="s">
        <v>82</v>
      </c>
      <c r="AW134" s="13" t="s">
        <v>35</v>
      </c>
      <c r="AX134" s="13" t="s">
        <v>74</v>
      </c>
      <c r="AY134" s="237" t="s">
        <v>187</v>
      </c>
    </row>
    <row r="135" s="14" customFormat="1">
      <c r="A135" s="14"/>
      <c r="B135" s="238"/>
      <c r="C135" s="239"/>
      <c r="D135" s="229" t="s">
        <v>198</v>
      </c>
      <c r="E135" s="240" t="s">
        <v>28</v>
      </c>
      <c r="F135" s="241" t="s">
        <v>247</v>
      </c>
      <c r="G135" s="239"/>
      <c r="H135" s="242">
        <v>48.450000000000003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8" t="s">
        <v>198</v>
      </c>
      <c r="AU135" s="248" t="s">
        <v>84</v>
      </c>
      <c r="AV135" s="14" t="s">
        <v>84</v>
      </c>
      <c r="AW135" s="14" t="s">
        <v>35</v>
      </c>
      <c r="AX135" s="14" t="s">
        <v>74</v>
      </c>
      <c r="AY135" s="248" t="s">
        <v>187</v>
      </c>
    </row>
    <row r="136" s="13" customFormat="1">
      <c r="A136" s="13"/>
      <c r="B136" s="227"/>
      <c r="C136" s="228"/>
      <c r="D136" s="229" t="s">
        <v>198</v>
      </c>
      <c r="E136" s="230" t="s">
        <v>28</v>
      </c>
      <c r="F136" s="231" t="s">
        <v>199</v>
      </c>
      <c r="G136" s="228"/>
      <c r="H136" s="230" t="s">
        <v>28</v>
      </c>
      <c r="I136" s="232"/>
      <c r="J136" s="228"/>
      <c r="K136" s="228"/>
      <c r="L136" s="233"/>
      <c r="M136" s="234"/>
      <c r="N136" s="235"/>
      <c r="O136" s="235"/>
      <c r="P136" s="235"/>
      <c r="Q136" s="235"/>
      <c r="R136" s="235"/>
      <c r="S136" s="235"/>
      <c r="T136" s="23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7" t="s">
        <v>198</v>
      </c>
      <c r="AU136" s="237" t="s">
        <v>84</v>
      </c>
      <c r="AV136" s="13" t="s">
        <v>82</v>
      </c>
      <c r="AW136" s="13" t="s">
        <v>35</v>
      </c>
      <c r="AX136" s="13" t="s">
        <v>74</v>
      </c>
      <c r="AY136" s="237" t="s">
        <v>187</v>
      </c>
    </row>
    <row r="137" s="14" customFormat="1">
      <c r="A137" s="14"/>
      <c r="B137" s="238"/>
      <c r="C137" s="239"/>
      <c r="D137" s="229" t="s">
        <v>198</v>
      </c>
      <c r="E137" s="240" t="s">
        <v>28</v>
      </c>
      <c r="F137" s="241" t="s">
        <v>248</v>
      </c>
      <c r="G137" s="239"/>
      <c r="H137" s="242">
        <v>28.260000000000002</v>
      </c>
      <c r="I137" s="243"/>
      <c r="J137" s="239"/>
      <c r="K137" s="239"/>
      <c r="L137" s="244"/>
      <c r="M137" s="245"/>
      <c r="N137" s="246"/>
      <c r="O137" s="246"/>
      <c r="P137" s="246"/>
      <c r="Q137" s="246"/>
      <c r="R137" s="246"/>
      <c r="S137" s="246"/>
      <c r="T137" s="24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8" t="s">
        <v>198</v>
      </c>
      <c r="AU137" s="248" t="s">
        <v>84</v>
      </c>
      <c r="AV137" s="14" t="s">
        <v>84</v>
      </c>
      <c r="AW137" s="14" t="s">
        <v>35</v>
      </c>
      <c r="AX137" s="14" t="s">
        <v>74</v>
      </c>
      <c r="AY137" s="248" t="s">
        <v>187</v>
      </c>
    </row>
    <row r="138" s="13" customFormat="1">
      <c r="A138" s="13"/>
      <c r="B138" s="227"/>
      <c r="C138" s="228"/>
      <c r="D138" s="229" t="s">
        <v>198</v>
      </c>
      <c r="E138" s="230" t="s">
        <v>28</v>
      </c>
      <c r="F138" s="231" t="s">
        <v>242</v>
      </c>
      <c r="G138" s="228"/>
      <c r="H138" s="230" t="s">
        <v>28</v>
      </c>
      <c r="I138" s="232"/>
      <c r="J138" s="228"/>
      <c r="K138" s="228"/>
      <c r="L138" s="233"/>
      <c r="M138" s="234"/>
      <c r="N138" s="235"/>
      <c r="O138" s="235"/>
      <c r="P138" s="235"/>
      <c r="Q138" s="235"/>
      <c r="R138" s="235"/>
      <c r="S138" s="235"/>
      <c r="T138" s="23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7" t="s">
        <v>198</v>
      </c>
      <c r="AU138" s="237" t="s">
        <v>84</v>
      </c>
      <c r="AV138" s="13" t="s">
        <v>82</v>
      </c>
      <c r="AW138" s="13" t="s">
        <v>35</v>
      </c>
      <c r="AX138" s="13" t="s">
        <v>74</v>
      </c>
      <c r="AY138" s="237" t="s">
        <v>187</v>
      </c>
    </row>
    <row r="139" s="14" customFormat="1">
      <c r="A139" s="14"/>
      <c r="B139" s="238"/>
      <c r="C139" s="239"/>
      <c r="D139" s="229" t="s">
        <v>198</v>
      </c>
      <c r="E139" s="240" t="s">
        <v>28</v>
      </c>
      <c r="F139" s="241" t="s">
        <v>249</v>
      </c>
      <c r="G139" s="239"/>
      <c r="H139" s="242">
        <v>9.25</v>
      </c>
      <c r="I139" s="243"/>
      <c r="J139" s="239"/>
      <c r="K139" s="239"/>
      <c r="L139" s="244"/>
      <c r="M139" s="245"/>
      <c r="N139" s="246"/>
      <c r="O139" s="246"/>
      <c r="P139" s="246"/>
      <c r="Q139" s="246"/>
      <c r="R139" s="246"/>
      <c r="S139" s="246"/>
      <c r="T139" s="24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8" t="s">
        <v>198</v>
      </c>
      <c r="AU139" s="248" t="s">
        <v>84</v>
      </c>
      <c r="AV139" s="14" t="s">
        <v>84</v>
      </c>
      <c r="AW139" s="14" t="s">
        <v>35</v>
      </c>
      <c r="AX139" s="14" t="s">
        <v>74</v>
      </c>
      <c r="AY139" s="248" t="s">
        <v>187</v>
      </c>
    </row>
    <row r="140" s="13" customFormat="1">
      <c r="A140" s="13"/>
      <c r="B140" s="227"/>
      <c r="C140" s="228"/>
      <c r="D140" s="229" t="s">
        <v>198</v>
      </c>
      <c r="E140" s="230" t="s">
        <v>28</v>
      </c>
      <c r="F140" s="231" t="s">
        <v>228</v>
      </c>
      <c r="G140" s="228"/>
      <c r="H140" s="230" t="s">
        <v>28</v>
      </c>
      <c r="I140" s="232"/>
      <c r="J140" s="228"/>
      <c r="K140" s="228"/>
      <c r="L140" s="233"/>
      <c r="M140" s="234"/>
      <c r="N140" s="235"/>
      <c r="O140" s="235"/>
      <c r="P140" s="235"/>
      <c r="Q140" s="235"/>
      <c r="R140" s="235"/>
      <c r="S140" s="235"/>
      <c r="T140" s="23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7" t="s">
        <v>198</v>
      </c>
      <c r="AU140" s="237" t="s">
        <v>84</v>
      </c>
      <c r="AV140" s="13" t="s">
        <v>82</v>
      </c>
      <c r="AW140" s="13" t="s">
        <v>35</v>
      </c>
      <c r="AX140" s="13" t="s">
        <v>74</v>
      </c>
      <c r="AY140" s="237" t="s">
        <v>187</v>
      </c>
    </row>
    <row r="141" s="13" customFormat="1">
      <c r="A141" s="13"/>
      <c r="B141" s="227"/>
      <c r="C141" s="228"/>
      <c r="D141" s="229" t="s">
        <v>198</v>
      </c>
      <c r="E141" s="230" t="s">
        <v>28</v>
      </c>
      <c r="F141" s="231" t="s">
        <v>229</v>
      </c>
      <c r="G141" s="228"/>
      <c r="H141" s="230" t="s">
        <v>28</v>
      </c>
      <c r="I141" s="232"/>
      <c r="J141" s="228"/>
      <c r="K141" s="228"/>
      <c r="L141" s="233"/>
      <c r="M141" s="234"/>
      <c r="N141" s="235"/>
      <c r="O141" s="235"/>
      <c r="P141" s="235"/>
      <c r="Q141" s="235"/>
      <c r="R141" s="235"/>
      <c r="S141" s="235"/>
      <c r="T141" s="23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7" t="s">
        <v>198</v>
      </c>
      <c r="AU141" s="237" t="s">
        <v>84</v>
      </c>
      <c r="AV141" s="13" t="s">
        <v>82</v>
      </c>
      <c r="AW141" s="13" t="s">
        <v>35</v>
      </c>
      <c r="AX141" s="13" t="s">
        <v>74</v>
      </c>
      <c r="AY141" s="237" t="s">
        <v>187</v>
      </c>
    </row>
    <row r="142" s="14" customFormat="1">
      <c r="A142" s="14"/>
      <c r="B142" s="238"/>
      <c r="C142" s="239"/>
      <c r="D142" s="229" t="s">
        <v>198</v>
      </c>
      <c r="E142" s="240" t="s">
        <v>28</v>
      </c>
      <c r="F142" s="241" t="s">
        <v>250</v>
      </c>
      <c r="G142" s="239"/>
      <c r="H142" s="242">
        <v>0.55000000000000004</v>
      </c>
      <c r="I142" s="243"/>
      <c r="J142" s="239"/>
      <c r="K142" s="239"/>
      <c r="L142" s="244"/>
      <c r="M142" s="245"/>
      <c r="N142" s="246"/>
      <c r="O142" s="246"/>
      <c r="P142" s="246"/>
      <c r="Q142" s="246"/>
      <c r="R142" s="246"/>
      <c r="S142" s="246"/>
      <c r="T142" s="24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8" t="s">
        <v>198</v>
      </c>
      <c r="AU142" s="248" t="s">
        <v>84</v>
      </c>
      <c r="AV142" s="14" t="s">
        <v>84</v>
      </c>
      <c r="AW142" s="14" t="s">
        <v>35</v>
      </c>
      <c r="AX142" s="14" t="s">
        <v>74</v>
      </c>
      <c r="AY142" s="248" t="s">
        <v>187</v>
      </c>
    </row>
    <row r="143" s="15" customFormat="1">
      <c r="A143" s="15"/>
      <c r="B143" s="249"/>
      <c r="C143" s="250"/>
      <c r="D143" s="229" t="s">
        <v>198</v>
      </c>
      <c r="E143" s="251" t="s">
        <v>28</v>
      </c>
      <c r="F143" s="252" t="s">
        <v>207</v>
      </c>
      <c r="G143" s="250"/>
      <c r="H143" s="253">
        <v>86.510000000000005</v>
      </c>
      <c r="I143" s="254"/>
      <c r="J143" s="250"/>
      <c r="K143" s="250"/>
      <c r="L143" s="255"/>
      <c r="M143" s="256"/>
      <c r="N143" s="257"/>
      <c r="O143" s="257"/>
      <c r="P143" s="257"/>
      <c r="Q143" s="257"/>
      <c r="R143" s="257"/>
      <c r="S143" s="257"/>
      <c r="T143" s="258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9" t="s">
        <v>198</v>
      </c>
      <c r="AU143" s="259" t="s">
        <v>84</v>
      </c>
      <c r="AV143" s="15" t="s">
        <v>194</v>
      </c>
      <c r="AW143" s="15" t="s">
        <v>35</v>
      </c>
      <c r="AX143" s="15" t="s">
        <v>82</v>
      </c>
      <c r="AY143" s="259" t="s">
        <v>187</v>
      </c>
    </row>
    <row r="144" s="2" customFormat="1" ht="44.25" customHeight="1">
      <c r="A144" s="41"/>
      <c r="B144" s="42"/>
      <c r="C144" s="209" t="s">
        <v>251</v>
      </c>
      <c r="D144" s="209" t="s">
        <v>189</v>
      </c>
      <c r="E144" s="210" t="s">
        <v>252</v>
      </c>
      <c r="F144" s="211" t="s">
        <v>253</v>
      </c>
      <c r="G144" s="212" t="s">
        <v>254</v>
      </c>
      <c r="H144" s="213">
        <v>1</v>
      </c>
      <c r="I144" s="214"/>
      <c r="J144" s="215">
        <f>ROUND(I144*H144,2)</f>
        <v>0</v>
      </c>
      <c r="K144" s="211" t="s">
        <v>193</v>
      </c>
      <c r="L144" s="47"/>
      <c r="M144" s="216" t="s">
        <v>28</v>
      </c>
      <c r="N144" s="217" t="s">
        <v>45</v>
      </c>
      <c r="O144" s="87"/>
      <c r="P144" s="218">
        <f>O144*H144</f>
        <v>0</v>
      </c>
      <c r="Q144" s="218">
        <v>0.17488999999999999</v>
      </c>
      <c r="R144" s="218">
        <f>Q144*H144</f>
        <v>0.17488999999999999</v>
      </c>
      <c r="S144" s="218">
        <v>0</v>
      </c>
      <c r="T144" s="219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0" t="s">
        <v>194</v>
      </c>
      <c r="AT144" s="220" t="s">
        <v>189</v>
      </c>
      <c r="AU144" s="220" t="s">
        <v>84</v>
      </c>
      <c r="AY144" s="20" t="s">
        <v>187</v>
      </c>
      <c r="BE144" s="221">
        <f>IF(N144="základní",J144,0)</f>
        <v>0</v>
      </c>
      <c r="BF144" s="221">
        <f>IF(N144="snížená",J144,0)</f>
        <v>0</v>
      </c>
      <c r="BG144" s="221">
        <f>IF(N144="zákl. přenesená",J144,0)</f>
        <v>0</v>
      </c>
      <c r="BH144" s="221">
        <f>IF(N144="sníž. přenesená",J144,0)</f>
        <v>0</v>
      </c>
      <c r="BI144" s="221">
        <f>IF(N144="nulová",J144,0)</f>
        <v>0</v>
      </c>
      <c r="BJ144" s="20" t="s">
        <v>82</v>
      </c>
      <c r="BK144" s="221">
        <f>ROUND(I144*H144,2)</f>
        <v>0</v>
      </c>
      <c r="BL144" s="20" t="s">
        <v>194</v>
      </c>
      <c r="BM144" s="220" t="s">
        <v>255</v>
      </c>
    </row>
    <row r="145" s="2" customFormat="1">
      <c r="A145" s="41"/>
      <c r="B145" s="42"/>
      <c r="C145" s="43"/>
      <c r="D145" s="222" t="s">
        <v>196</v>
      </c>
      <c r="E145" s="43"/>
      <c r="F145" s="223" t="s">
        <v>256</v>
      </c>
      <c r="G145" s="43"/>
      <c r="H145" s="43"/>
      <c r="I145" s="224"/>
      <c r="J145" s="43"/>
      <c r="K145" s="43"/>
      <c r="L145" s="47"/>
      <c r="M145" s="225"/>
      <c r="N145" s="226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196</v>
      </c>
      <c r="AU145" s="20" t="s">
        <v>84</v>
      </c>
    </row>
    <row r="146" s="13" customFormat="1">
      <c r="A146" s="13"/>
      <c r="B146" s="227"/>
      <c r="C146" s="228"/>
      <c r="D146" s="229" t="s">
        <v>198</v>
      </c>
      <c r="E146" s="230" t="s">
        <v>28</v>
      </c>
      <c r="F146" s="231" t="s">
        <v>228</v>
      </c>
      <c r="G146" s="228"/>
      <c r="H146" s="230" t="s">
        <v>28</v>
      </c>
      <c r="I146" s="232"/>
      <c r="J146" s="228"/>
      <c r="K146" s="228"/>
      <c r="L146" s="233"/>
      <c r="M146" s="234"/>
      <c r="N146" s="235"/>
      <c r="O146" s="235"/>
      <c r="P146" s="235"/>
      <c r="Q146" s="235"/>
      <c r="R146" s="235"/>
      <c r="S146" s="235"/>
      <c r="T146" s="23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7" t="s">
        <v>198</v>
      </c>
      <c r="AU146" s="237" t="s">
        <v>84</v>
      </c>
      <c r="AV146" s="13" t="s">
        <v>82</v>
      </c>
      <c r="AW146" s="13" t="s">
        <v>35</v>
      </c>
      <c r="AX146" s="13" t="s">
        <v>74</v>
      </c>
      <c r="AY146" s="237" t="s">
        <v>187</v>
      </c>
    </row>
    <row r="147" s="13" customFormat="1">
      <c r="A147" s="13"/>
      <c r="B147" s="227"/>
      <c r="C147" s="228"/>
      <c r="D147" s="229" t="s">
        <v>198</v>
      </c>
      <c r="E147" s="230" t="s">
        <v>28</v>
      </c>
      <c r="F147" s="231" t="s">
        <v>229</v>
      </c>
      <c r="G147" s="228"/>
      <c r="H147" s="230" t="s">
        <v>28</v>
      </c>
      <c r="I147" s="232"/>
      <c r="J147" s="228"/>
      <c r="K147" s="228"/>
      <c r="L147" s="233"/>
      <c r="M147" s="234"/>
      <c r="N147" s="235"/>
      <c r="O147" s="235"/>
      <c r="P147" s="235"/>
      <c r="Q147" s="235"/>
      <c r="R147" s="235"/>
      <c r="S147" s="235"/>
      <c r="T147" s="23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7" t="s">
        <v>198</v>
      </c>
      <c r="AU147" s="237" t="s">
        <v>84</v>
      </c>
      <c r="AV147" s="13" t="s">
        <v>82</v>
      </c>
      <c r="AW147" s="13" t="s">
        <v>35</v>
      </c>
      <c r="AX147" s="13" t="s">
        <v>74</v>
      </c>
      <c r="AY147" s="237" t="s">
        <v>187</v>
      </c>
    </row>
    <row r="148" s="14" customFormat="1">
      <c r="A148" s="14"/>
      <c r="B148" s="238"/>
      <c r="C148" s="239"/>
      <c r="D148" s="229" t="s">
        <v>198</v>
      </c>
      <c r="E148" s="240" t="s">
        <v>28</v>
      </c>
      <c r="F148" s="241" t="s">
        <v>82</v>
      </c>
      <c r="G148" s="239"/>
      <c r="H148" s="242">
        <v>1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8" t="s">
        <v>198</v>
      </c>
      <c r="AU148" s="248" t="s">
        <v>84</v>
      </c>
      <c r="AV148" s="14" t="s">
        <v>84</v>
      </c>
      <c r="AW148" s="14" t="s">
        <v>35</v>
      </c>
      <c r="AX148" s="14" t="s">
        <v>82</v>
      </c>
      <c r="AY148" s="248" t="s">
        <v>187</v>
      </c>
    </row>
    <row r="149" s="2" customFormat="1" ht="24.15" customHeight="1">
      <c r="A149" s="41"/>
      <c r="B149" s="42"/>
      <c r="C149" s="209" t="s">
        <v>257</v>
      </c>
      <c r="D149" s="209" t="s">
        <v>189</v>
      </c>
      <c r="E149" s="210" t="s">
        <v>258</v>
      </c>
      <c r="F149" s="211" t="s">
        <v>259</v>
      </c>
      <c r="G149" s="212" t="s">
        <v>226</v>
      </c>
      <c r="H149" s="213">
        <v>2.5</v>
      </c>
      <c r="I149" s="214"/>
      <c r="J149" s="215">
        <f>ROUND(I149*H149,2)</f>
        <v>0</v>
      </c>
      <c r="K149" s="211" t="s">
        <v>28</v>
      </c>
      <c r="L149" s="47"/>
      <c r="M149" s="216" t="s">
        <v>28</v>
      </c>
      <c r="N149" s="217" t="s">
        <v>45</v>
      </c>
      <c r="O149" s="87"/>
      <c r="P149" s="218">
        <f>O149*H149</f>
        <v>0</v>
      </c>
      <c r="Q149" s="218">
        <v>0.00013999999999999999</v>
      </c>
      <c r="R149" s="218">
        <f>Q149*H149</f>
        <v>0.00034999999999999994</v>
      </c>
      <c r="S149" s="218">
        <v>0</v>
      </c>
      <c r="T149" s="219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20" t="s">
        <v>194</v>
      </c>
      <c r="AT149" s="220" t="s">
        <v>189</v>
      </c>
      <c r="AU149" s="220" t="s">
        <v>84</v>
      </c>
      <c r="AY149" s="20" t="s">
        <v>187</v>
      </c>
      <c r="BE149" s="221">
        <f>IF(N149="základní",J149,0)</f>
        <v>0</v>
      </c>
      <c r="BF149" s="221">
        <f>IF(N149="snížená",J149,0)</f>
        <v>0</v>
      </c>
      <c r="BG149" s="221">
        <f>IF(N149="zákl. přenesená",J149,0)</f>
        <v>0</v>
      </c>
      <c r="BH149" s="221">
        <f>IF(N149="sníž. přenesená",J149,0)</f>
        <v>0</v>
      </c>
      <c r="BI149" s="221">
        <f>IF(N149="nulová",J149,0)</f>
        <v>0</v>
      </c>
      <c r="BJ149" s="20" t="s">
        <v>82</v>
      </c>
      <c r="BK149" s="221">
        <f>ROUND(I149*H149,2)</f>
        <v>0</v>
      </c>
      <c r="BL149" s="20" t="s">
        <v>194</v>
      </c>
      <c r="BM149" s="220" t="s">
        <v>260</v>
      </c>
    </row>
    <row r="150" s="13" customFormat="1">
      <c r="A150" s="13"/>
      <c r="B150" s="227"/>
      <c r="C150" s="228"/>
      <c r="D150" s="229" t="s">
        <v>198</v>
      </c>
      <c r="E150" s="230" t="s">
        <v>28</v>
      </c>
      <c r="F150" s="231" t="s">
        <v>221</v>
      </c>
      <c r="G150" s="228"/>
      <c r="H150" s="230" t="s">
        <v>28</v>
      </c>
      <c r="I150" s="232"/>
      <c r="J150" s="228"/>
      <c r="K150" s="228"/>
      <c r="L150" s="233"/>
      <c r="M150" s="234"/>
      <c r="N150" s="235"/>
      <c r="O150" s="235"/>
      <c r="P150" s="235"/>
      <c r="Q150" s="235"/>
      <c r="R150" s="235"/>
      <c r="S150" s="235"/>
      <c r="T150" s="23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7" t="s">
        <v>198</v>
      </c>
      <c r="AU150" s="237" t="s">
        <v>84</v>
      </c>
      <c r="AV150" s="13" t="s">
        <v>82</v>
      </c>
      <c r="AW150" s="13" t="s">
        <v>35</v>
      </c>
      <c r="AX150" s="13" t="s">
        <v>74</v>
      </c>
      <c r="AY150" s="237" t="s">
        <v>187</v>
      </c>
    </row>
    <row r="151" s="14" customFormat="1">
      <c r="A151" s="14"/>
      <c r="B151" s="238"/>
      <c r="C151" s="239"/>
      <c r="D151" s="229" t="s">
        <v>198</v>
      </c>
      <c r="E151" s="240" t="s">
        <v>28</v>
      </c>
      <c r="F151" s="241" t="s">
        <v>261</v>
      </c>
      <c r="G151" s="239"/>
      <c r="H151" s="242">
        <v>2.5</v>
      </c>
      <c r="I151" s="243"/>
      <c r="J151" s="239"/>
      <c r="K151" s="239"/>
      <c r="L151" s="244"/>
      <c r="M151" s="245"/>
      <c r="N151" s="246"/>
      <c r="O151" s="246"/>
      <c r="P151" s="246"/>
      <c r="Q151" s="246"/>
      <c r="R151" s="246"/>
      <c r="S151" s="246"/>
      <c r="T151" s="247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8" t="s">
        <v>198</v>
      </c>
      <c r="AU151" s="248" t="s">
        <v>84</v>
      </c>
      <c r="AV151" s="14" t="s">
        <v>84</v>
      </c>
      <c r="AW151" s="14" t="s">
        <v>35</v>
      </c>
      <c r="AX151" s="14" t="s">
        <v>82</v>
      </c>
      <c r="AY151" s="248" t="s">
        <v>187</v>
      </c>
    </row>
    <row r="152" s="2" customFormat="1" ht="24.15" customHeight="1">
      <c r="A152" s="41"/>
      <c r="B152" s="42"/>
      <c r="C152" s="209" t="s">
        <v>262</v>
      </c>
      <c r="D152" s="209" t="s">
        <v>189</v>
      </c>
      <c r="E152" s="210" t="s">
        <v>263</v>
      </c>
      <c r="F152" s="211" t="s">
        <v>264</v>
      </c>
      <c r="G152" s="212" t="s">
        <v>254</v>
      </c>
      <c r="H152" s="213">
        <v>2</v>
      </c>
      <c r="I152" s="214"/>
      <c r="J152" s="215">
        <f>ROUND(I152*H152,2)</f>
        <v>0</v>
      </c>
      <c r="K152" s="211" t="s">
        <v>193</v>
      </c>
      <c r="L152" s="47"/>
      <c r="M152" s="216" t="s">
        <v>28</v>
      </c>
      <c r="N152" s="217" t="s">
        <v>45</v>
      </c>
      <c r="O152" s="87"/>
      <c r="P152" s="218">
        <f>O152*H152</f>
        <v>0</v>
      </c>
      <c r="Q152" s="218">
        <v>0</v>
      </c>
      <c r="R152" s="218">
        <f>Q152*H152</f>
        <v>0</v>
      </c>
      <c r="S152" s="218">
        <v>0</v>
      </c>
      <c r="T152" s="219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0" t="s">
        <v>194</v>
      </c>
      <c r="AT152" s="220" t="s">
        <v>189</v>
      </c>
      <c r="AU152" s="220" t="s">
        <v>84</v>
      </c>
      <c r="AY152" s="20" t="s">
        <v>187</v>
      </c>
      <c r="BE152" s="221">
        <f>IF(N152="základní",J152,0)</f>
        <v>0</v>
      </c>
      <c r="BF152" s="221">
        <f>IF(N152="snížená",J152,0)</f>
        <v>0</v>
      </c>
      <c r="BG152" s="221">
        <f>IF(N152="zákl. přenesená",J152,0)</f>
        <v>0</v>
      </c>
      <c r="BH152" s="221">
        <f>IF(N152="sníž. přenesená",J152,0)</f>
        <v>0</v>
      </c>
      <c r="BI152" s="221">
        <f>IF(N152="nulová",J152,0)</f>
        <v>0</v>
      </c>
      <c r="BJ152" s="20" t="s">
        <v>82</v>
      </c>
      <c r="BK152" s="221">
        <f>ROUND(I152*H152,2)</f>
        <v>0</v>
      </c>
      <c r="BL152" s="20" t="s">
        <v>194</v>
      </c>
      <c r="BM152" s="220" t="s">
        <v>265</v>
      </c>
    </row>
    <row r="153" s="2" customFormat="1">
      <c r="A153" s="41"/>
      <c r="B153" s="42"/>
      <c r="C153" s="43"/>
      <c r="D153" s="222" t="s">
        <v>196</v>
      </c>
      <c r="E153" s="43"/>
      <c r="F153" s="223" t="s">
        <v>266</v>
      </c>
      <c r="G153" s="43"/>
      <c r="H153" s="43"/>
      <c r="I153" s="224"/>
      <c r="J153" s="43"/>
      <c r="K153" s="43"/>
      <c r="L153" s="47"/>
      <c r="M153" s="225"/>
      <c r="N153" s="226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196</v>
      </c>
      <c r="AU153" s="20" t="s">
        <v>84</v>
      </c>
    </row>
    <row r="154" s="13" customFormat="1">
      <c r="A154" s="13"/>
      <c r="B154" s="227"/>
      <c r="C154" s="228"/>
      <c r="D154" s="229" t="s">
        <v>198</v>
      </c>
      <c r="E154" s="230" t="s">
        <v>28</v>
      </c>
      <c r="F154" s="231" t="s">
        <v>228</v>
      </c>
      <c r="G154" s="228"/>
      <c r="H154" s="230" t="s">
        <v>28</v>
      </c>
      <c r="I154" s="232"/>
      <c r="J154" s="228"/>
      <c r="K154" s="228"/>
      <c r="L154" s="233"/>
      <c r="M154" s="234"/>
      <c r="N154" s="235"/>
      <c r="O154" s="235"/>
      <c r="P154" s="235"/>
      <c r="Q154" s="235"/>
      <c r="R154" s="235"/>
      <c r="S154" s="235"/>
      <c r="T154" s="23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7" t="s">
        <v>198</v>
      </c>
      <c r="AU154" s="237" t="s">
        <v>84</v>
      </c>
      <c r="AV154" s="13" t="s">
        <v>82</v>
      </c>
      <c r="AW154" s="13" t="s">
        <v>35</v>
      </c>
      <c r="AX154" s="13" t="s">
        <v>74</v>
      </c>
      <c r="AY154" s="237" t="s">
        <v>187</v>
      </c>
    </row>
    <row r="155" s="13" customFormat="1">
      <c r="A155" s="13"/>
      <c r="B155" s="227"/>
      <c r="C155" s="228"/>
      <c r="D155" s="229" t="s">
        <v>198</v>
      </c>
      <c r="E155" s="230" t="s">
        <v>28</v>
      </c>
      <c r="F155" s="231" t="s">
        <v>229</v>
      </c>
      <c r="G155" s="228"/>
      <c r="H155" s="230" t="s">
        <v>28</v>
      </c>
      <c r="I155" s="232"/>
      <c r="J155" s="228"/>
      <c r="K155" s="228"/>
      <c r="L155" s="233"/>
      <c r="M155" s="234"/>
      <c r="N155" s="235"/>
      <c r="O155" s="235"/>
      <c r="P155" s="235"/>
      <c r="Q155" s="235"/>
      <c r="R155" s="235"/>
      <c r="S155" s="235"/>
      <c r="T155" s="23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7" t="s">
        <v>198</v>
      </c>
      <c r="AU155" s="237" t="s">
        <v>84</v>
      </c>
      <c r="AV155" s="13" t="s">
        <v>82</v>
      </c>
      <c r="AW155" s="13" t="s">
        <v>35</v>
      </c>
      <c r="AX155" s="13" t="s">
        <v>74</v>
      </c>
      <c r="AY155" s="237" t="s">
        <v>187</v>
      </c>
    </row>
    <row r="156" s="14" customFormat="1">
      <c r="A156" s="14"/>
      <c r="B156" s="238"/>
      <c r="C156" s="239"/>
      <c r="D156" s="229" t="s">
        <v>198</v>
      </c>
      <c r="E156" s="240" t="s">
        <v>28</v>
      </c>
      <c r="F156" s="241" t="s">
        <v>84</v>
      </c>
      <c r="G156" s="239"/>
      <c r="H156" s="242">
        <v>2</v>
      </c>
      <c r="I156" s="243"/>
      <c r="J156" s="239"/>
      <c r="K156" s="239"/>
      <c r="L156" s="244"/>
      <c r="M156" s="245"/>
      <c r="N156" s="246"/>
      <c r="O156" s="246"/>
      <c r="P156" s="246"/>
      <c r="Q156" s="246"/>
      <c r="R156" s="246"/>
      <c r="S156" s="246"/>
      <c r="T156" s="24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8" t="s">
        <v>198</v>
      </c>
      <c r="AU156" s="248" t="s">
        <v>84</v>
      </c>
      <c r="AV156" s="14" t="s">
        <v>84</v>
      </c>
      <c r="AW156" s="14" t="s">
        <v>35</v>
      </c>
      <c r="AX156" s="14" t="s">
        <v>82</v>
      </c>
      <c r="AY156" s="248" t="s">
        <v>187</v>
      </c>
    </row>
    <row r="157" s="12" customFormat="1" ht="22.8" customHeight="1">
      <c r="A157" s="12"/>
      <c r="B157" s="193"/>
      <c r="C157" s="194"/>
      <c r="D157" s="195" t="s">
        <v>73</v>
      </c>
      <c r="E157" s="207" t="s">
        <v>232</v>
      </c>
      <c r="F157" s="207" t="s">
        <v>267</v>
      </c>
      <c r="G157" s="194"/>
      <c r="H157" s="194"/>
      <c r="I157" s="197"/>
      <c r="J157" s="208">
        <f>BK157</f>
        <v>0</v>
      </c>
      <c r="K157" s="194"/>
      <c r="L157" s="199"/>
      <c r="M157" s="200"/>
      <c r="N157" s="201"/>
      <c r="O157" s="201"/>
      <c r="P157" s="202">
        <f>SUM(P158:P242)</f>
        <v>0</v>
      </c>
      <c r="Q157" s="201"/>
      <c r="R157" s="202">
        <f>SUM(R158:R242)</f>
        <v>257.18743518000002</v>
      </c>
      <c r="S157" s="201"/>
      <c r="T157" s="203">
        <f>SUM(T158:T242)</f>
        <v>0.034368290000000003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4" t="s">
        <v>82</v>
      </c>
      <c r="AT157" s="205" t="s">
        <v>73</v>
      </c>
      <c r="AU157" s="205" t="s">
        <v>82</v>
      </c>
      <c r="AY157" s="204" t="s">
        <v>187</v>
      </c>
      <c r="BK157" s="206">
        <f>SUM(BK158:BK242)</f>
        <v>0</v>
      </c>
    </row>
    <row r="158" s="2" customFormat="1" ht="44.25" customHeight="1">
      <c r="A158" s="41"/>
      <c r="B158" s="42"/>
      <c r="C158" s="209" t="s">
        <v>8</v>
      </c>
      <c r="D158" s="209" t="s">
        <v>189</v>
      </c>
      <c r="E158" s="210" t="s">
        <v>268</v>
      </c>
      <c r="F158" s="211" t="s">
        <v>269</v>
      </c>
      <c r="G158" s="212" t="s">
        <v>192</v>
      </c>
      <c r="H158" s="213">
        <v>452.25999999999999</v>
      </c>
      <c r="I158" s="214"/>
      <c r="J158" s="215">
        <f>ROUND(I158*H158,2)</f>
        <v>0</v>
      </c>
      <c r="K158" s="211" t="s">
        <v>193</v>
      </c>
      <c r="L158" s="47"/>
      <c r="M158" s="216" t="s">
        <v>28</v>
      </c>
      <c r="N158" s="217" t="s">
        <v>45</v>
      </c>
      <c r="O158" s="87"/>
      <c r="P158" s="218">
        <f>O158*H158</f>
        <v>0</v>
      </c>
      <c r="Q158" s="218">
        <v>0.0057999999999999996</v>
      </c>
      <c r="R158" s="218">
        <f>Q158*H158</f>
        <v>2.6231079999999998</v>
      </c>
      <c r="S158" s="218">
        <v>0</v>
      </c>
      <c r="T158" s="219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0" t="s">
        <v>194</v>
      </c>
      <c r="AT158" s="220" t="s">
        <v>189</v>
      </c>
      <c r="AU158" s="220" t="s">
        <v>84</v>
      </c>
      <c r="AY158" s="20" t="s">
        <v>187</v>
      </c>
      <c r="BE158" s="221">
        <f>IF(N158="základní",J158,0)</f>
        <v>0</v>
      </c>
      <c r="BF158" s="221">
        <f>IF(N158="snížená",J158,0)</f>
        <v>0</v>
      </c>
      <c r="BG158" s="221">
        <f>IF(N158="zákl. přenesená",J158,0)</f>
        <v>0</v>
      </c>
      <c r="BH158" s="221">
        <f>IF(N158="sníž. přenesená",J158,0)</f>
        <v>0</v>
      </c>
      <c r="BI158" s="221">
        <f>IF(N158="nulová",J158,0)</f>
        <v>0</v>
      </c>
      <c r="BJ158" s="20" t="s">
        <v>82</v>
      </c>
      <c r="BK158" s="221">
        <f>ROUND(I158*H158,2)</f>
        <v>0</v>
      </c>
      <c r="BL158" s="20" t="s">
        <v>194</v>
      </c>
      <c r="BM158" s="220" t="s">
        <v>270</v>
      </c>
    </row>
    <row r="159" s="2" customFormat="1">
      <c r="A159" s="41"/>
      <c r="B159" s="42"/>
      <c r="C159" s="43"/>
      <c r="D159" s="222" t="s">
        <v>196</v>
      </c>
      <c r="E159" s="43"/>
      <c r="F159" s="223" t="s">
        <v>271</v>
      </c>
      <c r="G159" s="43"/>
      <c r="H159" s="43"/>
      <c r="I159" s="224"/>
      <c r="J159" s="43"/>
      <c r="K159" s="43"/>
      <c r="L159" s="47"/>
      <c r="M159" s="225"/>
      <c r="N159" s="226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196</v>
      </c>
      <c r="AU159" s="20" t="s">
        <v>84</v>
      </c>
    </row>
    <row r="160" s="14" customFormat="1">
      <c r="A160" s="14"/>
      <c r="B160" s="238"/>
      <c r="C160" s="239"/>
      <c r="D160" s="229" t="s">
        <v>198</v>
      </c>
      <c r="E160" s="240" t="s">
        <v>28</v>
      </c>
      <c r="F160" s="241" t="s">
        <v>142</v>
      </c>
      <c r="G160" s="239"/>
      <c r="H160" s="242">
        <v>452.25999999999999</v>
      </c>
      <c r="I160" s="243"/>
      <c r="J160" s="239"/>
      <c r="K160" s="239"/>
      <c r="L160" s="244"/>
      <c r="M160" s="245"/>
      <c r="N160" s="246"/>
      <c r="O160" s="246"/>
      <c r="P160" s="246"/>
      <c r="Q160" s="246"/>
      <c r="R160" s="246"/>
      <c r="S160" s="246"/>
      <c r="T160" s="24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8" t="s">
        <v>198</v>
      </c>
      <c r="AU160" s="248" t="s">
        <v>84</v>
      </c>
      <c r="AV160" s="14" t="s">
        <v>84</v>
      </c>
      <c r="AW160" s="14" t="s">
        <v>35</v>
      </c>
      <c r="AX160" s="14" t="s">
        <v>82</v>
      </c>
      <c r="AY160" s="248" t="s">
        <v>187</v>
      </c>
    </row>
    <row r="161" s="2" customFormat="1" ht="33" customHeight="1">
      <c r="A161" s="41"/>
      <c r="B161" s="42"/>
      <c r="C161" s="209" t="s">
        <v>272</v>
      </c>
      <c r="D161" s="209" t="s">
        <v>189</v>
      </c>
      <c r="E161" s="210" t="s">
        <v>273</v>
      </c>
      <c r="F161" s="211" t="s">
        <v>274</v>
      </c>
      <c r="G161" s="212" t="s">
        <v>192</v>
      </c>
      <c r="H161" s="213">
        <v>72.691000000000002</v>
      </c>
      <c r="I161" s="214"/>
      <c r="J161" s="215">
        <f>ROUND(I161*H161,2)</f>
        <v>0</v>
      </c>
      <c r="K161" s="211" t="s">
        <v>193</v>
      </c>
      <c r="L161" s="47"/>
      <c r="M161" s="216" t="s">
        <v>28</v>
      </c>
      <c r="N161" s="217" t="s">
        <v>45</v>
      </c>
      <c r="O161" s="87"/>
      <c r="P161" s="218">
        <f>O161*H161</f>
        <v>0</v>
      </c>
      <c r="Q161" s="218">
        <v>9.0000000000000006E-05</v>
      </c>
      <c r="R161" s="218">
        <f>Q161*H161</f>
        <v>0.0065421900000000007</v>
      </c>
      <c r="S161" s="218">
        <v>6.0000000000000002E-05</v>
      </c>
      <c r="T161" s="219">
        <f>S161*H161</f>
        <v>0.0043614600000000002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0" t="s">
        <v>194</v>
      </c>
      <c r="AT161" s="220" t="s">
        <v>189</v>
      </c>
      <c r="AU161" s="220" t="s">
        <v>84</v>
      </c>
      <c r="AY161" s="20" t="s">
        <v>187</v>
      </c>
      <c r="BE161" s="221">
        <f>IF(N161="základní",J161,0)</f>
        <v>0</v>
      </c>
      <c r="BF161" s="221">
        <f>IF(N161="snížená",J161,0)</f>
        <v>0</v>
      </c>
      <c r="BG161" s="221">
        <f>IF(N161="zákl. přenesená",J161,0)</f>
        <v>0</v>
      </c>
      <c r="BH161" s="221">
        <f>IF(N161="sníž. přenesená",J161,0)</f>
        <v>0</v>
      </c>
      <c r="BI161" s="221">
        <f>IF(N161="nulová",J161,0)</f>
        <v>0</v>
      </c>
      <c r="BJ161" s="20" t="s">
        <v>82</v>
      </c>
      <c r="BK161" s="221">
        <f>ROUND(I161*H161,2)</f>
        <v>0</v>
      </c>
      <c r="BL161" s="20" t="s">
        <v>194</v>
      </c>
      <c r="BM161" s="220" t="s">
        <v>275</v>
      </c>
    </row>
    <row r="162" s="2" customFormat="1">
      <c r="A162" s="41"/>
      <c r="B162" s="42"/>
      <c r="C162" s="43"/>
      <c r="D162" s="222" t="s">
        <v>196</v>
      </c>
      <c r="E162" s="43"/>
      <c r="F162" s="223" t="s">
        <v>276</v>
      </c>
      <c r="G162" s="43"/>
      <c r="H162" s="43"/>
      <c r="I162" s="224"/>
      <c r="J162" s="43"/>
      <c r="K162" s="43"/>
      <c r="L162" s="47"/>
      <c r="M162" s="225"/>
      <c r="N162" s="226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196</v>
      </c>
      <c r="AU162" s="20" t="s">
        <v>84</v>
      </c>
    </row>
    <row r="163" s="13" customFormat="1">
      <c r="A163" s="13"/>
      <c r="B163" s="227"/>
      <c r="C163" s="228"/>
      <c r="D163" s="229" t="s">
        <v>198</v>
      </c>
      <c r="E163" s="230" t="s">
        <v>28</v>
      </c>
      <c r="F163" s="231" t="s">
        <v>277</v>
      </c>
      <c r="G163" s="228"/>
      <c r="H163" s="230" t="s">
        <v>28</v>
      </c>
      <c r="I163" s="232"/>
      <c r="J163" s="228"/>
      <c r="K163" s="228"/>
      <c r="L163" s="233"/>
      <c r="M163" s="234"/>
      <c r="N163" s="235"/>
      <c r="O163" s="235"/>
      <c r="P163" s="235"/>
      <c r="Q163" s="235"/>
      <c r="R163" s="235"/>
      <c r="S163" s="235"/>
      <c r="T163" s="23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7" t="s">
        <v>198</v>
      </c>
      <c r="AU163" s="237" t="s">
        <v>84</v>
      </c>
      <c r="AV163" s="13" t="s">
        <v>82</v>
      </c>
      <c r="AW163" s="13" t="s">
        <v>35</v>
      </c>
      <c r="AX163" s="13" t="s">
        <v>74</v>
      </c>
      <c r="AY163" s="237" t="s">
        <v>187</v>
      </c>
    </row>
    <row r="164" s="14" customFormat="1">
      <c r="A164" s="14"/>
      <c r="B164" s="238"/>
      <c r="C164" s="239"/>
      <c r="D164" s="229" t="s">
        <v>198</v>
      </c>
      <c r="E164" s="240" t="s">
        <v>28</v>
      </c>
      <c r="F164" s="241" t="s">
        <v>278</v>
      </c>
      <c r="G164" s="239"/>
      <c r="H164" s="242">
        <v>16.666</v>
      </c>
      <c r="I164" s="243"/>
      <c r="J164" s="239"/>
      <c r="K164" s="239"/>
      <c r="L164" s="244"/>
      <c r="M164" s="245"/>
      <c r="N164" s="246"/>
      <c r="O164" s="246"/>
      <c r="P164" s="246"/>
      <c r="Q164" s="246"/>
      <c r="R164" s="246"/>
      <c r="S164" s="246"/>
      <c r="T164" s="24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8" t="s">
        <v>198</v>
      </c>
      <c r="AU164" s="248" t="s">
        <v>84</v>
      </c>
      <c r="AV164" s="14" t="s">
        <v>84</v>
      </c>
      <c r="AW164" s="14" t="s">
        <v>35</v>
      </c>
      <c r="AX164" s="14" t="s">
        <v>74</v>
      </c>
      <c r="AY164" s="248" t="s">
        <v>187</v>
      </c>
    </row>
    <row r="165" s="13" customFormat="1">
      <c r="A165" s="13"/>
      <c r="B165" s="227"/>
      <c r="C165" s="228"/>
      <c r="D165" s="229" t="s">
        <v>198</v>
      </c>
      <c r="E165" s="230" t="s">
        <v>28</v>
      </c>
      <c r="F165" s="231" t="s">
        <v>279</v>
      </c>
      <c r="G165" s="228"/>
      <c r="H165" s="230" t="s">
        <v>28</v>
      </c>
      <c r="I165" s="232"/>
      <c r="J165" s="228"/>
      <c r="K165" s="228"/>
      <c r="L165" s="233"/>
      <c r="M165" s="234"/>
      <c r="N165" s="235"/>
      <c r="O165" s="235"/>
      <c r="P165" s="235"/>
      <c r="Q165" s="235"/>
      <c r="R165" s="235"/>
      <c r="S165" s="235"/>
      <c r="T165" s="23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7" t="s">
        <v>198</v>
      </c>
      <c r="AU165" s="237" t="s">
        <v>84</v>
      </c>
      <c r="AV165" s="13" t="s">
        <v>82</v>
      </c>
      <c r="AW165" s="13" t="s">
        <v>35</v>
      </c>
      <c r="AX165" s="13" t="s">
        <v>74</v>
      </c>
      <c r="AY165" s="237" t="s">
        <v>187</v>
      </c>
    </row>
    <row r="166" s="14" customFormat="1">
      <c r="A166" s="14"/>
      <c r="B166" s="238"/>
      <c r="C166" s="239"/>
      <c r="D166" s="229" t="s">
        <v>198</v>
      </c>
      <c r="E166" s="240" t="s">
        <v>28</v>
      </c>
      <c r="F166" s="241" t="s">
        <v>280</v>
      </c>
      <c r="G166" s="239"/>
      <c r="H166" s="242">
        <v>19.695</v>
      </c>
      <c r="I166" s="243"/>
      <c r="J166" s="239"/>
      <c r="K166" s="239"/>
      <c r="L166" s="244"/>
      <c r="M166" s="245"/>
      <c r="N166" s="246"/>
      <c r="O166" s="246"/>
      <c r="P166" s="246"/>
      <c r="Q166" s="246"/>
      <c r="R166" s="246"/>
      <c r="S166" s="246"/>
      <c r="T166" s="24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8" t="s">
        <v>198</v>
      </c>
      <c r="AU166" s="248" t="s">
        <v>84</v>
      </c>
      <c r="AV166" s="14" t="s">
        <v>84</v>
      </c>
      <c r="AW166" s="14" t="s">
        <v>35</v>
      </c>
      <c r="AX166" s="14" t="s">
        <v>74</v>
      </c>
      <c r="AY166" s="248" t="s">
        <v>187</v>
      </c>
    </row>
    <row r="167" s="14" customFormat="1">
      <c r="A167" s="14"/>
      <c r="B167" s="238"/>
      <c r="C167" s="239"/>
      <c r="D167" s="229" t="s">
        <v>198</v>
      </c>
      <c r="E167" s="240" t="s">
        <v>28</v>
      </c>
      <c r="F167" s="241" t="s">
        <v>281</v>
      </c>
      <c r="G167" s="239"/>
      <c r="H167" s="242">
        <v>36.329999999999998</v>
      </c>
      <c r="I167" s="243"/>
      <c r="J167" s="239"/>
      <c r="K167" s="239"/>
      <c r="L167" s="244"/>
      <c r="M167" s="245"/>
      <c r="N167" s="246"/>
      <c r="O167" s="246"/>
      <c r="P167" s="246"/>
      <c r="Q167" s="246"/>
      <c r="R167" s="246"/>
      <c r="S167" s="246"/>
      <c r="T167" s="247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8" t="s">
        <v>198</v>
      </c>
      <c r="AU167" s="248" t="s">
        <v>84</v>
      </c>
      <c r="AV167" s="14" t="s">
        <v>84</v>
      </c>
      <c r="AW167" s="14" t="s">
        <v>35</v>
      </c>
      <c r="AX167" s="14" t="s">
        <v>74</v>
      </c>
      <c r="AY167" s="248" t="s">
        <v>187</v>
      </c>
    </row>
    <row r="168" s="15" customFormat="1">
      <c r="A168" s="15"/>
      <c r="B168" s="249"/>
      <c r="C168" s="250"/>
      <c r="D168" s="229" t="s">
        <v>198</v>
      </c>
      <c r="E168" s="251" t="s">
        <v>28</v>
      </c>
      <c r="F168" s="252" t="s">
        <v>207</v>
      </c>
      <c r="G168" s="250"/>
      <c r="H168" s="253">
        <v>72.691000000000002</v>
      </c>
      <c r="I168" s="254"/>
      <c r="J168" s="250"/>
      <c r="K168" s="250"/>
      <c r="L168" s="255"/>
      <c r="M168" s="256"/>
      <c r="N168" s="257"/>
      <c r="O168" s="257"/>
      <c r="P168" s="257"/>
      <c r="Q168" s="257"/>
      <c r="R168" s="257"/>
      <c r="S168" s="257"/>
      <c r="T168" s="258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59" t="s">
        <v>198</v>
      </c>
      <c r="AU168" s="259" t="s">
        <v>84</v>
      </c>
      <c r="AV168" s="15" t="s">
        <v>194</v>
      </c>
      <c r="AW168" s="15" t="s">
        <v>35</v>
      </c>
      <c r="AX168" s="15" t="s">
        <v>82</v>
      </c>
      <c r="AY168" s="259" t="s">
        <v>187</v>
      </c>
    </row>
    <row r="169" s="2" customFormat="1" ht="33" customHeight="1">
      <c r="A169" s="41"/>
      <c r="B169" s="42"/>
      <c r="C169" s="209" t="s">
        <v>282</v>
      </c>
      <c r="D169" s="209" t="s">
        <v>189</v>
      </c>
      <c r="E169" s="210" t="s">
        <v>283</v>
      </c>
      <c r="F169" s="211" t="s">
        <v>284</v>
      </c>
      <c r="G169" s="212" t="s">
        <v>192</v>
      </c>
      <c r="H169" s="213">
        <v>3117.9279999999999</v>
      </c>
      <c r="I169" s="214"/>
      <c r="J169" s="215">
        <f>ROUND(I169*H169,2)</f>
        <v>0</v>
      </c>
      <c r="K169" s="211" t="s">
        <v>193</v>
      </c>
      <c r="L169" s="47"/>
      <c r="M169" s="216" t="s">
        <v>28</v>
      </c>
      <c r="N169" s="217" t="s">
        <v>45</v>
      </c>
      <c r="O169" s="87"/>
      <c r="P169" s="218">
        <f>O169*H169</f>
        <v>0</v>
      </c>
      <c r="Q169" s="218">
        <v>0.0064999999999999997</v>
      </c>
      <c r="R169" s="218">
        <f>Q169*H169</f>
        <v>20.266531999999998</v>
      </c>
      <c r="S169" s="218">
        <v>0</v>
      </c>
      <c r="T169" s="219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0" t="s">
        <v>194</v>
      </c>
      <c r="AT169" s="220" t="s">
        <v>189</v>
      </c>
      <c r="AU169" s="220" t="s">
        <v>84</v>
      </c>
      <c r="AY169" s="20" t="s">
        <v>187</v>
      </c>
      <c r="BE169" s="221">
        <f>IF(N169="základní",J169,0)</f>
        <v>0</v>
      </c>
      <c r="BF169" s="221">
        <f>IF(N169="snížená",J169,0)</f>
        <v>0</v>
      </c>
      <c r="BG169" s="221">
        <f>IF(N169="zákl. přenesená",J169,0)</f>
        <v>0</v>
      </c>
      <c r="BH169" s="221">
        <f>IF(N169="sníž. přenesená",J169,0)</f>
        <v>0</v>
      </c>
      <c r="BI169" s="221">
        <f>IF(N169="nulová",J169,0)</f>
        <v>0</v>
      </c>
      <c r="BJ169" s="20" t="s">
        <v>82</v>
      </c>
      <c r="BK169" s="221">
        <f>ROUND(I169*H169,2)</f>
        <v>0</v>
      </c>
      <c r="BL169" s="20" t="s">
        <v>194</v>
      </c>
      <c r="BM169" s="220" t="s">
        <v>285</v>
      </c>
    </row>
    <row r="170" s="2" customFormat="1">
      <c r="A170" s="41"/>
      <c r="B170" s="42"/>
      <c r="C170" s="43"/>
      <c r="D170" s="222" t="s">
        <v>196</v>
      </c>
      <c r="E170" s="43"/>
      <c r="F170" s="223" t="s">
        <v>286</v>
      </c>
      <c r="G170" s="43"/>
      <c r="H170" s="43"/>
      <c r="I170" s="224"/>
      <c r="J170" s="43"/>
      <c r="K170" s="43"/>
      <c r="L170" s="47"/>
      <c r="M170" s="225"/>
      <c r="N170" s="226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196</v>
      </c>
      <c r="AU170" s="20" t="s">
        <v>84</v>
      </c>
    </row>
    <row r="171" s="14" customFormat="1">
      <c r="A171" s="14"/>
      <c r="B171" s="238"/>
      <c r="C171" s="239"/>
      <c r="D171" s="229" t="s">
        <v>198</v>
      </c>
      <c r="E171" s="240" t="s">
        <v>28</v>
      </c>
      <c r="F171" s="241" t="s">
        <v>116</v>
      </c>
      <c r="G171" s="239"/>
      <c r="H171" s="242">
        <v>2971.5900000000001</v>
      </c>
      <c r="I171" s="243"/>
      <c r="J171" s="239"/>
      <c r="K171" s="239"/>
      <c r="L171" s="244"/>
      <c r="M171" s="245"/>
      <c r="N171" s="246"/>
      <c r="O171" s="246"/>
      <c r="P171" s="246"/>
      <c r="Q171" s="246"/>
      <c r="R171" s="246"/>
      <c r="S171" s="246"/>
      <c r="T171" s="24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8" t="s">
        <v>198</v>
      </c>
      <c r="AU171" s="248" t="s">
        <v>84</v>
      </c>
      <c r="AV171" s="14" t="s">
        <v>84</v>
      </c>
      <c r="AW171" s="14" t="s">
        <v>35</v>
      </c>
      <c r="AX171" s="14" t="s">
        <v>74</v>
      </c>
      <c r="AY171" s="248" t="s">
        <v>187</v>
      </c>
    </row>
    <row r="172" s="14" customFormat="1">
      <c r="A172" s="14"/>
      <c r="B172" s="238"/>
      <c r="C172" s="239"/>
      <c r="D172" s="229" t="s">
        <v>198</v>
      </c>
      <c r="E172" s="240" t="s">
        <v>28</v>
      </c>
      <c r="F172" s="241" t="s">
        <v>130</v>
      </c>
      <c r="G172" s="239"/>
      <c r="H172" s="242">
        <v>137.63800000000001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8" t="s">
        <v>198</v>
      </c>
      <c r="AU172" s="248" t="s">
        <v>84</v>
      </c>
      <c r="AV172" s="14" t="s">
        <v>84</v>
      </c>
      <c r="AW172" s="14" t="s">
        <v>35</v>
      </c>
      <c r="AX172" s="14" t="s">
        <v>74</v>
      </c>
      <c r="AY172" s="248" t="s">
        <v>187</v>
      </c>
    </row>
    <row r="173" s="13" customFormat="1">
      <c r="A173" s="13"/>
      <c r="B173" s="227"/>
      <c r="C173" s="228"/>
      <c r="D173" s="229" t="s">
        <v>198</v>
      </c>
      <c r="E173" s="230" t="s">
        <v>28</v>
      </c>
      <c r="F173" s="231" t="s">
        <v>221</v>
      </c>
      <c r="G173" s="228"/>
      <c r="H173" s="230" t="s">
        <v>28</v>
      </c>
      <c r="I173" s="232"/>
      <c r="J173" s="228"/>
      <c r="K173" s="228"/>
      <c r="L173" s="233"/>
      <c r="M173" s="234"/>
      <c r="N173" s="235"/>
      <c r="O173" s="235"/>
      <c r="P173" s="235"/>
      <c r="Q173" s="235"/>
      <c r="R173" s="235"/>
      <c r="S173" s="235"/>
      <c r="T173" s="23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7" t="s">
        <v>198</v>
      </c>
      <c r="AU173" s="237" t="s">
        <v>84</v>
      </c>
      <c r="AV173" s="13" t="s">
        <v>82</v>
      </c>
      <c r="AW173" s="13" t="s">
        <v>35</v>
      </c>
      <c r="AX173" s="13" t="s">
        <v>74</v>
      </c>
      <c r="AY173" s="237" t="s">
        <v>187</v>
      </c>
    </row>
    <row r="174" s="14" customFormat="1">
      <c r="A174" s="14"/>
      <c r="B174" s="238"/>
      <c r="C174" s="239"/>
      <c r="D174" s="229" t="s">
        <v>198</v>
      </c>
      <c r="E174" s="240" t="s">
        <v>28</v>
      </c>
      <c r="F174" s="241" t="s">
        <v>287</v>
      </c>
      <c r="G174" s="239"/>
      <c r="H174" s="242">
        <v>8.6999999999999993</v>
      </c>
      <c r="I174" s="243"/>
      <c r="J174" s="239"/>
      <c r="K174" s="239"/>
      <c r="L174" s="244"/>
      <c r="M174" s="245"/>
      <c r="N174" s="246"/>
      <c r="O174" s="246"/>
      <c r="P174" s="246"/>
      <c r="Q174" s="246"/>
      <c r="R174" s="246"/>
      <c r="S174" s="246"/>
      <c r="T174" s="24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8" t="s">
        <v>198</v>
      </c>
      <c r="AU174" s="248" t="s">
        <v>84</v>
      </c>
      <c r="AV174" s="14" t="s">
        <v>84</v>
      </c>
      <c r="AW174" s="14" t="s">
        <v>35</v>
      </c>
      <c r="AX174" s="14" t="s">
        <v>74</v>
      </c>
      <c r="AY174" s="248" t="s">
        <v>187</v>
      </c>
    </row>
    <row r="175" s="15" customFormat="1">
      <c r="A175" s="15"/>
      <c r="B175" s="249"/>
      <c r="C175" s="250"/>
      <c r="D175" s="229" t="s">
        <v>198</v>
      </c>
      <c r="E175" s="251" t="s">
        <v>28</v>
      </c>
      <c r="F175" s="252" t="s">
        <v>207</v>
      </c>
      <c r="G175" s="250"/>
      <c r="H175" s="253">
        <v>3117.9279999999999</v>
      </c>
      <c r="I175" s="254"/>
      <c r="J175" s="250"/>
      <c r="K175" s="250"/>
      <c r="L175" s="255"/>
      <c r="M175" s="256"/>
      <c r="N175" s="257"/>
      <c r="O175" s="257"/>
      <c r="P175" s="257"/>
      <c r="Q175" s="257"/>
      <c r="R175" s="257"/>
      <c r="S175" s="257"/>
      <c r="T175" s="258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9" t="s">
        <v>198</v>
      </c>
      <c r="AU175" s="259" t="s">
        <v>84</v>
      </c>
      <c r="AV175" s="15" t="s">
        <v>194</v>
      </c>
      <c r="AW175" s="15" t="s">
        <v>35</v>
      </c>
      <c r="AX175" s="15" t="s">
        <v>82</v>
      </c>
      <c r="AY175" s="259" t="s">
        <v>187</v>
      </c>
    </row>
    <row r="176" s="2" customFormat="1" ht="33" customHeight="1">
      <c r="A176" s="41"/>
      <c r="B176" s="42"/>
      <c r="C176" s="209" t="s">
        <v>288</v>
      </c>
      <c r="D176" s="209" t="s">
        <v>189</v>
      </c>
      <c r="E176" s="210" t="s">
        <v>289</v>
      </c>
      <c r="F176" s="211" t="s">
        <v>290</v>
      </c>
      <c r="G176" s="212" t="s">
        <v>192</v>
      </c>
      <c r="H176" s="213">
        <v>1.25</v>
      </c>
      <c r="I176" s="214"/>
      <c r="J176" s="215">
        <f>ROUND(I176*H176,2)</f>
        <v>0</v>
      </c>
      <c r="K176" s="211" t="s">
        <v>193</v>
      </c>
      <c r="L176" s="47"/>
      <c r="M176" s="216" t="s">
        <v>28</v>
      </c>
      <c r="N176" s="217" t="s">
        <v>45</v>
      </c>
      <c r="O176" s="87"/>
      <c r="P176" s="218">
        <f>O176*H176</f>
        <v>0</v>
      </c>
      <c r="Q176" s="218">
        <v>0.0073499999999999998</v>
      </c>
      <c r="R176" s="218">
        <f>Q176*H176</f>
        <v>0.0091874999999999995</v>
      </c>
      <c r="S176" s="218">
        <v>0</v>
      </c>
      <c r="T176" s="219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0" t="s">
        <v>194</v>
      </c>
      <c r="AT176" s="220" t="s">
        <v>189</v>
      </c>
      <c r="AU176" s="220" t="s">
        <v>84</v>
      </c>
      <c r="AY176" s="20" t="s">
        <v>187</v>
      </c>
      <c r="BE176" s="221">
        <f>IF(N176="základní",J176,0)</f>
        <v>0</v>
      </c>
      <c r="BF176" s="221">
        <f>IF(N176="snížená",J176,0)</f>
        <v>0</v>
      </c>
      <c r="BG176" s="221">
        <f>IF(N176="zákl. přenesená",J176,0)</f>
        <v>0</v>
      </c>
      <c r="BH176" s="221">
        <f>IF(N176="sníž. přenesená",J176,0)</f>
        <v>0</v>
      </c>
      <c r="BI176" s="221">
        <f>IF(N176="nulová",J176,0)</f>
        <v>0</v>
      </c>
      <c r="BJ176" s="20" t="s">
        <v>82</v>
      </c>
      <c r="BK176" s="221">
        <f>ROUND(I176*H176,2)</f>
        <v>0</v>
      </c>
      <c r="BL176" s="20" t="s">
        <v>194</v>
      </c>
      <c r="BM176" s="220" t="s">
        <v>291</v>
      </c>
    </row>
    <row r="177" s="2" customFormat="1">
      <c r="A177" s="41"/>
      <c r="B177" s="42"/>
      <c r="C177" s="43"/>
      <c r="D177" s="222" t="s">
        <v>196</v>
      </c>
      <c r="E177" s="43"/>
      <c r="F177" s="223" t="s">
        <v>292</v>
      </c>
      <c r="G177" s="43"/>
      <c r="H177" s="43"/>
      <c r="I177" s="224"/>
      <c r="J177" s="43"/>
      <c r="K177" s="43"/>
      <c r="L177" s="47"/>
      <c r="M177" s="225"/>
      <c r="N177" s="226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196</v>
      </c>
      <c r="AU177" s="20" t="s">
        <v>84</v>
      </c>
    </row>
    <row r="178" s="13" customFormat="1">
      <c r="A178" s="13"/>
      <c r="B178" s="227"/>
      <c r="C178" s="228"/>
      <c r="D178" s="229" t="s">
        <v>198</v>
      </c>
      <c r="E178" s="230" t="s">
        <v>28</v>
      </c>
      <c r="F178" s="231" t="s">
        <v>221</v>
      </c>
      <c r="G178" s="228"/>
      <c r="H178" s="230" t="s">
        <v>28</v>
      </c>
      <c r="I178" s="232"/>
      <c r="J178" s="228"/>
      <c r="K178" s="228"/>
      <c r="L178" s="233"/>
      <c r="M178" s="234"/>
      <c r="N178" s="235"/>
      <c r="O178" s="235"/>
      <c r="P178" s="235"/>
      <c r="Q178" s="235"/>
      <c r="R178" s="235"/>
      <c r="S178" s="235"/>
      <c r="T178" s="23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7" t="s">
        <v>198</v>
      </c>
      <c r="AU178" s="237" t="s">
        <v>84</v>
      </c>
      <c r="AV178" s="13" t="s">
        <v>82</v>
      </c>
      <c r="AW178" s="13" t="s">
        <v>35</v>
      </c>
      <c r="AX178" s="13" t="s">
        <v>74</v>
      </c>
      <c r="AY178" s="237" t="s">
        <v>187</v>
      </c>
    </row>
    <row r="179" s="14" customFormat="1">
      <c r="A179" s="14"/>
      <c r="B179" s="238"/>
      <c r="C179" s="239"/>
      <c r="D179" s="229" t="s">
        <v>198</v>
      </c>
      <c r="E179" s="240" t="s">
        <v>28</v>
      </c>
      <c r="F179" s="241" t="s">
        <v>293</v>
      </c>
      <c r="G179" s="239"/>
      <c r="H179" s="242">
        <v>0.75</v>
      </c>
      <c r="I179" s="243"/>
      <c r="J179" s="239"/>
      <c r="K179" s="239"/>
      <c r="L179" s="244"/>
      <c r="M179" s="245"/>
      <c r="N179" s="246"/>
      <c r="O179" s="246"/>
      <c r="P179" s="246"/>
      <c r="Q179" s="246"/>
      <c r="R179" s="246"/>
      <c r="S179" s="246"/>
      <c r="T179" s="24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8" t="s">
        <v>198</v>
      </c>
      <c r="AU179" s="248" t="s">
        <v>84</v>
      </c>
      <c r="AV179" s="14" t="s">
        <v>84</v>
      </c>
      <c r="AW179" s="14" t="s">
        <v>35</v>
      </c>
      <c r="AX179" s="14" t="s">
        <v>74</v>
      </c>
      <c r="AY179" s="248" t="s">
        <v>187</v>
      </c>
    </row>
    <row r="180" s="13" customFormat="1">
      <c r="A180" s="13"/>
      <c r="B180" s="227"/>
      <c r="C180" s="228"/>
      <c r="D180" s="229" t="s">
        <v>198</v>
      </c>
      <c r="E180" s="230" t="s">
        <v>28</v>
      </c>
      <c r="F180" s="231" t="s">
        <v>199</v>
      </c>
      <c r="G180" s="228"/>
      <c r="H180" s="230" t="s">
        <v>28</v>
      </c>
      <c r="I180" s="232"/>
      <c r="J180" s="228"/>
      <c r="K180" s="228"/>
      <c r="L180" s="233"/>
      <c r="M180" s="234"/>
      <c r="N180" s="235"/>
      <c r="O180" s="235"/>
      <c r="P180" s="235"/>
      <c r="Q180" s="235"/>
      <c r="R180" s="235"/>
      <c r="S180" s="235"/>
      <c r="T180" s="23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7" t="s">
        <v>198</v>
      </c>
      <c r="AU180" s="237" t="s">
        <v>84</v>
      </c>
      <c r="AV180" s="13" t="s">
        <v>82</v>
      </c>
      <c r="AW180" s="13" t="s">
        <v>35</v>
      </c>
      <c r="AX180" s="13" t="s">
        <v>74</v>
      </c>
      <c r="AY180" s="237" t="s">
        <v>187</v>
      </c>
    </row>
    <row r="181" s="14" customFormat="1">
      <c r="A181" s="14"/>
      <c r="B181" s="238"/>
      <c r="C181" s="239"/>
      <c r="D181" s="229" t="s">
        <v>198</v>
      </c>
      <c r="E181" s="240" t="s">
        <v>28</v>
      </c>
      <c r="F181" s="241" t="s">
        <v>294</v>
      </c>
      <c r="G181" s="239"/>
      <c r="H181" s="242">
        <v>0.5</v>
      </c>
      <c r="I181" s="243"/>
      <c r="J181" s="239"/>
      <c r="K181" s="239"/>
      <c r="L181" s="244"/>
      <c r="M181" s="245"/>
      <c r="N181" s="246"/>
      <c r="O181" s="246"/>
      <c r="P181" s="246"/>
      <c r="Q181" s="246"/>
      <c r="R181" s="246"/>
      <c r="S181" s="246"/>
      <c r="T181" s="247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8" t="s">
        <v>198</v>
      </c>
      <c r="AU181" s="248" t="s">
        <v>84</v>
      </c>
      <c r="AV181" s="14" t="s">
        <v>84</v>
      </c>
      <c r="AW181" s="14" t="s">
        <v>35</v>
      </c>
      <c r="AX181" s="14" t="s">
        <v>74</v>
      </c>
      <c r="AY181" s="248" t="s">
        <v>187</v>
      </c>
    </row>
    <row r="182" s="15" customFormat="1">
      <c r="A182" s="15"/>
      <c r="B182" s="249"/>
      <c r="C182" s="250"/>
      <c r="D182" s="229" t="s">
        <v>198</v>
      </c>
      <c r="E182" s="251" t="s">
        <v>28</v>
      </c>
      <c r="F182" s="252" t="s">
        <v>207</v>
      </c>
      <c r="G182" s="250"/>
      <c r="H182" s="253">
        <v>1.25</v>
      </c>
      <c r="I182" s="254"/>
      <c r="J182" s="250"/>
      <c r="K182" s="250"/>
      <c r="L182" s="255"/>
      <c r="M182" s="256"/>
      <c r="N182" s="257"/>
      <c r="O182" s="257"/>
      <c r="P182" s="257"/>
      <c r="Q182" s="257"/>
      <c r="R182" s="257"/>
      <c r="S182" s="257"/>
      <c r="T182" s="258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59" t="s">
        <v>198</v>
      </c>
      <c r="AU182" s="259" t="s">
        <v>84</v>
      </c>
      <c r="AV182" s="15" t="s">
        <v>194</v>
      </c>
      <c r="AW182" s="15" t="s">
        <v>35</v>
      </c>
      <c r="AX182" s="15" t="s">
        <v>82</v>
      </c>
      <c r="AY182" s="259" t="s">
        <v>187</v>
      </c>
    </row>
    <row r="183" s="2" customFormat="1" ht="37.8" customHeight="1">
      <c r="A183" s="41"/>
      <c r="B183" s="42"/>
      <c r="C183" s="209" t="s">
        <v>295</v>
      </c>
      <c r="D183" s="209" t="s">
        <v>189</v>
      </c>
      <c r="E183" s="210" t="s">
        <v>296</v>
      </c>
      <c r="F183" s="211" t="s">
        <v>297</v>
      </c>
      <c r="G183" s="212" t="s">
        <v>192</v>
      </c>
      <c r="H183" s="213">
        <v>136.88800000000001</v>
      </c>
      <c r="I183" s="214"/>
      <c r="J183" s="215">
        <f>ROUND(I183*H183,2)</f>
        <v>0</v>
      </c>
      <c r="K183" s="211" t="s">
        <v>193</v>
      </c>
      <c r="L183" s="47"/>
      <c r="M183" s="216" t="s">
        <v>28</v>
      </c>
      <c r="N183" s="217" t="s">
        <v>45</v>
      </c>
      <c r="O183" s="87"/>
      <c r="P183" s="218">
        <f>O183*H183</f>
        <v>0</v>
      </c>
      <c r="Q183" s="218">
        <v>0.025000000000000001</v>
      </c>
      <c r="R183" s="218">
        <f>Q183*H183</f>
        <v>3.4222000000000001</v>
      </c>
      <c r="S183" s="218">
        <v>0</v>
      </c>
      <c r="T183" s="219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0" t="s">
        <v>194</v>
      </c>
      <c r="AT183" s="220" t="s">
        <v>189</v>
      </c>
      <c r="AU183" s="220" t="s">
        <v>84</v>
      </c>
      <c r="AY183" s="20" t="s">
        <v>187</v>
      </c>
      <c r="BE183" s="221">
        <f>IF(N183="základní",J183,0)</f>
        <v>0</v>
      </c>
      <c r="BF183" s="221">
        <f>IF(N183="snížená",J183,0)</f>
        <v>0</v>
      </c>
      <c r="BG183" s="221">
        <f>IF(N183="zákl. přenesená",J183,0)</f>
        <v>0</v>
      </c>
      <c r="BH183" s="221">
        <f>IF(N183="sníž. přenesená",J183,0)</f>
        <v>0</v>
      </c>
      <c r="BI183" s="221">
        <f>IF(N183="nulová",J183,0)</f>
        <v>0</v>
      </c>
      <c r="BJ183" s="20" t="s">
        <v>82</v>
      </c>
      <c r="BK183" s="221">
        <f>ROUND(I183*H183,2)</f>
        <v>0</v>
      </c>
      <c r="BL183" s="20" t="s">
        <v>194</v>
      </c>
      <c r="BM183" s="220" t="s">
        <v>298</v>
      </c>
    </row>
    <row r="184" s="2" customFormat="1">
      <c r="A184" s="41"/>
      <c r="B184" s="42"/>
      <c r="C184" s="43"/>
      <c r="D184" s="222" t="s">
        <v>196</v>
      </c>
      <c r="E184" s="43"/>
      <c r="F184" s="223" t="s">
        <v>299</v>
      </c>
      <c r="G184" s="43"/>
      <c r="H184" s="43"/>
      <c r="I184" s="224"/>
      <c r="J184" s="43"/>
      <c r="K184" s="43"/>
      <c r="L184" s="47"/>
      <c r="M184" s="225"/>
      <c r="N184" s="226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196</v>
      </c>
      <c r="AU184" s="20" t="s">
        <v>84</v>
      </c>
    </row>
    <row r="185" s="14" customFormat="1">
      <c r="A185" s="14"/>
      <c r="B185" s="238"/>
      <c r="C185" s="239"/>
      <c r="D185" s="229" t="s">
        <v>198</v>
      </c>
      <c r="E185" s="240" t="s">
        <v>28</v>
      </c>
      <c r="F185" s="241" t="s">
        <v>130</v>
      </c>
      <c r="G185" s="239"/>
      <c r="H185" s="242">
        <v>137.63800000000001</v>
      </c>
      <c r="I185" s="243"/>
      <c r="J185" s="239"/>
      <c r="K185" s="239"/>
      <c r="L185" s="244"/>
      <c r="M185" s="245"/>
      <c r="N185" s="246"/>
      <c r="O185" s="246"/>
      <c r="P185" s="246"/>
      <c r="Q185" s="246"/>
      <c r="R185" s="246"/>
      <c r="S185" s="246"/>
      <c r="T185" s="247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8" t="s">
        <v>198</v>
      </c>
      <c r="AU185" s="248" t="s">
        <v>84</v>
      </c>
      <c r="AV185" s="14" t="s">
        <v>84</v>
      </c>
      <c r="AW185" s="14" t="s">
        <v>35</v>
      </c>
      <c r="AX185" s="14" t="s">
        <v>74</v>
      </c>
      <c r="AY185" s="248" t="s">
        <v>187</v>
      </c>
    </row>
    <row r="186" s="14" customFormat="1">
      <c r="A186" s="14"/>
      <c r="B186" s="238"/>
      <c r="C186" s="239"/>
      <c r="D186" s="229" t="s">
        <v>198</v>
      </c>
      <c r="E186" s="240" t="s">
        <v>28</v>
      </c>
      <c r="F186" s="241" t="s">
        <v>300</v>
      </c>
      <c r="G186" s="239"/>
      <c r="H186" s="242">
        <v>-0.75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8" t="s">
        <v>198</v>
      </c>
      <c r="AU186" s="248" t="s">
        <v>84</v>
      </c>
      <c r="AV186" s="14" t="s">
        <v>84</v>
      </c>
      <c r="AW186" s="14" t="s">
        <v>35</v>
      </c>
      <c r="AX186" s="14" t="s">
        <v>74</v>
      </c>
      <c r="AY186" s="248" t="s">
        <v>187</v>
      </c>
    </row>
    <row r="187" s="15" customFormat="1">
      <c r="A187" s="15"/>
      <c r="B187" s="249"/>
      <c r="C187" s="250"/>
      <c r="D187" s="229" t="s">
        <v>198</v>
      </c>
      <c r="E187" s="251" t="s">
        <v>28</v>
      </c>
      <c r="F187" s="252" t="s">
        <v>207</v>
      </c>
      <c r="G187" s="250"/>
      <c r="H187" s="253">
        <v>136.88800000000001</v>
      </c>
      <c r="I187" s="254"/>
      <c r="J187" s="250"/>
      <c r="K187" s="250"/>
      <c r="L187" s="255"/>
      <c r="M187" s="256"/>
      <c r="N187" s="257"/>
      <c r="O187" s="257"/>
      <c r="P187" s="257"/>
      <c r="Q187" s="257"/>
      <c r="R187" s="257"/>
      <c r="S187" s="257"/>
      <c r="T187" s="258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59" t="s">
        <v>198</v>
      </c>
      <c r="AU187" s="259" t="s">
        <v>84</v>
      </c>
      <c r="AV187" s="15" t="s">
        <v>194</v>
      </c>
      <c r="AW187" s="15" t="s">
        <v>35</v>
      </c>
      <c r="AX187" s="15" t="s">
        <v>82</v>
      </c>
      <c r="AY187" s="259" t="s">
        <v>187</v>
      </c>
    </row>
    <row r="188" s="2" customFormat="1" ht="37.8" customHeight="1">
      <c r="A188" s="41"/>
      <c r="B188" s="42"/>
      <c r="C188" s="209" t="s">
        <v>301</v>
      </c>
      <c r="D188" s="209" t="s">
        <v>189</v>
      </c>
      <c r="E188" s="210" t="s">
        <v>302</v>
      </c>
      <c r="F188" s="211" t="s">
        <v>303</v>
      </c>
      <c r="G188" s="212" t="s">
        <v>192</v>
      </c>
      <c r="H188" s="213">
        <v>572.89099999999996</v>
      </c>
      <c r="I188" s="214"/>
      <c r="J188" s="215">
        <f>ROUND(I188*H188,2)</f>
        <v>0</v>
      </c>
      <c r="K188" s="211" t="s">
        <v>193</v>
      </c>
      <c r="L188" s="47"/>
      <c r="M188" s="216" t="s">
        <v>28</v>
      </c>
      <c r="N188" s="217" t="s">
        <v>45</v>
      </c>
      <c r="O188" s="87"/>
      <c r="P188" s="218">
        <f>O188*H188</f>
        <v>0</v>
      </c>
      <c r="Q188" s="218">
        <v>0.070790000000000006</v>
      </c>
      <c r="R188" s="218">
        <f>Q188*H188</f>
        <v>40.55495389</v>
      </c>
      <c r="S188" s="218">
        <v>0</v>
      </c>
      <c r="T188" s="219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0" t="s">
        <v>194</v>
      </c>
      <c r="AT188" s="220" t="s">
        <v>189</v>
      </c>
      <c r="AU188" s="220" t="s">
        <v>84</v>
      </c>
      <c r="AY188" s="20" t="s">
        <v>187</v>
      </c>
      <c r="BE188" s="221">
        <f>IF(N188="základní",J188,0)</f>
        <v>0</v>
      </c>
      <c r="BF188" s="221">
        <f>IF(N188="snížená",J188,0)</f>
        <v>0</v>
      </c>
      <c r="BG188" s="221">
        <f>IF(N188="zákl. přenesená",J188,0)</f>
        <v>0</v>
      </c>
      <c r="BH188" s="221">
        <f>IF(N188="sníž. přenesená",J188,0)</f>
        <v>0</v>
      </c>
      <c r="BI188" s="221">
        <f>IF(N188="nulová",J188,0)</f>
        <v>0</v>
      </c>
      <c r="BJ188" s="20" t="s">
        <v>82</v>
      </c>
      <c r="BK188" s="221">
        <f>ROUND(I188*H188,2)</f>
        <v>0</v>
      </c>
      <c r="BL188" s="20" t="s">
        <v>194</v>
      </c>
      <c r="BM188" s="220" t="s">
        <v>304</v>
      </c>
    </row>
    <row r="189" s="2" customFormat="1">
      <c r="A189" s="41"/>
      <c r="B189" s="42"/>
      <c r="C189" s="43"/>
      <c r="D189" s="222" t="s">
        <v>196</v>
      </c>
      <c r="E189" s="43"/>
      <c r="F189" s="223" t="s">
        <v>305</v>
      </c>
      <c r="G189" s="43"/>
      <c r="H189" s="43"/>
      <c r="I189" s="224"/>
      <c r="J189" s="43"/>
      <c r="K189" s="43"/>
      <c r="L189" s="47"/>
      <c r="M189" s="225"/>
      <c r="N189" s="226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196</v>
      </c>
      <c r="AU189" s="20" t="s">
        <v>84</v>
      </c>
    </row>
    <row r="190" s="13" customFormat="1">
      <c r="A190" s="13"/>
      <c r="B190" s="227"/>
      <c r="C190" s="228"/>
      <c r="D190" s="229" t="s">
        <v>198</v>
      </c>
      <c r="E190" s="230" t="s">
        <v>28</v>
      </c>
      <c r="F190" s="231" t="s">
        <v>306</v>
      </c>
      <c r="G190" s="228"/>
      <c r="H190" s="230" t="s">
        <v>28</v>
      </c>
      <c r="I190" s="232"/>
      <c r="J190" s="228"/>
      <c r="K190" s="228"/>
      <c r="L190" s="233"/>
      <c r="M190" s="234"/>
      <c r="N190" s="235"/>
      <c r="O190" s="235"/>
      <c r="P190" s="235"/>
      <c r="Q190" s="235"/>
      <c r="R190" s="235"/>
      <c r="S190" s="235"/>
      <c r="T190" s="23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7" t="s">
        <v>198</v>
      </c>
      <c r="AU190" s="237" t="s">
        <v>84</v>
      </c>
      <c r="AV190" s="13" t="s">
        <v>82</v>
      </c>
      <c r="AW190" s="13" t="s">
        <v>35</v>
      </c>
      <c r="AX190" s="13" t="s">
        <v>74</v>
      </c>
      <c r="AY190" s="237" t="s">
        <v>187</v>
      </c>
    </row>
    <row r="191" s="14" customFormat="1">
      <c r="A191" s="14"/>
      <c r="B191" s="238"/>
      <c r="C191" s="239"/>
      <c r="D191" s="229" t="s">
        <v>198</v>
      </c>
      <c r="E191" s="240" t="s">
        <v>28</v>
      </c>
      <c r="F191" s="241" t="s">
        <v>138</v>
      </c>
      <c r="G191" s="239"/>
      <c r="H191" s="242">
        <v>572.89099999999996</v>
      </c>
      <c r="I191" s="243"/>
      <c r="J191" s="239"/>
      <c r="K191" s="239"/>
      <c r="L191" s="244"/>
      <c r="M191" s="245"/>
      <c r="N191" s="246"/>
      <c r="O191" s="246"/>
      <c r="P191" s="246"/>
      <c r="Q191" s="246"/>
      <c r="R191" s="246"/>
      <c r="S191" s="246"/>
      <c r="T191" s="24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8" t="s">
        <v>198</v>
      </c>
      <c r="AU191" s="248" t="s">
        <v>84</v>
      </c>
      <c r="AV191" s="14" t="s">
        <v>84</v>
      </c>
      <c r="AW191" s="14" t="s">
        <v>35</v>
      </c>
      <c r="AX191" s="14" t="s">
        <v>82</v>
      </c>
      <c r="AY191" s="248" t="s">
        <v>187</v>
      </c>
    </row>
    <row r="192" s="2" customFormat="1" ht="37.8" customHeight="1">
      <c r="A192" s="41"/>
      <c r="B192" s="42"/>
      <c r="C192" s="209" t="s">
        <v>307</v>
      </c>
      <c r="D192" s="209" t="s">
        <v>189</v>
      </c>
      <c r="E192" s="210" t="s">
        <v>308</v>
      </c>
      <c r="F192" s="211" t="s">
        <v>309</v>
      </c>
      <c r="G192" s="212" t="s">
        <v>192</v>
      </c>
      <c r="H192" s="213">
        <v>2407.3989999999999</v>
      </c>
      <c r="I192" s="214"/>
      <c r="J192" s="215">
        <f>ROUND(I192*H192,2)</f>
        <v>0</v>
      </c>
      <c r="K192" s="211" t="s">
        <v>193</v>
      </c>
      <c r="L192" s="47"/>
      <c r="M192" s="216" t="s">
        <v>28</v>
      </c>
      <c r="N192" s="217" t="s">
        <v>45</v>
      </c>
      <c r="O192" s="87"/>
      <c r="P192" s="218">
        <f>O192*H192</f>
        <v>0</v>
      </c>
      <c r="Q192" s="218">
        <v>0.077660000000000007</v>
      </c>
      <c r="R192" s="218">
        <f>Q192*H192</f>
        <v>186.95860634000002</v>
      </c>
      <c r="S192" s="218">
        <v>0</v>
      </c>
      <c r="T192" s="219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0" t="s">
        <v>194</v>
      </c>
      <c r="AT192" s="220" t="s">
        <v>189</v>
      </c>
      <c r="AU192" s="220" t="s">
        <v>84</v>
      </c>
      <c r="AY192" s="20" t="s">
        <v>187</v>
      </c>
      <c r="BE192" s="221">
        <f>IF(N192="základní",J192,0)</f>
        <v>0</v>
      </c>
      <c r="BF192" s="221">
        <f>IF(N192="snížená",J192,0)</f>
        <v>0</v>
      </c>
      <c r="BG192" s="221">
        <f>IF(N192="zákl. přenesená",J192,0)</f>
        <v>0</v>
      </c>
      <c r="BH192" s="221">
        <f>IF(N192="sníž. přenesená",J192,0)</f>
        <v>0</v>
      </c>
      <c r="BI192" s="221">
        <f>IF(N192="nulová",J192,0)</f>
        <v>0</v>
      </c>
      <c r="BJ192" s="20" t="s">
        <v>82</v>
      </c>
      <c r="BK192" s="221">
        <f>ROUND(I192*H192,2)</f>
        <v>0</v>
      </c>
      <c r="BL192" s="20" t="s">
        <v>194</v>
      </c>
      <c r="BM192" s="220" t="s">
        <v>310</v>
      </c>
    </row>
    <row r="193" s="2" customFormat="1">
      <c r="A193" s="41"/>
      <c r="B193" s="42"/>
      <c r="C193" s="43"/>
      <c r="D193" s="222" t="s">
        <v>196</v>
      </c>
      <c r="E193" s="43"/>
      <c r="F193" s="223" t="s">
        <v>311</v>
      </c>
      <c r="G193" s="43"/>
      <c r="H193" s="43"/>
      <c r="I193" s="224"/>
      <c r="J193" s="43"/>
      <c r="K193" s="43"/>
      <c r="L193" s="47"/>
      <c r="M193" s="225"/>
      <c r="N193" s="226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196</v>
      </c>
      <c r="AU193" s="20" t="s">
        <v>84</v>
      </c>
    </row>
    <row r="194" s="13" customFormat="1">
      <c r="A194" s="13"/>
      <c r="B194" s="227"/>
      <c r="C194" s="228"/>
      <c r="D194" s="229" t="s">
        <v>198</v>
      </c>
      <c r="E194" s="230" t="s">
        <v>28</v>
      </c>
      <c r="F194" s="231" t="s">
        <v>306</v>
      </c>
      <c r="G194" s="228"/>
      <c r="H194" s="230" t="s">
        <v>28</v>
      </c>
      <c r="I194" s="232"/>
      <c r="J194" s="228"/>
      <c r="K194" s="228"/>
      <c r="L194" s="233"/>
      <c r="M194" s="234"/>
      <c r="N194" s="235"/>
      <c r="O194" s="235"/>
      <c r="P194" s="235"/>
      <c r="Q194" s="235"/>
      <c r="R194" s="235"/>
      <c r="S194" s="235"/>
      <c r="T194" s="23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7" t="s">
        <v>198</v>
      </c>
      <c r="AU194" s="237" t="s">
        <v>84</v>
      </c>
      <c r="AV194" s="13" t="s">
        <v>82</v>
      </c>
      <c r="AW194" s="13" t="s">
        <v>35</v>
      </c>
      <c r="AX194" s="13" t="s">
        <v>74</v>
      </c>
      <c r="AY194" s="237" t="s">
        <v>187</v>
      </c>
    </row>
    <row r="195" s="14" customFormat="1">
      <c r="A195" s="14"/>
      <c r="B195" s="238"/>
      <c r="C195" s="239"/>
      <c r="D195" s="229" t="s">
        <v>198</v>
      </c>
      <c r="E195" s="240" t="s">
        <v>28</v>
      </c>
      <c r="F195" s="241" t="s">
        <v>116</v>
      </c>
      <c r="G195" s="239"/>
      <c r="H195" s="242">
        <v>2971.5900000000001</v>
      </c>
      <c r="I195" s="243"/>
      <c r="J195" s="239"/>
      <c r="K195" s="239"/>
      <c r="L195" s="244"/>
      <c r="M195" s="245"/>
      <c r="N195" s="246"/>
      <c r="O195" s="246"/>
      <c r="P195" s="246"/>
      <c r="Q195" s="246"/>
      <c r="R195" s="246"/>
      <c r="S195" s="246"/>
      <c r="T195" s="247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8" t="s">
        <v>198</v>
      </c>
      <c r="AU195" s="248" t="s">
        <v>84</v>
      </c>
      <c r="AV195" s="14" t="s">
        <v>84</v>
      </c>
      <c r="AW195" s="14" t="s">
        <v>35</v>
      </c>
      <c r="AX195" s="14" t="s">
        <v>74</v>
      </c>
      <c r="AY195" s="248" t="s">
        <v>187</v>
      </c>
    </row>
    <row r="196" s="14" customFormat="1">
      <c r="A196" s="14"/>
      <c r="B196" s="238"/>
      <c r="C196" s="239"/>
      <c r="D196" s="229" t="s">
        <v>198</v>
      </c>
      <c r="E196" s="240" t="s">
        <v>28</v>
      </c>
      <c r="F196" s="241" t="s">
        <v>312</v>
      </c>
      <c r="G196" s="239"/>
      <c r="H196" s="242">
        <v>-572.89099999999996</v>
      </c>
      <c r="I196" s="243"/>
      <c r="J196" s="239"/>
      <c r="K196" s="239"/>
      <c r="L196" s="244"/>
      <c r="M196" s="245"/>
      <c r="N196" s="246"/>
      <c r="O196" s="246"/>
      <c r="P196" s="246"/>
      <c r="Q196" s="246"/>
      <c r="R196" s="246"/>
      <c r="S196" s="246"/>
      <c r="T196" s="24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8" t="s">
        <v>198</v>
      </c>
      <c r="AU196" s="248" t="s">
        <v>84</v>
      </c>
      <c r="AV196" s="14" t="s">
        <v>84</v>
      </c>
      <c r="AW196" s="14" t="s">
        <v>35</v>
      </c>
      <c r="AX196" s="14" t="s">
        <v>74</v>
      </c>
      <c r="AY196" s="248" t="s">
        <v>187</v>
      </c>
    </row>
    <row r="197" s="13" customFormat="1">
      <c r="A197" s="13"/>
      <c r="B197" s="227"/>
      <c r="C197" s="228"/>
      <c r="D197" s="229" t="s">
        <v>198</v>
      </c>
      <c r="E197" s="230" t="s">
        <v>28</v>
      </c>
      <c r="F197" s="231" t="s">
        <v>221</v>
      </c>
      <c r="G197" s="228"/>
      <c r="H197" s="230" t="s">
        <v>28</v>
      </c>
      <c r="I197" s="232"/>
      <c r="J197" s="228"/>
      <c r="K197" s="228"/>
      <c r="L197" s="233"/>
      <c r="M197" s="234"/>
      <c r="N197" s="235"/>
      <c r="O197" s="235"/>
      <c r="P197" s="235"/>
      <c r="Q197" s="235"/>
      <c r="R197" s="235"/>
      <c r="S197" s="235"/>
      <c r="T197" s="23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7" t="s">
        <v>198</v>
      </c>
      <c r="AU197" s="237" t="s">
        <v>84</v>
      </c>
      <c r="AV197" s="13" t="s">
        <v>82</v>
      </c>
      <c r="AW197" s="13" t="s">
        <v>35</v>
      </c>
      <c r="AX197" s="13" t="s">
        <v>74</v>
      </c>
      <c r="AY197" s="237" t="s">
        <v>187</v>
      </c>
    </row>
    <row r="198" s="14" customFormat="1">
      <c r="A198" s="14"/>
      <c r="B198" s="238"/>
      <c r="C198" s="239"/>
      <c r="D198" s="229" t="s">
        <v>198</v>
      </c>
      <c r="E198" s="240" t="s">
        <v>28</v>
      </c>
      <c r="F198" s="241" t="s">
        <v>287</v>
      </c>
      <c r="G198" s="239"/>
      <c r="H198" s="242">
        <v>8.6999999999999993</v>
      </c>
      <c r="I198" s="243"/>
      <c r="J198" s="239"/>
      <c r="K198" s="239"/>
      <c r="L198" s="244"/>
      <c r="M198" s="245"/>
      <c r="N198" s="246"/>
      <c r="O198" s="246"/>
      <c r="P198" s="246"/>
      <c r="Q198" s="246"/>
      <c r="R198" s="246"/>
      <c r="S198" s="246"/>
      <c r="T198" s="247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8" t="s">
        <v>198</v>
      </c>
      <c r="AU198" s="248" t="s">
        <v>84</v>
      </c>
      <c r="AV198" s="14" t="s">
        <v>84</v>
      </c>
      <c r="AW198" s="14" t="s">
        <v>35</v>
      </c>
      <c r="AX198" s="14" t="s">
        <v>74</v>
      </c>
      <c r="AY198" s="248" t="s">
        <v>187</v>
      </c>
    </row>
    <row r="199" s="15" customFormat="1">
      <c r="A199" s="15"/>
      <c r="B199" s="249"/>
      <c r="C199" s="250"/>
      <c r="D199" s="229" t="s">
        <v>198</v>
      </c>
      <c r="E199" s="251" t="s">
        <v>28</v>
      </c>
      <c r="F199" s="252" t="s">
        <v>207</v>
      </c>
      <c r="G199" s="250"/>
      <c r="H199" s="253">
        <v>2407.3989999999999</v>
      </c>
      <c r="I199" s="254"/>
      <c r="J199" s="250"/>
      <c r="K199" s="250"/>
      <c r="L199" s="255"/>
      <c r="M199" s="256"/>
      <c r="N199" s="257"/>
      <c r="O199" s="257"/>
      <c r="P199" s="257"/>
      <c r="Q199" s="257"/>
      <c r="R199" s="257"/>
      <c r="S199" s="257"/>
      <c r="T199" s="258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59" t="s">
        <v>198</v>
      </c>
      <c r="AU199" s="259" t="s">
        <v>84</v>
      </c>
      <c r="AV199" s="15" t="s">
        <v>194</v>
      </c>
      <c r="AW199" s="15" t="s">
        <v>35</v>
      </c>
      <c r="AX199" s="15" t="s">
        <v>82</v>
      </c>
      <c r="AY199" s="259" t="s">
        <v>187</v>
      </c>
    </row>
    <row r="200" s="2" customFormat="1" ht="37.8" customHeight="1">
      <c r="A200" s="41"/>
      <c r="B200" s="42"/>
      <c r="C200" s="209" t="s">
        <v>313</v>
      </c>
      <c r="D200" s="209" t="s">
        <v>189</v>
      </c>
      <c r="E200" s="210" t="s">
        <v>314</v>
      </c>
      <c r="F200" s="211" t="s">
        <v>315</v>
      </c>
      <c r="G200" s="212" t="s">
        <v>192</v>
      </c>
      <c r="H200" s="213">
        <v>1.25</v>
      </c>
      <c r="I200" s="214"/>
      <c r="J200" s="215">
        <f>ROUND(I200*H200,2)</f>
        <v>0</v>
      </c>
      <c r="K200" s="211" t="s">
        <v>193</v>
      </c>
      <c r="L200" s="47"/>
      <c r="M200" s="216" t="s">
        <v>28</v>
      </c>
      <c r="N200" s="217" t="s">
        <v>45</v>
      </c>
      <c r="O200" s="87"/>
      <c r="P200" s="218">
        <f>O200*H200</f>
        <v>0</v>
      </c>
      <c r="Q200" s="218">
        <v>0.035200000000000002</v>
      </c>
      <c r="R200" s="218">
        <f>Q200*H200</f>
        <v>0.044000000000000004</v>
      </c>
      <c r="S200" s="218">
        <v>0</v>
      </c>
      <c r="T200" s="219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0" t="s">
        <v>194</v>
      </c>
      <c r="AT200" s="220" t="s">
        <v>189</v>
      </c>
      <c r="AU200" s="220" t="s">
        <v>84</v>
      </c>
      <c r="AY200" s="20" t="s">
        <v>187</v>
      </c>
      <c r="BE200" s="221">
        <f>IF(N200="základní",J200,0)</f>
        <v>0</v>
      </c>
      <c r="BF200" s="221">
        <f>IF(N200="snížená",J200,0)</f>
        <v>0</v>
      </c>
      <c r="BG200" s="221">
        <f>IF(N200="zákl. přenesená",J200,0)</f>
        <v>0</v>
      </c>
      <c r="BH200" s="221">
        <f>IF(N200="sníž. přenesená",J200,0)</f>
        <v>0</v>
      </c>
      <c r="BI200" s="221">
        <f>IF(N200="nulová",J200,0)</f>
        <v>0</v>
      </c>
      <c r="BJ200" s="20" t="s">
        <v>82</v>
      </c>
      <c r="BK200" s="221">
        <f>ROUND(I200*H200,2)</f>
        <v>0</v>
      </c>
      <c r="BL200" s="20" t="s">
        <v>194</v>
      </c>
      <c r="BM200" s="220" t="s">
        <v>316</v>
      </c>
    </row>
    <row r="201" s="2" customFormat="1">
      <c r="A201" s="41"/>
      <c r="B201" s="42"/>
      <c r="C201" s="43"/>
      <c r="D201" s="222" t="s">
        <v>196</v>
      </c>
      <c r="E201" s="43"/>
      <c r="F201" s="223" t="s">
        <v>317</v>
      </c>
      <c r="G201" s="43"/>
      <c r="H201" s="43"/>
      <c r="I201" s="224"/>
      <c r="J201" s="43"/>
      <c r="K201" s="43"/>
      <c r="L201" s="47"/>
      <c r="M201" s="225"/>
      <c r="N201" s="226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196</v>
      </c>
      <c r="AU201" s="20" t="s">
        <v>84</v>
      </c>
    </row>
    <row r="202" s="13" customFormat="1">
      <c r="A202" s="13"/>
      <c r="B202" s="227"/>
      <c r="C202" s="228"/>
      <c r="D202" s="229" t="s">
        <v>198</v>
      </c>
      <c r="E202" s="230" t="s">
        <v>28</v>
      </c>
      <c r="F202" s="231" t="s">
        <v>221</v>
      </c>
      <c r="G202" s="228"/>
      <c r="H202" s="230" t="s">
        <v>28</v>
      </c>
      <c r="I202" s="232"/>
      <c r="J202" s="228"/>
      <c r="K202" s="228"/>
      <c r="L202" s="233"/>
      <c r="M202" s="234"/>
      <c r="N202" s="235"/>
      <c r="O202" s="235"/>
      <c r="P202" s="235"/>
      <c r="Q202" s="235"/>
      <c r="R202" s="235"/>
      <c r="S202" s="235"/>
      <c r="T202" s="23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7" t="s">
        <v>198</v>
      </c>
      <c r="AU202" s="237" t="s">
        <v>84</v>
      </c>
      <c r="AV202" s="13" t="s">
        <v>82</v>
      </c>
      <c r="AW202" s="13" t="s">
        <v>35</v>
      </c>
      <c r="AX202" s="13" t="s">
        <v>74</v>
      </c>
      <c r="AY202" s="237" t="s">
        <v>187</v>
      </c>
    </row>
    <row r="203" s="14" customFormat="1">
      <c r="A203" s="14"/>
      <c r="B203" s="238"/>
      <c r="C203" s="239"/>
      <c r="D203" s="229" t="s">
        <v>198</v>
      </c>
      <c r="E203" s="240" t="s">
        <v>28</v>
      </c>
      <c r="F203" s="241" t="s">
        <v>293</v>
      </c>
      <c r="G203" s="239"/>
      <c r="H203" s="242">
        <v>0.75</v>
      </c>
      <c r="I203" s="243"/>
      <c r="J203" s="239"/>
      <c r="K203" s="239"/>
      <c r="L203" s="244"/>
      <c r="M203" s="245"/>
      <c r="N203" s="246"/>
      <c r="O203" s="246"/>
      <c r="P203" s="246"/>
      <c r="Q203" s="246"/>
      <c r="R203" s="246"/>
      <c r="S203" s="246"/>
      <c r="T203" s="247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8" t="s">
        <v>198</v>
      </c>
      <c r="AU203" s="248" t="s">
        <v>84</v>
      </c>
      <c r="AV203" s="14" t="s">
        <v>84</v>
      </c>
      <c r="AW203" s="14" t="s">
        <v>35</v>
      </c>
      <c r="AX203" s="14" t="s">
        <v>74</v>
      </c>
      <c r="AY203" s="248" t="s">
        <v>187</v>
      </c>
    </row>
    <row r="204" s="13" customFormat="1">
      <c r="A204" s="13"/>
      <c r="B204" s="227"/>
      <c r="C204" s="228"/>
      <c r="D204" s="229" t="s">
        <v>198</v>
      </c>
      <c r="E204" s="230" t="s">
        <v>28</v>
      </c>
      <c r="F204" s="231" t="s">
        <v>199</v>
      </c>
      <c r="G204" s="228"/>
      <c r="H204" s="230" t="s">
        <v>28</v>
      </c>
      <c r="I204" s="232"/>
      <c r="J204" s="228"/>
      <c r="K204" s="228"/>
      <c r="L204" s="233"/>
      <c r="M204" s="234"/>
      <c r="N204" s="235"/>
      <c r="O204" s="235"/>
      <c r="P204" s="235"/>
      <c r="Q204" s="235"/>
      <c r="R204" s="235"/>
      <c r="S204" s="235"/>
      <c r="T204" s="23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7" t="s">
        <v>198</v>
      </c>
      <c r="AU204" s="237" t="s">
        <v>84</v>
      </c>
      <c r="AV204" s="13" t="s">
        <v>82</v>
      </c>
      <c r="AW204" s="13" t="s">
        <v>35</v>
      </c>
      <c r="AX204" s="13" t="s">
        <v>74</v>
      </c>
      <c r="AY204" s="237" t="s">
        <v>187</v>
      </c>
    </row>
    <row r="205" s="14" customFormat="1">
      <c r="A205" s="14"/>
      <c r="B205" s="238"/>
      <c r="C205" s="239"/>
      <c r="D205" s="229" t="s">
        <v>198</v>
      </c>
      <c r="E205" s="240" t="s">
        <v>28</v>
      </c>
      <c r="F205" s="241" t="s">
        <v>294</v>
      </c>
      <c r="G205" s="239"/>
      <c r="H205" s="242">
        <v>0.5</v>
      </c>
      <c r="I205" s="243"/>
      <c r="J205" s="239"/>
      <c r="K205" s="239"/>
      <c r="L205" s="244"/>
      <c r="M205" s="245"/>
      <c r="N205" s="246"/>
      <c r="O205" s="246"/>
      <c r="P205" s="246"/>
      <c r="Q205" s="246"/>
      <c r="R205" s="246"/>
      <c r="S205" s="246"/>
      <c r="T205" s="247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8" t="s">
        <v>198</v>
      </c>
      <c r="AU205" s="248" t="s">
        <v>84</v>
      </c>
      <c r="AV205" s="14" t="s">
        <v>84</v>
      </c>
      <c r="AW205" s="14" t="s">
        <v>35</v>
      </c>
      <c r="AX205" s="14" t="s">
        <v>74</v>
      </c>
      <c r="AY205" s="248" t="s">
        <v>187</v>
      </c>
    </row>
    <row r="206" s="15" customFormat="1">
      <c r="A206" s="15"/>
      <c r="B206" s="249"/>
      <c r="C206" s="250"/>
      <c r="D206" s="229" t="s">
        <v>198</v>
      </c>
      <c r="E206" s="251" t="s">
        <v>28</v>
      </c>
      <c r="F206" s="252" t="s">
        <v>207</v>
      </c>
      <c r="G206" s="250"/>
      <c r="H206" s="253">
        <v>1.25</v>
      </c>
      <c r="I206" s="254"/>
      <c r="J206" s="250"/>
      <c r="K206" s="250"/>
      <c r="L206" s="255"/>
      <c r="M206" s="256"/>
      <c r="N206" s="257"/>
      <c r="O206" s="257"/>
      <c r="P206" s="257"/>
      <c r="Q206" s="257"/>
      <c r="R206" s="257"/>
      <c r="S206" s="257"/>
      <c r="T206" s="258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59" t="s">
        <v>198</v>
      </c>
      <c r="AU206" s="259" t="s">
        <v>84</v>
      </c>
      <c r="AV206" s="15" t="s">
        <v>194</v>
      </c>
      <c r="AW206" s="15" t="s">
        <v>35</v>
      </c>
      <c r="AX206" s="15" t="s">
        <v>82</v>
      </c>
      <c r="AY206" s="259" t="s">
        <v>187</v>
      </c>
    </row>
    <row r="207" s="2" customFormat="1" ht="37.8" customHeight="1">
      <c r="A207" s="41"/>
      <c r="B207" s="42"/>
      <c r="C207" s="209" t="s">
        <v>318</v>
      </c>
      <c r="D207" s="209" t="s">
        <v>189</v>
      </c>
      <c r="E207" s="210" t="s">
        <v>319</v>
      </c>
      <c r="F207" s="211" t="s">
        <v>320</v>
      </c>
      <c r="G207" s="212" t="s">
        <v>192</v>
      </c>
      <c r="H207" s="213">
        <v>400.60000000000002</v>
      </c>
      <c r="I207" s="214"/>
      <c r="J207" s="215">
        <f>ROUND(I207*H207,2)</f>
        <v>0</v>
      </c>
      <c r="K207" s="211" t="s">
        <v>193</v>
      </c>
      <c r="L207" s="47"/>
      <c r="M207" s="216" t="s">
        <v>28</v>
      </c>
      <c r="N207" s="217" t="s">
        <v>45</v>
      </c>
      <c r="O207" s="87"/>
      <c r="P207" s="218">
        <f>O207*H207</f>
        <v>0</v>
      </c>
      <c r="Q207" s="218">
        <v>2.0000000000000002E-05</v>
      </c>
      <c r="R207" s="218">
        <f>Q207*H207</f>
        <v>0.0080120000000000018</v>
      </c>
      <c r="S207" s="218">
        <v>6.0000000000000002E-05</v>
      </c>
      <c r="T207" s="219">
        <f>S207*H207</f>
        <v>0.024036000000000002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0" t="s">
        <v>194</v>
      </c>
      <c r="AT207" s="220" t="s">
        <v>189</v>
      </c>
      <c r="AU207" s="220" t="s">
        <v>84</v>
      </c>
      <c r="AY207" s="20" t="s">
        <v>187</v>
      </c>
      <c r="BE207" s="221">
        <f>IF(N207="základní",J207,0)</f>
        <v>0</v>
      </c>
      <c r="BF207" s="221">
        <f>IF(N207="snížená",J207,0)</f>
        <v>0</v>
      </c>
      <c r="BG207" s="221">
        <f>IF(N207="zákl. přenesená",J207,0)</f>
        <v>0</v>
      </c>
      <c r="BH207" s="221">
        <f>IF(N207="sníž. přenesená",J207,0)</f>
        <v>0</v>
      </c>
      <c r="BI207" s="221">
        <f>IF(N207="nulová",J207,0)</f>
        <v>0</v>
      </c>
      <c r="BJ207" s="20" t="s">
        <v>82</v>
      </c>
      <c r="BK207" s="221">
        <f>ROUND(I207*H207,2)</f>
        <v>0</v>
      </c>
      <c r="BL207" s="20" t="s">
        <v>194</v>
      </c>
      <c r="BM207" s="220" t="s">
        <v>321</v>
      </c>
    </row>
    <row r="208" s="2" customFormat="1">
      <c r="A208" s="41"/>
      <c r="B208" s="42"/>
      <c r="C208" s="43"/>
      <c r="D208" s="222" t="s">
        <v>196</v>
      </c>
      <c r="E208" s="43"/>
      <c r="F208" s="223" t="s">
        <v>322</v>
      </c>
      <c r="G208" s="43"/>
      <c r="H208" s="43"/>
      <c r="I208" s="224"/>
      <c r="J208" s="43"/>
      <c r="K208" s="43"/>
      <c r="L208" s="47"/>
      <c r="M208" s="225"/>
      <c r="N208" s="226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196</v>
      </c>
      <c r="AU208" s="20" t="s">
        <v>84</v>
      </c>
    </row>
    <row r="209" s="13" customFormat="1">
      <c r="A209" s="13"/>
      <c r="B209" s="227"/>
      <c r="C209" s="228"/>
      <c r="D209" s="229" t="s">
        <v>198</v>
      </c>
      <c r="E209" s="230" t="s">
        <v>28</v>
      </c>
      <c r="F209" s="231" t="s">
        <v>221</v>
      </c>
      <c r="G209" s="228"/>
      <c r="H209" s="230" t="s">
        <v>28</v>
      </c>
      <c r="I209" s="232"/>
      <c r="J209" s="228"/>
      <c r="K209" s="228"/>
      <c r="L209" s="233"/>
      <c r="M209" s="234"/>
      <c r="N209" s="235"/>
      <c r="O209" s="235"/>
      <c r="P209" s="235"/>
      <c r="Q209" s="235"/>
      <c r="R209" s="235"/>
      <c r="S209" s="235"/>
      <c r="T209" s="23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7" t="s">
        <v>198</v>
      </c>
      <c r="AU209" s="237" t="s">
        <v>84</v>
      </c>
      <c r="AV209" s="13" t="s">
        <v>82</v>
      </c>
      <c r="AW209" s="13" t="s">
        <v>35</v>
      </c>
      <c r="AX209" s="13" t="s">
        <v>74</v>
      </c>
      <c r="AY209" s="237" t="s">
        <v>187</v>
      </c>
    </row>
    <row r="210" s="14" customFormat="1">
      <c r="A210" s="14"/>
      <c r="B210" s="238"/>
      <c r="C210" s="239"/>
      <c r="D210" s="229" t="s">
        <v>198</v>
      </c>
      <c r="E210" s="240" t="s">
        <v>28</v>
      </c>
      <c r="F210" s="241" t="s">
        <v>323</v>
      </c>
      <c r="G210" s="239"/>
      <c r="H210" s="242">
        <v>104.90000000000001</v>
      </c>
      <c r="I210" s="243"/>
      <c r="J210" s="239"/>
      <c r="K210" s="239"/>
      <c r="L210" s="244"/>
      <c r="M210" s="245"/>
      <c r="N210" s="246"/>
      <c r="O210" s="246"/>
      <c r="P210" s="246"/>
      <c r="Q210" s="246"/>
      <c r="R210" s="246"/>
      <c r="S210" s="246"/>
      <c r="T210" s="24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8" t="s">
        <v>198</v>
      </c>
      <c r="AU210" s="248" t="s">
        <v>84</v>
      </c>
      <c r="AV210" s="14" t="s">
        <v>84</v>
      </c>
      <c r="AW210" s="14" t="s">
        <v>35</v>
      </c>
      <c r="AX210" s="14" t="s">
        <v>74</v>
      </c>
      <c r="AY210" s="248" t="s">
        <v>187</v>
      </c>
    </row>
    <row r="211" s="13" customFormat="1">
      <c r="A211" s="13"/>
      <c r="B211" s="227"/>
      <c r="C211" s="228"/>
      <c r="D211" s="229" t="s">
        <v>198</v>
      </c>
      <c r="E211" s="230" t="s">
        <v>28</v>
      </c>
      <c r="F211" s="231" t="s">
        <v>199</v>
      </c>
      <c r="G211" s="228"/>
      <c r="H211" s="230" t="s">
        <v>28</v>
      </c>
      <c r="I211" s="232"/>
      <c r="J211" s="228"/>
      <c r="K211" s="228"/>
      <c r="L211" s="233"/>
      <c r="M211" s="234"/>
      <c r="N211" s="235"/>
      <c r="O211" s="235"/>
      <c r="P211" s="235"/>
      <c r="Q211" s="235"/>
      <c r="R211" s="235"/>
      <c r="S211" s="235"/>
      <c r="T211" s="23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7" t="s">
        <v>198</v>
      </c>
      <c r="AU211" s="237" t="s">
        <v>84</v>
      </c>
      <c r="AV211" s="13" t="s">
        <v>82</v>
      </c>
      <c r="AW211" s="13" t="s">
        <v>35</v>
      </c>
      <c r="AX211" s="13" t="s">
        <v>74</v>
      </c>
      <c r="AY211" s="237" t="s">
        <v>187</v>
      </c>
    </row>
    <row r="212" s="14" customFormat="1">
      <c r="A212" s="14"/>
      <c r="B212" s="238"/>
      <c r="C212" s="239"/>
      <c r="D212" s="229" t="s">
        <v>198</v>
      </c>
      <c r="E212" s="240" t="s">
        <v>28</v>
      </c>
      <c r="F212" s="241" t="s">
        <v>324</v>
      </c>
      <c r="G212" s="239"/>
      <c r="H212" s="242">
        <v>44.719999999999999</v>
      </c>
      <c r="I212" s="243"/>
      <c r="J212" s="239"/>
      <c r="K212" s="239"/>
      <c r="L212" s="244"/>
      <c r="M212" s="245"/>
      <c r="N212" s="246"/>
      <c r="O212" s="246"/>
      <c r="P212" s="246"/>
      <c r="Q212" s="246"/>
      <c r="R212" s="246"/>
      <c r="S212" s="246"/>
      <c r="T212" s="24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8" t="s">
        <v>198</v>
      </c>
      <c r="AU212" s="248" t="s">
        <v>84</v>
      </c>
      <c r="AV212" s="14" t="s">
        <v>84</v>
      </c>
      <c r="AW212" s="14" t="s">
        <v>35</v>
      </c>
      <c r="AX212" s="14" t="s">
        <v>74</v>
      </c>
      <c r="AY212" s="248" t="s">
        <v>187</v>
      </c>
    </row>
    <row r="213" s="13" customFormat="1">
      <c r="A213" s="13"/>
      <c r="B213" s="227"/>
      <c r="C213" s="228"/>
      <c r="D213" s="229" t="s">
        <v>198</v>
      </c>
      <c r="E213" s="230" t="s">
        <v>28</v>
      </c>
      <c r="F213" s="231" t="s">
        <v>242</v>
      </c>
      <c r="G213" s="228"/>
      <c r="H213" s="230" t="s">
        <v>28</v>
      </c>
      <c r="I213" s="232"/>
      <c r="J213" s="228"/>
      <c r="K213" s="228"/>
      <c r="L213" s="233"/>
      <c r="M213" s="234"/>
      <c r="N213" s="235"/>
      <c r="O213" s="235"/>
      <c r="P213" s="235"/>
      <c r="Q213" s="235"/>
      <c r="R213" s="235"/>
      <c r="S213" s="235"/>
      <c r="T213" s="23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7" t="s">
        <v>198</v>
      </c>
      <c r="AU213" s="237" t="s">
        <v>84</v>
      </c>
      <c r="AV213" s="13" t="s">
        <v>82</v>
      </c>
      <c r="AW213" s="13" t="s">
        <v>35</v>
      </c>
      <c r="AX213" s="13" t="s">
        <v>74</v>
      </c>
      <c r="AY213" s="237" t="s">
        <v>187</v>
      </c>
    </row>
    <row r="214" s="14" customFormat="1">
      <c r="A214" s="14"/>
      <c r="B214" s="238"/>
      <c r="C214" s="239"/>
      <c r="D214" s="229" t="s">
        <v>198</v>
      </c>
      <c r="E214" s="240" t="s">
        <v>28</v>
      </c>
      <c r="F214" s="241" t="s">
        <v>325</v>
      </c>
      <c r="G214" s="239"/>
      <c r="H214" s="242">
        <v>95.519999999999996</v>
      </c>
      <c r="I214" s="243"/>
      <c r="J214" s="239"/>
      <c r="K214" s="239"/>
      <c r="L214" s="244"/>
      <c r="M214" s="245"/>
      <c r="N214" s="246"/>
      <c r="O214" s="246"/>
      <c r="P214" s="246"/>
      <c r="Q214" s="246"/>
      <c r="R214" s="246"/>
      <c r="S214" s="246"/>
      <c r="T214" s="247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8" t="s">
        <v>198</v>
      </c>
      <c r="AU214" s="248" t="s">
        <v>84</v>
      </c>
      <c r="AV214" s="14" t="s">
        <v>84</v>
      </c>
      <c r="AW214" s="14" t="s">
        <v>35</v>
      </c>
      <c r="AX214" s="14" t="s">
        <v>74</v>
      </c>
      <c r="AY214" s="248" t="s">
        <v>187</v>
      </c>
    </row>
    <row r="215" s="13" customFormat="1">
      <c r="A215" s="13"/>
      <c r="B215" s="227"/>
      <c r="C215" s="228"/>
      <c r="D215" s="229" t="s">
        <v>198</v>
      </c>
      <c r="E215" s="230" t="s">
        <v>28</v>
      </c>
      <c r="F215" s="231" t="s">
        <v>228</v>
      </c>
      <c r="G215" s="228"/>
      <c r="H215" s="230" t="s">
        <v>28</v>
      </c>
      <c r="I215" s="232"/>
      <c r="J215" s="228"/>
      <c r="K215" s="228"/>
      <c r="L215" s="233"/>
      <c r="M215" s="234"/>
      <c r="N215" s="235"/>
      <c r="O215" s="235"/>
      <c r="P215" s="235"/>
      <c r="Q215" s="235"/>
      <c r="R215" s="235"/>
      <c r="S215" s="235"/>
      <c r="T215" s="23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7" t="s">
        <v>198</v>
      </c>
      <c r="AU215" s="237" t="s">
        <v>84</v>
      </c>
      <c r="AV215" s="13" t="s">
        <v>82</v>
      </c>
      <c r="AW215" s="13" t="s">
        <v>35</v>
      </c>
      <c r="AX215" s="13" t="s">
        <v>74</v>
      </c>
      <c r="AY215" s="237" t="s">
        <v>187</v>
      </c>
    </row>
    <row r="216" s="13" customFormat="1">
      <c r="A216" s="13"/>
      <c r="B216" s="227"/>
      <c r="C216" s="228"/>
      <c r="D216" s="229" t="s">
        <v>198</v>
      </c>
      <c r="E216" s="230" t="s">
        <v>28</v>
      </c>
      <c r="F216" s="231" t="s">
        <v>229</v>
      </c>
      <c r="G216" s="228"/>
      <c r="H216" s="230" t="s">
        <v>28</v>
      </c>
      <c r="I216" s="232"/>
      <c r="J216" s="228"/>
      <c r="K216" s="228"/>
      <c r="L216" s="233"/>
      <c r="M216" s="234"/>
      <c r="N216" s="235"/>
      <c r="O216" s="235"/>
      <c r="P216" s="235"/>
      <c r="Q216" s="235"/>
      <c r="R216" s="235"/>
      <c r="S216" s="235"/>
      <c r="T216" s="23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7" t="s">
        <v>198</v>
      </c>
      <c r="AU216" s="237" t="s">
        <v>84</v>
      </c>
      <c r="AV216" s="13" t="s">
        <v>82</v>
      </c>
      <c r="AW216" s="13" t="s">
        <v>35</v>
      </c>
      <c r="AX216" s="13" t="s">
        <v>74</v>
      </c>
      <c r="AY216" s="237" t="s">
        <v>187</v>
      </c>
    </row>
    <row r="217" s="14" customFormat="1">
      <c r="A217" s="14"/>
      <c r="B217" s="238"/>
      <c r="C217" s="239"/>
      <c r="D217" s="229" t="s">
        <v>198</v>
      </c>
      <c r="E217" s="240" t="s">
        <v>28</v>
      </c>
      <c r="F217" s="241" t="s">
        <v>326</v>
      </c>
      <c r="G217" s="239"/>
      <c r="H217" s="242">
        <v>155.46000000000001</v>
      </c>
      <c r="I217" s="243"/>
      <c r="J217" s="239"/>
      <c r="K217" s="239"/>
      <c r="L217" s="244"/>
      <c r="M217" s="245"/>
      <c r="N217" s="246"/>
      <c r="O217" s="246"/>
      <c r="P217" s="246"/>
      <c r="Q217" s="246"/>
      <c r="R217" s="246"/>
      <c r="S217" s="246"/>
      <c r="T217" s="247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8" t="s">
        <v>198</v>
      </c>
      <c r="AU217" s="248" t="s">
        <v>84</v>
      </c>
      <c r="AV217" s="14" t="s">
        <v>84</v>
      </c>
      <c r="AW217" s="14" t="s">
        <v>35</v>
      </c>
      <c r="AX217" s="14" t="s">
        <v>74</v>
      </c>
      <c r="AY217" s="248" t="s">
        <v>187</v>
      </c>
    </row>
    <row r="218" s="15" customFormat="1">
      <c r="A218" s="15"/>
      <c r="B218" s="249"/>
      <c r="C218" s="250"/>
      <c r="D218" s="229" t="s">
        <v>198</v>
      </c>
      <c r="E218" s="251" t="s">
        <v>28</v>
      </c>
      <c r="F218" s="252" t="s">
        <v>207</v>
      </c>
      <c r="G218" s="250"/>
      <c r="H218" s="253">
        <v>400.60000000000002</v>
      </c>
      <c r="I218" s="254"/>
      <c r="J218" s="250"/>
      <c r="K218" s="250"/>
      <c r="L218" s="255"/>
      <c r="M218" s="256"/>
      <c r="N218" s="257"/>
      <c r="O218" s="257"/>
      <c r="P218" s="257"/>
      <c r="Q218" s="257"/>
      <c r="R218" s="257"/>
      <c r="S218" s="257"/>
      <c r="T218" s="258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59" t="s">
        <v>198</v>
      </c>
      <c r="AU218" s="259" t="s">
        <v>84</v>
      </c>
      <c r="AV218" s="15" t="s">
        <v>194</v>
      </c>
      <c r="AW218" s="15" t="s">
        <v>35</v>
      </c>
      <c r="AX218" s="15" t="s">
        <v>82</v>
      </c>
      <c r="AY218" s="259" t="s">
        <v>187</v>
      </c>
    </row>
    <row r="219" s="2" customFormat="1" ht="37.8" customHeight="1">
      <c r="A219" s="41"/>
      <c r="B219" s="42"/>
      <c r="C219" s="209" t="s">
        <v>7</v>
      </c>
      <c r="D219" s="209" t="s">
        <v>189</v>
      </c>
      <c r="E219" s="210" t="s">
        <v>327</v>
      </c>
      <c r="F219" s="211" t="s">
        <v>328</v>
      </c>
      <c r="G219" s="212" t="s">
        <v>192</v>
      </c>
      <c r="H219" s="213">
        <v>582.50099999999998</v>
      </c>
      <c r="I219" s="214"/>
      <c r="J219" s="215">
        <f>ROUND(I219*H219,2)</f>
        <v>0</v>
      </c>
      <c r="K219" s="211" t="s">
        <v>193</v>
      </c>
      <c r="L219" s="47"/>
      <c r="M219" s="216" t="s">
        <v>28</v>
      </c>
      <c r="N219" s="217" t="s">
        <v>45</v>
      </c>
      <c r="O219" s="87"/>
      <c r="P219" s="218">
        <f>O219*H219</f>
        <v>0</v>
      </c>
      <c r="Q219" s="218">
        <v>2.0000000000000002E-05</v>
      </c>
      <c r="R219" s="218">
        <f>Q219*H219</f>
        <v>0.011650020000000001</v>
      </c>
      <c r="S219" s="218">
        <v>1.0000000000000001E-05</v>
      </c>
      <c r="T219" s="219">
        <f>S219*H219</f>
        <v>0.0058250100000000003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0" t="s">
        <v>194</v>
      </c>
      <c r="AT219" s="220" t="s">
        <v>189</v>
      </c>
      <c r="AU219" s="220" t="s">
        <v>84</v>
      </c>
      <c r="AY219" s="20" t="s">
        <v>187</v>
      </c>
      <c r="BE219" s="221">
        <f>IF(N219="základní",J219,0)</f>
        <v>0</v>
      </c>
      <c r="BF219" s="221">
        <f>IF(N219="snížená",J219,0)</f>
        <v>0</v>
      </c>
      <c r="BG219" s="221">
        <f>IF(N219="zákl. přenesená",J219,0)</f>
        <v>0</v>
      </c>
      <c r="BH219" s="221">
        <f>IF(N219="sníž. přenesená",J219,0)</f>
        <v>0</v>
      </c>
      <c r="BI219" s="221">
        <f>IF(N219="nulová",J219,0)</f>
        <v>0</v>
      </c>
      <c r="BJ219" s="20" t="s">
        <v>82</v>
      </c>
      <c r="BK219" s="221">
        <f>ROUND(I219*H219,2)</f>
        <v>0</v>
      </c>
      <c r="BL219" s="20" t="s">
        <v>194</v>
      </c>
      <c r="BM219" s="220" t="s">
        <v>329</v>
      </c>
    </row>
    <row r="220" s="2" customFormat="1">
      <c r="A220" s="41"/>
      <c r="B220" s="42"/>
      <c r="C220" s="43"/>
      <c r="D220" s="222" t="s">
        <v>196</v>
      </c>
      <c r="E220" s="43"/>
      <c r="F220" s="223" t="s">
        <v>330</v>
      </c>
      <c r="G220" s="43"/>
      <c r="H220" s="43"/>
      <c r="I220" s="224"/>
      <c r="J220" s="43"/>
      <c r="K220" s="43"/>
      <c r="L220" s="47"/>
      <c r="M220" s="225"/>
      <c r="N220" s="226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196</v>
      </c>
      <c r="AU220" s="20" t="s">
        <v>84</v>
      </c>
    </row>
    <row r="221" s="14" customFormat="1">
      <c r="A221" s="14"/>
      <c r="B221" s="238"/>
      <c r="C221" s="239"/>
      <c r="D221" s="229" t="s">
        <v>198</v>
      </c>
      <c r="E221" s="240" t="s">
        <v>28</v>
      </c>
      <c r="F221" s="241" t="s">
        <v>110</v>
      </c>
      <c r="G221" s="239"/>
      <c r="H221" s="242">
        <v>113.532</v>
      </c>
      <c r="I221" s="243"/>
      <c r="J221" s="239"/>
      <c r="K221" s="239"/>
      <c r="L221" s="244"/>
      <c r="M221" s="245"/>
      <c r="N221" s="246"/>
      <c r="O221" s="246"/>
      <c r="P221" s="246"/>
      <c r="Q221" s="246"/>
      <c r="R221" s="246"/>
      <c r="S221" s="246"/>
      <c r="T221" s="247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8" t="s">
        <v>198</v>
      </c>
      <c r="AU221" s="248" t="s">
        <v>84</v>
      </c>
      <c r="AV221" s="14" t="s">
        <v>84</v>
      </c>
      <c r="AW221" s="14" t="s">
        <v>35</v>
      </c>
      <c r="AX221" s="14" t="s">
        <v>74</v>
      </c>
      <c r="AY221" s="248" t="s">
        <v>187</v>
      </c>
    </row>
    <row r="222" s="14" customFormat="1">
      <c r="A222" s="14"/>
      <c r="B222" s="238"/>
      <c r="C222" s="239"/>
      <c r="D222" s="229" t="s">
        <v>198</v>
      </c>
      <c r="E222" s="240" t="s">
        <v>28</v>
      </c>
      <c r="F222" s="241" t="s">
        <v>112</v>
      </c>
      <c r="G222" s="239"/>
      <c r="H222" s="242">
        <v>60.576999999999998</v>
      </c>
      <c r="I222" s="243"/>
      <c r="J222" s="239"/>
      <c r="K222" s="239"/>
      <c r="L222" s="244"/>
      <c r="M222" s="245"/>
      <c r="N222" s="246"/>
      <c r="O222" s="246"/>
      <c r="P222" s="246"/>
      <c r="Q222" s="246"/>
      <c r="R222" s="246"/>
      <c r="S222" s="246"/>
      <c r="T222" s="247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8" t="s">
        <v>198</v>
      </c>
      <c r="AU222" s="248" t="s">
        <v>84</v>
      </c>
      <c r="AV222" s="14" t="s">
        <v>84</v>
      </c>
      <c r="AW222" s="14" t="s">
        <v>35</v>
      </c>
      <c r="AX222" s="14" t="s">
        <v>74</v>
      </c>
      <c r="AY222" s="248" t="s">
        <v>187</v>
      </c>
    </row>
    <row r="223" s="14" customFormat="1">
      <c r="A223" s="14"/>
      <c r="B223" s="238"/>
      <c r="C223" s="239"/>
      <c r="D223" s="229" t="s">
        <v>198</v>
      </c>
      <c r="E223" s="240" t="s">
        <v>28</v>
      </c>
      <c r="F223" s="241" t="s">
        <v>331</v>
      </c>
      <c r="G223" s="239"/>
      <c r="H223" s="242">
        <v>51.308</v>
      </c>
      <c r="I223" s="243"/>
      <c r="J223" s="239"/>
      <c r="K223" s="239"/>
      <c r="L223" s="244"/>
      <c r="M223" s="245"/>
      <c r="N223" s="246"/>
      <c r="O223" s="246"/>
      <c r="P223" s="246"/>
      <c r="Q223" s="246"/>
      <c r="R223" s="246"/>
      <c r="S223" s="246"/>
      <c r="T223" s="247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8" t="s">
        <v>198</v>
      </c>
      <c r="AU223" s="248" t="s">
        <v>84</v>
      </c>
      <c r="AV223" s="14" t="s">
        <v>84</v>
      </c>
      <c r="AW223" s="14" t="s">
        <v>35</v>
      </c>
      <c r="AX223" s="14" t="s">
        <v>74</v>
      </c>
      <c r="AY223" s="248" t="s">
        <v>187</v>
      </c>
    </row>
    <row r="224" s="14" customFormat="1">
      <c r="A224" s="14"/>
      <c r="B224" s="238"/>
      <c r="C224" s="239"/>
      <c r="D224" s="229" t="s">
        <v>198</v>
      </c>
      <c r="E224" s="240" t="s">
        <v>28</v>
      </c>
      <c r="F224" s="241" t="s">
        <v>332</v>
      </c>
      <c r="G224" s="239"/>
      <c r="H224" s="242">
        <v>92.819999999999993</v>
      </c>
      <c r="I224" s="243"/>
      <c r="J224" s="239"/>
      <c r="K224" s="239"/>
      <c r="L224" s="244"/>
      <c r="M224" s="245"/>
      <c r="N224" s="246"/>
      <c r="O224" s="246"/>
      <c r="P224" s="246"/>
      <c r="Q224" s="246"/>
      <c r="R224" s="246"/>
      <c r="S224" s="246"/>
      <c r="T224" s="247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8" t="s">
        <v>198</v>
      </c>
      <c r="AU224" s="248" t="s">
        <v>84</v>
      </c>
      <c r="AV224" s="14" t="s">
        <v>84</v>
      </c>
      <c r="AW224" s="14" t="s">
        <v>35</v>
      </c>
      <c r="AX224" s="14" t="s">
        <v>74</v>
      </c>
      <c r="AY224" s="248" t="s">
        <v>187</v>
      </c>
    </row>
    <row r="225" s="14" customFormat="1">
      <c r="A225" s="14"/>
      <c r="B225" s="238"/>
      <c r="C225" s="239"/>
      <c r="D225" s="229" t="s">
        <v>198</v>
      </c>
      <c r="E225" s="240" t="s">
        <v>28</v>
      </c>
      <c r="F225" s="241" t="s">
        <v>333</v>
      </c>
      <c r="G225" s="239"/>
      <c r="H225" s="242">
        <v>74.969999999999999</v>
      </c>
      <c r="I225" s="243"/>
      <c r="J225" s="239"/>
      <c r="K225" s="239"/>
      <c r="L225" s="244"/>
      <c r="M225" s="245"/>
      <c r="N225" s="246"/>
      <c r="O225" s="246"/>
      <c r="P225" s="246"/>
      <c r="Q225" s="246"/>
      <c r="R225" s="246"/>
      <c r="S225" s="246"/>
      <c r="T225" s="247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8" t="s">
        <v>198</v>
      </c>
      <c r="AU225" s="248" t="s">
        <v>84</v>
      </c>
      <c r="AV225" s="14" t="s">
        <v>84</v>
      </c>
      <c r="AW225" s="14" t="s">
        <v>35</v>
      </c>
      <c r="AX225" s="14" t="s">
        <v>74</v>
      </c>
      <c r="AY225" s="248" t="s">
        <v>187</v>
      </c>
    </row>
    <row r="226" s="14" customFormat="1">
      <c r="A226" s="14"/>
      <c r="B226" s="238"/>
      <c r="C226" s="239"/>
      <c r="D226" s="229" t="s">
        <v>198</v>
      </c>
      <c r="E226" s="240" t="s">
        <v>28</v>
      </c>
      <c r="F226" s="241" t="s">
        <v>334</v>
      </c>
      <c r="G226" s="239"/>
      <c r="H226" s="242">
        <v>1.5</v>
      </c>
      <c r="I226" s="243"/>
      <c r="J226" s="239"/>
      <c r="K226" s="239"/>
      <c r="L226" s="244"/>
      <c r="M226" s="245"/>
      <c r="N226" s="246"/>
      <c r="O226" s="246"/>
      <c r="P226" s="246"/>
      <c r="Q226" s="246"/>
      <c r="R226" s="246"/>
      <c r="S226" s="246"/>
      <c r="T226" s="247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8" t="s">
        <v>198</v>
      </c>
      <c r="AU226" s="248" t="s">
        <v>84</v>
      </c>
      <c r="AV226" s="14" t="s">
        <v>84</v>
      </c>
      <c r="AW226" s="14" t="s">
        <v>35</v>
      </c>
      <c r="AX226" s="14" t="s">
        <v>74</v>
      </c>
      <c r="AY226" s="248" t="s">
        <v>187</v>
      </c>
    </row>
    <row r="227" s="14" customFormat="1">
      <c r="A227" s="14"/>
      <c r="B227" s="238"/>
      <c r="C227" s="239"/>
      <c r="D227" s="229" t="s">
        <v>198</v>
      </c>
      <c r="E227" s="240" t="s">
        <v>28</v>
      </c>
      <c r="F227" s="241" t="s">
        <v>335</v>
      </c>
      <c r="G227" s="239"/>
      <c r="H227" s="242">
        <v>35.874000000000002</v>
      </c>
      <c r="I227" s="243"/>
      <c r="J227" s="239"/>
      <c r="K227" s="239"/>
      <c r="L227" s="244"/>
      <c r="M227" s="245"/>
      <c r="N227" s="246"/>
      <c r="O227" s="246"/>
      <c r="P227" s="246"/>
      <c r="Q227" s="246"/>
      <c r="R227" s="246"/>
      <c r="S227" s="246"/>
      <c r="T227" s="247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8" t="s">
        <v>198</v>
      </c>
      <c r="AU227" s="248" t="s">
        <v>84</v>
      </c>
      <c r="AV227" s="14" t="s">
        <v>84</v>
      </c>
      <c r="AW227" s="14" t="s">
        <v>35</v>
      </c>
      <c r="AX227" s="14" t="s">
        <v>74</v>
      </c>
      <c r="AY227" s="248" t="s">
        <v>187</v>
      </c>
    </row>
    <row r="228" s="14" customFormat="1">
      <c r="A228" s="14"/>
      <c r="B228" s="238"/>
      <c r="C228" s="239"/>
      <c r="D228" s="229" t="s">
        <v>198</v>
      </c>
      <c r="E228" s="240" t="s">
        <v>28</v>
      </c>
      <c r="F228" s="241" t="s">
        <v>336</v>
      </c>
      <c r="G228" s="239"/>
      <c r="H228" s="242">
        <v>32.414999999999999</v>
      </c>
      <c r="I228" s="243"/>
      <c r="J228" s="239"/>
      <c r="K228" s="239"/>
      <c r="L228" s="244"/>
      <c r="M228" s="245"/>
      <c r="N228" s="246"/>
      <c r="O228" s="246"/>
      <c r="P228" s="246"/>
      <c r="Q228" s="246"/>
      <c r="R228" s="246"/>
      <c r="S228" s="246"/>
      <c r="T228" s="247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8" t="s">
        <v>198</v>
      </c>
      <c r="AU228" s="248" t="s">
        <v>84</v>
      </c>
      <c r="AV228" s="14" t="s">
        <v>84</v>
      </c>
      <c r="AW228" s="14" t="s">
        <v>35</v>
      </c>
      <c r="AX228" s="14" t="s">
        <v>74</v>
      </c>
      <c r="AY228" s="248" t="s">
        <v>187</v>
      </c>
    </row>
    <row r="229" s="14" customFormat="1">
      <c r="A229" s="14"/>
      <c r="B229" s="238"/>
      <c r="C229" s="239"/>
      <c r="D229" s="229" t="s">
        <v>198</v>
      </c>
      <c r="E229" s="240" t="s">
        <v>28</v>
      </c>
      <c r="F229" s="241" t="s">
        <v>337</v>
      </c>
      <c r="G229" s="239"/>
      <c r="H229" s="242">
        <v>24.989999999999998</v>
      </c>
      <c r="I229" s="243"/>
      <c r="J229" s="239"/>
      <c r="K229" s="239"/>
      <c r="L229" s="244"/>
      <c r="M229" s="245"/>
      <c r="N229" s="246"/>
      <c r="O229" s="246"/>
      <c r="P229" s="246"/>
      <c r="Q229" s="246"/>
      <c r="R229" s="246"/>
      <c r="S229" s="246"/>
      <c r="T229" s="24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8" t="s">
        <v>198</v>
      </c>
      <c r="AU229" s="248" t="s">
        <v>84</v>
      </c>
      <c r="AV229" s="14" t="s">
        <v>84</v>
      </c>
      <c r="AW229" s="14" t="s">
        <v>35</v>
      </c>
      <c r="AX229" s="14" t="s">
        <v>74</v>
      </c>
      <c r="AY229" s="248" t="s">
        <v>187</v>
      </c>
    </row>
    <row r="230" s="14" customFormat="1">
      <c r="A230" s="14"/>
      <c r="B230" s="238"/>
      <c r="C230" s="239"/>
      <c r="D230" s="229" t="s">
        <v>198</v>
      </c>
      <c r="E230" s="240" t="s">
        <v>28</v>
      </c>
      <c r="F230" s="241" t="s">
        <v>338</v>
      </c>
      <c r="G230" s="239"/>
      <c r="H230" s="242">
        <v>3.8250000000000002</v>
      </c>
      <c r="I230" s="243"/>
      <c r="J230" s="239"/>
      <c r="K230" s="239"/>
      <c r="L230" s="244"/>
      <c r="M230" s="245"/>
      <c r="N230" s="246"/>
      <c r="O230" s="246"/>
      <c r="P230" s="246"/>
      <c r="Q230" s="246"/>
      <c r="R230" s="246"/>
      <c r="S230" s="246"/>
      <c r="T230" s="247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8" t="s">
        <v>198</v>
      </c>
      <c r="AU230" s="248" t="s">
        <v>84</v>
      </c>
      <c r="AV230" s="14" t="s">
        <v>84</v>
      </c>
      <c r="AW230" s="14" t="s">
        <v>35</v>
      </c>
      <c r="AX230" s="14" t="s">
        <v>74</v>
      </c>
      <c r="AY230" s="248" t="s">
        <v>187</v>
      </c>
    </row>
    <row r="231" s="14" customFormat="1">
      <c r="A231" s="14"/>
      <c r="B231" s="238"/>
      <c r="C231" s="239"/>
      <c r="D231" s="229" t="s">
        <v>198</v>
      </c>
      <c r="E231" s="240" t="s">
        <v>28</v>
      </c>
      <c r="F231" s="241" t="s">
        <v>339</v>
      </c>
      <c r="G231" s="239"/>
      <c r="H231" s="242">
        <v>79.313999999999993</v>
      </c>
      <c r="I231" s="243"/>
      <c r="J231" s="239"/>
      <c r="K231" s="239"/>
      <c r="L231" s="244"/>
      <c r="M231" s="245"/>
      <c r="N231" s="246"/>
      <c r="O231" s="246"/>
      <c r="P231" s="246"/>
      <c r="Q231" s="246"/>
      <c r="R231" s="246"/>
      <c r="S231" s="246"/>
      <c r="T231" s="247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8" t="s">
        <v>198</v>
      </c>
      <c r="AU231" s="248" t="s">
        <v>84</v>
      </c>
      <c r="AV231" s="14" t="s">
        <v>84</v>
      </c>
      <c r="AW231" s="14" t="s">
        <v>35</v>
      </c>
      <c r="AX231" s="14" t="s">
        <v>74</v>
      </c>
      <c r="AY231" s="248" t="s">
        <v>187</v>
      </c>
    </row>
    <row r="232" s="14" customFormat="1">
      <c r="A232" s="14"/>
      <c r="B232" s="238"/>
      <c r="C232" s="239"/>
      <c r="D232" s="229" t="s">
        <v>198</v>
      </c>
      <c r="E232" s="240" t="s">
        <v>28</v>
      </c>
      <c r="F232" s="241" t="s">
        <v>340</v>
      </c>
      <c r="G232" s="239"/>
      <c r="H232" s="242">
        <v>11.375999999999999</v>
      </c>
      <c r="I232" s="243"/>
      <c r="J232" s="239"/>
      <c r="K232" s="239"/>
      <c r="L232" s="244"/>
      <c r="M232" s="245"/>
      <c r="N232" s="246"/>
      <c r="O232" s="246"/>
      <c r="P232" s="246"/>
      <c r="Q232" s="246"/>
      <c r="R232" s="246"/>
      <c r="S232" s="246"/>
      <c r="T232" s="247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8" t="s">
        <v>198</v>
      </c>
      <c r="AU232" s="248" t="s">
        <v>84</v>
      </c>
      <c r="AV232" s="14" t="s">
        <v>84</v>
      </c>
      <c r="AW232" s="14" t="s">
        <v>35</v>
      </c>
      <c r="AX232" s="14" t="s">
        <v>74</v>
      </c>
      <c r="AY232" s="248" t="s">
        <v>187</v>
      </c>
    </row>
    <row r="233" s="15" customFormat="1">
      <c r="A233" s="15"/>
      <c r="B233" s="249"/>
      <c r="C233" s="250"/>
      <c r="D233" s="229" t="s">
        <v>198</v>
      </c>
      <c r="E233" s="251" t="s">
        <v>28</v>
      </c>
      <c r="F233" s="252" t="s">
        <v>207</v>
      </c>
      <c r="G233" s="250"/>
      <c r="H233" s="253">
        <v>582.50099999999998</v>
      </c>
      <c r="I233" s="254"/>
      <c r="J233" s="250"/>
      <c r="K233" s="250"/>
      <c r="L233" s="255"/>
      <c r="M233" s="256"/>
      <c r="N233" s="257"/>
      <c r="O233" s="257"/>
      <c r="P233" s="257"/>
      <c r="Q233" s="257"/>
      <c r="R233" s="257"/>
      <c r="S233" s="257"/>
      <c r="T233" s="258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9" t="s">
        <v>198</v>
      </c>
      <c r="AU233" s="259" t="s">
        <v>84</v>
      </c>
      <c r="AV233" s="15" t="s">
        <v>194</v>
      </c>
      <c r="AW233" s="15" t="s">
        <v>35</v>
      </c>
      <c r="AX233" s="15" t="s">
        <v>82</v>
      </c>
      <c r="AY233" s="259" t="s">
        <v>187</v>
      </c>
    </row>
    <row r="234" s="2" customFormat="1" ht="24.15" customHeight="1">
      <c r="A234" s="41"/>
      <c r="B234" s="42"/>
      <c r="C234" s="209" t="s">
        <v>341</v>
      </c>
      <c r="D234" s="209" t="s">
        <v>189</v>
      </c>
      <c r="E234" s="210" t="s">
        <v>342</v>
      </c>
      <c r="F234" s="211" t="s">
        <v>343</v>
      </c>
      <c r="G234" s="212" t="s">
        <v>192</v>
      </c>
      <c r="H234" s="213">
        <v>14.582000000000001</v>
      </c>
      <c r="I234" s="214"/>
      <c r="J234" s="215">
        <f>ROUND(I234*H234,2)</f>
        <v>0</v>
      </c>
      <c r="K234" s="211" t="s">
        <v>28</v>
      </c>
      <c r="L234" s="47"/>
      <c r="M234" s="216" t="s">
        <v>28</v>
      </c>
      <c r="N234" s="217" t="s">
        <v>45</v>
      </c>
      <c r="O234" s="87"/>
      <c r="P234" s="218">
        <f>O234*H234</f>
        <v>0</v>
      </c>
      <c r="Q234" s="218">
        <v>2.0000000000000002E-05</v>
      </c>
      <c r="R234" s="218">
        <f>Q234*H234</f>
        <v>0.00029164000000000002</v>
      </c>
      <c r="S234" s="218">
        <v>1.0000000000000001E-05</v>
      </c>
      <c r="T234" s="219">
        <f>S234*H234</f>
        <v>0.00014582000000000001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0" t="s">
        <v>194</v>
      </c>
      <c r="AT234" s="220" t="s">
        <v>189</v>
      </c>
      <c r="AU234" s="220" t="s">
        <v>84</v>
      </c>
      <c r="AY234" s="20" t="s">
        <v>187</v>
      </c>
      <c r="BE234" s="221">
        <f>IF(N234="základní",J234,0)</f>
        <v>0</v>
      </c>
      <c r="BF234" s="221">
        <f>IF(N234="snížená",J234,0)</f>
        <v>0</v>
      </c>
      <c r="BG234" s="221">
        <f>IF(N234="zákl. přenesená",J234,0)</f>
        <v>0</v>
      </c>
      <c r="BH234" s="221">
        <f>IF(N234="sníž. přenesená",J234,0)</f>
        <v>0</v>
      </c>
      <c r="BI234" s="221">
        <f>IF(N234="nulová",J234,0)</f>
        <v>0</v>
      </c>
      <c r="BJ234" s="20" t="s">
        <v>82</v>
      </c>
      <c r="BK234" s="221">
        <f>ROUND(I234*H234,2)</f>
        <v>0</v>
      </c>
      <c r="BL234" s="20" t="s">
        <v>194</v>
      </c>
      <c r="BM234" s="220" t="s">
        <v>344</v>
      </c>
    </row>
    <row r="235" s="13" customFormat="1">
      <c r="A235" s="13"/>
      <c r="B235" s="227"/>
      <c r="C235" s="228"/>
      <c r="D235" s="229" t="s">
        <v>198</v>
      </c>
      <c r="E235" s="230" t="s">
        <v>28</v>
      </c>
      <c r="F235" s="231" t="s">
        <v>221</v>
      </c>
      <c r="G235" s="228"/>
      <c r="H235" s="230" t="s">
        <v>28</v>
      </c>
      <c r="I235" s="232"/>
      <c r="J235" s="228"/>
      <c r="K235" s="228"/>
      <c r="L235" s="233"/>
      <c r="M235" s="234"/>
      <c r="N235" s="235"/>
      <c r="O235" s="235"/>
      <c r="P235" s="235"/>
      <c r="Q235" s="235"/>
      <c r="R235" s="235"/>
      <c r="S235" s="235"/>
      <c r="T235" s="23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7" t="s">
        <v>198</v>
      </c>
      <c r="AU235" s="237" t="s">
        <v>84</v>
      </c>
      <c r="AV235" s="13" t="s">
        <v>82</v>
      </c>
      <c r="AW235" s="13" t="s">
        <v>35</v>
      </c>
      <c r="AX235" s="13" t="s">
        <v>74</v>
      </c>
      <c r="AY235" s="237" t="s">
        <v>187</v>
      </c>
    </row>
    <row r="236" s="14" customFormat="1">
      <c r="A236" s="14"/>
      <c r="B236" s="238"/>
      <c r="C236" s="239"/>
      <c r="D236" s="229" t="s">
        <v>198</v>
      </c>
      <c r="E236" s="240" t="s">
        <v>28</v>
      </c>
      <c r="F236" s="241" t="s">
        <v>345</v>
      </c>
      <c r="G236" s="239"/>
      <c r="H236" s="242">
        <v>6.032</v>
      </c>
      <c r="I236" s="243"/>
      <c r="J236" s="239"/>
      <c r="K236" s="239"/>
      <c r="L236" s="244"/>
      <c r="M236" s="245"/>
      <c r="N236" s="246"/>
      <c r="O236" s="246"/>
      <c r="P236" s="246"/>
      <c r="Q236" s="246"/>
      <c r="R236" s="246"/>
      <c r="S236" s="246"/>
      <c r="T236" s="247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8" t="s">
        <v>198</v>
      </c>
      <c r="AU236" s="248" t="s">
        <v>84</v>
      </c>
      <c r="AV236" s="14" t="s">
        <v>84</v>
      </c>
      <c r="AW236" s="14" t="s">
        <v>35</v>
      </c>
      <c r="AX236" s="14" t="s">
        <v>74</v>
      </c>
      <c r="AY236" s="248" t="s">
        <v>187</v>
      </c>
    </row>
    <row r="237" s="13" customFormat="1">
      <c r="A237" s="13"/>
      <c r="B237" s="227"/>
      <c r="C237" s="228"/>
      <c r="D237" s="229" t="s">
        <v>198</v>
      </c>
      <c r="E237" s="230" t="s">
        <v>28</v>
      </c>
      <c r="F237" s="231" t="s">
        <v>242</v>
      </c>
      <c r="G237" s="228"/>
      <c r="H237" s="230" t="s">
        <v>28</v>
      </c>
      <c r="I237" s="232"/>
      <c r="J237" s="228"/>
      <c r="K237" s="228"/>
      <c r="L237" s="233"/>
      <c r="M237" s="234"/>
      <c r="N237" s="235"/>
      <c r="O237" s="235"/>
      <c r="P237" s="235"/>
      <c r="Q237" s="235"/>
      <c r="R237" s="235"/>
      <c r="S237" s="235"/>
      <c r="T237" s="23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7" t="s">
        <v>198</v>
      </c>
      <c r="AU237" s="237" t="s">
        <v>84</v>
      </c>
      <c r="AV237" s="13" t="s">
        <v>82</v>
      </c>
      <c r="AW237" s="13" t="s">
        <v>35</v>
      </c>
      <c r="AX237" s="13" t="s">
        <v>74</v>
      </c>
      <c r="AY237" s="237" t="s">
        <v>187</v>
      </c>
    </row>
    <row r="238" s="14" customFormat="1">
      <c r="A238" s="14"/>
      <c r="B238" s="238"/>
      <c r="C238" s="239"/>
      <c r="D238" s="229" t="s">
        <v>198</v>
      </c>
      <c r="E238" s="240" t="s">
        <v>28</v>
      </c>
      <c r="F238" s="241" t="s">
        <v>346</v>
      </c>
      <c r="G238" s="239"/>
      <c r="H238" s="242">
        <v>8.5500000000000007</v>
      </c>
      <c r="I238" s="243"/>
      <c r="J238" s="239"/>
      <c r="K238" s="239"/>
      <c r="L238" s="244"/>
      <c r="M238" s="245"/>
      <c r="N238" s="246"/>
      <c r="O238" s="246"/>
      <c r="P238" s="246"/>
      <c r="Q238" s="246"/>
      <c r="R238" s="246"/>
      <c r="S238" s="246"/>
      <c r="T238" s="247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8" t="s">
        <v>198</v>
      </c>
      <c r="AU238" s="248" t="s">
        <v>84</v>
      </c>
      <c r="AV238" s="14" t="s">
        <v>84</v>
      </c>
      <c r="AW238" s="14" t="s">
        <v>35</v>
      </c>
      <c r="AX238" s="14" t="s">
        <v>74</v>
      </c>
      <c r="AY238" s="248" t="s">
        <v>187</v>
      </c>
    </row>
    <row r="239" s="15" customFormat="1">
      <c r="A239" s="15"/>
      <c r="B239" s="249"/>
      <c r="C239" s="250"/>
      <c r="D239" s="229" t="s">
        <v>198</v>
      </c>
      <c r="E239" s="251" t="s">
        <v>28</v>
      </c>
      <c r="F239" s="252" t="s">
        <v>207</v>
      </c>
      <c r="G239" s="250"/>
      <c r="H239" s="253">
        <v>14.582000000000001</v>
      </c>
      <c r="I239" s="254"/>
      <c r="J239" s="250"/>
      <c r="K239" s="250"/>
      <c r="L239" s="255"/>
      <c r="M239" s="256"/>
      <c r="N239" s="257"/>
      <c r="O239" s="257"/>
      <c r="P239" s="257"/>
      <c r="Q239" s="257"/>
      <c r="R239" s="257"/>
      <c r="S239" s="257"/>
      <c r="T239" s="258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59" t="s">
        <v>198</v>
      </c>
      <c r="AU239" s="259" t="s">
        <v>84</v>
      </c>
      <c r="AV239" s="15" t="s">
        <v>194</v>
      </c>
      <c r="AW239" s="15" t="s">
        <v>35</v>
      </c>
      <c r="AX239" s="15" t="s">
        <v>82</v>
      </c>
      <c r="AY239" s="259" t="s">
        <v>187</v>
      </c>
    </row>
    <row r="240" s="2" customFormat="1" ht="24.15" customHeight="1">
      <c r="A240" s="41"/>
      <c r="B240" s="42"/>
      <c r="C240" s="209" t="s">
        <v>347</v>
      </c>
      <c r="D240" s="209" t="s">
        <v>189</v>
      </c>
      <c r="E240" s="210" t="s">
        <v>348</v>
      </c>
      <c r="F240" s="211" t="s">
        <v>349</v>
      </c>
      <c r="G240" s="212" t="s">
        <v>192</v>
      </c>
      <c r="H240" s="213">
        <v>5.9560000000000004</v>
      </c>
      <c r="I240" s="214"/>
      <c r="J240" s="215">
        <f>ROUND(I240*H240,2)</f>
        <v>0</v>
      </c>
      <c r="K240" s="211" t="s">
        <v>193</v>
      </c>
      <c r="L240" s="47"/>
      <c r="M240" s="216" t="s">
        <v>28</v>
      </c>
      <c r="N240" s="217" t="s">
        <v>45</v>
      </c>
      <c r="O240" s="87"/>
      <c r="P240" s="218">
        <f>O240*H240</f>
        <v>0</v>
      </c>
      <c r="Q240" s="218">
        <v>0.55110000000000003</v>
      </c>
      <c r="R240" s="218">
        <f>Q240*H240</f>
        <v>3.2823516000000006</v>
      </c>
      <c r="S240" s="218">
        <v>0</v>
      </c>
      <c r="T240" s="219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0" t="s">
        <v>194</v>
      </c>
      <c r="AT240" s="220" t="s">
        <v>189</v>
      </c>
      <c r="AU240" s="220" t="s">
        <v>84</v>
      </c>
      <c r="AY240" s="20" t="s">
        <v>187</v>
      </c>
      <c r="BE240" s="221">
        <f>IF(N240="základní",J240,0)</f>
        <v>0</v>
      </c>
      <c r="BF240" s="221">
        <f>IF(N240="snížená",J240,0)</f>
        <v>0</v>
      </c>
      <c r="BG240" s="221">
        <f>IF(N240="zákl. přenesená",J240,0)</f>
        <v>0</v>
      </c>
      <c r="BH240" s="221">
        <f>IF(N240="sníž. přenesená",J240,0)</f>
        <v>0</v>
      </c>
      <c r="BI240" s="221">
        <f>IF(N240="nulová",J240,0)</f>
        <v>0</v>
      </c>
      <c r="BJ240" s="20" t="s">
        <v>82</v>
      </c>
      <c r="BK240" s="221">
        <f>ROUND(I240*H240,2)</f>
        <v>0</v>
      </c>
      <c r="BL240" s="20" t="s">
        <v>194</v>
      </c>
      <c r="BM240" s="220" t="s">
        <v>350</v>
      </c>
    </row>
    <row r="241" s="2" customFormat="1">
      <c r="A241" s="41"/>
      <c r="B241" s="42"/>
      <c r="C241" s="43"/>
      <c r="D241" s="222" t="s">
        <v>196</v>
      </c>
      <c r="E241" s="43"/>
      <c r="F241" s="223" t="s">
        <v>351</v>
      </c>
      <c r="G241" s="43"/>
      <c r="H241" s="43"/>
      <c r="I241" s="224"/>
      <c r="J241" s="43"/>
      <c r="K241" s="43"/>
      <c r="L241" s="47"/>
      <c r="M241" s="225"/>
      <c r="N241" s="226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196</v>
      </c>
      <c r="AU241" s="20" t="s">
        <v>84</v>
      </c>
    </row>
    <row r="242" s="14" customFormat="1">
      <c r="A242" s="14"/>
      <c r="B242" s="238"/>
      <c r="C242" s="239"/>
      <c r="D242" s="229" t="s">
        <v>198</v>
      </c>
      <c r="E242" s="240" t="s">
        <v>28</v>
      </c>
      <c r="F242" s="241" t="s">
        <v>114</v>
      </c>
      <c r="G242" s="239"/>
      <c r="H242" s="242">
        <v>5.9560000000000004</v>
      </c>
      <c r="I242" s="243"/>
      <c r="J242" s="239"/>
      <c r="K242" s="239"/>
      <c r="L242" s="244"/>
      <c r="M242" s="245"/>
      <c r="N242" s="246"/>
      <c r="O242" s="246"/>
      <c r="P242" s="246"/>
      <c r="Q242" s="246"/>
      <c r="R242" s="246"/>
      <c r="S242" s="246"/>
      <c r="T242" s="247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8" t="s">
        <v>198</v>
      </c>
      <c r="AU242" s="248" t="s">
        <v>84</v>
      </c>
      <c r="AV242" s="14" t="s">
        <v>84</v>
      </c>
      <c r="AW242" s="14" t="s">
        <v>35</v>
      </c>
      <c r="AX242" s="14" t="s">
        <v>82</v>
      </c>
      <c r="AY242" s="248" t="s">
        <v>187</v>
      </c>
    </row>
    <row r="243" s="12" customFormat="1" ht="22.8" customHeight="1">
      <c r="A243" s="12"/>
      <c r="B243" s="193"/>
      <c r="C243" s="194"/>
      <c r="D243" s="195" t="s">
        <v>73</v>
      </c>
      <c r="E243" s="207" t="s">
        <v>212</v>
      </c>
      <c r="F243" s="207" t="s">
        <v>352</v>
      </c>
      <c r="G243" s="194"/>
      <c r="H243" s="194"/>
      <c r="I243" s="197"/>
      <c r="J243" s="208">
        <f>BK243</f>
        <v>0</v>
      </c>
      <c r="K243" s="194"/>
      <c r="L243" s="199"/>
      <c r="M243" s="200"/>
      <c r="N243" s="201"/>
      <c r="O243" s="201"/>
      <c r="P243" s="202">
        <f>SUM(P244:P254)</f>
        <v>0</v>
      </c>
      <c r="Q243" s="201"/>
      <c r="R243" s="202">
        <f>SUM(R244:R254)</f>
        <v>0</v>
      </c>
      <c r="S243" s="201"/>
      <c r="T243" s="203">
        <f>SUM(T244:T254)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4" t="s">
        <v>82</v>
      </c>
      <c r="AT243" s="205" t="s">
        <v>73</v>
      </c>
      <c r="AU243" s="205" t="s">
        <v>82</v>
      </c>
      <c r="AY243" s="204" t="s">
        <v>187</v>
      </c>
      <c r="BK243" s="206">
        <f>SUM(BK244:BK254)</f>
        <v>0</v>
      </c>
    </row>
    <row r="244" s="2" customFormat="1" ht="24.15" customHeight="1">
      <c r="A244" s="41"/>
      <c r="B244" s="42"/>
      <c r="C244" s="209" t="s">
        <v>353</v>
      </c>
      <c r="D244" s="209" t="s">
        <v>189</v>
      </c>
      <c r="E244" s="210" t="s">
        <v>354</v>
      </c>
      <c r="F244" s="211" t="s">
        <v>355</v>
      </c>
      <c r="G244" s="212" t="s">
        <v>356</v>
      </c>
      <c r="H244" s="213">
        <v>9</v>
      </c>
      <c r="I244" s="214"/>
      <c r="J244" s="215">
        <f>ROUND(I244*H244,2)</f>
        <v>0</v>
      </c>
      <c r="K244" s="211" t="s">
        <v>28</v>
      </c>
      <c r="L244" s="47"/>
      <c r="M244" s="216" t="s">
        <v>28</v>
      </c>
      <c r="N244" s="217" t="s">
        <v>45</v>
      </c>
      <c r="O244" s="87"/>
      <c r="P244" s="218">
        <f>O244*H244</f>
        <v>0</v>
      </c>
      <c r="Q244" s="218">
        <v>0</v>
      </c>
      <c r="R244" s="218">
        <f>Q244*H244</f>
        <v>0</v>
      </c>
      <c r="S244" s="218">
        <v>0</v>
      </c>
      <c r="T244" s="219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0" t="s">
        <v>194</v>
      </c>
      <c r="AT244" s="220" t="s">
        <v>189</v>
      </c>
      <c r="AU244" s="220" t="s">
        <v>84</v>
      </c>
      <c r="AY244" s="20" t="s">
        <v>187</v>
      </c>
      <c r="BE244" s="221">
        <f>IF(N244="základní",J244,0)</f>
        <v>0</v>
      </c>
      <c r="BF244" s="221">
        <f>IF(N244="snížená",J244,0)</f>
        <v>0</v>
      </c>
      <c r="BG244" s="221">
        <f>IF(N244="zákl. přenesená",J244,0)</f>
        <v>0</v>
      </c>
      <c r="BH244" s="221">
        <f>IF(N244="sníž. přenesená",J244,0)</f>
        <v>0</v>
      </c>
      <c r="BI244" s="221">
        <f>IF(N244="nulová",J244,0)</f>
        <v>0</v>
      </c>
      <c r="BJ244" s="20" t="s">
        <v>82</v>
      </c>
      <c r="BK244" s="221">
        <f>ROUND(I244*H244,2)</f>
        <v>0</v>
      </c>
      <c r="BL244" s="20" t="s">
        <v>194</v>
      </c>
      <c r="BM244" s="220" t="s">
        <v>357</v>
      </c>
    </row>
    <row r="245" s="13" customFormat="1">
      <c r="A245" s="13"/>
      <c r="B245" s="227"/>
      <c r="C245" s="228"/>
      <c r="D245" s="229" t="s">
        <v>198</v>
      </c>
      <c r="E245" s="230" t="s">
        <v>28</v>
      </c>
      <c r="F245" s="231" t="s">
        <v>221</v>
      </c>
      <c r="G245" s="228"/>
      <c r="H245" s="230" t="s">
        <v>28</v>
      </c>
      <c r="I245" s="232"/>
      <c r="J245" s="228"/>
      <c r="K245" s="228"/>
      <c r="L245" s="233"/>
      <c r="M245" s="234"/>
      <c r="N245" s="235"/>
      <c r="O245" s="235"/>
      <c r="P245" s="235"/>
      <c r="Q245" s="235"/>
      <c r="R245" s="235"/>
      <c r="S245" s="235"/>
      <c r="T245" s="23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7" t="s">
        <v>198</v>
      </c>
      <c r="AU245" s="237" t="s">
        <v>84</v>
      </c>
      <c r="AV245" s="13" t="s">
        <v>82</v>
      </c>
      <c r="AW245" s="13" t="s">
        <v>35</v>
      </c>
      <c r="AX245" s="13" t="s">
        <v>74</v>
      </c>
      <c r="AY245" s="237" t="s">
        <v>187</v>
      </c>
    </row>
    <row r="246" s="14" customFormat="1">
      <c r="A246" s="14"/>
      <c r="B246" s="238"/>
      <c r="C246" s="239"/>
      <c r="D246" s="229" t="s">
        <v>198</v>
      </c>
      <c r="E246" s="240" t="s">
        <v>28</v>
      </c>
      <c r="F246" s="241" t="s">
        <v>84</v>
      </c>
      <c r="G246" s="239"/>
      <c r="H246" s="242">
        <v>2</v>
      </c>
      <c r="I246" s="243"/>
      <c r="J246" s="239"/>
      <c r="K246" s="239"/>
      <c r="L246" s="244"/>
      <c r="M246" s="245"/>
      <c r="N246" s="246"/>
      <c r="O246" s="246"/>
      <c r="P246" s="246"/>
      <c r="Q246" s="246"/>
      <c r="R246" s="246"/>
      <c r="S246" s="246"/>
      <c r="T246" s="247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8" t="s">
        <v>198</v>
      </c>
      <c r="AU246" s="248" t="s">
        <v>84</v>
      </c>
      <c r="AV246" s="14" t="s">
        <v>84</v>
      </c>
      <c r="AW246" s="14" t="s">
        <v>35</v>
      </c>
      <c r="AX246" s="14" t="s">
        <v>74</v>
      </c>
      <c r="AY246" s="248" t="s">
        <v>187</v>
      </c>
    </row>
    <row r="247" s="13" customFormat="1">
      <c r="A247" s="13"/>
      <c r="B247" s="227"/>
      <c r="C247" s="228"/>
      <c r="D247" s="229" t="s">
        <v>198</v>
      </c>
      <c r="E247" s="230" t="s">
        <v>28</v>
      </c>
      <c r="F247" s="231" t="s">
        <v>199</v>
      </c>
      <c r="G247" s="228"/>
      <c r="H247" s="230" t="s">
        <v>28</v>
      </c>
      <c r="I247" s="232"/>
      <c r="J247" s="228"/>
      <c r="K247" s="228"/>
      <c r="L247" s="233"/>
      <c r="M247" s="234"/>
      <c r="N247" s="235"/>
      <c r="O247" s="235"/>
      <c r="P247" s="235"/>
      <c r="Q247" s="235"/>
      <c r="R247" s="235"/>
      <c r="S247" s="235"/>
      <c r="T247" s="23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7" t="s">
        <v>198</v>
      </c>
      <c r="AU247" s="237" t="s">
        <v>84</v>
      </c>
      <c r="AV247" s="13" t="s">
        <v>82</v>
      </c>
      <c r="AW247" s="13" t="s">
        <v>35</v>
      </c>
      <c r="AX247" s="13" t="s">
        <v>74</v>
      </c>
      <c r="AY247" s="237" t="s">
        <v>187</v>
      </c>
    </row>
    <row r="248" s="14" customFormat="1">
      <c r="A248" s="14"/>
      <c r="B248" s="238"/>
      <c r="C248" s="239"/>
      <c r="D248" s="229" t="s">
        <v>198</v>
      </c>
      <c r="E248" s="240" t="s">
        <v>28</v>
      </c>
      <c r="F248" s="241" t="s">
        <v>84</v>
      </c>
      <c r="G248" s="239"/>
      <c r="H248" s="242">
        <v>2</v>
      </c>
      <c r="I248" s="243"/>
      <c r="J248" s="239"/>
      <c r="K248" s="239"/>
      <c r="L248" s="244"/>
      <c r="M248" s="245"/>
      <c r="N248" s="246"/>
      <c r="O248" s="246"/>
      <c r="P248" s="246"/>
      <c r="Q248" s="246"/>
      <c r="R248" s="246"/>
      <c r="S248" s="246"/>
      <c r="T248" s="247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8" t="s">
        <v>198</v>
      </c>
      <c r="AU248" s="248" t="s">
        <v>84</v>
      </c>
      <c r="AV248" s="14" t="s">
        <v>84</v>
      </c>
      <c r="AW248" s="14" t="s">
        <v>35</v>
      </c>
      <c r="AX248" s="14" t="s">
        <v>74</v>
      </c>
      <c r="AY248" s="248" t="s">
        <v>187</v>
      </c>
    </row>
    <row r="249" s="13" customFormat="1">
      <c r="A249" s="13"/>
      <c r="B249" s="227"/>
      <c r="C249" s="228"/>
      <c r="D249" s="229" t="s">
        <v>198</v>
      </c>
      <c r="E249" s="230" t="s">
        <v>28</v>
      </c>
      <c r="F249" s="231" t="s">
        <v>242</v>
      </c>
      <c r="G249" s="228"/>
      <c r="H249" s="230" t="s">
        <v>28</v>
      </c>
      <c r="I249" s="232"/>
      <c r="J249" s="228"/>
      <c r="K249" s="228"/>
      <c r="L249" s="233"/>
      <c r="M249" s="234"/>
      <c r="N249" s="235"/>
      <c r="O249" s="235"/>
      <c r="P249" s="235"/>
      <c r="Q249" s="235"/>
      <c r="R249" s="235"/>
      <c r="S249" s="235"/>
      <c r="T249" s="23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7" t="s">
        <v>198</v>
      </c>
      <c r="AU249" s="237" t="s">
        <v>84</v>
      </c>
      <c r="AV249" s="13" t="s">
        <v>82</v>
      </c>
      <c r="AW249" s="13" t="s">
        <v>35</v>
      </c>
      <c r="AX249" s="13" t="s">
        <v>74</v>
      </c>
      <c r="AY249" s="237" t="s">
        <v>187</v>
      </c>
    </row>
    <row r="250" s="14" customFormat="1">
      <c r="A250" s="14"/>
      <c r="B250" s="238"/>
      <c r="C250" s="239"/>
      <c r="D250" s="229" t="s">
        <v>198</v>
      </c>
      <c r="E250" s="240" t="s">
        <v>28</v>
      </c>
      <c r="F250" s="241" t="s">
        <v>208</v>
      </c>
      <c r="G250" s="239"/>
      <c r="H250" s="242">
        <v>3</v>
      </c>
      <c r="I250" s="243"/>
      <c r="J250" s="239"/>
      <c r="K250" s="239"/>
      <c r="L250" s="244"/>
      <c r="M250" s="245"/>
      <c r="N250" s="246"/>
      <c r="O250" s="246"/>
      <c r="P250" s="246"/>
      <c r="Q250" s="246"/>
      <c r="R250" s="246"/>
      <c r="S250" s="246"/>
      <c r="T250" s="247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8" t="s">
        <v>198</v>
      </c>
      <c r="AU250" s="248" t="s">
        <v>84</v>
      </c>
      <c r="AV250" s="14" t="s">
        <v>84</v>
      </c>
      <c r="AW250" s="14" t="s">
        <v>35</v>
      </c>
      <c r="AX250" s="14" t="s">
        <v>74</v>
      </c>
      <c r="AY250" s="248" t="s">
        <v>187</v>
      </c>
    </row>
    <row r="251" s="13" customFormat="1">
      <c r="A251" s="13"/>
      <c r="B251" s="227"/>
      <c r="C251" s="228"/>
      <c r="D251" s="229" t="s">
        <v>198</v>
      </c>
      <c r="E251" s="230" t="s">
        <v>28</v>
      </c>
      <c r="F251" s="231" t="s">
        <v>228</v>
      </c>
      <c r="G251" s="228"/>
      <c r="H251" s="230" t="s">
        <v>28</v>
      </c>
      <c r="I251" s="232"/>
      <c r="J251" s="228"/>
      <c r="K251" s="228"/>
      <c r="L251" s="233"/>
      <c r="M251" s="234"/>
      <c r="N251" s="235"/>
      <c r="O251" s="235"/>
      <c r="P251" s="235"/>
      <c r="Q251" s="235"/>
      <c r="R251" s="235"/>
      <c r="S251" s="235"/>
      <c r="T251" s="236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7" t="s">
        <v>198</v>
      </c>
      <c r="AU251" s="237" t="s">
        <v>84</v>
      </c>
      <c r="AV251" s="13" t="s">
        <v>82</v>
      </c>
      <c r="AW251" s="13" t="s">
        <v>35</v>
      </c>
      <c r="AX251" s="13" t="s">
        <v>74</v>
      </c>
      <c r="AY251" s="237" t="s">
        <v>187</v>
      </c>
    </row>
    <row r="252" s="13" customFormat="1">
      <c r="A252" s="13"/>
      <c r="B252" s="227"/>
      <c r="C252" s="228"/>
      <c r="D252" s="229" t="s">
        <v>198</v>
      </c>
      <c r="E252" s="230" t="s">
        <v>28</v>
      </c>
      <c r="F252" s="231" t="s">
        <v>229</v>
      </c>
      <c r="G252" s="228"/>
      <c r="H252" s="230" t="s">
        <v>28</v>
      </c>
      <c r="I252" s="232"/>
      <c r="J252" s="228"/>
      <c r="K252" s="228"/>
      <c r="L252" s="233"/>
      <c r="M252" s="234"/>
      <c r="N252" s="235"/>
      <c r="O252" s="235"/>
      <c r="P252" s="235"/>
      <c r="Q252" s="235"/>
      <c r="R252" s="235"/>
      <c r="S252" s="235"/>
      <c r="T252" s="23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7" t="s">
        <v>198</v>
      </c>
      <c r="AU252" s="237" t="s">
        <v>84</v>
      </c>
      <c r="AV252" s="13" t="s">
        <v>82</v>
      </c>
      <c r="AW252" s="13" t="s">
        <v>35</v>
      </c>
      <c r="AX252" s="13" t="s">
        <v>74</v>
      </c>
      <c r="AY252" s="237" t="s">
        <v>187</v>
      </c>
    </row>
    <row r="253" s="14" customFormat="1">
      <c r="A253" s="14"/>
      <c r="B253" s="238"/>
      <c r="C253" s="239"/>
      <c r="D253" s="229" t="s">
        <v>198</v>
      </c>
      <c r="E253" s="240" t="s">
        <v>28</v>
      </c>
      <c r="F253" s="241" t="s">
        <v>84</v>
      </c>
      <c r="G253" s="239"/>
      <c r="H253" s="242">
        <v>2</v>
      </c>
      <c r="I253" s="243"/>
      <c r="J253" s="239"/>
      <c r="K253" s="239"/>
      <c r="L253" s="244"/>
      <c r="M253" s="245"/>
      <c r="N253" s="246"/>
      <c r="O253" s="246"/>
      <c r="P253" s="246"/>
      <c r="Q253" s="246"/>
      <c r="R253" s="246"/>
      <c r="S253" s="246"/>
      <c r="T253" s="247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8" t="s">
        <v>198</v>
      </c>
      <c r="AU253" s="248" t="s">
        <v>84</v>
      </c>
      <c r="AV253" s="14" t="s">
        <v>84</v>
      </c>
      <c r="AW253" s="14" t="s">
        <v>35</v>
      </c>
      <c r="AX253" s="14" t="s">
        <v>74</v>
      </c>
      <c r="AY253" s="248" t="s">
        <v>187</v>
      </c>
    </row>
    <row r="254" s="15" customFormat="1">
      <c r="A254" s="15"/>
      <c r="B254" s="249"/>
      <c r="C254" s="250"/>
      <c r="D254" s="229" t="s">
        <v>198</v>
      </c>
      <c r="E254" s="251" t="s">
        <v>28</v>
      </c>
      <c r="F254" s="252" t="s">
        <v>207</v>
      </c>
      <c r="G254" s="250"/>
      <c r="H254" s="253">
        <v>9</v>
      </c>
      <c r="I254" s="254"/>
      <c r="J254" s="250"/>
      <c r="K254" s="250"/>
      <c r="L254" s="255"/>
      <c r="M254" s="256"/>
      <c r="N254" s="257"/>
      <c r="O254" s="257"/>
      <c r="P254" s="257"/>
      <c r="Q254" s="257"/>
      <c r="R254" s="257"/>
      <c r="S254" s="257"/>
      <c r="T254" s="258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59" t="s">
        <v>198</v>
      </c>
      <c r="AU254" s="259" t="s">
        <v>84</v>
      </c>
      <c r="AV254" s="15" t="s">
        <v>194</v>
      </c>
      <c r="AW254" s="15" t="s">
        <v>35</v>
      </c>
      <c r="AX254" s="15" t="s">
        <v>82</v>
      </c>
      <c r="AY254" s="259" t="s">
        <v>187</v>
      </c>
    </row>
    <row r="255" s="12" customFormat="1" ht="22.8" customHeight="1">
      <c r="A255" s="12"/>
      <c r="B255" s="193"/>
      <c r="C255" s="194"/>
      <c r="D255" s="195" t="s">
        <v>73</v>
      </c>
      <c r="E255" s="207" t="s">
        <v>358</v>
      </c>
      <c r="F255" s="207" t="s">
        <v>359</v>
      </c>
      <c r="G255" s="194"/>
      <c r="H255" s="194"/>
      <c r="I255" s="197"/>
      <c r="J255" s="208">
        <f>BK255</f>
        <v>0</v>
      </c>
      <c r="K255" s="194"/>
      <c r="L255" s="199"/>
      <c r="M255" s="200"/>
      <c r="N255" s="201"/>
      <c r="O255" s="201"/>
      <c r="P255" s="202">
        <f>SUM(P256:P320)</f>
        <v>0</v>
      </c>
      <c r="Q255" s="201"/>
      <c r="R255" s="202">
        <f>SUM(R256:R320)</f>
        <v>0</v>
      </c>
      <c r="S255" s="201"/>
      <c r="T255" s="203">
        <f>SUM(T256:T320)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4" t="s">
        <v>82</v>
      </c>
      <c r="AT255" s="205" t="s">
        <v>73</v>
      </c>
      <c r="AU255" s="205" t="s">
        <v>82</v>
      </c>
      <c r="AY255" s="204" t="s">
        <v>187</v>
      </c>
      <c r="BK255" s="206">
        <f>SUM(BK256:BK320)</f>
        <v>0</v>
      </c>
    </row>
    <row r="256" s="2" customFormat="1" ht="44.25" customHeight="1">
      <c r="A256" s="41"/>
      <c r="B256" s="42"/>
      <c r="C256" s="209" t="s">
        <v>360</v>
      </c>
      <c r="D256" s="209" t="s">
        <v>189</v>
      </c>
      <c r="E256" s="210" t="s">
        <v>361</v>
      </c>
      <c r="F256" s="211" t="s">
        <v>362</v>
      </c>
      <c r="G256" s="212" t="s">
        <v>192</v>
      </c>
      <c r="H256" s="213">
        <v>2863.4369999999999</v>
      </c>
      <c r="I256" s="214"/>
      <c r="J256" s="215">
        <f>ROUND(I256*H256,2)</f>
        <v>0</v>
      </c>
      <c r="K256" s="211" t="s">
        <v>193</v>
      </c>
      <c r="L256" s="47"/>
      <c r="M256" s="216" t="s">
        <v>28</v>
      </c>
      <c r="N256" s="217" t="s">
        <v>45</v>
      </c>
      <c r="O256" s="87"/>
      <c r="P256" s="218">
        <f>O256*H256</f>
        <v>0</v>
      </c>
      <c r="Q256" s="218">
        <v>0</v>
      </c>
      <c r="R256" s="218">
        <f>Q256*H256</f>
        <v>0</v>
      </c>
      <c r="S256" s="218">
        <v>0</v>
      </c>
      <c r="T256" s="219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0" t="s">
        <v>194</v>
      </c>
      <c r="AT256" s="220" t="s">
        <v>189</v>
      </c>
      <c r="AU256" s="220" t="s">
        <v>84</v>
      </c>
      <c r="AY256" s="20" t="s">
        <v>187</v>
      </c>
      <c r="BE256" s="221">
        <f>IF(N256="základní",J256,0)</f>
        <v>0</v>
      </c>
      <c r="BF256" s="221">
        <f>IF(N256="snížená",J256,0)</f>
        <v>0</v>
      </c>
      <c r="BG256" s="221">
        <f>IF(N256="zákl. přenesená",J256,0)</f>
        <v>0</v>
      </c>
      <c r="BH256" s="221">
        <f>IF(N256="sníž. přenesená",J256,0)</f>
        <v>0</v>
      </c>
      <c r="BI256" s="221">
        <f>IF(N256="nulová",J256,0)</f>
        <v>0</v>
      </c>
      <c r="BJ256" s="20" t="s">
        <v>82</v>
      </c>
      <c r="BK256" s="221">
        <f>ROUND(I256*H256,2)</f>
        <v>0</v>
      </c>
      <c r="BL256" s="20" t="s">
        <v>194</v>
      </c>
      <c r="BM256" s="220" t="s">
        <v>363</v>
      </c>
    </row>
    <row r="257" s="2" customFormat="1">
      <c r="A257" s="41"/>
      <c r="B257" s="42"/>
      <c r="C257" s="43"/>
      <c r="D257" s="222" t="s">
        <v>196</v>
      </c>
      <c r="E257" s="43"/>
      <c r="F257" s="223" t="s">
        <v>364</v>
      </c>
      <c r="G257" s="43"/>
      <c r="H257" s="43"/>
      <c r="I257" s="224"/>
      <c r="J257" s="43"/>
      <c r="K257" s="43"/>
      <c r="L257" s="47"/>
      <c r="M257" s="225"/>
      <c r="N257" s="226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196</v>
      </c>
      <c r="AU257" s="20" t="s">
        <v>84</v>
      </c>
    </row>
    <row r="258" s="13" customFormat="1">
      <c r="A258" s="13"/>
      <c r="B258" s="227"/>
      <c r="C258" s="228"/>
      <c r="D258" s="229" t="s">
        <v>198</v>
      </c>
      <c r="E258" s="230" t="s">
        <v>28</v>
      </c>
      <c r="F258" s="231" t="s">
        <v>221</v>
      </c>
      <c r="G258" s="228"/>
      <c r="H258" s="230" t="s">
        <v>28</v>
      </c>
      <c r="I258" s="232"/>
      <c r="J258" s="228"/>
      <c r="K258" s="228"/>
      <c r="L258" s="233"/>
      <c r="M258" s="234"/>
      <c r="N258" s="235"/>
      <c r="O258" s="235"/>
      <c r="P258" s="235"/>
      <c r="Q258" s="235"/>
      <c r="R258" s="235"/>
      <c r="S258" s="235"/>
      <c r="T258" s="23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7" t="s">
        <v>198</v>
      </c>
      <c r="AU258" s="237" t="s">
        <v>84</v>
      </c>
      <c r="AV258" s="13" t="s">
        <v>82</v>
      </c>
      <c r="AW258" s="13" t="s">
        <v>35</v>
      </c>
      <c r="AX258" s="13" t="s">
        <v>74</v>
      </c>
      <c r="AY258" s="237" t="s">
        <v>187</v>
      </c>
    </row>
    <row r="259" s="14" customFormat="1">
      <c r="A259" s="14"/>
      <c r="B259" s="238"/>
      <c r="C259" s="239"/>
      <c r="D259" s="229" t="s">
        <v>198</v>
      </c>
      <c r="E259" s="240" t="s">
        <v>28</v>
      </c>
      <c r="F259" s="241" t="s">
        <v>365</v>
      </c>
      <c r="G259" s="239"/>
      <c r="H259" s="242">
        <v>800.048</v>
      </c>
      <c r="I259" s="243"/>
      <c r="J259" s="239"/>
      <c r="K259" s="239"/>
      <c r="L259" s="244"/>
      <c r="M259" s="245"/>
      <c r="N259" s="246"/>
      <c r="O259" s="246"/>
      <c r="P259" s="246"/>
      <c r="Q259" s="246"/>
      <c r="R259" s="246"/>
      <c r="S259" s="246"/>
      <c r="T259" s="247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8" t="s">
        <v>198</v>
      </c>
      <c r="AU259" s="248" t="s">
        <v>84</v>
      </c>
      <c r="AV259" s="14" t="s">
        <v>84</v>
      </c>
      <c r="AW259" s="14" t="s">
        <v>35</v>
      </c>
      <c r="AX259" s="14" t="s">
        <v>74</v>
      </c>
      <c r="AY259" s="248" t="s">
        <v>187</v>
      </c>
    </row>
    <row r="260" s="13" customFormat="1">
      <c r="A260" s="13"/>
      <c r="B260" s="227"/>
      <c r="C260" s="228"/>
      <c r="D260" s="229" t="s">
        <v>198</v>
      </c>
      <c r="E260" s="230" t="s">
        <v>28</v>
      </c>
      <c r="F260" s="231" t="s">
        <v>199</v>
      </c>
      <c r="G260" s="228"/>
      <c r="H260" s="230" t="s">
        <v>28</v>
      </c>
      <c r="I260" s="232"/>
      <c r="J260" s="228"/>
      <c r="K260" s="228"/>
      <c r="L260" s="233"/>
      <c r="M260" s="234"/>
      <c r="N260" s="235"/>
      <c r="O260" s="235"/>
      <c r="P260" s="235"/>
      <c r="Q260" s="235"/>
      <c r="R260" s="235"/>
      <c r="S260" s="235"/>
      <c r="T260" s="23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7" t="s">
        <v>198</v>
      </c>
      <c r="AU260" s="237" t="s">
        <v>84</v>
      </c>
      <c r="AV260" s="13" t="s">
        <v>82</v>
      </c>
      <c r="AW260" s="13" t="s">
        <v>35</v>
      </c>
      <c r="AX260" s="13" t="s">
        <v>74</v>
      </c>
      <c r="AY260" s="237" t="s">
        <v>187</v>
      </c>
    </row>
    <row r="261" s="14" customFormat="1">
      <c r="A261" s="14"/>
      <c r="B261" s="238"/>
      <c r="C261" s="239"/>
      <c r="D261" s="229" t="s">
        <v>198</v>
      </c>
      <c r="E261" s="240" t="s">
        <v>28</v>
      </c>
      <c r="F261" s="241" t="s">
        <v>366</v>
      </c>
      <c r="G261" s="239"/>
      <c r="H261" s="242">
        <v>451.11399999999998</v>
      </c>
      <c r="I261" s="243"/>
      <c r="J261" s="239"/>
      <c r="K261" s="239"/>
      <c r="L261" s="244"/>
      <c r="M261" s="245"/>
      <c r="N261" s="246"/>
      <c r="O261" s="246"/>
      <c r="P261" s="246"/>
      <c r="Q261" s="246"/>
      <c r="R261" s="246"/>
      <c r="S261" s="246"/>
      <c r="T261" s="247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8" t="s">
        <v>198</v>
      </c>
      <c r="AU261" s="248" t="s">
        <v>84</v>
      </c>
      <c r="AV261" s="14" t="s">
        <v>84</v>
      </c>
      <c r="AW261" s="14" t="s">
        <v>35</v>
      </c>
      <c r="AX261" s="14" t="s">
        <v>74</v>
      </c>
      <c r="AY261" s="248" t="s">
        <v>187</v>
      </c>
    </row>
    <row r="262" s="13" customFormat="1">
      <c r="A262" s="13"/>
      <c r="B262" s="227"/>
      <c r="C262" s="228"/>
      <c r="D262" s="229" t="s">
        <v>198</v>
      </c>
      <c r="E262" s="230" t="s">
        <v>28</v>
      </c>
      <c r="F262" s="231" t="s">
        <v>242</v>
      </c>
      <c r="G262" s="228"/>
      <c r="H262" s="230" t="s">
        <v>28</v>
      </c>
      <c r="I262" s="232"/>
      <c r="J262" s="228"/>
      <c r="K262" s="228"/>
      <c r="L262" s="233"/>
      <c r="M262" s="234"/>
      <c r="N262" s="235"/>
      <c r="O262" s="235"/>
      <c r="P262" s="235"/>
      <c r="Q262" s="235"/>
      <c r="R262" s="235"/>
      <c r="S262" s="235"/>
      <c r="T262" s="236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7" t="s">
        <v>198</v>
      </c>
      <c r="AU262" s="237" t="s">
        <v>84</v>
      </c>
      <c r="AV262" s="13" t="s">
        <v>82</v>
      </c>
      <c r="AW262" s="13" t="s">
        <v>35</v>
      </c>
      <c r="AX262" s="13" t="s">
        <v>74</v>
      </c>
      <c r="AY262" s="237" t="s">
        <v>187</v>
      </c>
    </row>
    <row r="263" s="14" customFormat="1">
      <c r="A263" s="14"/>
      <c r="B263" s="238"/>
      <c r="C263" s="239"/>
      <c r="D263" s="229" t="s">
        <v>198</v>
      </c>
      <c r="E263" s="240" t="s">
        <v>28</v>
      </c>
      <c r="F263" s="241" t="s">
        <v>367</v>
      </c>
      <c r="G263" s="239"/>
      <c r="H263" s="242">
        <v>487.64800000000002</v>
      </c>
      <c r="I263" s="243"/>
      <c r="J263" s="239"/>
      <c r="K263" s="239"/>
      <c r="L263" s="244"/>
      <c r="M263" s="245"/>
      <c r="N263" s="246"/>
      <c r="O263" s="246"/>
      <c r="P263" s="246"/>
      <c r="Q263" s="246"/>
      <c r="R263" s="246"/>
      <c r="S263" s="246"/>
      <c r="T263" s="247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8" t="s">
        <v>198</v>
      </c>
      <c r="AU263" s="248" t="s">
        <v>84</v>
      </c>
      <c r="AV263" s="14" t="s">
        <v>84</v>
      </c>
      <c r="AW263" s="14" t="s">
        <v>35</v>
      </c>
      <c r="AX263" s="14" t="s">
        <v>74</v>
      </c>
      <c r="AY263" s="248" t="s">
        <v>187</v>
      </c>
    </row>
    <row r="264" s="14" customFormat="1">
      <c r="A264" s="14"/>
      <c r="B264" s="238"/>
      <c r="C264" s="239"/>
      <c r="D264" s="229" t="s">
        <v>198</v>
      </c>
      <c r="E264" s="240" t="s">
        <v>28</v>
      </c>
      <c r="F264" s="241" t="s">
        <v>368</v>
      </c>
      <c r="G264" s="239"/>
      <c r="H264" s="242">
        <v>193.19999999999999</v>
      </c>
      <c r="I264" s="243"/>
      <c r="J264" s="239"/>
      <c r="K264" s="239"/>
      <c r="L264" s="244"/>
      <c r="M264" s="245"/>
      <c r="N264" s="246"/>
      <c r="O264" s="246"/>
      <c r="P264" s="246"/>
      <c r="Q264" s="246"/>
      <c r="R264" s="246"/>
      <c r="S264" s="246"/>
      <c r="T264" s="247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8" t="s">
        <v>198</v>
      </c>
      <c r="AU264" s="248" t="s">
        <v>84</v>
      </c>
      <c r="AV264" s="14" t="s">
        <v>84</v>
      </c>
      <c r="AW264" s="14" t="s">
        <v>35</v>
      </c>
      <c r="AX264" s="14" t="s">
        <v>74</v>
      </c>
      <c r="AY264" s="248" t="s">
        <v>187</v>
      </c>
    </row>
    <row r="265" s="13" customFormat="1">
      <c r="A265" s="13"/>
      <c r="B265" s="227"/>
      <c r="C265" s="228"/>
      <c r="D265" s="229" t="s">
        <v>198</v>
      </c>
      <c r="E265" s="230" t="s">
        <v>28</v>
      </c>
      <c r="F265" s="231" t="s">
        <v>228</v>
      </c>
      <c r="G265" s="228"/>
      <c r="H265" s="230" t="s">
        <v>28</v>
      </c>
      <c r="I265" s="232"/>
      <c r="J265" s="228"/>
      <c r="K265" s="228"/>
      <c r="L265" s="233"/>
      <c r="M265" s="234"/>
      <c r="N265" s="235"/>
      <c r="O265" s="235"/>
      <c r="P265" s="235"/>
      <c r="Q265" s="235"/>
      <c r="R265" s="235"/>
      <c r="S265" s="235"/>
      <c r="T265" s="236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7" t="s">
        <v>198</v>
      </c>
      <c r="AU265" s="237" t="s">
        <v>84</v>
      </c>
      <c r="AV265" s="13" t="s">
        <v>82</v>
      </c>
      <c r="AW265" s="13" t="s">
        <v>35</v>
      </c>
      <c r="AX265" s="13" t="s">
        <v>74</v>
      </c>
      <c r="AY265" s="237" t="s">
        <v>187</v>
      </c>
    </row>
    <row r="266" s="13" customFormat="1">
      <c r="A266" s="13"/>
      <c r="B266" s="227"/>
      <c r="C266" s="228"/>
      <c r="D266" s="229" t="s">
        <v>198</v>
      </c>
      <c r="E266" s="230" t="s">
        <v>28</v>
      </c>
      <c r="F266" s="231" t="s">
        <v>229</v>
      </c>
      <c r="G266" s="228"/>
      <c r="H266" s="230" t="s">
        <v>28</v>
      </c>
      <c r="I266" s="232"/>
      <c r="J266" s="228"/>
      <c r="K266" s="228"/>
      <c r="L266" s="233"/>
      <c r="M266" s="234"/>
      <c r="N266" s="235"/>
      <c r="O266" s="235"/>
      <c r="P266" s="235"/>
      <c r="Q266" s="235"/>
      <c r="R266" s="235"/>
      <c r="S266" s="235"/>
      <c r="T266" s="236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7" t="s">
        <v>198</v>
      </c>
      <c r="AU266" s="237" t="s">
        <v>84</v>
      </c>
      <c r="AV266" s="13" t="s">
        <v>82</v>
      </c>
      <c r="AW266" s="13" t="s">
        <v>35</v>
      </c>
      <c r="AX266" s="13" t="s">
        <v>74</v>
      </c>
      <c r="AY266" s="237" t="s">
        <v>187</v>
      </c>
    </row>
    <row r="267" s="14" customFormat="1">
      <c r="A267" s="14"/>
      <c r="B267" s="238"/>
      <c r="C267" s="239"/>
      <c r="D267" s="229" t="s">
        <v>198</v>
      </c>
      <c r="E267" s="240" t="s">
        <v>28</v>
      </c>
      <c r="F267" s="241" t="s">
        <v>369</v>
      </c>
      <c r="G267" s="239"/>
      <c r="H267" s="242">
        <v>404.82499999999999</v>
      </c>
      <c r="I267" s="243"/>
      <c r="J267" s="239"/>
      <c r="K267" s="239"/>
      <c r="L267" s="244"/>
      <c r="M267" s="245"/>
      <c r="N267" s="246"/>
      <c r="O267" s="246"/>
      <c r="P267" s="246"/>
      <c r="Q267" s="246"/>
      <c r="R267" s="246"/>
      <c r="S267" s="246"/>
      <c r="T267" s="247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8" t="s">
        <v>198</v>
      </c>
      <c r="AU267" s="248" t="s">
        <v>84</v>
      </c>
      <c r="AV267" s="14" t="s">
        <v>84</v>
      </c>
      <c r="AW267" s="14" t="s">
        <v>35</v>
      </c>
      <c r="AX267" s="14" t="s">
        <v>74</v>
      </c>
      <c r="AY267" s="248" t="s">
        <v>187</v>
      </c>
    </row>
    <row r="268" s="14" customFormat="1">
      <c r="A268" s="14"/>
      <c r="B268" s="238"/>
      <c r="C268" s="239"/>
      <c r="D268" s="229" t="s">
        <v>198</v>
      </c>
      <c r="E268" s="240" t="s">
        <v>100</v>
      </c>
      <c r="F268" s="241" t="s">
        <v>370</v>
      </c>
      <c r="G268" s="239"/>
      <c r="H268" s="242">
        <v>526.60199999999998</v>
      </c>
      <c r="I268" s="243"/>
      <c r="J268" s="239"/>
      <c r="K268" s="239"/>
      <c r="L268" s="244"/>
      <c r="M268" s="245"/>
      <c r="N268" s="246"/>
      <c r="O268" s="246"/>
      <c r="P268" s="246"/>
      <c r="Q268" s="246"/>
      <c r="R268" s="246"/>
      <c r="S268" s="246"/>
      <c r="T268" s="247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8" t="s">
        <v>198</v>
      </c>
      <c r="AU268" s="248" t="s">
        <v>84</v>
      </c>
      <c r="AV268" s="14" t="s">
        <v>84</v>
      </c>
      <c r="AW268" s="14" t="s">
        <v>35</v>
      </c>
      <c r="AX268" s="14" t="s">
        <v>74</v>
      </c>
      <c r="AY268" s="248" t="s">
        <v>187</v>
      </c>
    </row>
    <row r="269" s="15" customFormat="1">
      <c r="A269" s="15"/>
      <c r="B269" s="249"/>
      <c r="C269" s="250"/>
      <c r="D269" s="229" t="s">
        <v>198</v>
      </c>
      <c r="E269" s="251" t="s">
        <v>98</v>
      </c>
      <c r="F269" s="252" t="s">
        <v>207</v>
      </c>
      <c r="G269" s="250"/>
      <c r="H269" s="253">
        <v>2863.4369999999999</v>
      </c>
      <c r="I269" s="254"/>
      <c r="J269" s="250"/>
      <c r="K269" s="250"/>
      <c r="L269" s="255"/>
      <c r="M269" s="256"/>
      <c r="N269" s="257"/>
      <c r="O269" s="257"/>
      <c r="P269" s="257"/>
      <c r="Q269" s="257"/>
      <c r="R269" s="257"/>
      <c r="S269" s="257"/>
      <c r="T269" s="258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59" t="s">
        <v>198</v>
      </c>
      <c r="AU269" s="259" t="s">
        <v>84</v>
      </c>
      <c r="AV269" s="15" t="s">
        <v>194</v>
      </c>
      <c r="AW269" s="15" t="s">
        <v>35</v>
      </c>
      <c r="AX269" s="15" t="s">
        <v>82</v>
      </c>
      <c r="AY269" s="259" t="s">
        <v>187</v>
      </c>
    </row>
    <row r="270" s="2" customFormat="1" ht="55.5" customHeight="1">
      <c r="A270" s="41"/>
      <c r="B270" s="42"/>
      <c r="C270" s="209" t="s">
        <v>371</v>
      </c>
      <c r="D270" s="209" t="s">
        <v>189</v>
      </c>
      <c r="E270" s="210" t="s">
        <v>372</v>
      </c>
      <c r="F270" s="211" t="s">
        <v>373</v>
      </c>
      <c r="G270" s="212" t="s">
        <v>192</v>
      </c>
      <c r="H270" s="213">
        <v>515418.65999999997</v>
      </c>
      <c r="I270" s="214"/>
      <c r="J270" s="215">
        <f>ROUND(I270*H270,2)</f>
        <v>0</v>
      </c>
      <c r="K270" s="211" t="s">
        <v>193</v>
      </c>
      <c r="L270" s="47"/>
      <c r="M270" s="216" t="s">
        <v>28</v>
      </c>
      <c r="N270" s="217" t="s">
        <v>45</v>
      </c>
      <c r="O270" s="87"/>
      <c r="P270" s="218">
        <f>O270*H270</f>
        <v>0</v>
      </c>
      <c r="Q270" s="218">
        <v>0</v>
      </c>
      <c r="R270" s="218">
        <f>Q270*H270</f>
        <v>0</v>
      </c>
      <c r="S270" s="218">
        <v>0</v>
      </c>
      <c r="T270" s="219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20" t="s">
        <v>194</v>
      </c>
      <c r="AT270" s="220" t="s">
        <v>189</v>
      </c>
      <c r="AU270" s="220" t="s">
        <v>84</v>
      </c>
      <c r="AY270" s="20" t="s">
        <v>187</v>
      </c>
      <c r="BE270" s="221">
        <f>IF(N270="základní",J270,0)</f>
        <v>0</v>
      </c>
      <c r="BF270" s="221">
        <f>IF(N270="snížená",J270,0)</f>
        <v>0</v>
      </c>
      <c r="BG270" s="221">
        <f>IF(N270="zákl. přenesená",J270,0)</f>
        <v>0</v>
      </c>
      <c r="BH270" s="221">
        <f>IF(N270="sníž. přenesená",J270,0)</f>
        <v>0</v>
      </c>
      <c r="BI270" s="221">
        <f>IF(N270="nulová",J270,0)</f>
        <v>0</v>
      </c>
      <c r="BJ270" s="20" t="s">
        <v>82</v>
      </c>
      <c r="BK270" s="221">
        <f>ROUND(I270*H270,2)</f>
        <v>0</v>
      </c>
      <c r="BL270" s="20" t="s">
        <v>194</v>
      </c>
      <c r="BM270" s="220" t="s">
        <v>374</v>
      </c>
    </row>
    <row r="271" s="2" customFormat="1">
      <c r="A271" s="41"/>
      <c r="B271" s="42"/>
      <c r="C271" s="43"/>
      <c r="D271" s="222" t="s">
        <v>196</v>
      </c>
      <c r="E271" s="43"/>
      <c r="F271" s="223" t="s">
        <v>375</v>
      </c>
      <c r="G271" s="43"/>
      <c r="H271" s="43"/>
      <c r="I271" s="224"/>
      <c r="J271" s="43"/>
      <c r="K271" s="43"/>
      <c r="L271" s="47"/>
      <c r="M271" s="225"/>
      <c r="N271" s="226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196</v>
      </c>
      <c r="AU271" s="20" t="s">
        <v>84</v>
      </c>
    </row>
    <row r="272" s="14" customFormat="1">
      <c r="A272" s="14"/>
      <c r="B272" s="238"/>
      <c r="C272" s="239"/>
      <c r="D272" s="229" t="s">
        <v>198</v>
      </c>
      <c r="E272" s="240" t="s">
        <v>28</v>
      </c>
      <c r="F272" s="241" t="s">
        <v>376</v>
      </c>
      <c r="G272" s="239"/>
      <c r="H272" s="242">
        <v>515418.65999999997</v>
      </c>
      <c r="I272" s="243"/>
      <c r="J272" s="239"/>
      <c r="K272" s="239"/>
      <c r="L272" s="244"/>
      <c r="M272" s="245"/>
      <c r="N272" s="246"/>
      <c r="O272" s="246"/>
      <c r="P272" s="246"/>
      <c r="Q272" s="246"/>
      <c r="R272" s="246"/>
      <c r="S272" s="246"/>
      <c r="T272" s="247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8" t="s">
        <v>198</v>
      </c>
      <c r="AU272" s="248" t="s">
        <v>84</v>
      </c>
      <c r="AV272" s="14" t="s">
        <v>84</v>
      </c>
      <c r="AW272" s="14" t="s">
        <v>35</v>
      </c>
      <c r="AX272" s="14" t="s">
        <v>82</v>
      </c>
      <c r="AY272" s="248" t="s">
        <v>187</v>
      </c>
    </row>
    <row r="273" s="2" customFormat="1" ht="44.25" customHeight="1">
      <c r="A273" s="41"/>
      <c r="B273" s="42"/>
      <c r="C273" s="209" t="s">
        <v>109</v>
      </c>
      <c r="D273" s="209" t="s">
        <v>189</v>
      </c>
      <c r="E273" s="210" t="s">
        <v>377</v>
      </c>
      <c r="F273" s="211" t="s">
        <v>378</v>
      </c>
      <c r="G273" s="212" t="s">
        <v>192</v>
      </c>
      <c r="H273" s="213">
        <v>2863.4369999999999</v>
      </c>
      <c r="I273" s="214"/>
      <c r="J273" s="215">
        <f>ROUND(I273*H273,2)</f>
        <v>0</v>
      </c>
      <c r="K273" s="211" t="s">
        <v>193</v>
      </c>
      <c r="L273" s="47"/>
      <c r="M273" s="216" t="s">
        <v>28</v>
      </c>
      <c r="N273" s="217" t="s">
        <v>45</v>
      </c>
      <c r="O273" s="87"/>
      <c r="P273" s="218">
        <f>O273*H273</f>
        <v>0</v>
      </c>
      <c r="Q273" s="218">
        <v>0</v>
      </c>
      <c r="R273" s="218">
        <f>Q273*H273</f>
        <v>0</v>
      </c>
      <c r="S273" s="218">
        <v>0</v>
      </c>
      <c r="T273" s="219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20" t="s">
        <v>194</v>
      </c>
      <c r="AT273" s="220" t="s">
        <v>189</v>
      </c>
      <c r="AU273" s="220" t="s">
        <v>84</v>
      </c>
      <c r="AY273" s="20" t="s">
        <v>187</v>
      </c>
      <c r="BE273" s="221">
        <f>IF(N273="základní",J273,0)</f>
        <v>0</v>
      </c>
      <c r="BF273" s="221">
        <f>IF(N273="snížená",J273,0)</f>
        <v>0</v>
      </c>
      <c r="BG273" s="221">
        <f>IF(N273="zákl. přenesená",J273,0)</f>
        <v>0</v>
      </c>
      <c r="BH273" s="221">
        <f>IF(N273="sníž. přenesená",J273,0)</f>
        <v>0</v>
      </c>
      <c r="BI273" s="221">
        <f>IF(N273="nulová",J273,0)</f>
        <v>0</v>
      </c>
      <c r="BJ273" s="20" t="s">
        <v>82</v>
      </c>
      <c r="BK273" s="221">
        <f>ROUND(I273*H273,2)</f>
        <v>0</v>
      </c>
      <c r="BL273" s="20" t="s">
        <v>194</v>
      </c>
      <c r="BM273" s="220" t="s">
        <v>379</v>
      </c>
    </row>
    <row r="274" s="2" customFormat="1">
      <c r="A274" s="41"/>
      <c r="B274" s="42"/>
      <c r="C274" s="43"/>
      <c r="D274" s="222" t="s">
        <v>196</v>
      </c>
      <c r="E274" s="43"/>
      <c r="F274" s="223" t="s">
        <v>380</v>
      </c>
      <c r="G274" s="43"/>
      <c r="H274" s="43"/>
      <c r="I274" s="224"/>
      <c r="J274" s="43"/>
      <c r="K274" s="43"/>
      <c r="L274" s="47"/>
      <c r="M274" s="225"/>
      <c r="N274" s="226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196</v>
      </c>
      <c r="AU274" s="20" t="s">
        <v>84</v>
      </c>
    </row>
    <row r="275" s="14" customFormat="1">
      <c r="A275" s="14"/>
      <c r="B275" s="238"/>
      <c r="C275" s="239"/>
      <c r="D275" s="229" t="s">
        <v>198</v>
      </c>
      <c r="E275" s="240" t="s">
        <v>28</v>
      </c>
      <c r="F275" s="241" t="s">
        <v>98</v>
      </c>
      <c r="G275" s="239"/>
      <c r="H275" s="242">
        <v>2863.4369999999999</v>
      </c>
      <c r="I275" s="243"/>
      <c r="J275" s="239"/>
      <c r="K275" s="239"/>
      <c r="L275" s="244"/>
      <c r="M275" s="245"/>
      <c r="N275" s="246"/>
      <c r="O275" s="246"/>
      <c r="P275" s="246"/>
      <c r="Q275" s="246"/>
      <c r="R275" s="246"/>
      <c r="S275" s="246"/>
      <c r="T275" s="247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8" t="s">
        <v>198</v>
      </c>
      <c r="AU275" s="248" t="s">
        <v>84</v>
      </c>
      <c r="AV275" s="14" t="s">
        <v>84</v>
      </c>
      <c r="AW275" s="14" t="s">
        <v>35</v>
      </c>
      <c r="AX275" s="14" t="s">
        <v>82</v>
      </c>
      <c r="AY275" s="248" t="s">
        <v>187</v>
      </c>
    </row>
    <row r="276" s="2" customFormat="1" ht="49.05" customHeight="1">
      <c r="A276" s="41"/>
      <c r="B276" s="42"/>
      <c r="C276" s="209" t="s">
        <v>381</v>
      </c>
      <c r="D276" s="209" t="s">
        <v>189</v>
      </c>
      <c r="E276" s="210" t="s">
        <v>382</v>
      </c>
      <c r="F276" s="211" t="s">
        <v>383</v>
      </c>
      <c r="G276" s="212" t="s">
        <v>192</v>
      </c>
      <c r="H276" s="213">
        <v>587.90200000000004</v>
      </c>
      <c r="I276" s="214"/>
      <c r="J276" s="215">
        <f>ROUND(I276*H276,2)</f>
        <v>0</v>
      </c>
      <c r="K276" s="211" t="s">
        <v>28</v>
      </c>
      <c r="L276" s="47"/>
      <c r="M276" s="216" t="s">
        <v>28</v>
      </c>
      <c r="N276" s="217" t="s">
        <v>45</v>
      </c>
      <c r="O276" s="87"/>
      <c r="P276" s="218">
        <f>O276*H276</f>
        <v>0</v>
      </c>
      <c r="Q276" s="218">
        <v>0</v>
      </c>
      <c r="R276" s="218">
        <f>Q276*H276</f>
        <v>0</v>
      </c>
      <c r="S276" s="218">
        <v>0</v>
      </c>
      <c r="T276" s="219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20" t="s">
        <v>194</v>
      </c>
      <c r="AT276" s="220" t="s">
        <v>189</v>
      </c>
      <c r="AU276" s="220" t="s">
        <v>84</v>
      </c>
      <c r="AY276" s="20" t="s">
        <v>187</v>
      </c>
      <c r="BE276" s="221">
        <f>IF(N276="základní",J276,0)</f>
        <v>0</v>
      </c>
      <c r="BF276" s="221">
        <f>IF(N276="snížená",J276,0)</f>
        <v>0</v>
      </c>
      <c r="BG276" s="221">
        <f>IF(N276="zákl. přenesená",J276,0)</f>
        <v>0</v>
      </c>
      <c r="BH276" s="221">
        <f>IF(N276="sníž. přenesená",J276,0)</f>
        <v>0</v>
      </c>
      <c r="BI276" s="221">
        <f>IF(N276="nulová",J276,0)</f>
        <v>0</v>
      </c>
      <c r="BJ276" s="20" t="s">
        <v>82</v>
      </c>
      <c r="BK276" s="221">
        <f>ROUND(I276*H276,2)</f>
        <v>0</v>
      </c>
      <c r="BL276" s="20" t="s">
        <v>194</v>
      </c>
      <c r="BM276" s="220" t="s">
        <v>384</v>
      </c>
    </row>
    <row r="277" s="14" customFormat="1">
      <c r="A277" s="14"/>
      <c r="B277" s="238"/>
      <c r="C277" s="239"/>
      <c r="D277" s="229" t="s">
        <v>198</v>
      </c>
      <c r="E277" s="240" t="s">
        <v>28</v>
      </c>
      <c r="F277" s="241" t="s">
        <v>100</v>
      </c>
      <c r="G277" s="239"/>
      <c r="H277" s="242">
        <v>526.60199999999998</v>
      </c>
      <c r="I277" s="243"/>
      <c r="J277" s="239"/>
      <c r="K277" s="239"/>
      <c r="L277" s="244"/>
      <c r="M277" s="245"/>
      <c r="N277" s="246"/>
      <c r="O277" s="246"/>
      <c r="P277" s="246"/>
      <c r="Q277" s="246"/>
      <c r="R277" s="246"/>
      <c r="S277" s="246"/>
      <c r="T277" s="247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8" t="s">
        <v>198</v>
      </c>
      <c r="AU277" s="248" t="s">
        <v>84</v>
      </c>
      <c r="AV277" s="14" t="s">
        <v>84</v>
      </c>
      <c r="AW277" s="14" t="s">
        <v>35</v>
      </c>
      <c r="AX277" s="14" t="s">
        <v>74</v>
      </c>
      <c r="AY277" s="248" t="s">
        <v>187</v>
      </c>
    </row>
    <row r="278" s="14" customFormat="1">
      <c r="A278" s="14"/>
      <c r="B278" s="238"/>
      <c r="C278" s="239"/>
      <c r="D278" s="229" t="s">
        <v>198</v>
      </c>
      <c r="E278" s="240" t="s">
        <v>28</v>
      </c>
      <c r="F278" s="241" t="s">
        <v>385</v>
      </c>
      <c r="G278" s="239"/>
      <c r="H278" s="242">
        <v>61.299999999999997</v>
      </c>
      <c r="I278" s="243"/>
      <c r="J278" s="239"/>
      <c r="K278" s="239"/>
      <c r="L278" s="244"/>
      <c r="M278" s="245"/>
      <c r="N278" s="246"/>
      <c r="O278" s="246"/>
      <c r="P278" s="246"/>
      <c r="Q278" s="246"/>
      <c r="R278" s="246"/>
      <c r="S278" s="246"/>
      <c r="T278" s="247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8" t="s">
        <v>198</v>
      </c>
      <c r="AU278" s="248" t="s">
        <v>84</v>
      </c>
      <c r="AV278" s="14" t="s">
        <v>84</v>
      </c>
      <c r="AW278" s="14" t="s">
        <v>35</v>
      </c>
      <c r="AX278" s="14" t="s">
        <v>74</v>
      </c>
      <c r="AY278" s="248" t="s">
        <v>187</v>
      </c>
    </row>
    <row r="279" s="15" customFormat="1">
      <c r="A279" s="15"/>
      <c r="B279" s="249"/>
      <c r="C279" s="250"/>
      <c r="D279" s="229" t="s">
        <v>198</v>
      </c>
      <c r="E279" s="251" t="s">
        <v>28</v>
      </c>
      <c r="F279" s="252" t="s">
        <v>207</v>
      </c>
      <c r="G279" s="250"/>
      <c r="H279" s="253">
        <v>587.90200000000004</v>
      </c>
      <c r="I279" s="254"/>
      <c r="J279" s="250"/>
      <c r="K279" s="250"/>
      <c r="L279" s="255"/>
      <c r="M279" s="256"/>
      <c r="N279" s="257"/>
      <c r="O279" s="257"/>
      <c r="P279" s="257"/>
      <c r="Q279" s="257"/>
      <c r="R279" s="257"/>
      <c r="S279" s="257"/>
      <c r="T279" s="258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59" t="s">
        <v>198</v>
      </c>
      <c r="AU279" s="259" t="s">
        <v>84</v>
      </c>
      <c r="AV279" s="15" t="s">
        <v>194</v>
      </c>
      <c r="AW279" s="15" t="s">
        <v>35</v>
      </c>
      <c r="AX279" s="15" t="s">
        <v>82</v>
      </c>
      <c r="AY279" s="259" t="s">
        <v>187</v>
      </c>
    </row>
    <row r="280" s="2" customFormat="1" ht="24.15" customHeight="1">
      <c r="A280" s="41"/>
      <c r="B280" s="42"/>
      <c r="C280" s="209" t="s">
        <v>386</v>
      </c>
      <c r="D280" s="209" t="s">
        <v>189</v>
      </c>
      <c r="E280" s="210" t="s">
        <v>387</v>
      </c>
      <c r="F280" s="211" t="s">
        <v>388</v>
      </c>
      <c r="G280" s="212" t="s">
        <v>192</v>
      </c>
      <c r="H280" s="213">
        <v>2863.4369999999999</v>
      </c>
      <c r="I280" s="214"/>
      <c r="J280" s="215">
        <f>ROUND(I280*H280,2)</f>
        <v>0</v>
      </c>
      <c r="K280" s="211" t="s">
        <v>193</v>
      </c>
      <c r="L280" s="47"/>
      <c r="M280" s="216" t="s">
        <v>28</v>
      </c>
      <c r="N280" s="217" t="s">
        <v>45</v>
      </c>
      <c r="O280" s="87"/>
      <c r="P280" s="218">
        <f>O280*H280</f>
        <v>0</v>
      </c>
      <c r="Q280" s="218">
        <v>0</v>
      </c>
      <c r="R280" s="218">
        <f>Q280*H280</f>
        <v>0</v>
      </c>
      <c r="S280" s="218">
        <v>0</v>
      </c>
      <c r="T280" s="219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20" t="s">
        <v>194</v>
      </c>
      <c r="AT280" s="220" t="s">
        <v>189</v>
      </c>
      <c r="AU280" s="220" t="s">
        <v>84</v>
      </c>
      <c r="AY280" s="20" t="s">
        <v>187</v>
      </c>
      <c r="BE280" s="221">
        <f>IF(N280="základní",J280,0)</f>
        <v>0</v>
      </c>
      <c r="BF280" s="221">
        <f>IF(N280="snížená",J280,0)</f>
        <v>0</v>
      </c>
      <c r="BG280" s="221">
        <f>IF(N280="zákl. přenesená",J280,0)</f>
        <v>0</v>
      </c>
      <c r="BH280" s="221">
        <f>IF(N280="sníž. přenesená",J280,0)</f>
        <v>0</v>
      </c>
      <c r="BI280" s="221">
        <f>IF(N280="nulová",J280,0)</f>
        <v>0</v>
      </c>
      <c r="BJ280" s="20" t="s">
        <v>82</v>
      </c>
      <c r="BK280" s="221">
        <f>ROUND(I280*H280,2)</f>
        <v>0</v>
      </c>
      <c r="BL280" s="20" t="s">
        <v>194</v>
      </c>
      <c r="BM280" s="220" t="s">
        <v>389</v>
      </c>
    </row>
    <row r="281" s="2" customFormat="1">
      <c r="A281" s="41"/>
      <c r="B281" s="42"/>
      <c r="C281" s="43"/>
      <c r="D281" s="222" t="s">
        <v>196</v>
      </c>
      <c r="E281" s="43"/>
      <c r="F281" s="223" t="s">
        <v>390</v>
      </c>
      <c r="G281" s="43"/>
      <c r="H281" s="43"/>
      <c r="I281" s="224"/>
      <c r="J281" s="43"/>
      <c r="K281" s="43"/>
      <c r="L281" s="47"/>
      <c r="M281" s="225"/>
      <c r="N281" s="226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196</v>
      </c>
      <c r="AU281" s="20" t="s">
        <v>84</v>
      </c>
    </row>
    <row r="282" s="14" customFormat="1">
      <c r="A282" s="14"/>
      <c r="B282" s="238"/>
      <c r="C282" s="239"/>
      <c r="D282" s="229" t="s">
        <v>198</v>
      </c>
      <c r="E282" s="240" t="s">
        <v>28</v>
      </c>
      <c r="F282" s="241" t="s">
        <v>98</v>
      </c>
      <c r="G282" s="239"/>
      <c r="H282" s="242">
        <v>2863.4369999999999</v>
      </c>
      <c r="I282" s="243"/>
      <c r="J282" s="239"/>
      <c r="K282" s="239"/>
      <c r="L282" s="244"/>
      <c r="M282" s="245"/>
      <c r="N282" s="246"/>
      <c r="O282" s="246"/>
      <c r="P282" s="246"/>
      <c r="Q282" s="246"/>
      <c r="R282" s="246"/>
      <c r="S282" s="246"/>
      <c r="T282" s="247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8" t="s">
        <v>198</v>
      </c>
      <c r="AU282" s="248" t="s">
        <v>84</v>
      </c>
      <c r="AV282" s="14" t="s">
        <v>84</v>
      </c>
      <c r="AW282" s="14" t="s">
        <v>35</v>
      </c>
      <c r="AX282" s="14" t="s">
        <v>82</v>
      </c>
      <c r="AY282" s="248" t="s">
        <v>187</v>
      </c>
    </row>
    <row r="283" s="2" customFormat="1" ht="33" customHeight="1">
      <c r="A283" s="41"/>
      <c r="B283" s="42"/>
      <c r="C283" s="209" t="s">
        <v>391</v>
      </c>
      <c r="D283" s="209" t="s">
        <v>189</v>
      </c>
      <c r="E283" s="210" t="s">
        <v>392</v>
      </c>
      <c r="F283" s="211" t="s">
        <v>393</v>
      </c>
      <c r="G283" s="212" t="s">
        <v>192</v>
      </c>
      <c r="H283" s="213">
        <v>515418.65999999997</v>
      </c>
      <c r="I283" s="214"/>
      <c r="J283" s="215">
        <f>ROUND(I283*H283,2)</f>
        <v>0</v>
      </c>
      <c r="K283" s="211" t="s">
        <v>193</v>
      </c>
      <c r="L283" s="47"/>
      <c r="M283" s="216" t="s">
        <v>28</v>
      </c>
      <c r="N283" s="217" t="s">
        <v>45</v>
      </c>
      <c r="O283" s="87"/>
      <c r="P283" s="218">
        <f>O283*H283</f>
        <v>0</v>
      </c>
      <c r="Q283" s="218">
        <v>0</v>
      </c>
      <c r="R283" s="218">
        <f>Q283*H283</f>
        <v>0</v>
      </c>
      <c r="S283" s="218">
        <v>0</v>
      </c>
      <c r="T283" s="219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20" t="s">
        <v>194</v>
      </c>
      <c r="AT283" s="220" t="s">
        <v>189</v>
      </c>
      <c r="AU283" s="220" t="s">
        <v>84</v>
      </c>
      <c r="AY283" s="20" t="s">
        <v>187</v>
      </c>
      <c r="BE283" s="221">
        <f>IF(N283="základní",J283,0)</f>
        <v>0</v>
      </c>
      <c r="BF283" s="221">
        <f>IF(N283="snížená",J283,0)</f>
        <v>0</v>
      </c>
      <c r="BG283" s="221">
        <f>IF(N283="zákl. přenesená",J283,0)</f>
        <v>0</v>
      </c>
      <c r="BH283" s="221">
        <f>IF(N283="sníž. přenesená",J283,0)</f>
        <v>0</v>
      </c>
      <c r="BI283" s="221">
        <f>IF(N283="nulová",J283,0)</f>
        <v>0</v>
      </c>
      <c r="BJ283" s="20" t="s">
        <v>82</v>
      </c>
      <c r="BK283" s="221">
        <f>ROUND(I283*H283,2)</f>
        <v>0</v>
      </c>
      <c r="BL283" s="20" t="s">
        <v>194</v>
      </c>
      <c r="BM283" s="220" t="s">
        <v>394</v>
      </c>
    </row>
    <row r="284" s="2" customFormat="1">
      <c r="A284" s="41"/>
      <c r="B284" s="42"/>
      <c r="C284" s="43"/>
      <c r="D284" s="222" t="s">
        <v>196</v>
      </c>
      <c r="E284" s="43"/>
      <c r="F284" s="223" t="s">
        <v>395</v>
      </c>
      <c r="G284" s="43"/>
      <c r="H284" s="43"/>
      <c r="I284" s="224"/>
      <c r="J284" s="43"/>
      <c r="K284" s="43"/>
      <c r="L284" s="47"/>
      <c r="M284" s="225"/>
      <c r="N284" s="226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196</v>
      </c>
      <c r="AU284" s="20" t="s">
        <v>84</v>
      </c>
    </row>
    <row r="285" s="14" customFormat="1">
      <c r="A285" s="14"/>
      <c r="B285" s="238"/>
      <c r="C285" s="239"/>
      <c r="D285" s="229" t="s">
        <v>198</v>
      </c>
      <c r="E285" s="240" t="s">
        <v>28</v>
      </c>
      <c r="F285" s="241" t="s">
        <v>376</v>
      </c>
      <c r="G285" s="239"/>
      <c r="H285" s="242">
        <v>515418.65999999997</v>
      </c>
      <c r="I285" s="243"/>
      <c r="J285" s="239"/>
      <c r="K285" s="239"/>
      <c r="L285" s="244"/>
      <c r="M285" s="245"/>
      <c r="N285" s="246"/>
      <c r="O285" s="246"/>
      <c r="P285" s="246"/>
      <c r="Q285" s="246"/>
      <c r="R285" s="246"/>
      <c r="S285" s="246"/>
      <c r="T285" s="247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8" t="s">
        <v>198</v>
      </c>
      <c r="AU285" s="248" t="s">
        <v>84</v>
      </c>
      <c r="AV285" s="14" t="s">
        <v>84</v>
      </c>
      <c r="AW285" s="14" t="s">
        <v>35</v>
      </c>
      <c r="AX285" s="14" t="s">
        <v>82</v>
      </c>
      <c r="AY285" s="248" t="s">
        <v>187</v>
      </c>
    </row>
    <row r="286" s="2" customFormat="1" ht="24.15" customHeight="1">
      <c r="A286" s="41"/>
      <c r="B286" s="42"/>
      <c r="C286" s="209" t="s">
        <v>396</v>
      </c>
      <c r="D286" s="209" t="s">
        <v>189</v>
      </c>
      <c r="E286" s="210" t="s">
        <v>397</v>
      </c>
      <c r="F286" s="211" t="s">
        <v>398</v>
      </c>
      <c r="G286" s="212" t="s">
        <v>192</v>
      </c>
      <c r="H286" s="213">
        <v>2863.4369999999999</v>
      </c>
      <c r="I286" s="214"/>
      <c r="J286" s="215">
        <f>ROUND(I286*H286,2)</f>
        <v>0</v>
      </c>
      <c r="K286" s="211" t="s">
        <v>193</v>
      </c>
      <c r="L286" s="47"/>
      <c r="M286" s="216" t="s">
        <v>28</v>
      </c>
      <c r="N286" s="217" t="s">
        <v>45</v>
      </c>
      <c r="O286" s="87"/>
      <c r="P286" s="218">
        <f>O286*H286</f>
        <v>0</v>
      </c>
      <c r="Q286" s="218">
        <v>0</v>
      </c>
      <c r="R286" s="218">
        <f>Q286*H286</f>
        <v>0</v>
      </c>
      <c r="S286" s="218">
        <v>0</v>
      </c>
      <c r="T286" s="219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20" t="s">
        <v>194</v>
      </c>
      <c r="AT286" s="220" t="s">
        <v>189</v>
      </c>
      <c r="AU286" s="220" t="s">
        <v>84</v>
      </c>
      <c r="AY286" s="20" t="s">
        <v>187</v>
      </c>
      <c r="BE286" s="221">
        <f>IF(N286="základní",J286,0)</f>
        <v>0</v>
      </c>
      <c r="BF286" s="221">
        <f>IF(N286="snížená",J286,0)</f>
        <v>0</v>
      </c>
      <c r="BG286" s="221">
        <f>IF(N286="zákl. přenesená",J286,0)</f>
        <v>0</v>
      </c>
      <c r="BH286" s="221">
        <f>IF(N286="sníž. přenesená",J286,0)</f>
        <v>0</v>
      </c>
      <c r="BI286" s="221">
        <f>IF(N286="nulová",J286,0)</f>
        <v>0</v>
      </c>
      <c r="BJ286" s="20" t="s">
        <v>82</v>
      </c>
      <c r="BK286" s="221">
        <f>ROUND(I286*H286,2)</f>
        <v>0</v>
      </c>
      <c r="BL286" s="20" t="s">
        <v>194</v>
      </c>
      <c r="BM286" s="220" t="s">
        <v>399</v>
      </c>
    </row>
    <row r="287" s="2" customFormat="1">
      <c r="A287" s="41"/>
      <c r="B287" s="42"/>
      <c r="C287" s="43"/>
      <c r="D287" s="222" t="s">
        <v>196</v>
      </c>
      <c r="E287" s="43"/>
      <c r="F287" s="223" t="s">
        <v>400</v>
      </c>
      <c r="G287" s="43"/>
      <c r="H287" s="43"/>
      <c r="I287" s="224"/>
      <c r="J287" s="43"/>
      <c r="K287" s="43"/>
      <c r="L287" s="47"/>
      <c r="M287" s="225"/>
      <c r="N287" s="226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196</v>
      </c>
      <c r="AU287" s="20" t="s">
        <v>84</v>
      </c>
    </row>
    <row r="288" s="14" customFormat="1">
      <c r="A288" s="14"/>
      <c r="B288" s="238"/>
      <c r="C288" s="239"/>
      <c r="D288" s="229" t="s">
        <v>198</v>
      </c>
      <c r="E288" s="240" t="s">
        <v>28</v>
      </c>
      <c r="F288" s="241" t="s">
        <v>98</v>
      </c>
      <c r="G288" s="239"/>
      <c r="H288" s="242">
        <v>2863.4369999999999</v>
      </c>
      <c r="I288" s="243"/>
      <c r="J288" s="239"/>
      <c r="K288" s="239"/>
      <c r="L288" s="244"/>
      <c r="M288" s="245"/>
      <c r="N288" s="246"/>
      <c r="O288" s="246"/>
      <c r="P288" s="246"/>
      <c r="Q288" s="246"/>
      <c r="R288" s="246"/>
      <c r="S288" s="246"/>
      <c r="T288" s="247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8" t="s">
        <v>198</v>
      </c>
      <c r="AU288" s="248" t="s">
        <v>84</v>
      </c>
      <c r="AV288" s="14" t="s">
        <v>84</v>
      </c>
      <c r="AW288" s="14" t="s">
        <v>35</v>
      </c>
      <c r="AX288" s="14" t="s">
        <v>82</v>
      </c>
      <c r="AY288" s="248" t="s">
        <v>187</v>
      </c>
    </row>
    <row r="289" s="2" customFormat="1" ht="33" customHeight="1">
      <c r="A289" s="41"/>
      <c r="B289" s="42"/>
      <c r="C289" s="209" t="s">
        <v>401</v>
      </c>
      <c r="D289" s="209" t="s">
        <v>189</v>
      </c>
      <c r="E289" s="210" t="s">
        <v>402</v>
      </c>
      <c r="F289" s="211" t="s">
        <v>403</v>
      </c>
      <c r="G289" s="212" t="s">
        <v>226</v>
      </c>
      <c r="H289" s="213">
        <v>22.32</v>
      </c>
      <c r="I289" s="214"/>
      <c r="J289" s="215">
        <f>ROUND(I289*H289,2)</f>
        <v>0</v>
      </c>
      <c r="K289" s="211" t="s">
        <v>193</v>
      </c>
      <c r="L289" s="47"/>
      <c r="M289" s="216" t="s">
        <v>28</v>
      </c>
      <c r="N289" s="217" t="s">
        <v>45</v>
      </c>
      <c r="O289" s="87"/>
      <c r="P289" s="218">
        <f>O289*H289</f>
        <v>0</v>
      </c>
      <c r="Q289" s="218">
        <v>0</v>
      </c>
      <c r="R289" s="218">
        <f>Q289*H289</f>
        <v>0</v>
      </c>
      <c r="S289" s="218">
        <v>0</v>
      </c>
      <c r="T289" s="219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20" t="s">
        <v>194</v>
      </c>
      <c r="AT289" s="220" t="s">
        <v>189</v>
      </c>
      <c r="AU289" s="220" t="s">
        <v>84</v>
      </c>
      <c r="AY289" s="20" t="s">
        <v>187</v>
      </c>
      <c r="BE289" s="221">
        <f>IF(N289="základní",J289,0)</f>
        <v>0</v>
      </c>
      <c r="BF289" s="221">
        <f>IF(N289="snížená",J289,0)</f>
        <v>0</v>
      </c>
      <c r="BG289" s="221">
        <f>IF(N289="zákl. přenesená",J289,0)</f>
        <v>0</v>
      </c>
      <c r="BH289" s="221">
        <f>IF(N289="sníž. přenesená",J289,0)</f>
        <v>0</v>
      </c>
      <c r="BI289" s="221">
        <f>IF(N289="nulová",J289,0)</f>
        <v>0</v>
      </c>
      <c r="BJ289" s="20" t="s">
        <v>82</v>
      </c>
      <c r="BK289" s="221">
        <f>ROUND(I289*H289,2)</f>
        <v>0</v>
      </c>
      <c r="BL289" s="20" t="s">
        <v>194</v>
      </c>
      <c r="BM289" s="220" t="s">
        <v>404</v>
      </c>
    </row>
    <row r="290" s="2" customFormat="1">
      <c r="A290" s="41"/>
      <c r="B290" s="42"/>
      <c r="C290" s="43"/>
      <c r="D290" s="222" t="s">
        <v>196</v>
      </c>
      <c r="E290" s="43"/>
      <c r="F290" s="223" t="s">
        <v>405</v>
      </c>
      <c r="G290" s="43"/>
      <c r="H290" s="43"/>
      <c r="I290" s="224"/>
      <c r="J290" s="43"/>
      <c r="K290" s="43"/>
      <c r="L290" s="47"/>
      <c r="M290" s="225"/>
      <c r="N290" s="226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196</v>
      </c>
      <c r="AU290" s="20" t="s">
        <v>84</v>
      </c>
    </row>
    <row r="291" s="13" customFormat="1">
      <c r="A291" s="13"/>
      <c r="B291" s="227"/>
      <c r="C291" s="228"/>
      <c r="D291" s="229" t="s">
        <v>198</v>
      </c>
      <c r="E291" s="230" t="s">
        <v>28</v>
      </c>
      <c r="F291" s="231" t="s">
        <v>221</v>
      </c>
      <c r="G291" s="228"/>
      <c r="H291" s="230" t="s">
        <v>28</v>
      </c>
      <c r="I291" s="232"/>
      <c r="J291" s="228"/>
      <c r="K291" s="228"/>
      <c r="L291" s="233"/>
      <c r="M291" s="234"/>
      <c r="N291" s="235"/>
      <c r="O291" s="235"/>
      <c r="P291" s="235"/>
      <c r="Q291" s="235"/>
      <c r="R291" s="235"/>
      <c r="S291" s="235"/>
      <c r="T291" s="236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7" t="s">
        <v>198</v>
      </c>
      <c r="AU291" s="237" t="s">
        <v>84</v>
      </c>
      <c r="AV291" s="13" t="s">
        <v>82</v>
      </c>
      <c r="AW291" s="13" t="s">
        <v>35</v>
      </c>
      <c r="AX291" s="13" t="s">
        <v>74</v>
      </c>
      <c r="AY291" s="237" t="s">
        <v>187</v>
      </c>
    </row>
    <row r="292" s="14" customFormat="1">
      <c r="A292" s="14"/>
      <c r="B292" s="238"/>
      <c r="C292" s="239"/>
      <c r="D292" s="229" t="s">
        <v>198</v>
      </c>
      <c r="E292" s="240" t="s">
        <v>28</v>
      </c>
      <c r="F292" s="241" t="s">
        <v>406</v>
      </c>
      <c r="G292" s="239"/>
      <c r="H292" s="242">
        <v>4.3200000000000003</v>
      </c>
      <c r="I292" s="243"/>
      <c r="J292" s="239"/>
      <c r="K292" s="239"/>
      <c r="L292" s="244"/>
      <c r="M292" s="245"/>
      <c r="N292" s="246"/>
      <c r="O292" s="246"/>
      <c r="P292" s="246"/>
      <c r="Q292" s="246"/>
      <c r="R292" s="246"/>
      <c r="S292" s="246"/>
      <c r="T292" s="247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8" t="s">
        <v>198</v>
      </c>
      <c r="AU292" s="248" t="s">
        <v>84</v>
      </c>
      <c r="AV292" s="14" t="s">
        <v>84</v>
      </c>
      <c r="AW292" s="14" t="s">
        <v>35</v>
      </c>
      <c r="AX292" s="14" t="s">
        <v>74</v>
      </c>
      <c r="AY292" s="248" t="s">
        <v>187</v>
      </c>
    </row>
    <row r="293" s="13" customFormat="1">
      <c r="A293" s="13"/>
      <c r="B293" s="227"/>
      <c r="C293" s="228"/>
      <c r="D293" s="229" t="s">
        <v>198</v>
      </c>
      <c r="E293" s="230" t="s">
        <v>28</v>
      </c>
      <c r="F293" s="231" t="s">
        <v>242</v>
      </c>
      <c r="G293" s="228"/>
      <c r="H293" s="230" t="s">
        <v>28</v>
      </c>
      <c r="I293" s="232"/>
      <c r="J293" s="228"/>
      <c r="K293" s="228"/>
      <c r="L293" s="233"/>
      <c r="M293" s="234"/>
      <c r="N293" s="235"/>
      <c r="O293" s="235"/>
      <c r="P293" s="235"/>
      <c r="Q293" s="235"/>
      <c r="R293" s="235"/>
      <c r="S293" s="235"/>
      <c r="T293" s="236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7" t="s">
        <v>198</v>
      </c>
      <c r="AU293" s="237" t="s">
        <v>84</v>
      </c>
      <c r="AV293" s="13" t="s">
        <v>82</v>
      </c>
      <c r="AW293" s="13" t="s">
        <v>35</v>
      </c>
      <c r="AX293" s="13" t="s">
        <v>74</v>
      </c>
      <c r="AY293" s="237" t="s">
        <v>187</v>
      </c>
    </row>
    <row r="294" s="14" customFormat="1">
      <c r="A294" s="14"/>
      <c r="B294" s="238"/>
      <c r="C294" s="239"/>
      <c r="D294" s="229" t="s">
        <v>198</v>
      </c>
      <c r="E294" s="240" t="s">
        <v>28</v>
      </c>
      <c r="F294" s="241" t="s">
        <v>238</v>
      </c>
      <c r="G294" s="239"/>
      <c r="H294" s="242">
        <v>7</v>
      </c>
      <c r="I294" s="243"/>
      <c r="J294" s="239"/>
      <c r="K294" s="239"/>
      <c r="L294" s="244"/>
      <c r="M294" s="245"/>
      <c r="N294" s="246"/>
      <c r="O294" s="246"/>
      <c r="P294" s="246"/>
      <c r="Q294" s="246"/>
      <c r="R294" s="246"/>
      <c r="S294" s="246"/>
      <c r="T294" s="247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8" t="s">
        <v>198</v>
      </c>
      <c r="AU294" s="248" t="s">
        <v>84</v>
      </c>
      <c r="AV294" s="14" t="s">
        <v>84</v>
      </c>
      <c r="AW294" s="14" t="s">
        <v>35</v>
      </c>
      <c r="AX294" s="14" t="s">
        <v>74</v>
      </c>
      <c r="AY294" s="248" t="s">
        <v>187</v>
      </c>
    </row>
    <row r="295" s="13" customFormat="1">
      <c r="A295" s="13"/>
      <c r="B295" s="227"/>
      <c r="C295" s="228"/>
      <c r="D295" s="229" t="s">
        <v>198</v>
      </c>
      <c r="E295" s="230" t="s">
        <v>28</v>
      </c>
      <c r="F295" s="231" t="s">
        <v>228</v>
      </c>
      <c r="G295" s="228"/>
      <c r="H295" s="230" t="s">
        <v>28</v>
      </c>
      <c r="I295" s="232"/>
      <c r="J295" s="228"/>
      <c r="K295" s="228"/>
      <c r="L295" s="233"/>
      <c r="M295" s="234"/>
      <c r="N295" s="235"/>
      <c r="O295" s="235"/>
      <c r="P295" s="235"/>
      <c r="Q295" s="235"/>
      <c r="R295" s="235"/>
      <c r="S295" s="235"/>
      <c r="T295" s="236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7" t="s">
        <v>198</v>
      </c>
      <c r="AU295" s="237" t="s">
        <v>84</v>
      </c>
      <c r="AV295" s="13" t="s">
        <v>82</v>
      </c>
      <c r="AW295" s="13" t="s">
        <v>35</v>
      </c>
      <c r="AX295" s="13" t="s">
        <v>74</v>
      </c>
      <c r="AY295" s="237" t="s">
        <v>187</v>
      </c>
    </row>
    <row r="296" s="13" customFormat="1">
      <c r="A296" s="13"/>
      <c r="B296" s="227"/>
      <c r="C296" s="228"/>
      <c r="D296" s="229" t="s">
        <v>198</v>
      </c>
      <c r="E296" s="230" t="s">
        <v>28</v>
      </c>
      <c r="F296" s="231" t="s">
        <v>229</v>
      </c>
      <c r="G296" s="228"/>
      <c r="H296" s="230" t="s">
        <v>28</v>
      </c>
      <c r="I296" s="232"/>
      <c r="J296" s="228"/>
      <c r="K296" s="228"/>
      <c r="L296" s="233"/>
      <c r="M296" s="234"/>
      <c r="N296" s="235"/>
      <c r="O296" s="235"/>
      <c r="P296" s="235"/>
      <c r="Q296" s="235"/>
      <c r="R296" s="235"/>
      <c r="S296" s="235"/>
      <c r="T296" s="236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7" t="s">
        <v>198</v>
      </c>
      <c r="AU296" s="237" t="s">
        <v>84</v>
      </c>
      <c r="AV296" s="13" t="s">
        <v>82</v>
      </c>
      <c r="AW296" s="13" t="s">
        <v>35</v>
      </c>
      <c r="AX296" s="13" t="s">
        <v>74</v>
      </c>
      <c r="AY296" s="237" t="s">
        <v>187</v>
      </c>
    </row>
    <row r="297" s="14" customFormat="1">
      <c r="A297" s="14"/>
      <c r="B297" s="238"/>
      <c r="C297" s="239"/>
      <c r="D297" s="229" t="s">
        <v>198</v>
      </c>
      <c r="E297" s="240" t="s">
        <v>28</v>
      </c>
      <c r="F297" s="241" t="s">
        <v>407</v>
      </c>
      <c r="G297" s="239"/>
      <c r="H297" s="242">
        <v>11</v>
      </c>
      <c r="I297" s="243"/>
      <c r="J297" s="239"/>
      <c r="K297" s="239"/>
      <c r="L297" s="244"/>
      <c r="M297" s="245"/>
      <c r="N297" s="246"/>
      <c r="O297" s="246"/>
      <c r="P297" s="246"/>
      <c r="Q297" s="246"/>
      <c r="R297" s="246"/>
      <c r="S297" s="246"/>
      <c r="T297" s="247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8" t="s">
        <v>198</v>
      </c>
      <c r="AU297" s="248" t="s">
        <v>84</v>
      </c>
      <c r="AV297" s="14" t="s">
        <v>84</v>
      </c>
      <c r="AW297" s="14" t="s">
        <v>35</v>
      </c>
      <c r="AX297" s="14" t="s">
        <v>74</v>
      </c>
      <c r="AY297" s="248" t="s">
        <v>187</v>
      </c>
    </row>
    <row r="298" s="15" customFormat="1">
      <c r="A298" s="15"/>
      <c r="B298" s="249"/>
      <c r="C298" s="250"/>
      <c r="D298" s="229" t="s">
        <v>198</v>
      </c>
      <c r="E298" s="251" t="s">
        <v>102</v>
      </c>
      <c r="F298" s="252" t="s">
        <v>207</v>
      </c>
      <c r="G298" s="250"/>
      <c r="H298" s="253">
        <v>22.32</v>
      </c>
      <c r="I298" s="254"/>
      <c r="J298" s="250"/>
      <c r="K298" s="250"/>
      <c r="L298" s="255"/>
      <c r="M298" s="256"/>
      <c r="N298" s="257"/>
      <c r="O298" s="257"/>
      <c r="P298" s="257"/>
      <c r="Q298" s="257"/>
      <c r="R298" s="257"/>
      <c r="S298" s="257"/>
      <c r="T298" s="258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59" t="s">
        <v>198</v>
      </c>
      <c r="AU298" s="259" t="s">
        <v>84</v>
      </c>
      <c r="AV298" s="15" t="s">
        <v>194</v>
      </c>
      <c r="AW298" s="15" t="s">
        <v>35</v>
      </c>
      <c r="AX298" s="15" t="s">
        <v>82</v>
      </c>
      <c r="AY298" s="259" t="s">
        <v>187</v>
      </c>
    </row>
    <row r="299" s="2" customFormat="1" ht="37.8" customHeight="1">
      <c r="A299" s="41"/>
      <c r="B299" s="42"/>
      <c r="C299" s="209" t="s">
        <v>408</v>
      </c>
      <c r="D299" s="209" t="s">
        <v>189</v>
      </c>
      <c r="E299" s="210" t="s">
        <v>409</v>
      </c>
      <c r="F299" s="211" t="s">
        <v>410</v>
      </c>
      <c r="G299" s="212" t="s">
        <v>226</v>
      </c>
      <c r="H299" s="213">
        <v>4017.5999999999999</v>
      </c>
      <c r="I299" s="214"/>
      <c r="J299" s="215">
        <f>ROUND(I299*H299,2)</f>
        <v>0</v>
      </c>
      <c r="K299" s="211" t="s">
        <v>193</v>
      </c>
      <c r="L299" s="47"/>
      <c r="M299" s="216" t="s">
        <v>28</v>
      </c>
      <c r="N299" s="217" t="s">
        <v>45</v>
      </c>
      <c r="O299" s="87"/>
      <c r="P299" s="218">
        <f>O299*H299</f>
        <v>0</v>
      </c>
      <c r="Q299" s="218">
        <v>0</v>
      </c>
      <c r="R299" s="218">
        <f>Q299*H299</f>
        <v>0</v>
      </c>
      <c r="S299" s="218">
        <v>0</v>
      </c>
      <c r="T299" s="219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20" t="s">
        <v>194</v>
      </c>
      <c r="AT299" s="220" t="s">
        <v>189</v>
      </c>
      <c r="AU299" s="220" t="s">
        <v>84</v>
      </c>
      <c r="AY299" s="20" t="s">
        <v>187</v>
      </c>
      <c r="BE299" s="221">
        <f>IF(N299="základní",J299,0)</f>
        <v>0</v>
      </c>
      <c r="BF299" s="221">
        <f>IF(N299="snížená",J299,0)</f>
        <v>0</v>
      </c>
      <c r="BG299" s="221">
        <f>IF(N299="zákl. přenesená",J299,0)</f>
        <v>0</v>
      </c>
      <c r="BH299" s="221">
        <f>IF(N299="sníž. přenesená",J299,0)</f>
        <v>0</v>
      </c>
      <c r="BI299" s="221">
        <f>IF(N299="nulová",J299,0)</f>
        <v>0</v>
      </c>
      <c r="BJ299" s="20" t="s">
        <v>82</v>
      </c>
      <c r="BK299" s="221">
        <f>ROUND(I299*H299,2)</f>
        <v>0</v>
      </c>
      <c r="BL299" s="20" t="s">
        <v>194</v>
      </c>
      <c r="BM299" s="220" t="s">
        <v>411</v>
      </c>
    </row>
    <row r="300" s="2" customFormat="1">
      <c r="A300" s="41"/>
      <c r="B300" s="42"/>
      <c r="C300" s="43"/>
      <c r="D300" s="222" t="s">
        <v>196</v>
      </c>
      <c r="E300" s="43"/>
      <c r="F300" s="223" t="s">
        <v>412</v>
      </c>
      <c r="G300" s="43"/>
      <c r="H300" s="43"/>
      <c r="I300" s="224"/>
      <c r="J300" s="43"/>
      <c r="K300" s="43"/>
      <c r="L300" s="47"/>
      <c r="M300" s="225"/>
      <c r="N300" s="226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196</v>
      </c>
      <c r="AU300" s="20" t="s">
        <v>84</v>
      </c>
    </row>
    <row r="301" s="14" customFormat="1">
      <c r="A301" s="14"/>
      <c r="B301" s="238"/>
      <c r="C301" s="239"/>
      <c r="D301" s="229" t="s">
        <v>198</v>
      </c>
      <c r="E301" s="240" t="s">
        <v>28</v>
      </c>
      <c r="F301" s="241" t="s">
        <v>413</v>
      </c>
      <c r="G301" s="239"/>
      <c r="H301" s="242">
        <v>4017.5999999999999</v>
      </c>
      <c r="I301" s="243"/>
      <c r="J301" s="239"/>
      <c r="K301" s="239"/>
      <c r="L301" s="244"/>
      <c r="M301" s="245"/>
      <c r="N301" s="246"/>
      <c r="O301" s="246"/>
      <c r="P301" s="246"/>
      <c r="Q301" s="246"/>
      <c r="R301" s="246"/>
      <c r="S301" s="246"/>
      <c r="T301" s="247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8" t="s">
        <v>198</v>
      </c>
      <c r="AU301" s="248" t="s">
        <v>84</v>
      </c>
      <c r="AV301" s="14" t="s">
        <v>84</v>
      </c>
      <c r="AW301" s="14" t="s">
        <v>35</v>
      </c>
      <c r="AX301" s="14" t="s">
        <v>82</v>
      </c>
      <c r="AY301" s="248" t="s">
        <v>187</v>
      </c>
    </row>
    <row r="302" s="2" customFormat="1" ht="33" customHeight="1">
      <c r="A302" s="41"/>
      <c r="B302" s="42"/>
      <c r="C302" s="209" t="s">
        <v>414</v>
      </c>
      <c r="D302" s="209" t="s">
        <v>189</v>
      </c>
      <c r="E302" s="210" t="s">
        <v>415</v>
      </c>
      <c r="F302" s="211" t="s">
        <v>416</v>
      </c>
      <c r="G302" s="212" t="s">
        <v>226</v>
      </c>
      <c r="H302" s="213">
        <v>22.32</v>
      </c>
      <c r="I302" s="214"/>
      <c r="J302" s="215">
        <f>ROUND(I302*H302,2)</f>
        <v>0</v>
      </c>
      <c r="K302" s="211" t="s">
        <v>193</v>
      </c>
      <c r="L302" s="47"/>
      <c r="M302" s="216" t="s">
        <v>28</v>
      </c>
      <c r="N302" s="217" t="s">
        <v>45</v>
      </c>
      <c r="O302" s="87"/>
      <c r="P302" s="218">
        <f>O302*H302</f>
        <v>0</v>
      </c>
      <c r="Q302" s="218">
        <v>0</v>
      </c>
      <c r="R302" s="218">
        <f>Q302*H302</f>
        <v>0</v>
      </c>
      <c r="S302" s="218">
        <v>0</v>
      </c>
      <c r="T302" s="219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20" t="s">
        <v>194</v>
      </c>
      <c r="AT302" s="220" t="s">
        <v>189</v>
      </c>
      <c r="AU302" s="220" t="s">
        <v>84</v>
      </c>
      <c r="AY302" s="20" t="s">
        <v>187</v>
      </c>
      <c r="BE302" s="221">
        <f>IF(N302="základní",J302,0)</f>
        <v>0</v>
      </c>
      <c r="BF302" s="221">
        <f>IF(N302="snížená",J302,0)</f>
        <v>0</v>
      </c>
      <c r="BG302" s="221">
        <f>IF(N302="zákl. přenesená",J302,0)</f>
        <v>0</v>
      </c>
      <c r="BH302" s="221">
        <f>IF(N302="sníž. přenesená",J302,0)</f>
        <v>0</v>
      </c>
      <c r="BI302" s="221">
        <f>IF(N302="nulová",J302,0)</f>
        <v>0</v>
      </c>
      <c r="BJ302" s="20" t="s">
        <v>82</v>
      </c>
      <c r="BK302" s="221">
        <f>ROUND(I302*H302,2)</f>
        <v>0</v>
      </c>
      <c r="BL302" s="20" t="s">
        <v>194</v>
      </c>
      <c r="BM302" s="220" t="s">
        <v>417</v>
      </c>
    </row>
    <row r="303" s="2" customFormat="1">
      <c r="A303" s="41"/>
      <c r="B303" s="42"/>
      <c r="C303" s="43"/>
      <c r="D303" s="222" t="s">
        <v>196</v>
      </c>
      <c r="E303" s="43"/>
      <c r="F303" s="223" t="s">
        <v>418</v>
      </c>
      <c r="G303" s="43"/>
      <c r="H303" s="43"/>
      <c r="I303" s="224"/>
      <c r="J303" s="43"/>
      <c r="K303" s="43"/>
      <c r="L303" s="47"/>
      <c r="M303" s="225"/>
      <c r="N303" s="226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196</v>
      </c>
      <c r="AU303" s="20" t="s">
        <v>84</v>
      </c>
    </row>
    <row r="304" s="14" customFormat="1">
      <c r="A304" s="14"/>
      <c r="B304" s="238"/>
      <c r="C304" s="239"/>
      <c r="D304" s="229" t="s">
        <v>198</v>
      </c>
      <c r="E304" s="240" t="s">
        <v>28</v>
      </c>
      <c r="F304" s="241" t="s">
        <v>102</v>
      </c>
      <c r="G304" s="239"/>
      <c r="H304" s="242">
        <v>22.32</v>
      </c>
      <c r="I304" s="243"/>
      <c r="J304" s="239"/>
      <c r="K304" s="239"/>
      <c r="L304" s="244"/>
      <c r="M304" s="245"/>
      <c r="N304" s="246"/>
      <c r="O304" s="246"/>
      <c r="P304" s="246"/>
      <c r="Q304" s="246"/>
      <c r="R304" s="246"/>
      <c r="S304" s="246"/>
      <c r="T304" s="247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8" t="s">
        <v>198</v>
      </c>
      <c r="AU304" s="248" t="s">
        <v>84</v>
      </c>
      <c r="AV304" s="14" t="s">
        <v>84</v>
      </c>
      <c r="AW304" s="14" t="s">
        <v>35</v>
      </c>
      <c r="AX304" s="14" t="s">
        <v>82</v>
      </c>
      <c r="AY304" s="248" t="s">
        <v>187</v>
      </c>
    </row>
    <row r="305" s="2" customFormat="1" ht="37.8" customHeight="1">
      <c r="A305" s="41"/>
      <c r="B305" s="42"/>
      <c r="C305" s="209" t="s">
        <v>419</v>
      </c>
      <c r="D305" s="209" t="s">
        <v>189</v>
      </c>
      <c r="E305" s="210" t="s">
        <v>420</v>
      </c>
      <c r="F305" s="211" t="s">
        <v>421</v>
      </c>
      <c r="G305" s="212" t="s">
        <v>192</v>
      </c>
      <c r="H305" s="213">
        <v>192.53</v>
      </c>
      <c r="I305" s="214"/>
      <c r="J305" s="215">
        <f>ROUND(I305*H305,2)</f>
        <v>0</v>
      </c>
      <c r="K305" s="211" t="s">
        <v>193</v>
      </c>
      <c r="L305" s="47"/>
      <c r="M305" s="216" t="s">
        <v>28</v>
      </c>
      <c r="N305" s="217" t="s">
        <v>45</v>
      </c>
      <c r="O305" s="87"/>
      <c r="P305" s="218">
        <f>O305*H305</f>
        <v>0</v>
      </c>
      <c r="Q305" s="218">
        <v>0</v>
      </c>
      <c r="R305" s="218">
        <f>Q305*H305</f>
        <v>0</v>
      </c>
      <c r="S305" s="218">
        <v>0</v>
      </c>
      <c r="T305" s="219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20" t="s">
        <v>194</v>
      </c>
      <c r="AT305" s="220" t="s">
        <v>189</v>
      </c>
      <c r="AU305" s="220" t="s">
        <v>84</v>
      </c>
      <c r="AY305" s="20" t="s">
        <v>187</v>
      </c>
      <c r="BE305" s="221">
        <f>IF(N305="základní",J305,0)</f>
        <v>0</v>
      </c>
      <c r="BF305" s="221">
        <f>IF(N305="snížená",J305,0)</f>
        <v>0</v>
      </c>
      <c r="BG305" s="221">
        <f>IF(N305="zákl. přenesená",J305,0)</f>
        <v>0</v>
      </c>
      <c r="BH305" s="221">
        <f>IF(N305="sníž. přenesená",J305,0)</f>
        <v>0</v>
      </c>
      <c r="BI305" s="221">
        <f>IF(N305="nulová",J305,0)</f>
        <v>0</v>
      </c>
      <c r="BJ305" s="20" t="s">
        <v>82</v>
      </c>
      <c r="BK305" s="221">
        <f>ROUND(I305*H305,2)</f>
        <v>0</v>
      </c>
      <c r="BL305" s="20" t="s">
        <v>194</v>
      </c>
      <c r="BM305" s="220" t="s">
        <v>422</v>
      </c>
    </row>
    <row r="306" s="2" customFormat="1">
      <c r="A306" s="41"/>
      <c r="B306" s="42"/>
      <c r="C306" s="43"/>
      <c r="D306" s="222" t="s">
        <v>196</v>
      </c>
      <c r="E306" s="43"/>
      <c r="F306" s="223" t="s">
        <v>423</v>
      </c>
      <c r="G306" s="43"/>
      <c r="H306" s="43"/>
      <c r="I306" s="224"/>
      <c r="J306" s="43"/>
      <c r="K306" s="43"/>
      <c r="L306" s="47"/>
      <c r="M306" s="225"/>
      <c r="N306" s="226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196</v>
      </c>
      <c r="AU306" s="20" t="s">
        <v>84</v>
      </c>
    </row>
    <row r="307" s="13" customFormat="1">
      <c r="A307" s="13"/>
      <c r="B307" s="227"/>
      <c r="C307" s="228"/>
      <c r="D307" s="229" t="s">
        <v>198</v>
      </c>
      <c r="E307" s="230" t="s">
        <v>28</v>
      </c>
      <c r="F307" s="231" t="s">
        <v>424</v>
      </c>
      <c r="G307" s="228"/>
      <c r="H307" s="230" t="s">
        <v>28</v>
      </c>
      <c r="I307" s="232"/>
      <c r="J307" s="228"/>
      <c r="K307" s="228"/>
      <c r="L307" s="233"/>
      <c r="M307" s="234"/>
      <c r="N307" s="235"/>
      <c r="O307" s="235"/>
      <c r="P307" s="235"/>
      <c r="Q307" s="235"/>
      <c r="R307" s="235"/>
      <c r="S307" s="235"/>
      <c r="T307" s="236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7" t="s">
        <v>198</v>
      </c>
      <c r="AU307" s="237" t="s">
        <v>84</v>
      </c>
      <c r="AV307" s="13" t="s">
        <v>82</v>
      </c>
      <c r="AW307" s="13" t="s">
        <v>35</v>
      </c>
      <c r="AX307" s="13" t="s">
        <v>74</v>
      </c>
      <c r="AY307" s="237" t="s">
        <v>187</v>
      </c>
    </row>
    <row r="308" s="14" customFormat="1">
      <c r="A308" s="14"/>
      <c r="B308" s="238"/>
      <c r="C308" s="239"/>
      <c r="D308" s="229" t="s">
        <v>198</v>
      </c>
      <c r="E308" s="240" t="s">
        <v>28</v>
      </c>
      <c r="F308" s="241" t="s">
        <v>425</v>
      </c>
      <c r="G308" s="239"/>
      <c r="H308" s="242">
        <v>8.1199999999999992</v>
      </c>
      <c r="I308" s="243"/>
      <c r="J308" s="239"/>
      <c r="K308" s="239"/>
      <c r="L308" s="244"/>
      <c r="M308" s="245"/>
      <c r="N308" s="246"/>
      <c r="O308" s="246"/>
      <c r="P308" s="246"/>
      <c r="Q308" s="246"/>
      <c r="R308" s="246"/>
      <c r="S308" s="246"/>
      <c r="T308" s="247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8" t="s">
        <v>198</v>
      </c>
      <c r="AU308" s="248" t="s">
        <v>84</v>
      </c>
      <c r="AV308" s="14" t="s">
        <v>84</v>
      </c>
      <c r="AW308" s="14" t="s">
        <v>35</v>
      </c>
      <c r="AX308" s="14" t="s">
        <v>74</v>
      </c>
      <c r="AY308" s="248" t="s">
        <v>187</v>
      </c>
    </row>
    <row r="309" s="14" customFormat="1">
      <c r="A309" s="14"/>
      <c r="B309" s="238"/>
      <c r="C309" s="239"/>
      <c r="D309" s="229" t="s">
        <v>198</v>
      </c>
      <c r="E309" s="240" t="s">
        <v>28</v>
      </c>
      <c r="F309" s="241" t="s">
        <v>426</v>
      </c>
      <c r="G309" s="239"/>
      <c r="H309" s="242">
        <v>34.649999999999999</v>
      </c>
      <c r="I309" s="243"/>
      <c r="J309" s="239"/>
      <c r="K309" s="239"/>
      <c r="L309" s="244"/>
      <c r="M309" s="245"/>
      <c r="N309" s="246"/>
      <c r="O309" s="246"/>
      <c r="P309" s="246"/>
      <c r="Q309" s="246"/>
      <c r="R309" s="246"/>
      <c r="S309" s="246"/>
      <c r="T309" s="247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8" t="s">
        <v>198</v>
      </c>
      <c r="AU309" s="248" t="s">
        <v>84</v>
      </c>
      <c r="AV309" s="14" t="s">
        <v>84</v>
      </c>
      <c r="AW309" s="14" t="s">
        <v>35</v>
      </c>
      <c r="AX309" s="14" t="s">
        <v>74</v>
      </c>
      <c r="AY309" s="248" t="s">
        <v>187</v>
      </c>
    </row>
    <row r="310" s="14" customFormat="1">
      <c r="A310" s="14"/>
      <c r="B310" s="238"/>
      <c r="C310" s="239"/>
      <c r="D310" s="229" t="s">
        <v>198</v>
      </c>
      <c r="E310" s="240" t="s">
        <v>28</v>
      </c>
      <c r="F310" s="241" t="s">
        <v>427</v>
      </c>
      <c r="G310" s="239"/>
      <c r="H310" s="242">
        <v>9.4800000000000004</v>
      </c>
      <c r="I310" s="243"/>
      <c r="J310" s="239"/>
      <c r="K310" s="239"/>
      <c r="L310" s="244"/>
      <c r="M310" s="245"/>
      <c r="N310" s="246"/>
      <c r="O310" s="246"/>
      <c r="P310" s="246"/>
      <c r="Q310" s="246"/>
      <c r="R310" s="246"/>
      <c r="S310" s="246"/>
      <c r="T310" s="247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8" t="s">
        <v>198</v>
      </c>
      <c r="AU310" s="248" t="s">
        <v>84</v>
      </c>
      <c r="AV310" s="14" t="s">
        <v>84</v>
      </c>
      <c r="AW310" s="14" t="s">
        <v>35</v>
      </c>
      <c r="AX310" s="14" t="s">
        <v>74</v>
      </c>
      <c r="AY310" s="248" t="s">
        <v>187</v>
      </c>
    </row>
    <row r="311" s="14" customFormat="1">
      <c r="A311" s="14"/>
      <c r="B311" s="238"/>
      <c r="C311" s="239"/>
      <c r="D311" s="229" t="s">
        <v>198</v>
      </c>
      <c r="E311" s="240" t="s">
        <v>28</v>
      </c>
      <c r="F311" s="241" t="s">
        <v>428</v>
      </c>
      <c r="G311" s="239"/>
      <c r="H311" s="242">
        <v>43.5</v>
      </c>
      <c r="I311" s="243"/>
      <c r="J311" s="239"/>
      <c r="K311" s="239"/>
      <c r="L311" s="244"/>
      <c r="M311" s="245"/>
      <c r="N311" s="246"/>
      <c r="O311" s="246"/>
      <c r="P311" s="246"/>
      <c r="Q311" s="246"/>
      <c r="R311" s="246"/>
      <c r="S311" s="246"/>
      <c r="T311" s="247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8" t="s">
        <v>198</v>
      </c>
      <c r="AU311" s="248" t="s">
        <v>84</v>
      </c>
      <c r="AV311" s="14" t="s">
        <v>84</v>
      </c>
      <c r="AW311" s="14" t="s">
        <v>35</v>
      </c>
      <c r="AX311" s="14" t="s">
        <v>74</v>
      </c>
      <c r="AY311" s="248" t="s">
        <v>187</v>
      </c>
    </row>
    <row r="312" s="13" customFormat="1">
      <c r="A312" s="13"/>
      <c r="B312" s="227"/>
      <c r="C312" s="228"/>
      <c r="D312" s="229" t="s">
        <v>198</v>
      </c>
      <c r="E312" s="230" t="s">
        <v>28</v>
      </c>
      <c r="F312" s="231" t="s">
        <v>429</v>
      </c>
      <c r="G312" s="228"/>
      <c r="H312" s="230" t="s">
        <v>28</v>
      </c>
      <c r="I312" s="232"/>
      <c r="J312" s="228"/>
      <c r="K312" s="228"/>
      <c r="L312" s="233"/>
      <c r="M312" s="234"/>
      <c r="N312" s="235"/>
      <c r="O312" s="235"/>
      <c r="P312" s="235"/>
      <c r="Q312" s="235"/>
      <c r="R312" s="235"/>
      <c r="S312" s="235"/>
      <c r="T312" s="236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7" t="s">
        <v>198</v>
      </c>
      <c r="AU312" s="237" t="s">
        <v>84</v>
      </c>
      <c r="AV312" s="13" t="s">
        <v>82</v>
      </c>
      <c r="AW312" s="13" t="s">
        <v>35</v>
      </c>
      <c r="AX312" s="13" t="s">
        <v>74</v>
      </c>
      <c r="AY312" s="237" t="s">
        <v>187</v>
      </c>
    </row>
    <row r="313" s="14" customFormat="1">
      <c r="A313" s="14"/>
      <c r="B313" s="238"/>
      <c r="C313" s="239"/>
      <c r="D313" s="229" t="s">
        <v>198</v>
      </c>
      <c r="E313" s="240" t="s">
        <v>28</v>
      </c>
      <c r="F313" s="241" t="s">
        <v>430</v>
      </c>
      <c r="G313" s="239"/>
      <c r="H313" s="242">
        <v>18.780000000000001</v>
      </c>
      <c r="I313" s="243"/>
      <c r="J313" s="239"/>
      <c r="K313" s="239"/>
      <c r="L313" s="244"/>
      <c r="M313" s="245"/>
      <c r="N313" s="246"/>
      <c r="O313" s="246"/>
      <c r="P313" s="246"/>
      <c r="Q313" s="246"/>
      <c r="R313" s="246"/>
      <c r="S313" s="246"/>
      <c r="T313" s="247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8" t="s">
        <v>198</v>
      </c>
      <c r="AU313" s="248" t="s">
        <v>84</v>
      </c>
      <c r="AV313" s="14" t="s">
        <v>84</v>
      </c>
      <c r="AW313" s="14" t="s">
        <v>35</v>
      </c>
      <c r="AX313" s="14" t="s">
        <v>74</v>
      </c>
      <c r="AY313" s="248" t="s">
        <v>187</v>
      </c>
    </row>
    <row r="314" s="13" customFormat="1">
      <c r="A314" s="13"/>
      <c r="B314" s="227"/>
      <c r="C314" s="228"/>
      <c r="D314" s="229" t="s">
        <v>198</v>
      </c>
      <c r="E314" s="230" t="s">
        <v>28</v>
      </c>
      <c r="F314" s="231" t="s">
        <v>431</v>
      </c>
      <c r="G314" s="228"/>
      <c r="H314" s="230" t="s">
        <v>28</v>
      </c>
      <c r="I314" s="232"/>
      <c r="J314" s="228"/>
      <c r="K314" s="228"/>
      <c r="L314" s="233"/>
      <c r="M314" s="234"/>
      <c r="N314" s="235"/>
      <c r="O314" s="235"/>
      <c r="P314" s="235"/>
      <c r="Q314" s="235"/>
      <c r="R314" s="235"/>
      <c r="S314" s="235"/>
      <c r="T314" s="236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7" t="s">
        <v>198</v>
      </c>
      <c r="AU314" s="237" t="s">
        <v>84</v>
      </c>
      <c r="AV314" s="13" t="s">
        <v>82</v>
      </c>
      <c r="AW314" s="13" t="s">
        <v>35</v>
      </c>
      <c r="AX314" s="13" t="s">
        <v>74</v>
      </c>
      <c r="AY314" s="237" t="s">
        <v>187</v>
      </c>
    </row>
    <row r="315" s="14" customFormat="1">
      <c r="A315" s="14"/>
      <c r="B315" s="238"/>
      <c r="C315" s="239"/>
      <c r="D315" s="229" t="s">
        <v>198</v>
      </c>
      <c r="E315" s="240" t="s">
        <v>28</v>
      </c>
      <c r="F315" s="241" t="s">
        <v>430</v>
      </c>
      <c r="G315" s="239"/>
      <c r="H315" s="242">
        <v>18.780000000000001</v>
      </c>
      <c r="I315" s="243"/>
      <c r="J315" s="239"/>
      <c r="K315" s="239"/>
      <c r="L315" s="244"/>
      <c r="M315" s="245"/>
      <c r="N315" s="246"/>
      <c r="O315" s="246"/>
      <c r="P315" s="246"/>
      <c r="Q315" s="246"/>
      <c r="R315" s="246"/>
      <c r="S315" s="246"/>
      <c r="T315" s="247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8" t="s">
        <v>198</v>
      </c>
      <c r="AU315" s="248" t="s">
        <v>84</v>
      </c>
      <c r="AV315" s="14" t="s">
        <v>84</v>
      </c>
      <c r="AW315" s="14" t="s">
        <v>35</v>
      </c>
      <c r="AX315" s="14" t="s">
        <v>74</v>
      </c>
      <c r="AY315" s="248" t="s">
        <v>187</v>
      </c>
    </row>
    <row r="316" s="14" customFormat="1">
      <c r="A316" s="14"/>
      <c r="B316" s="238"/>
      <c r="C316" s="239"/>
      <c r="D316" s="229" t="s">
        <v>198</v>
      </c>
      <c r="E316" s="240" t="s">
        <v>28</v>
      </c>
      <c r="F316" s="241" t="s">
        <v>432</v>
      </c>
      <c r="G316" s="239"/>
      <c r="H316" s="242">
        <v>4.5</v>
      </c>
      <c r="I316" s="243"/>
      <c r="J316" s="239"/>
      <c r="K316" s="239"/>
      <c r="L316" s="244"/>
      <c r="M316" s="245"/>
      <c r="N316" s="246"/>
      <c r="O316" s="246"/>
      <c r="P316" s="246"/>
      <c r="Q316" s="246"/>
      <c r="R316" s="246"/>
      <c r="S316" s="246"/>
      <c r="T316" s="247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8" t="s">
        <v>198</v>
      </c>
      <c r="AU316" s="248" t="s">
        <v>84</v>
      </c>
      <c r="AV316" s="14" t="s">
        <v>84</v>
      </c>
      <c r="AW316" s="14" t="s">
        <v>35</v>
      </c>
      <c r="AX316" s="14" t="s">
        <v>74</v>
      </c>
      <c r="AY316" s="248" t="s">
        <v>187</v>
      </c>
    </row>
    <row r="317" s="13" customFormat="1">
      <c r="A317" s="13"/>
      <c r="B317" s="227"/>
      <c r="C317" s="228"/>
      <c r="D317" s="229" t="s">
        <v>198</v>
      </c>
      <c r="E317" s="230" t="s">
        <v>28</v>
      </c>
      <c r="F317" s="231" t="s">
        <v>228</v>
      </c>
      <c r="G317" s="228"/>
      <c r="H317" s="230" t="s">
        <v>28</v>
      </c>
      <c r="I317" s="232"/>
      <c r="J317" s="228"/>
      <c r="K317" s="228"/>
      <c r="L317" s="233"/>
      <c r="M317" s="234"/>
      <c r="N317" s="235"/>
      <c r="O317" s="235"/>
      <c r="P317" s="235"/>
      <c r="Q317" s="235"/>
      <c r="R317" s="235"/>
      <c r="S317" s="235"/>
      <c r="T317" s="236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7" t="s">
        <v>198</v>
      </c>
      <c r="AU317" s="237" t="s">
        <v>84</v>
      </c>
      <c r="AV317" s="13" t="s">
        <v>82</v>
      </c>
      <c r="AW317" s="13" t="s">
        <v>35</v>
      </c>
      <c r="AX317" s="13" t="s">
        <v>74</v>
      </c>
      <c r="AY317" s="237" t="s">
        <v>187</v>
      </c>
    </row>
    <row r="318" s="13" customFormat="1">
      <c r="A318" s="13"/>
      <c r="B318" s="227"/>
      <c r="C318" s="228"/>
      <c r="D318" s="229" t="s">
        <v>198</v>
      </c>
      <c r="E318" s="230" t="s">
        <v>28</v>
      </c>
      <c r="F318" s="231" t="s">
        <v>229</v>
      </c>
      <c r="G318" s="228"/>
      <c r="H318" s="230" t="s">
        <v>28</v>
      </c>
      <c r="I318" s="232"/>
      <c r="J318" s="228"/>
      <c r="K318" s="228"/>
      <c r="L318" s="233"/>
      <c r="M318" s="234"/>
      <c r="N318" s="235"/>
      <c r="O318" s="235"/>
      <c r="P318" s="235"/>
      <c r="Q318" s="235"/>
      <c r="R318" s="235"/>
      <c r="S318" s="235"/>
      <c r="T318" s="23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7" t="s">
        <v>198</v>
      </c>
      <c r="AU318" s="237" t="s">
        <v>84</v>
      </c>
      <c r="AV318" s="13" t="s">
        <v>82</v>
      </c>
      <c r="AW318" s="13" t="s">
        <v>35</v>
      </c>
      <c r="AX318" s="13" t="s">
        <v>74</v>
      </c>
      <c r="AY318" s="237" t="s">
        <v>187</v>
      </c>
    </row>
    <row r="319" s="14" customFormat="1">
      <c r="A319" s="14"/>
      <c r="B319" s="238"/>
      <c r="C319" s="239"/>
      <c r="D319" s="229" t="s">
        <v>198</v>
      </c>
      <c r="E319" s="240" t="s">
        <v>28</v>
      </c>
      <c r="F319" s="241" t="s">
        <v>433</v>
      </c>
      <c r="G319" s="239"/>
      <c r="H319" s="242">
        <v>54.719999999999999</v>
      </c>
      <c r="I319" s="243"/>
      <c r="J319" s="239"/>
      <c r="K319" s="239"/>
      <c r="L319" s="244"/>
      <c r="M319" s="245"/>
      <c r="N319" s="246"/>
      <c r="O319" s="246"/>
      <c r="P319" s="246"/>
      <c r="Q319" s="246"/>
      <c r="R319" s="246"/>
      <c r="S319" s="246"/>
      <c r="T319" s="247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8" t="s">
        <v>198</v>
      </c>
      <c r="AU319" s="248" t="s">
        <v>84</v>
      </c>
      <c r="AV319" s="14" t="s">
        <v>84</v>
      </c>
      <c r="AW319" s="14" t="s">
        <v>35</v>
      </c>
      <c r="AX319" s="14" t="s">
        <v>74</v>
      </c>
      <c r="AY319" s="248" t="s">
        <v>187</v>
      </c>
    </row>
    <row r="320" s="15" customFormat="1">
      <c r="A320" s="15"/>
      <c r="B320" s="249"/>
      <c r="C320" s="250"/>
      <c r="D320" s="229" t="s">
        <v>198</v>
      </c>
      <c r="E320" s="251" t="s">
        <v>28</v>
      </c>
      <c r="F320" s="252" t="s">
        <v>207</v>
      </c>
      <c r="G320" s="250"/>
      <c r="H320" s="253">
        <v>192.53</v>
      </c>
      <c r="I320" s="254"/>
      <c r="J320" s="250"/>
      <c r="K320" s="250"/>
      <c r="L320" s="255"/>
      <c r="M320" s="256"/>
      <c r="N320" s="257"/>
      <c r="O320" s="257"/>
      <c r="P320" s="257"/>
      <c r="Q320" s="257"/>
      <c r="R320" s="257"/>
      <c r="S320" s="257"/>
      <c r="T320" s="258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59" t="s">
        <v>198</v>
      </c>
      <c r="AU320" s="259" t="s">
        <v>84</v>
      </c>
      <c r="AV320" s="15" t="s">
        <v>194</v>
      </c>
      <c r="AW320" s="15" t="s">
        <v>35</v>
      </c>
      <c r="AX320" s="15" t="s">
        <v>82</v>
      </c>
      <c r="AY320" s="259" t="s">
        <v>187</v>
      </c>
    </row>
    <row r="321" s="12" customFormat="1" ht="22.8" customHeight="1">
      <c r="A321" s="12"/>
      <c r="B321" s="193"/>
      <c r="C321" s="194"/>
      <c r="D321" s="195" t="s">
        <v>73</v>
      </c>
      <c r="E321" s="207" t="s">
        <v>434</v>
      </c>
      <c r="F321" s="207" t="s">
        <v>435</v>
      </c>
      <c r="G321" s="194"/>
      <c r="H321" s="194"/>
      <c r="I321" s="197"/>
      <c r="J321" s="208">
        <f>BK321</f>
        <v>0</v>
      </c>
      <c r="K321" s="194"/>
      <c r="L321" s="199"/>
      <c r="M321" s="200"/>
      <c r="N321" s="201"/>
      <c r="O321" s="201"/>
      <c r="P321" s="202">
        <f>SUM(P322:P349)</f>
        <v>0</v>
      </c>
      <c r="Q321" s="201"/>
      <c r="R321" s="202">
        <f>SUM(R322:R349)</f>
        <v>0.05174488</v>
      </c>
      <c r="S321" s="201"/>
      <c r="T321" s="203">
        <f>SUM(T322:T349)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04" t="s">
        <v>82</v>
      </c>
      <c r="AT321" s="205" t="s">
        <v>73</v>
      </c>
      <c r="AU321" s="205" t="s">
        <v>82</v>
      </c>
      <c r="AY321" s="204" t="s">
        <v>187</v>
      </c>
      <c r="BK321" s="206">
        <f>SUM(BK322:BK349)</f>
        <v>0</v>
      </c>
    </row>
    <row r="322" s="2" customFormat="1" ht="37.8" customHeight="1">
      <c r="A322" s="41"/>
      <c r="B322" s="42"/>
      <c r="C322" s="209" t="s">
        <v>436</v>
      </c>
      <c r="D322" s="209" t="s">
        <v>189</v>
      </c>
      <c r="E322" s="210" t="s">
        <v>437</v>
      </c>
      <c r="F322" s="211" t="s">
        <v>438</v>
      </c>
      <c r="G322" s="212" t="s">
        <v>192</v>
      </c>
      <c r="H322" s="213">
        <v>389.12200000000001</v>
      </c>
      <c r="I322" s="214"/>
      <c r="J322" s="215">
        <f>ROUND(I322*H322,2)</f>
        <v>0</v>
      </c>
      <c r="K322" s="211" t="s">
        <v>193</v>
      </c>
      <c r="L322" s="47"/>
      <c r="M322" s="216" t="s">
        <v>28</v>
      </c>
      <c r="N322" s="217" t="s">
        <v>45</v>
      </c>
      <c r="O322" s="87"/>
      <c r="P322" s="218">
        <f>O322*H322</f>
        <v>0</v>
      </c>
      <c r="Q322" s="218">
        <v>4.0000000000000003E-05</v>
      </c>
      <c r="R322" s="218">
        <f>Q322*H322</f>
        <v>0.015564880000000001</v>
      </c>
      <c r="S322" s="218">
        <v>0</v>
      </c>
      <c r="T322" s="219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20" t="s">
        <v>194</v>
      </c>
      <c r="AT322" s="220" t="s">
        <v>189</v>
      </c>
      <c r="AU322" s="220" t="s">
        <v>84</v>
      </c>
      <c r="AY322" s="20" t="s">
        <v>187</v>
      </c>
      <c r="BE322" s="221">
        <f>IF(N322="základní",J322,0)</f>
        <v>0</v>
      </c>
      <c r="BF322" s="221">
        <f>IF(N322="snížená",J322,0)</f>
        <v>0</v>
      </c>
      <c r="BG322" s="221">
        <f>IF(N322="zákl. přenesená",J322,0)</f>
        <v>0</v>
      </c>
      <c r="BH322" s="221">
        <f>IF(N322="sníž. přenesená",J322,0)</f>
        <v>0</v>
      </c>
      <c r="BI322" s="221">
        <f>IF(N322="nulová",J322,0)</f>
        <v>0</v>
      </c>
      <c r="BJ322" s="20" t="s">
        <v>82</v>
      </c>
      <c r="BK322" s="221">
        <f>ROUND(I322*H322,2)</f>
        <v>0</v>
      </c>
      <c r="BL322" s="20" t="s">
        <v>194</v>
      </c>
      <c r="BM322" s="220" t="s">
        <v>439</v>
      </c>
    </row>
    <row r="323" s="2" customFormat="1">
      <c r="A323" s="41"/>
      <c r="B323" s="42"/>
      <c r="C323" s="43"/>
      <c r="D323" s="222" t="s">
        <v>196</v>
      </c>
      <c r="E323" s="43"/>
      <c r="F323" s="223" t="s">
        <v>440</v>
      </c>
      <c r="G323" s="43"/>
      <c r="H323" s="43"/>
      <c r="I323" s="224"/>
      <c r="J323" s="43"/>
      <c r="K323" s="43"/>
      <c r="L323" s="47"/>
      <c r="M323" s="225"/>
      <c r="N323" s="226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196</v>
      </c>
      <c r="AU323" s="20" t="s">
        <v>84</v>
      </c>
    </row>
    <row r="324" s="13" customFormat="1">
      <c r="A324" s="13"/>
      <c r="B324" s="227"/>
      <c r="C324" s="228"/>
      <c r="D324" s="229" t="s">
        <v>198</v>
      </c>
      <c r="E324" s="230" t="s">
        <v>28</v>
      </c>
      <c r="F324" s="231" t="s">
        <v>424</v>
      </c>
      <c r="G324" s="228"/>
      <c r="H324" s="230" t="s">
        <v>28</v>
      </c>
      <c r="I324" s="232"/>
      <c r="J324" s="228"/>
      <c r="K324" s="228"/>
      <c r="L324" s="233"/>
      <c r="M324" s="234"/>
      <c r="N324" s="235"/>
      <c r="O324" s="235"/>
      <c r="P324" s="235"/>
      <c r="Q324" s="235"/>
      <c r="R324" s="235"/>
      <c r="S324" s="235"/>
      <c r="T324" s="236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7" t="s">
        <v>198</v>
      </c>
      <c r="AU324" s="237" t="s">
        <v>84</v>
      </c>
      <c r="AV324" s="13" t="s">
        <v>82</v>
      </c>
      <c r="AW324" s="13" t="s">
        <v>35</v>
      </c>
      <c r="AX324" s="13" t="s">
        <v>74</v>
      </c>
      <c r="AY324" s="237" t="s">
        <v>187</v>
      </c>
    </row>
    <row r="325" s="14" customFormat="1">
      <c r="A325" s="14"/>
      <c r="B325" s="238"/>
      <c r="C325" s="239"/>
      <c r="D325" s="229" t="s">
        <v>198</v>
      </c>
      <c r="E325" s="240" t="s">
        <v>28</v>
      </c>
      <c r="F325" s="241" t="s">
        <v>441</v>
      </c>
      <c r="G325" s="239"/>
      <c r="H325" s="242">
        <v>237.04400000000001</v>
      </c>
      <c r="I325" s="243"/>
      <c r="J325" s="239"/>
      <c r="K325" s="239"/>
      <c r="L325" s="244"/>
      <c r="M325" s="245"/>
      <c r="N325" s="246"/>
      <c r="O325" s="246"/>
      <c r="P325" s="246"/>
      <c r="Q325" s="246"/>
      <c r="R325" s="246"/>
      <c r="S325" s="246"/>
      <c r="T325" s="247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8" t="s">
        <v>198</v>
      </c>
      <c r="AU325" s="248" t="s">
        <v>84</v>
      </c>
      <c r="AV325" s="14" t="s">
        <v>84</v>
      </c>
      <c r="AW325" s="14" t="s">
        <v>35</v>
      </c>
      <c r="AX325" s="14" t="s">
        <v>74</v>
      </c>
      <c r="AY325" s="248" t="s">
        <v>187</v>
      </c>
    </row>
    <row r="326" s="14" customFormat="1">
      <c r="A326" s="14"/>
      <c r="B326" s="238"/>
      <c r="C326" s="239"/>
      <c r="D326" s="229" t="s">
        <v>198</v>
      </c>
      <c r="E326" s="240" t="s">
        <v>28</v>
      </c>
      <c r="F326" s="241" t="s">
        <v>442</v>
      </c>
      <c r="G326" s="239"/>
      <c r="H326" s="242">
        <v>54.350000000000001</v>
      </c>
      <c r="I326" s="243"/>
      <c r="J326" s="239"/>
      <c r="K326" s="239"/>
      <c r="L326" s="244"/>
      <c r="M326" s="245"/>
      <c r="N326" s="246"/>
      <c r="O326" s="246"/>
      <c r="P326" s="246"/>
      <c r="Q326" s="246"/>
      <c r="R326" s="246"/>
      <c r="S326" s="246"/>
      <c r="T326" s="247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8" t="s">
        <v>198</v>
      </c>
      <c r="AU326" s="248" t="s">
        <v>84</v>
      </c>
      <c r="AV326" s="14" t="s">
        <v>84</v>
      </c>
      <c r="AW326" s="14" t="s">
        <v>35</v>
      </c>
      <c r="AX326" s="14" t="s">
        <v>74</v>
      </c>
      <c r="AY326" s="248" t="s">
        <v>187</v>
      </c>
    </row>
    <row r="327" s="13" customFormat="1">
      <c r="A327" s="13"/>
      <c r="B327" s="227"/>
      <c r="C327" s="228"/>
      <c r="D327" s="229" t="s">
        <v>198</v>
      </c>
      <c r="E327" s="230" t="s">
        <v>28</v>
      </c>
      <c r="F327" s="231" t="s">
        <v>429</v>
      </c>
      <c r="G327" s="228"/>
      <c r="H327" s="230" t="s">
        <v>28</v>
      </c>
      <c r="I327" s="232"/>
      <c r="J327" s="228"/>
      <c r="K327" s="228"/>
      <c r="L327" s="233"/>
      <c r="M327" s="234"/>
      <c r="N327" s="235"/>
      <c r="O327" s="235"/>
      <c r="P327" s="235"/>
      <c r="Q327" s="235"/>
      <c r="R327" s="235"/>
      <c r="S327" s="235"/>
      <c r="T327" s="236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7" t="s">
        <v>198</v>
      </c>
      <c r="AU327" s="237" t="s">
        <v>84</v>
      </c>
      <c r="AV327" s="13" t="s">
        <v>82</v>
      </c>
      <c r="AW327" s="13" t="s">
        <v>35</v>
      </c>
      <c r="AX327" s="13" t="s">
        <v>74</v>
      </c>
      <c r="AY327" s="237" t="s">
        <v>187</v>
      </c>
    </row>
    <row r="328" s="14" customFormat="1">
      <c r="A328" s="14"/>
      <c r="B328" s="238"/>
      <c r="C328" s="239"/>
      <c r="D328" s="229" t="s">
        <v>198</v>
      </c>
      <c r="E328" s="240" t="s">
        <v>28</v>
      </c>
      <c r="F328" s="241" t="s">
        <v>443</v>
      </c>
      <c r="G328" s="239"/>
      <c r="H328" s="242">
        <v>37.613999999999997</v>
      </c>
      <c r="I328" s="243"/>
      <c r="J328" s="239"/>
      <c r="K328" s="239"/>
      <c r="L328" s="244"/>
      <c r="M328" s="245"/>
      <c r="N328" s="246"/>
      <c r="O328" s="246"/>
      <c r="P328" s="246"/>
      <c r="Q328" s="246"/>
      <c r="R328" s="246"/>
      <c r="S328" s="246"/>
      <c r="T328" s="247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8" t="s">
        <v>198</v>
      </c>
      <c r="AU328" s="248" t="s">
        <v>84</v>
      </c>
      <c r="AV328" s="14" t="s">
        <v>84</v>
      </c>
      <c r="AW328" s="14" t="s">
        <v>35</v>
      </c>
      <c r="AX328" s="14" t="s">
        <v>74</v>
      </c>
      <c r="AY328" s="248" t="s">
        <v>187</v>
      </c>
    </row>
    <row r="329" s="13" customFormat="1">
      <c r="A329" s="13"/>
      <c r="B329" s="227"/>
      <c r="C329" s="228"/>
      <c r="D329" s="229" t="s">
        <v>198</v>
      </c>
      <c r="E329" s="230" t="s">
        <v>28</v>
      </c>
      <c r="F329" s="231" t="s">
        <v>431</v>
      </c>
      <c r="G329" s="228"/>
      <c r="H329" s="230" t="s">
        <v>28</v>
      </c>
      <c r="I329" s="232"/>
      <c r="J329" s="228"/>
      <c r="K329" s="228"/>
      <c r="L329" s="233"/>
      <c r="M329" s="234"/>
      <c r="N329" s="235"/>
      <c r="O329" s="235"/>
      <c r="P329" s="235"/>
      <c r="Q329" s="235"/>
      <c r="R329" s="235"/>
      <c r="S329" s="235"/>
      <c r="T329" s="236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7" t="s">
        <v>198</v>
      </c>
      <c r="AU329" s="237" t="s">
        <v>84</v>
      </c>
      <c r="AV329" s="13" t="s">
        <v>82</v>
      </c>
      <c r="AW329" s="13" t="s">
        <v>35</v>
      </c>
      <c r="AX329" s="13" t="s">
        <v>74</v>
      </c>
      <c r="AY329" s="237" t="s">
        <v>187</v>
      </c>
    </row>
    <row r="330" s="14" customFormat="1">
      <c r="A330" s="14"/>
      <c r="B330" s="238"/>
      <c r="C330" s="239"/>
      <c r="D330" s="229" t="s">
        <v>198</v>
      </c>
      <c r="E330" s="240" t="s">
        <v>28</v>
      </c>
      <c r="F330" s="241" t="s">
        <v>443</v>
      </c>
      <c r="G330" s="239"/>
      <c r="H330" s="242">
        <v>37.613999999999997</v>
      </c>
      <c r="I330" s="243"/>
      <c r="J330" s="239"/>
      <c r="K330" s="239"/>
      <c r="L330" s="244"/>
      <c r="M330" s="245"/>
      <c r="N330" s="246"/>
      <c r="O330" s="246"/>
      <c r="P330" s="246"/>
      <c r="Q330" s="246"/>
      <c r="R330" s="246"/>
      <c r="S330" s="246"/>
      <c r="T330" s="247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8" t="s">
        <v>198</v>
      </c>
      <c r="AU330" s="248" t="s">
        <v>84</v>
      </c>
      <c r="AV330" s="14" t="s">
        <v>84</v>
      </c>
      <c r="AW330" s="14" t="s">
        <v>35</v>
      </c>
      <c r="AX330" s="14" t="s">
        <v>74</v>
      </c>
      <c r="AY330" s="248" t="s">
        <v>187</v>
      </c>
    </row>
    <row r="331" s="14" customFormat="1">
      <c r="A331" s="14"/>
      <c r="B331" s="238"/>
      <c r="C331" s="239"/>
      <c r="D331" s="229" t="s">
        <v>198</v>
      </c>
      <c r="E331" s="240" t="s">
        <v>28</v>
      </c>
      <c r="F331" s="241" t="s">
        <v>444</v>
      </c>
      <c r="G331" s="239"/>
      <c r="H331" s="242">
        <v>22.5</v>
      </c>
      <c r="I331" s="243"/>
      <c r="J331" s="239"/>
      <c r="K331" s="239"/>
      <c r="L331" s="244"/>
      <c r="M331" s="245"/>
      <c r="N331" s="246"/>
      <c r="O331" s="246"/>
      <c r="P331" s="246"/>
      <c r="Q331" s="246"/>
      <c r="R331" s="246"/>
      <c r="S331" s="246"/>
      <c r="T331" s="247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8" t="s">
        <v>198</v>
      </c>
      <c r="AU331" s="248" t="s">
        <v>84</v>
      </c>
      <c r="AV331" s="14" t="s">
        <v>84</v>
      </c>
      <c r="AW331" s="14" t="s">
        <v>35</v>
      </c>
      <c r="AX331" s="14" t="s">
        <v>74</v>
      </c>
      <c r="AY331" s="248" t="s">
        <v>187</v>
      </c>
    </row>
    <row r="332" s="15" customFormat="1">
      <c r="A332" s="15"/>
      <c r="B332" s="249"/>
      <c r="C332" s="250"/>
      <c r="D332" s="229" t="s">
        <v>198</v>
      </c>
      <c r="E332" s="251" t="s">
        <v>28</v>
      </c>
      <c r="F332" s="252" t="s">
        <v>207</v>
      </c>
      <c r="G332" s="250"/>
      <c r="H332" s="253">
        <v>389.12200000000001</v>
      </c>
      <c r="I332" s="254"/>
      <c r="J332" s="250"/>
      <c r="K332" s="250"/>
      <c r="L332" s="255"/>
      <c r="M332" s="256"/>
      <c r="N332" s="257"/>
      <c r="O332" s="257"/>
      <c r="P332" s="257"/>
      <c r="Q332" s="257"/>
      <c r="R332" s="257"/>
      <c r="S332" s="257"/>
      <c r="T332" s="258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59" t="s">
        <v>198</v>
      </c>
      <c r="AU332" s="259" t="s">
        <v>84</v>
      </c>
      <c r="AV332" s="15" t="s">
        <v>194</v>
      </c>
      <c r="AW332" s="15" t="s">
        <v>35</v>
      </c>
      <c r="AX332" s="15" t="s">
        <v>82</v>
      </c>
      <c r="AY332" s="259" t="s">
        <v>187</v>
      </c>
    </row>
    <row r="333" s="2" customFormat="1" ht="37.8" customHeight="1">
      <c r="A333" s="41"/>
      <c r="B333" s="42"/>
      <c r="C333" s="209" t="s">
        <v>445</v>
      </c>
      <c r="D333" s="209" t="s">
        <v>189</v>
      </c>
      <c r="E333" s="210" t="s">
        <v>446</v>
      </c>
      <c r="F333" s="211" t="s">
        <v>447</v>
      </c>
      <c r="G333" s="212" t="s">
        <v>254</v>
      </c>
      <c r="H333" s="213">
        <v>2</v>
      </c>
      <c r="I333" s="214"/>
      <c r="J333" s="215">
        <f>ROUND(I333*H333,2)</f>
        <v>0</v>
      </c>
      <c r="K333" s="211" t="s">
        <v>193</v>
      </c>
      <c r="L333" s="47"/>
      <c r="M333" s="216" t="s">
        <v>28</v>
      </c>
      <c r="N333" s="217" t="s">
        <v>45</v>
      </c>
      <c r="O333" s="87"/>
      <c r="P333" s="218">
        <f>O333*H333</f>
        <v>0</v>
      </c>
      <c r="Q333" s="218">
        <v>0.018089999999999998</v>
      </c>
      <c r="R333" s="218">
        <f>Q333*H333</f>
        <v>0.036179999999999997</v>
      </c>
      <c r="S333" s="218">
        <v>0</v>
      </c>
      <c r="T333" s="219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20" t="s">
        <v>194</v>
      </c>
      <c r="AT333" s="220" t="s">
        <v>189</v>
      </c>
      <c r="AU333" s="220" t="s">
        <v>84</v>
      </c>
      <c r="AY333" s="20" t="s">
        <v>187</v>
      </c>
      <c r="BE333" s="221">
        <f>IF(N333="základní",J333,0)</f>
        <v>0</v>
      </c>
      <c r="BF333" s="221">
        <f>IF(N333="snížená",J333,0)</f>
        <v>0</v>
      </c>
      <c r="BG333" s="221">
        <f>IF(N333="zákl. přenesená",J333,0)</f>
        <v>0</v>
      </c>
      <c r="BH333" s="221">
        <f>IF(N333="sníž. přenesená",J333,0)</f>
        <v>0</v>
      </c>
      <c r="BI333" s="221">
        <f>IF(N333="nulová",J333,0)</f>
        <v>0</v>
      </c>
      <c r="BJ333" s="20" t="s">
        <v>82</v>
      </c>
      <c r="BK333" s="221">
        <f>ROUND(I333*H333,2)</f>
        <v>0</v>
      </c>
      <c r="BL333" s="20" t="s">
        <v>194</v>
      </c>
      <c r="BM333" s="220" t="s">
        <v>448</v>
      </c>
    </row>
    <row r="334" s="2" customFormat="1">
      <c r="A334" s="41"/>
      <c r="B334" s="42"/>
      <c r="C334" s="43"/>
      <c r="D334" s="222" t="s">
        <v>196</v>
      </c>
      <c r="E334" s="43"/>
      <c r="F334" s="223" t="s">
        <v>449</v>
      </c>
      <c r="G334" s="43"/>
      <c r="H334" s="43"/>
      <c r="I334" s="224"/>
      <c r="J334" s="43"/>
      <c r="K334" s="43"/>
      <c r="L334" s="47"/>
      <c r="M334" s="225"/>
      <c r="N334" s="226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196</v>
      </c>
      <c r="AU334" s="20" t="s">
        <v>84</v>
      </c>
    </row>
    <row r="335" s="13" customFormat="1">
      <c r="A335" s="13"/>
      <c r="B335" s="227"/>
      <c r="C335" s="228"/>
      <c r="D335" s="229" t="s">
        <v>198</v>
      </c>
      <c r="E335" s="230" t="s">
        <v>28</v>
      </c>
      <c r="F335" s="231" t="s">
        <v>221</v>
      </c>
      <c r="G335" s="228"/>
      <c r="H335" s="230" t="s">
        <v>28</v>
      </c>
      <c r="I335" s="232"/>
      <c r="J335" s="228"/>
      <c r="K335" s="228"/>
      <c r="L335" s="233"/>
      <c r="M335" s="234"/>
      <c r="N335" s="235"/>
      <c r="O335" s="235"/>
      <c r="P335" s="235"/>
      <c r="Q335" s="235"/>
      <c r="R335" s="235"/>
      <c r="S335" s="235"/>
      <c r="T335" s="236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7" t="s">
        <v>198</v>
      </c>
      <c r="AU335" s="237" t="s">
        <v>84</v>
      </c>
      <c r="AV335" s="13" t="s">
        <v>82</v>
      </c>
      <c r="AW335" s="13" t="s">
        <v>35</v>
      </c>
      <c r="AX335" s="13" t="s">
        <v>74</v>
      </c>
      <c r="AY335" s="237" t="s">
        <v>187</v>
      </c>
    </row>
    <row r="336" s="14" customFormat="1">
      <c r="A336" s="14"/>
      <c r="B336" s="238"/>
      <c r="C336" s="239"/>
      <c r="D336" s="229" t="s">
        <v>198</v>
      </c>
      <c r="E336" s="240" t="s">
        <v>28</v>
      </c>
      <c r="F336" s="241" t="s">
        <v>84</v>
      </c>
      <c r="G336" s="239"/>
      <c r="H336" s="242">
        <v>2</v>
      </c>
      <c r="I336" s="243"/>
      <c r="J336" s="239"/>
      <c r="K336" s="239"/>
      <c r="L336" s="244"/>
      <c r="M336" s="245"/>
      <c r="N336" s="246"/>
      <c r="O336" s="246"/>
      <c r="P336" s="246"/>
      <c r="Q336" s="246"/>
      <c r="R336" s="246"/>
      <c r="S336" s="246"/>
      <c r="T336" s="247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8" t="s">
        <v>198</v>
      </c>
      <c r="AU336" s="248" t="s">
        <v>84</v>
      </c>
      <c r="AV336" s="14" t="s">
        <v>84</v>
      </c>
      <c r="AW336" s="14" t="s">
        <v>35</v>
      </c>
      <c r="AX336" s="14" t="s">
        <v>82</v>
      </c>
      <c r="AY336" s="248" t="s">
        <v>187</v>
      </c>
    </row>
    <row r="337" s="2" customFormat="1" ht="16.5" customHeight="1">
      <c r="A337" s="41"/>
      <c r="B337" s="42"/>
      <c r="C337" s="260" t="s">
        <v>450</v>
      </c>
      <c r="D337" s="260" t="s">
        <v>209</v>
      </c>
      <c r="E337" s="261" t="s">
        <v>451</v>
      </c>
      <c r="F337" s="262" t="s">
        <v>452</v>
      </c>
      <c r="G337" s="263" t="s">
        <v>356</v>
      </c>
      <c r="H337" s="264">
        <v>2</v>
      </c>
      <c r="I337" s="265"/>
      <c r="J337" s="266">
        <f>ROUND(I337*H337,2)</f>
        <v>0</v>
      </c>
      <c r="K337" s="262" t="s">
        <v>28</v>
      </c>
      <c r="L337" s="267"/>
      <c r="M337" s="268" t="s">
        <v>28</v>
      </c>
      <c r="N337" s="269" t="s">
        <v>45</v>
      </c>
      <c r="O337" s="87"/>
      <c r="P337" s="218">
        <f>O337*H337</f>
        <v>0</v>
      </c>
      <c r="Q337" s="218">
        <v>0</v>
      </c>
      <c r="R337" s="218">
        <f>Q337*H337</f>
        <v>0</v>
      </c>
      <c r="S337" s="218">
        <v>0</v>
      </c>
      <c r="T337" s="219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20" t="s">
        <v>212</v>
      </c>
      <c r="AT337" s="220" t="s">
        <v>209</v>
      </c>
      <c r="AU337" s="220" t="s">
        <v>84</v>
      </c>
      <c r="AY337" s="20" t="s">
        <v>187</v>
      </c>
      <c r="BE337" s="221">
        <f>IF(N337="základní",J337,0)</f>
        <v>0</v>
      </c>
      <c r="BF337" s="221">
        <f>IF(N337="snížená",J337,0)</f>
        <v>0</v>
      </c>
      <c r="BG337" s="221">
        <f>IF(N337="zákl. přenesená",J337,0)</f>
        <v>0</v>
      </c>
      <c r="BH337" s="221">
        <f>IF(N337="sníž. přenesená",J337,0)</f>
        <v>0</v>
      </c>
      <c r="BI337" s="221">
        <f>IF(N337="nulová",J337,0)</f>
        <v>0</v>
      </c>
      <c r="BJ337" s="20" t="s">
        <v>82</v>
      </c>
      <c r="BK337" s="221">
        <f>ROUND(I337*H337,2)</f>
        <v>0</v>
      </c>
      <c r="BL337" s="20" t="s">
        <v>194</v>
      </c>
      <c r="BM337" s="220" t="s">
        <v>453</v>
      </c>
    </row>
    <row r="338" s="13" customFormat="1">
      <c r="A338" s="13"/>
      <c r="B338" s="227"/>
      <c r="C338" s="228"/>
      <c r="D338" s="229" t="s">
        <v>198</v>
      </c>
      <c r="E338" s="230" t="s">
        <v>28</v>
      </c>
      <c r="F338" s="231" t="s">
        <v>221</v>
      </c>
      <c r="G338" s="228"/>
      <c r="H338" s="230" t="s">
        <v>28</v>
      </c>
      <c r="I338" s="232"/>
      <c r="J338" s="228"/>
      <c r="K338" s="228"/>
      <c r="L338" s="233"/>
      <c r="M338" s="234"/>
      <c r="N338" s="235"/>
      <c r="O338" s="235"/>
      <c r="P338" s="235"/>
      <c r="Q338" s="235"/>
      <c r="R338" s="235"/>
      <c r="S338" s="235"/>
      <c r="T338" s="236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7" t="s">
        <v>198</v>
      </c>
      <c r="AU338" s="237" t="s">
        <v>84</v>
      </c>
      <c r="AV338" s="13" t="s">
        <v>82</v>
      </c>
      <c r="AW338" s="13" t="s">
        <v>35</v>
      </c>
      <c r="AX338" s="13" t="s">
        <v>74</v>
      </c>
      <c r="AY338" s="237" t="s">
        <v>187</v>
      </c>
    </row>
    <row r="339" s="14" customFormat="1">
      <c r="A339" s="14"/>
      <c r="B339" s="238"/>
      <c r="C339" s="239"/>
      <c r="D339" s="229" t="s">
        <v>198</v>
      </c>
      <c r="E339" s="240" t="s">
        <v>28</v>
      </c>
      <c r="F339" s="241" t="s">
        <v>84</v>
      </c>
      <c r="G339" s="239"/>
      <c r="H339" s="242">
        <v>2</v>
      </c>
      <c r="I339" s="243"/>
      <c r="J339" s="239"/>
      <c r="K339" s="239"/>
      <c r="L339" s="244"/>
      <c r="M339" s="245"/>
      <c r="N339" s="246"/>
      <c r="O339" s="246"/>
      <c r="P339" s="246"/>
      <c r="Q339" s="246"/>
      <c r="R339" s="246"/>
      <c r="S339" s="246"/>
      <c r="T339" s="247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8" t="s">
        <v>198</v>
      </c>
      <c r="AU339" s="248" t="s">
        <v>84</v>
      </c>
      <c r="AV339" s="14" t="s">
        <v>84</v>
      </c>
      <c r="AW339" s="14" t="s">
        <v>35</v>
      </c>
      <c r="AX339" s="14" t="s">
        <v>82</v>
      </c>
      <c r="AY339" s="248" t="s">
        <v>187</v>
      </c>
    </row>
    <row r="340" s="2" customFormat="1" ht="44.25" customHeight="1">
      <c r="A340" s="41"/>
      <c r="B340" s="42"/>
      <c r="C340" s="209" t="s">
        <v>454</v>
      </c>
      <c r="D340" s="209" t="s">
        <v>189</v>
      </c>
      <c r="E340" s="210" t="s">
        <v>455</v>
      </c>
      <c r="F340" s="211" t="s">
        <v>456</v>
      </c>
      <c r="G340" s="212" t="s">
        <v>226</v>
      </c>
      <c r="H340" s="213">
        <v>12</v>
      </c>
      <c r="I340" s="214"/>
      <c r="J340" s="215">
        <f>ROUND(I340*H340,2)</f>
        <v>0</v>
      </c>
      <c r="K340" s="211" t="s">
        <v>28</v>
      </c>
      <c r="L340" s="47"/>
      <c r="M340" s="216" t="s">
        <v>28</v>
      </c>
      <c r="N340" s="217" t="s">
        <v>45</v>
      </c>
      <c r="O340" s="87"/>
      <c r="P340" s="218">
        <f>O340*H340</f>
        <v>0</v>
      </c>
      <c r="Q340" s="218">
        <v>0</v>
      </c>
      <c r="R340" s="218">
        <f>Q340*H340</f>
        <v>0</v>
      </c>
      <c r="S340" s="218">
        <v>0</v>
      </c>
      <c r="T340" s="219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20" t="s">
        <v>194</v>
      </c>
      <c r="AT340" s="220" t="s">
        <v>189</v>
      </c>
      <c r="AU340" s="220" t="s">
        <v>84</v>
      </c>
      <c r="AY340" s="20" t="s">
        <v>187</v>
      </c>
      <c r="BE340" s="221">
        <f>IF(N340="základní",J340,0)</f>
        <v>0</v>
      </c>
      <c r="BF340" s="221">
        <f>IF(N340="snížená",J340,0)</f>
        <v>0</v>
      </c>
      <c r="BG340" s="221">
        <f>IF(N340="zákl. přenesená",J340,0)</f>
        <v>0</v>
      </c>
      <c r="BH340" s="221">
        <f>IF(N340="sníž. přenesená",J340,0)</f>
        <v>0</v>
      </c>
      <c r="BI340" s="221">
        <f>IF(N340="nulová",J340,0)</f>
        <v>0</v>
      </c>
      <c r="BJ340" s="20" t="s">
        <v>82</v>
      </c>
      <c r="BK340" s="221">
        <f>ROUND(I340*H340,2)</f>
        <v>0</v>
      </c>
      <c r="BL340" s="20" t="s">
        <v>194</v>
      </c>
      <c r="BM340" s="220" t="s">
        <v>457</v>
      </c>
    </row>
    <row r="341" s="13" customFormat="1">
      <c r="A341" s="13"/>
      <c r="B341" s="227"/>
      <c r="C341" s="228"/>
      <c r="D341" s="229" t="s">
        <v>198</v>
      </c>
      <c r="E341" s="230" t="s">
        <v>28</v>
      </c>
      <c r="F341" s="231" t="s">
        <v>221</v>
      </c>
      <c r="G341" s="228"/>
      <c r="H341" s="230" t="s">
        <v>28</v>
      </c>
      <c r="I341" s="232"/>
      <c r="J341" s="228"/>
      <c r="K341" s="228"/>
      <c r="L341" s="233"/>
      <c r="M341" s="234"/>
      <c r="N341" s="235"/>
      <c r="O341" s="235"/>
      <c r="P341" s="235"/>
      <c r="Q341" s="235"/>
      <c r="R341" s="235"/>
      <c r="S341" s="235"/>
      <c r="T341" s="236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7" t="s">
        <v>198</v>
      </c>
      <c r="AU341" s="237" t="s">
        <v>84</v>
      </c>
      <c r="AV341" s="13" t="s">
        <v>82</v>
      </c>
      <c r="AW341" s="13" t="s">
        <v>35</v>
      </c>
      <c r="AX341" s="13" t="s">
        <v>74</v>
      </c>
      <c r="AY341" s="237" t="s">
        <v>187</v>
      </c>
    </row>
    <row r="342" s="14" customFormat="1">
      <c r="A342" s="14"/>
      <c r="B342" s="238"/>
      <c r="C342" s="239"/>
      <c r="D342" s="229" t="s">
        <v>198</v>
      </c>
      <c r="E342" s="240" t="s">
        <v>28</v>
      </c>
      <c r="F342" s="241" t="s">
        <v>458</v>
      </c>
      <c r="G342" s="239"/>
      <c r="H342" s="242">
        <v>4</v>
      </c>
      <c r="I342" s="243"/>
      <c r="J342" s="239"/>
      <c r="K342" s="239"/>
      <c r="L342" s="244"/>
      <c r="M342" s="245"/>
      <c r="N342" s="246"/>
      <c r="O342" s="246"/>
      <c r="P342" s="246"/>
      <c r="Q342" s="246"/>
      <c r="R342" s="246"/>
      <c r="S342" s="246"/>
      <c r="T342" s="247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8" t="s">
        <v>198</v>
      </c>
      <c r="AU342" s="248" t="s">
        <v>84</v>
      </c>
      <c r="AV342" s="14" t="s">
        <v>84</v>
      </c>
      <c r="AW342" s="14" t="s">
        <v>35</v>
      </c>
      <c r="AX342" s="14" t="s">
        <v>74</v>
      </c>
      <c r="AY342" s="248" t="s">
        <v>187</v>
      </c>
    </row>
    <row r="343" s="13" customFormat="1">
      <c r="A343" s="13"/>
      <c r="B343" s="227"/>
      <c r="C343" s="228"/>
      <c r="D343" s="229" t="s">
        <v>198</v>
      </c>
      <c r="E343" s="230" t="s">
        <v>28</v>
      </c>
      <c r="F343" s="231" t="s">
        <v>199</v>
      </c>
      <c r="G343" s="228"/>
      <c r="H343" s="230" t="s">
        <v>28</v>
      </c>
      <c r="I343" s="232"/>
      <c r="J343" s="228"/>
      <c r="K343" s="228"/>
      <c r="L343" s="233"/>
      <c r="M343" s="234"/>
      <c r="N343" s="235"/>
      <c r="O343" s="235"/>
      <c r="P343" s="235"/>
      <c r="Q343" s="235"/>
      <c r="R343" s="235"/>
      <c r="S343" s="235"/>
      <c r="T343" s="236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7" t="s">
        <v>198</v>
      </c>
      <c r="AU343" s="237" t="s">
        <v>84</v>
      </c>
      <c r="AV343" s="13" t="s">
        <v>82</v>
      </c>
      <c r="AW343" s="13" t="s">
        <v>35</v>
      </c>
      <c r="AX343" s="13" t="s">
        <v>74</v>
      </c>
      <c r="AY343" s="237" t="s">
        <v>187</v>
      </c>
    </row>
    <row r="344" s="14" customFormat="1">
      <c r="A344" s="14"/>
      <c r="B344" s="238"/>
      <c r="C344" s="239"/>
      <c r="D344" s="229" t="s">
        <v>198</v>
      </c>
      <c r="E344" s="240" t="s">
        <v>28</v>
      </c>
      <c r="F344" s="241" t="s">
        <v>459</v>
      </c>
      <c r="G344" s="239"/>
      <c r="H344" s="242">
        <v>8</v>
      </c>
      <c r="I344" s="243"/>
      <c r="J344" s="239"/>
      <c r="K344" s="239"/>
      <c r="L344" s="244"/>
      <c r="M344" s="245"/>
      <c r="N344" s="246"/>
      <c r="O344" s="246"/>
      <c r="P344" s="246"/>
      <c r="Q344" s="246"/>
      <c r="R344" s="246"/>
      <c r="S344" s="246"/>
      <c r="T344" s="247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8" t="s">
        <v>198</v>
      </c>
      <c r="AU344" s="248" t="s">
        <v>84</v>
      </c>
      <c r="AV344" s="14" t="s">
        <v>84</v>
      </c>
      <c r="AW344" s="14" t="s">
        <v>35</v>
      </c>
      <c r="AX344" s="14" t="s">
        <v>74</v>
      </c>
      <c r="AY344" s="248" t="s">
        <v>187</v>
      </c>
    </row>
    <row r="345" s="15" customFormat="1">
      <c r="A345" s="15"/>
      <c r="B345" s="249"/>
      <c r="C345" s="250"/>
      <c r="D345" s="229" t="s">
        <v>198</v>
      </c>
      <c r="E345" s="251" t="s">
        <v>28</v>
      </c>
      <c r="F345" s="252" t="s">
        <v>207</v>
      </c>
      <c r="G345" s="250"/>
      <c r="H345" s="253">
        <v>12</v>
      </c>
      <c r="I345" s="254"/>
      <c r="J345" s="250"/>
      <c r="K345" s="250"/>
      <c r="L345" s="255"/>
      <c r="M345" s="256"/>
      <c r="N345" s="257"/>
      <c r="O345" s="257"/>
      <c r="P345" s="257"/>
      <c r="Q345" s="257"/>
      <c r="R345" s="257"/>
      <c r="S345" s="257"/>
      <c r="T345" s="258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59" t="s">
        <v>198</v>
      </c>
      <c r="AU345" s="259" t="s">
        <v>84</v>
      </c>
      <c r="AV345" s="15" t="s">
        <v>194</v>
      </c>
      <c r="AW345" s="15" t="s">
        <v>35</v>
      </c>
      <c r="AX345" s="15" t="s">
        <v>82</v>
      </c>
      <c r="AY345" s="259" t="s">
        <v>187</v>
      </c>
    </row>
    <row r="346" s="2" customFormat="1" ht="24.15" customHeight="1">
      <c r="A346" s="41"/>
      <c r="B346" s="42"/>
      <c r="C346" s="209" t="s">
        <v>460</v>
      </c>
      <c r="D346" s="209" t="s">
        <v>189</v>
      </c>
      <c r="E346" s="210" t="s">
        <v>461</v>
      </c>
      <c r="F346" s="211" t="s">
        <v>462</v>
      </c>
      <c r="G346" s="212" t="s">
        <v>226</v>
      </c>
      <c r="H346" s="213">
        <v>1</v>
      </c>
      <c r="I346" s="214"/>
      <c r="J346" s="215">
        <f>ROUND(I346*H346,2)</f>
        <v>0</v>
      </c>
      <c r="K346" s="211" t="s">
        <v>28</v>
      </c>
      <c r="L346" s="47"/>
      <c r="M346" s="216" t="s">
        <v>28</v>
      </c>
      <c r="N346" s="217" t="s">
        <v>45</v>
      </c>
      <c r="O346" s="87"/>
      <c r="P346" s="218">
        <f>O346*H346</f>
        <v>0</v>
      </c>
      <c r="Q346" s="218">
        <v>0</v>
      </c>
      <c r="R346" s="218">
        <f>Q346*H346</f>
        <v>0</v>
      </c>
      <c r="S346" s="218">
        <v>0</v>
      </c>
      <c r="T346" s="219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20" t="s">
        <v>194</v>
      </c>
      <c r="AT346" s="220" t="s">
        <v>189</v>
      </c>
      <c r="AU346" s="220" t="s">
        <v>84</v>
      </c>
      <c r="AY346" s="20" t="s">
        <v>187</v>
      </c>
      <c r="BE346" s="221">
        <f>IF(N346="základní",J346,0)</f>
        <v>0</v>
      </c>
      <c r="BF346" s="221">
        <f>IF(N346="snížená",J346,0)</f>
        <v>0</v>
      </c>
      <c r="BG346" s="221">
        <f>IF(N346="zákl. přenesená",J346,0)</f>
        <v>0</v>
      </c>
      <c r="BH346" s="221">
        <f>IF(N346="sníž. přenesená",J346,0)</f>
        <v>0</v>
      </c>
      <c r="BI346" s="221">
        <f>IF(N346="nulová",J346,0)</f>
        <v>0</v>
      </c>
      <c r="BJ346" s="20" t="s">
        <v>82</v>
      </c>
      <c r="BK346" s="221">
        <f>ROUND(I346*H346,2)</f>
        <v>0</v>
      </c>
      <c r="BL346" s="20" t="s">
        <v>194</v>
      </c>
      <c r="BM346" s="220" t="s">
        <v>463</v>
      </c>
    </row>
    <row r="347" s="13" customFormat="1">
      <c r="A347" s="13"/>
      <c r="B347" s="227"/>
      <c r="C347" s="228"/>
      <c r="D347" s="229" t="s">
        <v>198</v>
      </c>
      <c r="E347" s="230" t="s">
        <v>28</v>
      </c>
      <c r="F347" s="231" t="s">
        <v>199</v>
      </c>
      <c r="G347" s="228"/>
      <c r="H347" s="230" t="s">
        <v>28</v>
      </c>
      <c r="I347" s="232"/>
      <c r="J347" s="228"/>
      <c r="K347" s="228"/>
      <c r="L347" s="233"/>
      <c r="M347" s="234"/>
      <c r="N347" s="235"/>
      <c r="O347" s="235"/>
      <c r="P347" s="235"/>
      <c r="Q347" s="235"/>
      <c r="R347" s="235"/>
      <c r="S347" s="235"/>
      <c r="T347" s="236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7" t="s">
        <v>198</v>
      </c>
      <c r="AU347" s="237" t="s">
        <v>84</v>
      </c>
      <c r="AV347" s="13" t="s">
        <v>82</v>
      </c>
      <c r="AW347" s="13" t="s">
        <v>35</v>
      </c>
      <c r="AX347" s="13" t="s">
        <v>74</v>
      </c>
      <c r="AY347" s="237" t="s">
        <v>187</v>
      </c>
    </row>
    <row r="348" s="14" customFormat="1">
      <c r="A348" s="14"/>
      <c r="B348" s="238"/>
      <c r="C348" s="239"/>
      <c r="D348" s="229" t="s">
        <v>198</v>
      </c>
      <c r="E348" s="240" t="s">
        <v>28</v>
      </c>
      <c r="F348" s="241" t="s">
        <v>82</v>
      </c>
      <c r="G348" s="239"/>
      <c r="H348" s="242">
        <v>1</v>
      </c>
      <c r="I348" s="243"/>
      <c r="J348" s="239"/>
      <c r="K348" s="239"/>
      <c r="L348" s="244"/>
      <c r="M348" s="245"/>
      <c r="N348" s="246"/>
      <c r="O348" s="246"/>
      <c r="P348" s="246"/>
      <c r="Q348" s="246"/>
      <c r="R348" s="246"/>
      <c r="S348" s="246"/>
      <c r="T348" s="247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8" t="s">
        <v>198</v>
      </c>
      <c r="AU348" s="248" t="s">
        <v>84</v>
      </c>
      <c r="AV348" s="14" t="s">
        <v>84</v>
      </c>
      <c r="AW348" s="14" t="s">
        <v>35</v>
      </c>
      <c r="AX348" s="14" t="s">
        <v>74</v>
      </c>
      <c r="AY348" s="248" t="s">
        <v>187</v>
      </c>
    </row>
    <row r="349" s="15" customFormat="1">
      <c r="A349" s="15"/>
      <c r="B349" s="249"/>
      <c r="C349" s="250"/>
      <c r="D349" s="229" t="s">
        <v>198</v>
      </c>
      <c r="E349" s="251" t="s">
        <v>28</v>
      </c>
      <c r="F349" s="252" t="s">
        <v>207</v>
      </c>
      <c r="G349" s="250"/>
      <c r="H349" s="253">
        <v>1</v>
      </c>
      <c r="I349" s="254"/>
      <c r="J349" s="250"/>
      <c r="K349" s="250"/>
      <c r="L349" s="255"/>
      <c r="M349" s="256"/>
      <c r="N349" s="257"/>
      <c r="O349" s="257"/>
      <c r="P349" s="257"/>
      <c r="Q349" s="257"/>
      <c r="R349" s="257"/>
      <c r="S349" s="257"/>
      <c r="T349" s="258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59" t="s">
        <v>198</v>
      </c>
      <c r="AU349" s="259" t="s">
        <v>84</v>
      </c>
      <c r="AV349" s="15" t="s">
        <v>194</v>
      </c>
      <c r="AW349" s="15" t="s">
        <v>35</v>
      </c>
      <c r="AX349" s="15" t="s">
        <v>82</v>
      </c>
      <c r="AY349" s="259" t="s">
        <v>187</v>
      </c>
    </row>
    <row r="350" s="12" customFormat="1" ht="22.8" customHeight="1">
      <c r="A350" s="12"/>
      <c r="B350" s="193"/>
      <c r="C350" s="194"/>
      <c r="D350" s="195" t="s">
        <v>73</v>
      </c>
      <c r="E350" s="207" t="s">
        <v>464</v>
      </c>
      <c r="F350" s="207" t="s">
        <v>465</v>
      </c>
      <c r="G350" s="194"/>
      <c r="H350" s="194"/>
      <c r="I350" s="197"/>
      <c r="J350" s="208">
        <f>BK350</f>
        <v>0</v>
      </c>
      <c r="K350" s="194"/>
      <c r="L350" s="199"/>
      <c r="M350" s="200"/>
      <c r="N350" s="201"/>
      <c r="O350" s="201"/>
      <c r="P350" s="202">
        <f>SUM(P351:P504)</f>
        <v>0</v>
      </c>
      <c r="Q350" s="201"/>
      <c r="R350" s="202">
        <f>SUM(R351:R504)</f>
        <v>0</v>
      </c>
      <c r="S350" s="201"/>
      <c r="T350" s="203">
        <f>SUM(T351:T504)</f>
        <v>236.779504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04" t="s">
        <v>82</v>
      </c>
      <c r="AT350" s="205" t="s">
        <v>73</v>
      </c>
      <c r="AU350" s="205" t="s">
        <v>82</v>
      </c>
      <c r="AY350" s="204" t="s">
        <v>187</v>
      </c>
      <c r="BK350" s="206">
        <f>SUM(BK351:BK504)</f>
        <v>0</v>
      </c>
    </row>
    <row r="351" s="2" customFormat="1" ht="16.5" customHeight="1">
      <c r="A351" s="41"/>
      <c r="B351" s="42"/>
      <c r="C351" s="209" t="s">
        <v>466</v>
      </c>
      <c r="D351" s="209" t="s">
        <v>189</v>
      </c>
      <c r="E351" s="210" t="s">
        <v>467</v>
      </c>
      <c r="F351" s="211" t="s">
        <v>468</v>
      </c>
      <c r="G351" s="212" t="s">
        <v>218</v>
      </c>
      <c r="H351" s="213">
        <v>5.9560000000000004</v>
      </c>
      <c r="I351" s="214"/>
      <c r="J351" s="215">
        <f>ROUND(I351*H351,2)</f>
        <v>0</v>
      </c>
      <c r="K351" s="211" t="s">
        <v>28</v>
      </c>
      <c r="L351" s="47"/>
      <c r="M351" s="216" t="s">
        <v>28</v>
      </c>
      <c r="N351" s="217" t="s">
        <v>45</v>
      </c>
      <c r="O351" s="87"/>
      <c r="P351" s="218">
        <f>O351*H351</f>
        <v>0</v>
      </c>
      <c r="Q351" s="218">
        <v>0</v>
      </c>
      <c r="R351" s="218">
        <f>Q351*H351</f>
        <v>0</v>
      </c>
      <c r="S351" s="218">
        <v>1.3999999999999999</v>
      </c>
      <c r="T351" s="219">
        <f>S351*H351</f>
        <v>8.3384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20" t="s">
        <v>194</v>
      </c>
      <c r="AT351" s="220" t="s">
        <v>189</v>
      </c>
      <c r="AU351" s="220" t="s">
        <v>84</v>
      </c>
      <c r="AY351" s="20" t="s">
        <v>187</v>
      </c>
      <c r="BE351" s="221">
        <f>IF(N351="základní",J351,0)</f>
        <v>0</v>
      </c>
      <c r="BF351" s="221">
        <f>IF(N351="snížená",J351,0)</f>
        <v>0</v>
      </c>
      <c r="BG351" s="221">
        <f>IF(N351="zákl. přenesená",J351,0)</f>
        <v>0</v>
      </c>
      <c r="BH351" s="221">
        <f>IF(N351="sníž. přenesená",J351,0)</f>
        <v>0</v>
      </c>
      <c r="BI351" s="221">
        <f>IF(N351="nulová",J351,0)</f>
        <v>0</v>
      </c>
      <c r="BJ351" s="20" t="s">
        <v>82</v>
      </c>
      <c r="BK351" s="221">
        <f>ROUND(I351*H351,2)</f>
        <v>0</v>
      </c>
      <c r="BL351" s="20" t="s">
        <v>194</v>
      </c>
      <c r="BM351" s="220" t="s">
        <v>469</v>
      </c>
    </row>
    <row r="352" s="13" customFormat="1">
      <c r="A352" s="13"/>
      <c r="B352" s="227"/>
      <c r="C352" s="228"/>
      <c r="D352" s="229" t="s">
        <v>198</v>
      </c>
      <c r="E352" s="230" t="s">
        <v>28</v>
      </c>
      <c r="F352" s="231" t="s">
        <v>199</v>
      </c>
      <c r="G352" s="228"/>
      <c r="H352" s="230" t="s">
        <v>28</v>
      </c>
      <c r="I352" s="232"/>
      <c r="J352" s="228"/>
      <c r="K352" s="228"/>
      <c r="L352" s="233"/>
      <c r="M352" s="234"/>
      <c r="N352" s="235"/>
      <c r="O352" s="235"/>
      <c r="P352" s="235"/>
      <c r="Q352" s="235"/>
      <c r="R352" s="235"/>
      <c r="S352" s="235"/>
      <c r="T352" s="236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7" t="s">
        <v>198</v>
      </c>
      <c r="AU352" s="237" t="s">
        <v>84</v>
      </c>
      <c r="AV352" s="13" t="s">
        <v>82</v>
      </c>
      <c r="AW352" s="13" t="s">
        <v>35</v>
      </c>
      <c r="AX352" s="13" t="s">
        <v>74</v>
      </c>
      <c r="AY352" s="237" t="s">
        <v>187</v>
      </c>
    </row>
    <row r="353" s="14" customFormat="1">
      <c r="A353" s="14"/>
      <c r="B353" s="238"/>
      <c r="C353" s="239"/>
      <c r="D353" s="229" t="s">
        <v>198</v>
      </c>
      <c r="E353" s="240" t="s">
        <v>114</v>
      </c>
      <c r="F353" s="241" t="s">
        <v>470</v>
      </c>
      <c r="G353" s="239"/>
      <c r="H353" s="242">
        <v>5.9560000000000004</v>
      </c>
      <c r="I353" s="243"/>
      <c r="J353" s="239"/>
      <c r="K353" s="239"/>
      <c r="L353" s="244"/>
      <c r="M353" s="245"/>
      <c r="N353" s="246"/>
      <c r="O353" s="246"/>
      <c r="P353" s="246"/>
      <c r="Q353" s="246"/>
      <c r="R353" s="246"/>
      <c r="S353" s="246"/>
      <c r="T353" s="247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8" t="s">
        <v>198</v>
      </c>
      <c r="AU353" s="248" t="s">
        <v>84</v>
      </c>
      <c r="AV353" s="14" t="s">
        <v>84</v>
      </c>
      <c r="AW353" s="14" t="s">
        <v>35</v>
      </c>
      <c r="AX353" s="14" t="s">
        <v>82</v>
      </c>
      <c r="AY353" s="248" t="s">
        <v>187</v>
      </c>
    </row>
    <row r="354" s="2" customFormat="1" ht="33" customHeight="1">
      <c r="A354" s="41"/>
      <c r="B354" s="42"/>
      <c r="C354" s="209" t="s">
        <v>471</v>
      </c>
      <c r="D354" s="209" t="s">
        <v>189</v>
      </c>
      <c r="E354" s="210" t="s">
        <v>472</v>
      </c>
      <c r="F354" s="211" t="s">
        <v>473</v>
      </c>
      <c r="G354" s="212" t="s">
        <v>254</v>
      </c>
      <c r="H354" s="213">
        <v>1</v>
      </c>
      <c r="I354" s="214"/>
      <c r="J354" s="215">
        <f>ROUND(I354*H354,2)</f>
        <v>0</v>
      </c>
      <c r="K354" s="211" t="s">
        <v>193</v>
      </c>
      <c r="L354" s="47"/>
      <c r="M354" s="216" t="s">
        <v>28</v>
      </c>
      <c r="N354" s="217" t="s">
        <v>45</v>
      </c>
      <c r="O354" s="87"/>
      <c r="P354" s="218">
        <f>O354*H354</f>
        <v>0</v>
      </c>
      <c r="Q354" s="218">
        <v>0</v>
      </c>
      <c r="R354" s="218">
        <f>Q354*H354</f>
        <v>0</v>
      </c>
      <c r="S354" s="218">
        <v>0.16500000000000001</v>
      </c>
      <c r="T354" s="219">
        <f>S354*H354</f>
        <v>0.16500000000000001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20" t="s">
        <v>194</v>
      </c>
      <c r="AT354" s="220" t="s">
        <v>189</v>
      </c>
      <c r="AU354" s="220" t="s">
        <v>84</v>
      </c>
      <c r="AY354" s="20" t="s">
        <v>187</v>
      </c>
      <c r="BE354" s="221">
        <f>IF(N354="základní",J354,0)</f>
        <v>0</v>
      </c>
      <c r="BF354" s="221">
        <f>IF(N354="snížená",J354,0)</f>
        <v>0</v>
      </c>
      <c r="BG354" s="221">
        <f>IF(N354="zákl. přenesená",J354,0)</f>
        <v>0</v>
      </c>
      <c r="BH354" s="221">
        <f>IF(N354="sníž. přenesená",J354,0)</f>
        <v>0</v>
      </c>
      <c r="BI354" s="221">
        <f>IF(N354="nulová",J354,0)</f>
        <v>0</v>
      </c>
      <c r="BJ354" s="20" t="s">
        <v>82</v>
      </c>
      <c r="BK354" s="221">
        <f>ROUND(I354*H354,2)</f>
        <v>0</v>
      </c>
      <c r="BL354" s="20" t="s">
        <v>194</v>
      </c>
      <c r="BM354" s="220" t="s">
        <v>474</v>
      </c>
    </row>
    <row r="355" s="2" customFormat="1">
      <c r="A355" s="41"/>
      <c r="B355" s="42"/>
      <c r="C355" s="43"/>
      <c r="D355" s="222" t="s">
        <v>196</v>
      </c>
      <c r="E355" s="43"/>
      <c r="F355" s="223" t="s">
        <v>475</v>
      </c>
      <c r="G355" s="43"/>
      <c r="H355" s="43"/>
      <c r="I355" s="224"/>
      <c r="J355" s="43"/>
      <c r="K355" s="43"/>
      <c r="L355" s="47"/>
      <c r="M355" s="225"/>
      <c r="N355" s="226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196</v>
      </c>
      <c r="AU355" s="20" t="s">
        <v>84</v>
      </c>
    </row>
    <row r="356" s="13" customFormat="1">
      <c r="A356" s="13"/>
      <c r="B356" s="227"/>
      <c r="C356" s="228"/>
      <c r="D356" s="229" t="s">
        <v>198</v>
      </c>
      <c r="E356" s="230" t="s">
        <v>28</v>
      </c>
      <c r="F356" s="231" t="s">
        <v>228</v>
      </c>
      <c r="G356" s="228"/>
      <c r="H356" s="230" t="s">
        <v>28</v>
      </c>
      <c r="I356" s="232"/>
      <c r="J356" s="228"/>
      <c r="K356" s="228"/>
      <c r="L356" s="233"/>
      <c r="M356" s="234"/>
      <c r="N356" s="235"/>
      <c r="O356" s="235"/>
      <c r="P356" s="235"/>
      <c r="Q356" s="235"/>
      <c r="R356" s="235"/>
      <c r="S356" s="235"/>
      <c r="T356" s="236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7" t="s">
        <v>198</v>
      </c>
      <c r="AU356" s="237" t="s">
        <v>84</v>
      </c>
      <c r="AV356" s="13" t="s">
        <v>82</v>
      </c>
      <c r="AW356" s="13" t="s">
        <v>35</v>
      </c>
      <c r="AX356" s="13" t="s">
        <v>74</v>
      </c>
      <c r="AY356" s="237" t="s">
        <v>187</v>
      </c>
    </row>
    <row r="357" s="13" customFormat="1">
      <c r="A357" s="13"/>
      <c r="B357" s="227"/>
      <c r="C357" s="228"/>
      <c r="D357" s="229" t="s">
        <v>198</v>
      </c>
      <c r="E357" s="230" t="s">
        <v>28</v>
      </c>
      <c r="F357" s="231" t="s">
        <v>229</v>
      </c>
      <c r="G357" s="228"/>
      <c r="H357" s="230" t="s">
        <v>28</v>
      </c>
      <c r="I357" s="232"/>
      <c r="J357" s="228"/>
      <c r="K357" s="228"/>
      <c r="L357" s="233"/>
      <c r="M357" s="234"/>
      <c r="N357" s="235"/>
      <c r="O357" s="235"/>
      <c r="P357" s="235"/>
      <c r="Q357" s="235"/>
      <c r="R357" s="235"/>
      <c r="S357" s="235"/>
      <c r="T357" s="236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7" t="s">
        <v>198</v>
      </c>
      <c r="AU357" s="237" t="s">
        <v>84</v>
      </c>
      <c r="AV357" s="13" t="s">
        <v>82</v>
      </c>
      <c r="AW357" s="13" t="s">
        <v>35</v>
      </c>
      <c r="AX357" s="13" t="s">
        <v>74</v>
      </c>
      <c r="AY357" s="237" t="s">
        <v>187</v>
      </c>
    </row>
    <row r="358" s="14" customFormat="1">
      <c r="A358" s="14"/>
      <c r="B358" s="238"/>
      <c r="C358" s="239"/>
      <c r="D358" s="229" t="s">
        <v>198</v>
      </c>
      <c r="E358" s="240" t="s">
        <v>28</v>
      </c>
      <c r="F358" s="241" t="s">
        <v>82</v>
      </c>
      <c r="G358" s="239"/>
      <c r="H358" s="242">
        <v>1</v>
      </c>
      <c r="I358" s="243"/>
      <c r="J358" s="239"/>
      <c r="K358" s="239"/>
      <c r="L358" s="244"/>
      <c r="M358" s="245"/>
      <c r="N358" s="246"/>
      <c r="O358" s="246"/>
      <c r="P358" s="246"/>
      <c r="Q358" s="246"/>
      <c r="R358" s="246"/>
      <c r="S358" s="246"/>
      <c r="T358" s="247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8" t="s">
        <v>198</v>
      </c>
      <c r="AU358" s="248" t="s">
        <v>84</v>
      </c>
      <c r="AV358" s="14" t="s">
        <v>84</v>
      </c>
      <c r="AW358" s="14" t="s">
        <v>35</v>
      </c>
      <c r="AX358" s="14" t="s">
        <v>82</v>
      </c>
      <c r="AY358" s="248" t="s">
        <v>187</v>
      </c>
    </row>
    <row r="359" s="2" customFormat="1" ht="24.15" customHeight="1">
      <c r="A359" s="41"/>
      <c r="B359" s="42"/>
      <c r="C359" s="209" t="s">
        <v>476</v>
      </c>
      <c r="D359" s="209" t="s">
        <v>189</v>
      </c>
      <c r="E359" s="210" t="s">
        <v>477</v>
      </c>
      <c r="F359" s="211" t="s">
        <v>478</v>
      </c>
      <c r="G359" s="212" t="s">
        <v>254</v>
      </c>
      <c r="H359" s="213">
        <v>2</v>
      </c>
      <c r="I359" s="214"/>
      <c r="J359" s="215">
        <f>ROUND(I359*H359,2)</f>
        <v>0</v>
      </c>
      <c r="K359" s="211" t="s">
        <v>193</v>
      </c>
      <c r="L359" s="47"/>
      <c r="M359" s="216" t="s">
        <v>28</v>
      </c>
      <c r="N359" s="217" t="s">
        <v>45</v>
      </c>
      <c r="O359" s="87"/>
      <c r="P359" s="218">
        <f>O359*H359</f>
        <v>0</v>
      </c>
      <c r="Q359" s="218">
        <v>0</v>
      </c>
      <c r="R359" s="218">
        <f>Q359*H359</f>
        <v>0</v>
      </c>
      <c r="S359" s="218">
        <v>0.20999999999999999</v>
      </c>
      <c r="T359" s="219">
        <f>S359*H359</f>
        <v>0.41999999999999998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20" t="s">
        <v>194</v>
      </c>
      <c r="AT359" s="220" t="s">
        <v>189</v>
      </c>
      <c r="AU359" s="220" t="s">
        <v>84</v>
      </c>
      <c r="AY359" s="20" t="s">
        <v>187</v>
      </c>
      <c r="BE359" s="221">
        <f>IF(N359="základní",J359,0)</f>
        <v>0</v>
      </c>
      <c r="BF359" s="221">
        <f>IF(N359="snížená",J359,0)</f>
        <v>0</v>
      </c>
      <c r="BG359" s="221">
        <f>IF(N359="zákl. přenesená",J359,0)</f>
        <v>0</v>
      </c>
      <c r="BH359" s="221">
        <f>IF(N359="sníž. přenesená",J359,0)</f>
        <v>0</v>
      </c>
      <c r="BI359" s="221">
        <f>IF(N359="nulová",J359,0)</f>
        <v>0</v>
      </c>
      <c r="BJ359" s="20" t="s">
        <v>82</v>
      </c>
      <c r="BK359" s="221">
        <f>ROUND(I359*H359,2)</f>
        <v>0</v>
      </c>
      <c r="BL359" s="20" t="s">
        <v>194</v>
      </c>
      <c r="BM359" s="220" t="s">
        <v>479</v>
      </c>
    </row>
    <row r="360" s="2" customFormat="1">
      <c r="A360" s="41"/>
      <c r="B360" s="42"/>
      <c r="C360" s="43"/>
      <c r="D360" s="222" t="s">
        <v>196</v>
      </c>
      <c r="E360" s="43"/>
      <c r="F360" s="223" t="s">
        <v>480</v>
      </c>
      <c r="G360" s="43"/>
      <c r="H360" s="43"/>
      <c r="I360" s="224"/>
      <c r="J360" s="43"/>
      <c r="K360" s="43"/>
      <c r="L360" s="47"/>
      <c r="M360" s="225"/>
      <c r="N360" s="226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196</v>
      </c>
      <c r="AU360" s="20" t="s">
        <v>84</v>
      </c>
    </row>
    <row r="361" s="13" customFormat="1">
      <c r="A361" s="13"/>
      <c r="B361" s="227"/>
      <c r="C361" s="228"/>
      <c r="D361" s="229" t="s">
        <v>198</v>
      </c>
      <c r="E361" s="230" t="s">
        <v>28</v>
      </c>
      <c r="F361" s="231" t="s">
        <v>228</v>
      </c>
      <c r="G361" s="228"/>
      <c r="H361" s="230" t="s">
        <v>28</v>
      </c>
      <c r="I361" s="232"/>
      <c r="J361" s="228"/>
      <c r="K361" s="228"/>
      <c r="L361" s="233"/>
      <c r="M361" s="234"/>
      <c r="N361" s="235"/>
      <c r="O361" s="235"/>
      <c r="P361" s="235"/>
      <c r="Q361" s="235"/>
      <c r="R361" s="235"/>
      <c r="S361" s="235"/>
      <c r="T361" s="236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7" t="s">
        <v>198</v>
      </c>
      <c r="AU361" s="237" t="s">
        <v>84</v>
      </c>
      <c r="AV361" s="13" t="s">
        <v>82</v>
      </c>
      <c r="AW361" s="13" t="s">
        <v>35</v>
      </c>
      <c r="AX361" s="13" t="s">
        <v>74</v>
      </c>
      <c r="AY361" s="237" t="s">
        <v>187</v>
      </c>
    </row>
    <row r="362" s="13" customFormat="1">
      <c r="A362" s="13"/>
      <c r="B362" s="227"/>
      <c r="C362" s="228"/>
      <c r="D362" s="229" t="s">
        <v>198</v>
      </c>
      <c r="E362" s="230" t="s">
        <v>28</v>
      </c>
      <c r="F362" s="231" t="s">
        <v>229</v>
      </c>
      <c r="G362" s="228"/>
      <c r="H362" s="230" t="s">
        <v>28</v>
      </c>
      <c r="I362" s="232"/>
      <c r="J362" s="228"/>
      <c r="K362" s="228"/>
      <c r="L362" s="233"/>
      <c r="M362" s="234"/>
      <c r="N362" s="235"/>
      <c r="O362" s="235"/>
      <c r="P362" s="235"/>
      <c r="Q362" s="235"/>
      <c r="R362" s="235"/>
      <c r="S362" s="235"/>
      <c r="T362" s="23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7" t="s">
        <v>198</v>
      </c>
      <c r="AU362" s="237" t="s">
        <v>84</v>
      </c>
      <c r="AV362" s="13" t="s">
        <v>82</v>
      </c>
      <c r="AW362" s="13" t="s">
        <v>35</v>
      </c>
      <c r="AX362" s="13" t="s">
        <v>74</v>
      </c>
      <c r="AY362" s="237" t="s">
        <v>187</v>
      </c>
    </row>
    <row r="363" s="14" customFormat="1">
      <c r="A363" s="14"/>
      <c r="B363" s="238"/>
      <c r="C363" s="239"/>
      <c r="D363" s="229" t="s">
        <v>198</v>
      </c>
      <c r="E363" s="240" t="s">
        <v>28</v>
      </c>
      <c r="F363" s="241" t="s">
        <v>84</v>
      </c>
      <c r="G363" s="239"/>
      <c r="H363" s="242">
        <v>2</v>
      </c>
      <c r="I363" s="243"/>
      <c r="J363" s="239"/>
      <c r="K363" s="239"/>
      <c r="L363" s="244"/>
      <c r="M363" s="245"/>
      <c r="N363" s="246"/>
      <c r="O363" s="246"/>
      <c r="P363" s="246"/>
      <c r="Q363" s="246"/>
      <c r="R363" s="246"/>
      <c r="S363" s="246"/>
      <c r="T363" s="247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8" t="s">
        <v>198</v>
      </c>
      <c r="AU363" s="248" t="s">
        <v>84</v>
      </c>
      <c r="AV363" s="14" t="s">
        <v>84</v>
      </c>
      <c r="AW363" s="14" t="s">
        <v>35</v>
      </c>
      <c r="AX363" s="14" t="s">
        <v>82</v>
      </c>
      <c r="AY363" s="248" t="s">
        <v>187</v>
      </c>
    </row>
    <row r="364" s="2" customFormat="1" ht="24.15" customHeight="1">
      <c r="A364" s="41"/>
      <c r="B364" s="42"/>
      <c r="C364" s="209" t="s">
        <v>481</v>
      </c>
      <c r="D364" s="209" t="s">
        <v>189</v>
      </c>
      <c r="E364" s="210" t="s">
        <v>482</v>
      </c>
      <c r="F364" s="211" t="s">
        <v>483</v>
      </c>
      <c r="G364" s="212" t="s">
        <v>356</v>
      </c>
      <c r="H364" s="213">
        <v>2</v>
      </c>
      <c r="I364" s="214"/>
      <c r="J364" s="215">
        <f>ROUND(I364*H364,2)</f>
        <v>0</v>
      </c>
      <c r="K364" s="211" t="s">
        <v>28</v>
      </c>
      <c r="L364" s="47"/>
      <c r="M364" s="216" t="s">
        <v>28</v>
      </c>
      <c r="N364" s="217" t="s">
        <v>45</v>
      </c>
      <c r="O364" s="87"/>
      <c r="P364" s="218">
        <f>O364*H364</f>
        <v>0</v>
      </c>
      <c r="Q364" s="218">
        <v>0</v>
      </c>
      <c r="R364" s="218">
        <f>Q364*H364</f>
        <v>0</v>
      </c>
      <c r="S364" s="218">
        <v>0</v>
      </c>
      <c r="T364" s="219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20" t="s">
        <v>194</v>
      </c>
      <c r="AT364" s="220" t="s">
        <v>189</v>
      </c>
      <c r="AU364" s="220" t="s">
        <v>84</v>
      </c>
      <c r="AY364" s="20" t="s">
        <v>187</v>
      </c>
      <c r="BE364" s="221">
        <f>IF(N364="základní",J364,0)</f>
        <v>0</v>
      </c>
      <c r="BF364" s="221">
        <f>IF(N364="snížená",J364,0)</f>
        <v>0</v>
      </c>
      <c r="BG364" s="221">
        <f>IF(N364="zákl. přenesená",J364,0)</f>
        <v>0</v>
      </c>
      <c r="BH364" s="221">
        <f>IF(N364="sníž. přenesená",J364,0)</f>
        <v>0</v>
      </c>
      <c r="BI364" s="221">
        <f>IF(N364="nulová",J364,0)</f>
        <v>0</v>
      </c>
      <c r="BJ364" s="20" t="s">
        <v>82</v>
      </c>
      <c r="BK364" s="221">
        <f>ROUND(I364*H364,2)</f>
        <v>0</v>
      </c>
      <c r="BL364" s="20" t="s">
        <v>194</v>
      </c>
      <c r="BM364" s="220" t="s">
        <v>484</v>
      </c>
    </row>
    <row r="365" s="13" customFormat="1">
      <c r="A365" s="13"/>
      <c r="B365" s="227"/>
      <c r="C365" s="228"/>
      <c r="D365" s="229" t="s">
        <v>198</v>
      </c>
      <c r="E365" s="230" t="s">
        <v>28</v>
      </c>
      <c r="F365" s="231" t="s">
        <v>228</v>
      </c>
      <c r="G365" s="228"/>
      <c r="H365" s="230" t="s">
        <v>28</v>
      </c>
      <c r="I365" s="232"/>
      <c r="J365" s="228"/>
      <c r="K365" s="228"/>
      <c r="L365" s="233"/>
      <c r="M365" s="234"/>
      <c r="N365" s="235"/>
      <c r="O365" s="235"/>
      <c r="P365" s="235"/>
      <c r="Q365" s="235"/>
      <c r="R365" s="235"/>
      <c r="S365" s="235"/>
      <c r="T365" s="236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7" t="s">
        <v>198</v>
      </c>
      <c r="AU365" s="237" t="s">
        <v>84</v>
      </c>
      <c r="AV365" s="13" t="s">
        <v>82</v>
      </c>
      <c r="AW365" s="13" t="s">
        <v>35</v>
      </c>
      <c r="AX365" s="13" t="s">
        <v>74</v>
      </c>
      <c r="AY365" s="237" t="s">
        <v>187</v>
      </c>
    </row>
    <row r="366" s="13" customFormat="1">
      <c r="A366" s="13"/>
      <c r="B366" s="227"/>
      <c r="C366" s="228"/>
      <c r="D366" s="229" t="s">
        <v>198</v>
      </c>
      <c r="E366" s="230" t="s">
        <v>28</v>
      </c>
      <c r="F366" s="231" t="s">
        <v>229</v>
      </c>
      <c r="G366" s="228"/>
      <c r="H366" s="230" t="s">
        <v>28</v>
      </c>
      <c r="I366" s="232"/>
      <c r="J366" s="228"/>
      <c r="K366" s="228"/>
      <c r="L366" s="233"/>
      <c r="M366" s="234"/>
      <c r="N366" s="235"/>
      <c r="O366" s="235"/>
      <c r="P366" s="235"/>
      <c r="Q366" s="235"/>
      <c r="R366" s="235"/>
      <c r="S366" s="235"/>
      <c r="T366" s="236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7" t="s">
        <v>198</v>
      </c>
      <c r="AU366" s="237" t="s">
        <v>84</v>
      </c>
      <c r="AV366" s="13" t="s">
        <v>82</v>
      </c>
      <c r="AW366" s="13" t="s">
        <v>35</v>
      </c>
      <c r="AX366" s="13" t="s">
        <v>74</v>
      </c>
      <c r="AY366" s="237" t="s">
        <v>187</v>
      </c>
    </row>
    <row r="367" s="14" customFormat="1">
      <c r="A367" s="14"/>
      <c r="B367" s="238"/>
      <c r="C367" s="239"/>
      <c r="D367" s="229" t="s">
        <v>198</v>
      </c>
      <c r="E367" s="240" t="s">
        <v>28</v>
      </c>
      <c r="F367" s="241" t="s">
        <v>84</v>
      </c>
      <c r="G367" s="239"/>
      <c r="H367" s="242">
        <v>2</v>
      </c>
      <c r="I367" s="243"/>
      <c r="J367" s="239"/>
      <c r="K367" s="239"/>
      <c r="L367" s="244"/>
      <c r="M367" s="245"/>
      <c r="N367" s="246"/>
      <c r="O367" s="246"/>
      <c r="P367" s="246"/>
      <c r="Q367" s="246"/>
      <c r="R367" s="246"/>
      <c r="S367" s="246"/>
      <c r="T367" s="247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8" t="s">
        <v>198</v>
      </c>
      <c r="AU367" s="248" t="s">
        <v>84</v>
      </c>
      <c r="AV367" s="14" t="s">
        <v>84</v>
      </c>
      <c r="AW367" s="14" t="s">
        <v>35</v>
      </c>
      <c r="AX367" s="14" t="s">
        <v>82</v>
      </c>
      <c r="AY367" s="248" t="s">
        <v>187</v>
      </c>
    </row>
    <row r="368" s="2" customFormat="1" ht="24.15" customHeight="1">
      <c r="A368" s="41"/>
      <c r="B368" s="42"/>
      <c r="C368" s="209" t="s">
        <v>485</v>
      </c>
      <c r="D368" s="209" t="s">
        <v>189</v>
      </c>
      <c r="E368" s="210" t="s">
        <v>486</v>
      </c>
      <c r="F368" s="211" t="s">
        <v>487</v>
      </c>
      <c r="G368" s="212" t="s">
        <v>356</v>
      </c>
      <c r="H368" s="213">
        <v>1</v>
      </c>
      <c r="I368" s="214"/>
      <c r="J368" s="215">
        <f>ROUND(I368*H368,2)</f>
        <v>0</v>
      </c>
      <c r="K368" s="211" t="s">
        <v>28</v>
      </c>
      <c r="L368" s="47"/>
      <c r="M368" s="216" t="s">
        <v>28</v>
      </c>
      <c r="N368" s="217" t="s">
        <v>45</v>
      </c>
      <c r="O368" s="87"/>
      <c r="P368" s="218">
        <f>O368*H368</f>
        <v>0</v>
      </c>
      <c r="Q368" s="218">
        <v>0</v>
      </c>
      <c r="R368" s="218">
        <f>Q368*H368</f>
        <v>0</v>
      </c>
      <c r="S368" s="218">
        <v>0</v>
      </c>
      <c r="T368" s="219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20" t="s">
        <v>194</v>
      </c>
      <c r="AT368" s="220" t="s">
        <v>189</v>
      </c>
      <c r="AU368" s="220" t="s">
        <v>84</v>
      </c>
      <c r="AY368" s="20" t="s">
        <v>187</v>
      </c>
      <c r="BE368" s="221">
        <f>IF(N368="základní",J368,0)</f>
        <v>0</v>
      </c>
      <c r="BF368" s="221">
        <f>IF(N368="snížená",J368,0)</f>
        <v>0</v>
      </c>
      <c r="BG368" s="221">
        <f>IF(N368="zákl. přenesená",J368,0)</f>
        <v>0</v>
      </c>
      <c r="BH368" s="221">
        <f>IF(N368="sníž. přenesená",J368,0)</f>
        <v>0</v>
      </c>
      <c r="BI368" s="221">
        <f>IF(N368="nulová",J368,0)</f>
        <v>0</v>
      </c>
      <c r="BJ368" s="20" t="s">
        <v>82</v>
      </c>
      <c r="BK368" s="221">
        <f>ROUND(I368*H368,2)</f>
        <v>0</v>
      </c>
      <c r="BL368" s="20" t="s">
        <v>194</v>
      </c>
      <c r="BM368" s="220" t="s">
        <v>488</v>
      </c>
    </row>
    <row r="369" s="13" customFormat="1">
      <c r="A369" s="13"/>
      <c r="B369" s="227"/>
      <c r="C369" s="228"/>
      <c r="D369" s="229" t="s">
        <v>198</v>
      </c>
      <c r="E369" s="230" t="s">
        <v>28</v>
      </c>
      <c r="F369" s="231" t="s">
        <v>228</v>
      </c>
      <c r="G369" s="228"/>
      <c r="H369" s="230" t="s">
        <v>28</v>
      </c>
      <c r="I369" s="232"/>
      <c r="J369" s="228"/>
      <c r="K369" s="228"/>
      <c r="L369" s="233"/>
      <c r="M369" s="234"/>
      <c r="N369" s="235"/>
      <c r="O369" s="235"/>
      <c r="P369" s="235"/>
      <c r="Q369" s="235"/>
      <c r="R369" s="235"/>
      <c r="S369" s="235"/>
      <c r="T369" s="236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7" t="s">
        <v>198</v>
      </c>
      <c r="AU369" s="237" t="s">
        <v>84</v>
      </c>
      <c r="AV369" s="13" t="s">
        <v>82</v>
      </c>
      <c r="AW369" s="13" t="s">
        <v>35</v>
      </c>
      <c r="AX369" s="13" t="s">
        <v>74</v>
      </c>
      <c r="AY369" s="237" t="s">
        <v>187</v>
      </c>
    </row>
    <row r="370" s="13" customFormat="1">
      <c r="A370" s="13"/>
      <c r="B370" s="227"/>
      <c r="C370" s="228"/>
      <c r="D370" s="229" t="s">
        <v>198</v>
      </c>
      <c r="E370" s="230" t="s">
        <v>28</v>
      </c>
      <c r="F370" s="231" t="s">
        <v>229</v>
      </c>
      <c r="G370" s="228"/>
      <c r="H370" s="230" t="s">
        <v>28</v>
      </c>
      <c r="I370" s="232"/>
      <c r="J370" s="228"/>
      <c r="K370" s="228"/>
      <c r="L370" s="233"/>
      <c r="M370" s="234"/>
      <c r="N370" s="235"/>
      <c r="O370" s="235"/>
      <c r="P370" s="235"/>
      <c r="Q370" s="235"/>
      <c r="R370" s="235"/>
      <c r="S370" s="235"/>
      <c r="T370" s="236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7" t="s">
        <v>198</v>
      </c>
      <c r="AU370" s="237" t="s">
        <v>84</v>
      </c>
      <c r="AV370" s="13" t="s">
        <v>82</v>
      </c>
      <c r="AW370" s="13" t="s">
        <v>35</v>
      </c>
      <c r="AX370" s="13" t="s">
        <v>74</v>
      </c>
      <c r="AY370" s="237" t="s">
        <v>187</v>
      </c>
    </row>
    <row r="371" s="14" customFormat="1">
      <c r="A371" s="14"/>
      <c r="B371" s="238"/>
      <c r="C371" s="239"/>
      <c r="D371" s="229" t="s">
        <v>198</v>
      </c>
      <c r="E371" s="240" t="s">
        <v>28</v>
      </c>
      <c r="F371" s="241" t="s">
        <v>82</v>
      </c>
      <c r="G371" s="239"/>
      <c r="H371" s="242">
        <v>1</v>
      </c>
      <c r="I371" s="243"/>
      <c r="J371" s="239"/>
      <c r="K371" s="239"/>
      <c r="L371" s="244"/>
      <c r="M371" s="245"/>
      <c r="N371" s="246"/>
      <c r="O371" s="246"/>
      <c r="P371" s="246"/>
      <c r="Q371" s="246"/>
      <c r="R371" s="246"/>
      <c r="S371" s="246"/>
      <c r="T371" s="247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8" t="s">
        <v>198</v>
      </c>
      <c r="AU371" s="248" t="s">
        <v>84</v>
      </c>
      <c r="AV371" s="14" t="s">
        <v>84</v>
      </c>
      <c r="AW371" s="14" t="s">
        <v>35</v>
      </c>
      <c r="AX371" s="14" t="s">
        <v>82</v>
      </c>
      <c r="AY371" s="248" t="s">
        <v>187</v>
      </c>
    </row>
    <row r="372" s="2" customFormat="1" ht="44.25" customHeight="1">
      <c r="A372" s="41"/>
      <c r="B372" s="42"/>
      <c r="C372" s="209" t="s">
        <v>489</v>
      </c>
      <c r="D372" s="209" t="s">
        <v>189</v>
      </c>
      <c r="E372" s="210" t="s">
        <v>490</v>
      </c>
      <c r="F372" s="211" t="s">
        <v>491</v>
      </c>
      <c r="G372" s="212" t="s">
        <v>192</v>
      </c>
      <c r="H372" s="213">
        <v>0.75</v>
      </c>
      <c r="I372" s="214"/>
      <c r="J372" s="215">
        <f>ROUND(I372*H372,2)</f>
        <v>0</v>
      </c>
      <c r="K372" s="211" t="s">
        <v>193</v>
      </c>
      <c r="L372" s="47"/>
      <c r="M372" s="216" t="s">
        <v>28</v>
      </c>
      <c r="N372" s="217" t="s">
        <v>45</v>
      </c>
      <c r="O372" s="87"/>
      <c r="P372" s="218">
        <f>O372*H372</f>
        <v>0</v>
      </c>
      <c r="Q372" s="218">
        <v>0</v>
      </c>
      <c r="R372" s="218">
        <f>Q372*H372</f>
        <v>0</v>
      </c>
      <c r="S372" s="218">
        <v>0.048000000000000001</v>
      </c>
      <c r="T372" s="219">
        <f>S372*H372</f>
        <v>0.036000000000000004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20" t="s">
        <v>194</v>
      </c>
      <c r="AT372" s="220" t="s">
        <v>189</v>
      </c>
      <c r="AU372" s="220" t="s">
        <v>84</v>
      </c>
      <c r="AY372" s="20" t="s">
        <v>187</v>
      </c>
      <c r="BE372" s="221">
        <f>IF(N372="základní",J372,0)</f>
        <v>0</v>
      </c>
      <c r="BF372" s="221">
        <f>IF(N372="snížená",J372,0)</f>
        <v>0</v>
      </c>
      <c r="BG372" s="221">
        <f>IF(N372="zákl. přenesená",J372,0)</f>
        <v>0</v>
      </c>
      <c r="BH372" s="221">
        <f>IF(N372="sníž. přenesená",J372,0)</f>
        <v>0</v>
      </c>
      <c r="BI372" s="221">
        <f>IF(N372="nulová",J372,0)</f>
        <v>0</v>
      </c>
      <c r="BJ372" s="20" t="s">
        <v>82</v>
      </c>
      <c r="BK372" s="221">
        <f>ROUND(I372*H372,2)</f>
        <v>0</v>
      </c>
      <c r="BL372" s="20" t="s">
        <v>194</v>
      </c>
      <c r="BM372" s="220" t="s">
        <v>492</v>
      </c>
    </row>
    <row r="373" s="2" customFormat="1">
      <c r="A373" s="41"/>
      <c r="B373" s="42"/>
      <c r="C373" s="43"/>
      <c r="D373" s="222" t="s">
        <v>196</v>
      </c>
      <c r="E373" s="43"/>
      <c r="F373" s="223" t="s">
        <v>493</v>
      </c>
      <c r="G373" s="43"/>
      <c r="H373" s="43"/>
      <c r="I373" s="224"/>
      <c r="J373" s="43"/>
      <c r="K373" s="43"/>
      <c r="L373" s="47"/>
      <c r="M373" s="225"/>
      <c r="N373" s="226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20" t="s">
        <v>196</v>
      </c>
      <c r="AU373" s="20" t="s">
        <v>84</v>
      </c>
    </row>
    <row r="374" s="13" customFormat="1">
      <c r="A374" s="13"/>
      <c r="B374" s="227"/>
      <c r="C374" s="228"/>
      <c r="D374" s="229" t="s">
        <v>198</v>
      </c>
      <c r="E374" s="230" t="s">
        <v>28</v>
      </c>
      <c r="F374" s="231" t="s">
        <v>279</v>
      </c>
      <c r="G374" s="228"/>
      <c r="H374" s="230" t="s">
        <v>28</v>
      </c>
      <c r="I374" s="232"/>
      <c r="J374" s="228"/>
      <c r="K374" s="228"/>
      <c r="L374" s="233"/>
      <c r="M374" s="234"/>
      <c r="N374" s="235"/>
      <c r="O374" s="235"/>
      <c r="P374" s="235"/>
      <c r="Q374" s="235"/>
      <c r="R374" s="235"/>
      <c r="S374" s="235"/>
      <c r="T374" s="236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7" t="s">
        <v>198</v>
      </c>
      <c r="AU374" s="237" t="s">
        <v>84</v>
      </c>
      <c r="AV374" s="13" t="s">
        <v>82</v>
      </c>
      <c r="AW374" s="13" t="s">
        <v>35</v>
      </c>
      <c r="AX374" s="13" t="s">
        <v>74</v>
      </c>
      <c r="AY374" s="237" t="s">
        <v>187</v>
      </c>
    </row>
    <row r="375" s="14" customFormat="1">
      <c r="A375" s="14"/>
      <c r="B375" s="238"/>
      <c r="C375" s="239"/>
      <c r="D375" s="229" t="s">
        <v>198</v>
      </c>
      <c r="E375" s="240" t="s">
        <v>28</v>
      </c>
      <c r="F375" s="241" t="s">
        <v>494</v>
      </c>
      <c r="G375" s="239"/>
      <c r="H375" s="242">
        <v>0.75</v>
      </c>
      <c r="I375" s="243"/>
      <c r="J375" s="239"/>
      <c r="K375" s="239"/>
      <c r="L375" s="244"/>
      <c r="M375" s="245"/>
      <c r="N375" s="246"/>
      <c r="O375" s="246"/>
      <c r="P375" s="246"/>
      <c r="Q375" s="246"/>
      <c r="R375" s="246"/>
      <c r="S375" s="246"/>
      <c r="T375" s="247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8" t="s">
        <v>198</v>
      </c>
      <c r="AU375" s="248" t="s">
        <v>84</v>
      </c>
      <c r="AV375" s="14" t="s">
        <v>84</v>
      </c>
      <c r="AW375" s="14" t="s">
        <v>35</v>
      </c>
      <c r="AX375" s="14" t="s">
        <v>82</v>
      </c>
      <c r="AY375" s="248" t="s">
        <v>187</v>
      </c>
    </row>
    <row r="376" s="2" customFormat="1" ht="44.25" customHeight="1">
      <c r="A376" s="41"/>
      <c r="B376" s="42"/>
      <c r="C376" s="209" t="s">
        <v>495</v>
      </c>
      <c r="D376" s="209" t="s">
        <v>189</v>
      </c>
      <c r="E376" s="210" t="s">
        <v>496</v>
      </c>
      <c r="F376" s="211" t="s">
        <v>497</v>
      </c>
      <c r="G376" s="212" t="s">
        <v>192</v>
      </c>
      <c r="H376" s="213">
        <v>6.8250000000000002</v>
      </c>
      <c r="I376" s="214"/>
      <c r="J376" s="215">
        <f>ROUND(I376*H376,2)</f>
        <v>0</v>
      </c>
      <c r="K376" s="211" t="s">
        <v>193</v>
      </c>
      <c r="L376" s="47"/>
      <c r="M376" s="216" t="s">
        <v>28</v>
      </c>
      <c r="N376" s="217" t="s">
        <v>45</v>
      </c>
      <c r="O376" s="87"/>
      <c r="P376" s="218">
        <f>O376*H376</f>
        <v>0</v>
      </c>
      <c r="Q376" s="218">
        <v>0</v>
      </c>
      <c r="R376" s="218">
        <f>Q376*H376</f>
        <v>0</v>
      </c>
      <c r="S376" s="218">
        <v>0.037999999999999999</v>
      </c>
      <c r="T376" s="219">
        <f>S376*H376</f>
        <v>0.25935000000000002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20" t="s">
        <v>194</v>
      </c>
      <c r="AT376" s="220" t="s">
        <v>189</v>
      </c>
      <c r="AU376" s="220" t="s">
        <v>84</v>
      </c>
      <c r="AY376" s="20" t="s">
        <v>187</v>
      </c>
      <c r="BE376" s="221">
        <f>IF(N376="základní",J376,0)</f>
        <v>0</v>
      </c>
      <c r="BF376" s="221">
        <f>IF(N376="snížená",J376,0)</f>
        <v>0</v>
      </c>
      <c r="BG376" s="221">
        <f>IF(N376="zákl. přenesená",J376,0)</f>
        <v>0</v>
      </c>
      <c r="BH376" s="221">
        <f>IF(N376="sníž. přenesená",J376,0)</f>
        <v>0</v>
      </c>
      <c r="BI376" s="221">
        <f>IF(N376="nulová",J376,0)</f>
        <v>0</v>
      </c>
      <c r="BJ376" s="20" t="s">
        <v>82</v>
      </c>
      <c r="BK376" s="221">
        <f>ROUND(I376*H376,2)</f>
        <v>0</v>
      </c>
      <c r="BL376" s="20" t="s">
        <v>194</v>
      </c>
      <c r="BM376" s="220" t="s">
        <v>498</v>
      </c>
    </row>
    <row r="377" s="2" customFormat="1">
      <c r="A377" s="41"/>
      <c r="B377" s="42"/>
      <c r="C377" s="43"/>
      <c r="D377" s="222" t="s">
        <v>196</v>
      </c>
      <c r="E377" s="43"/>
      <c r="F377" s="223" t="s">
        <v>499</v>
      </c>
      <c r="G377" s="43"/>
      <c r="H377" s="43"/>
      <c r="I377" s="224"/>
      <c r="J377" s="43"/>
      <c r="K377" s="43"/>
      <c r="L377" s="47"/>
      <c r="M377" s="225"/>
      <c r="N377" s="226"/>
      <c r="O377" s="87"/>
      <c r="P377" s="87"/>
      <c r="Q377" s="87"/>
      <c r="R377" s="87"/>
      <c r="S377" s="87"/>
      <c r="T377" s="88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20" t="s">
        <v>196</v>
      </c>
      <c r="AU377" s="20" t="s">
        <v>84</v>
      </c>
    </row>
    <row r="378" s="13" customFormat="1">
      <c r="A378" s="13"/>
      <c r="B378" s="227"/>
      <c r="C378" s="228"/>
      <c r="D378" s="229" t="s">
        <v>198</v>
      </c>
      <c r="E378" s="230" t="s">
        <v>28</v>
      </c>
      <c r="F378" s="231" t="s">
        <v>279</v>
      </c>
      <c r="G378" s="228"/>
      <c r="H378" s="230" t="s">
        <v>28</v>
      </c>
      <c r="I378" s="232"/>
      <c r="J378" s="228"/>
      <c r="K378" s="228"/>
      <c r="L378" s="233"/>
      <c r="M378" s="234"/>
      <c r="N378" s="235"/>
      <c r="O378" s="235"/>
      <c r="P378" s="235"/>
      <c r="Q378" s="235"/>
      <c r="R378" s="235"/>
      <c r="S378" s="235"/>
      <c r="T378" s="236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7" t="s">
        <v>198</v>
      </c>
      <c r="AU378" s="237" t="s">
        <v>84</v>
      </c>
      <c r="AV378" s="13" t="s">
        <v>82</v>
      </c>
      <c r="AW378" s="13" t="s">
        <v>35</v>
      </c>
      <c r="AX378" s="13" t="s">
        <v>74</v>
      </c>
      <c r="AY378" s="237" t="s">
        <v>187</v>
      </c>
    </row>
    <row r="379" s="14" customFormat="1">
      <c r="A379" s="14"/>
      <c r="B379" s="238"/>
      <c r="C379" s="239"/>
      <c r="D379" s="229" t="s">
        <v>198</v>
      </c>
      <c r="E379" s="240" t="s">
        <v>28</v>
      </c>
      <c r="F379" s="241" t="s">
        <v>500</v>
      </c>
      <c r="G379" s="239"/>
      <c r="H379" s="242">
        <v>3.8250000000000002</v>
      </c>
      <c r="I379" s="243"/>
      <c r="J379" s="239"/>
      <c r="K379" s="239"/>
      <c r="L379" s="244"/>
      <c r="M379" s="245"/>
      <c r="N379" s="246"/>
      <c r="O379" s="246"/>
      <c r="P379" s="246"/>
      <c r="Q379" s="246"/>
      <c r="R379" s="246"/>
      <c r="S379" s="246"/>
      <c r="T379" s="247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8" t="s">
        <v>198</v>
      </c>
      <c r="AU379" s="248" t="s">
        <v>84</v>
      </c>
      <c r="AV379" s="14" t="s">
        <v>84</v>
      </c>
      <c r="AW379" s="14" t="s">
        <v>35</v>
      </c>
      <c r="AX379" s="14" t="s">
        <v>74</v>
      </c>
      <c r="AY379" s="248" t="s">
        <v>187</v>
      </c>
    </row>
    <row r="380" s="13" customFormat="1">
      <c r="A380" s="13"/>
      <c r="B380" s="227"/>
      <c r="C380" s="228"/>
      <c r="D380" s="229" t="s">
        <v>198</v>
      </c>
      <c r="E380" s="230" t="s">
        <v>28</v>
      </c>
      <c r="F380" s="231" t="s">
        <v>228</v>
      </c>
      <c r="G380" s="228"/>
      <c r="H380" s="230" t="s">
        <v>28</v>
      </c>
      <c r="I380" s="232"/>
      <c r="J380" s="228"/>
      <c r="K380" s="228"/>
      <c r="L380" s="233"/>
      <c r="M380" s="234"/>
      <c r="N380" s="235"/>
      <c r="O380" s="235"/>
      <c r="P380" s="235"/>
      <c r="Q380" s="235"/>
      <c r="R380" s="235"/>
      <c r="S380" s="235"/>
      <c r="T380" s="236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7" t="s">
        <v>198</v>
      </c>
      <c r="AU380" s="237" t="s">
        <v>84</v>
      </c>
      <c r="AV380" s="13" t="s">
        <v>82</v>
      </c>
      <c r="AW380" s="13" t="s">
        <v>35</v>
      </c>
      <c r="AX380" s="13" t="s">
        <v>74</v>
      </c>
      <c r="AY380" s="237" t="s">
        <v>187</v>
      </c>
    </row>
    <row r="381" s="13" customFormat="1">
      <c r="A381" s="13"/>
      <c r="B381" s="227"/>
      <c r="C381" s="228"/>
      <c r="D381" s="229" t="s">
        <v>198</v>
      </c>
      <c r="E381" s="230" t="s">
        <v>28</v>
      </c>
      <c r="F381" s="231" t="s">
        <v>229</v>
      </c>
      <c r="G381" s="228"/>
      <c r="H381" s="230" t="s">
        <v>28</v>
      </c>
      <c r="I381" s="232"/>
      <c r="J381" s="228"/>
      <c r="K381" s="228"/>
      <c r="L381" s="233"/>
      <c r="M381" s="234"/>
      <c r="N381" s="235"/>
      <c r="O381" s="235"/>
      <c r="P381" s="235"/>
      <c r="Q381" s="235"/>
      <c r="R381" s="235"/>
      <c r="S381" s="235"/>
      <c r="T381" s="236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7" t="s">
        <v>198</v>
      </c>
      <c r="AU381" s="237" t="s">
        <v>84</v>
      </c>
      <c r="AV381" s="13" t="s">
        <v>82</v>
      </c>
      <c r="AW381" s="13" t="s">
        <v>35</v>
      </c>
      <c r="AX381" s="13" t="s">
        <v>74</v>
      </c>
      <c r="AY381" s="237" t="s">
        <v>187</v>
      </c>
    </row>
    <row r="382" s="14" customFormat="1">
      <c r="A382" s="14"/>
      <c r="B382" s="238"/>
      <c r="C382" s="239"/>
      <c r="D382" s="229" t="s">
        <v>198</v>
      </c>
      <c r="E382" s="240" t="s">
        <v>28</v>
      </c>
      <c r="F382" s="241" t="s">
        <v>501</v>
      </c>
      <c r="G382" s="239"/>
      <c r="H382" s="242">
        <v>3</v>
      </c>
      <c r="I382" s="243"/>
      <c r="J382" s="239"/>
      <c r="K382" s="239"/>
      <c r="L382" s="244"/>
      <c r="M382" s="245"/>
      <c r="N382" s="246"/>
      <c r="O382" s="246"/>
      <c r="P382" s="246"/>
      <c r="Q382" s="246"/>
      <c r="R382" s="246"/>
      <c r="S382" s="246"/>
      <c r="T382" s="247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8" t="s">
        <v>198</v>
      </c>
      <c r="AU382" s="248" t="s">
        <v>84</v>
      </c>
      <c r="AV382" s="14" t="s">
        <v>84</v>
      </c>
      <c r="AW382" s="14" t="s">
        <v>35</v>
      </c>
      <c r="AX382" s="14" t="s">
        <v>74</v>
      </c>
      <c r="AY382" s="248" t="s">
        <v>187</v>
      </c>
    </row>
    <row r="383" s="15" customFormat="1">
      <c r="A383" s="15"/>
      <c r="B383" s="249"/>
      <c r="C383" s="250"/>
      <c r="D383" s="229" t="s">
        <v>198</v>
      </c>
      <c r="E383" s="251" t="s">
        <v>28</v>
      </c>
      <c r="F383" s="252" t="s">
        <v>207</v>
      </c>
      <c r="G383" s="250"/>
      <c r="H383" s="253">
        <v>6.8250000000000002</v>
      </c>
      <c r="I383" s="254"/>
      <c r="J383" s="250"/>
      <c r="K383" s="250"/>
      <c r="L383" s="255"/>
      <c r="M383" s="256"/>
      <c r="N383" s="257"/>
      <c r="O383" s="257"/>
      <c r="P383" s="257"/>
      <c r="Q383" s="257"/>
      <c r="R383" s="257"/>
      <c r="S383" s="257"/>
      <c r="T383" s="258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59" t="s">
        <v>198</v>
      </c>
      <c r="AU383" s="259" t="s">
        <v>84</v>
      </c>
      <c r="AV383" s="15" t="s">
        <v>194</v>
      </c>
      <c r="AW383" s="15" t="s">
        <v>35</v>
      </c>
      <c r="AX383" s="15" t="s">
        <v>82</v>
      </c>
      <c r="AY383" s="259" t="s">
        <v>187</v>
      </c>
    </row>
    <row r="384" s="2" customFormat="1" ht="44.25" customHeight="1">
      <c r="A384" s="41"/>
      <c r="B384" s="42"/>
      <c r="C384" s="209" t="s">
        <v>502</v>
      </c>
      <c r="D384" s="209" t="s">
        <v>189</v>
      </c>
      <c r="E384" s="210" t="s">
        <v>503</v>
      </c>
      <c r="F384" s="211" t="s">
        <v>504</v>
      </c>
      <c r="G384" s="212" t="s">
        <v>192</v>
      </c>
      <c r="H384" s="213">
        <v>56.25</v>
      </c>
      <c r="I384" s="214"/>
      <c r="J384" s="215">
        <f>ROUND(I384*H384,2)</f>
        <v>0</v>
      </c>
      <c r="K384" s="211" t="s">
        <v>193</v>
      </c>
      <c r="L384" s="47"/>
      <c r="M384" s="216" t="s">
        <v>28</v>
      </c>
      <c r="N384" s="217" t="s">
        <v>45</v>
      </c>
      <c r="O384" s="87"/>
      <c r="P384" s="218">
        <f>O384*H384</f>
        <v>0</v>
      </c>
      <c r="Q384" s="218">
        <v>0</v>
      </c>
      <c r="R384" s="218">
        <f>Q384*H384</f>
        <v>0</v>
      </c>
      <c r="S384" s="218">
        <v>0.034000000000000002</v>
      </c>
      <c r="T384" s="219">
        <f>S384*H384</f>
        <v>1.9125000000000001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20" t="s">
        <v>194</v>
      </c>
      <c r="AT384" s="220" t="s">
        <v>189</v>
      </c>
      <c r="AU384" s="220" t="s">
        <v>84</v>
      </c>
      <c r="AY384" s="20" t="s">
        <v>187</v>
      </c>
      <c r="BE384" s="221">
        <f>IF(N384="základní",J384,0)</f>
        <v>0</v>
      </c>
      <c r="BF384" s="221">
        <f>IF(N384="snížená",J384,0)</f>
        <v>0</v>
      </c>
      <c r="BG384" s="221">
        <f>IF(N384="zákl. přenesená",J384,0)</f>
        <v>0</v>
      </c>
      <c r="BH384" s="221">
        <f>IF(N384="sníž. přenesená",J384,0)</f>
        <v>0</v>
      </c>
      <c r="BI384" s="221">
        <f>IF(N384="nulová",J384,0)</f>
        <v>0</v>
      </c>
      <c r="BJ384" s="20" t="s">
        <v>82</v>
      </c>
      <c r="BK384" s="221">
        <f>ROUND(I384*H384,2)</f>
        <v>0</v>
      </c>
      <c r="BL384" s="20" t="s">
        <v>194</v>
      </c>
      <c r="BM384" s="220" t="s">
        <v>505</v>
      </c>
    </row>
    <row r="385" s="2" customFormat="1">
      <c r="A385" s="41"/>
      <c r="B385" s="42"/>
      <c r="C385" s="43"/>
      <c r="D385" s="222" t="s">
        <v>196</v>
      </c>
      <c r="E385" s="43"/>
      <c r="F385" s="223" t="s">
        <v>506</v>
      </c>
      <c r="G385" s="43"/>
      <c r="H385" s="43"/>
      <c r="I385" s="224"/>
      <c r="J385" s="43"/>
      <c r="K385" s="43"/>
      <c r="L385" s="47"/>
      <c r="M385" s="225"/>
      <c r="N385" s="226"/>
      <c r="O385" s="87"/>
      <c r="P385" s="87"/>
      <c r="Q385" s="87"/>
      <c r="R385" s="87"/>
      <c r="S385" s="87"/>
      <c r="T385" s="88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20" t="s">
        <v>196</v>
      </c>
      <c r="AU385" s="20" t="s">
        <v>84</v>
      </c>
    </row>
    <row r="386" s="13" customFormat="1">
      <c r="A386" s="13"/>
      <c r="B386" s="227"/>
      <c r="C386" s="228"/>
      <c r="D386" s="229" t="s">
        <v>198</v>
      </c>
      <c r="E386" s="230" t="s">
        <v>28</v>
      </c>
      <c r="F386" s="231" t="s">
        <v>279</v>
      </c>
      <c r="G386" s="228"/>
      <c r="H386" s="230" t="s">
        <v>28</v>
      </c>
      <c r="I386" s="232"/>
      <c r="J386" s="228"/>
      <c r="K386" s="228"/>
      <c r="L386" s="233"/>
      <c r="M386" s="234"/>
      <c r="N386" s="235"/>
      <c r="O386" s="235"/>
      <c r="P386" s="235"/>
      <c r="Q386" s="235"/>
      <c r="R386" s="235"/>
      <c r="S386" s="235"/>
      <c r="T386" s="236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7" t="s">
        <v>198</v>
      </c>
      <c r="AU386" s="237" t="s">
        <v>84</v>
      </c>
      <c r="AV386" s="13" t="s">
        <v>82</v>
      </c>
      <c r="AW386" s="13" t="s">
        <v>35</v>
      </c>
      <c r="AX386" s="13" t="s">
        <v>74</v>
      </c>
      <c r="AY386" s="237" t="s">
        <v>187</v>
      </c>
    </row>
    <row r="387" s="14" customFormat="1">
      <c r="A387" s="14"/>
      <c r="B387" s="238"/>
      <c r="C387" s="239"/>
      <c r="D387" s="229" t="s">
        <v>198</v>
      </c>
      <c r="E387" s="240" t="s">
        <v>28</v>
      </c>
      <c r="F387" s="241" t="s">
        <v>507</v>
      </c>
      <c r="G387" s="239"/>
      <c r="H387" s="242">
        <v>56.25</v>
      </c>
      <c r="I387" s="243"/>
      <c r="J387" s="239"/>
      <c r="K387" s="239"/>
      <c r="L387" s="244"/>
      <c r="M387" s="245"/>
      <c r="N387" s="246"/>
      <c r="O387" s="246"/>
      <c r="P387" s="246"/>
      <c r="Q387" s="246"/>
      <c r="R387" s="246"/>
      <c r="S387" s="246"/>
      <c r="T387" s="247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8" t="s">
        <v>198</v>
      </c>
      <c r="AU387" s="248" t="s">
        <v>84</v>
      </c>
      <c r="AV387" s="14" t="s">
        <v>84</v>
      </c>
      <c r="AW387" s="14" t="s">
        <v>35</v>
      </c>
      <c r="AX387" s="14" t="s">
        <v>82</v>
      </c>
      <c r="AY387" s="248" t="s">
        <v>187</v>
      </c>
    </row>
    <row r="388" s="2" customFormat="1" ht="37.8" customHeight="1">
      <c r="A388" s="41"/>
      <c r="B388" s="42"/>
      <c r="C388" s="209" t="s">
        <v>508</v>
      </c>
      <c r="D388" s="209" t="s">
        <v>189</v>
      </c>
      <c r="E388" s="210" t="s">
        <v>509</v>
      </c>
      <c r="F388" s="211" t="s">
        <v>510</v>
      </c>
      <c r="G388" s="212" t="s">
        <v>192</v>
      </c>
      <c r="H388" s="213">
        <v>22.076000000000001</v>
      </c>
      <c r="I388" s="214"/>
      <c r="J388" s="215">
        <f>ROUND(I388*H388,2)</f>
        <v>0</v>
      </c>
      <c r="K388" s="211" t="s">
        <v>193</v>
      </c>
      <c r="L388" s="47"/>
      <c r="M388" s="216" t="s">
        <v>28</v>
      </c>
      <c r="N388" s="217" t="s">
        <v>45</v>
      </c>
      <c r="O388" s="87"/>
      <c r="P388" s="218">
        <f>O388*H388</f>
        <v>0</v>
      </c>
      <c r="Q388" s="218">
        <v>0</v>
      </c>
      <c r="R388" s="218">
        <f>Q388*H388</f>
        <v>0</v>
      </c>
      <c r="S388" s="218">
        <v>0.067000000000000004</v>
      </c>
      <c r="T388" s="219">
        <f>S388*H388</f>
        <v>1.4790920000000001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20" t="s">
        <v>194</v>
      </c>
      <c r="AT388" s="220" t="s">
        <v>189</v>
      </c>
      <c r="AU388" s="220" t="s">
        <v>84</v>
      </c>
      <c r="AY388" s="20" t="s">
        <v>187</v>
      </c>
      <c r="BE388" s="221">
        <f>IF(N388="základní",J388,0)</f>
        <v>0</v>
      </c>
      <c r="BF388" s="221">
        <f>IF(N388="snížená",J388,0)</f>
        <v>0</v>
      </c>
      <c r="BG388" s="221">
        <f>IF(N388="zákl. přenesená",J388,0)</f>
        <v>0</v>
      </c>
      <c r="BH388" s="221">
        <f>IF(N388="sníž. přenesená",J388,0)</f>
        <v>0</v>
      </c>
      <c r="BI388" s="221">
        <f>IF(N388="nulová",J388,0)</f>
        <v>0</v>
      </c>
      <c r="BJ388" s="20" t="s">
        <v>82</v>
      </c>
      <c r="BK388" s="221">
        <f>ROUND(I388*H388,2)</f>
        <v>0</v>
      </c>
      <c r="BL388" s="20" t="s">
        <v>194</v>
      </c>
      <c r="BM388" s="220" t="s">
        <v>511</v>
      </c>
    </row>
    <row r="389" s="2" customFormat="1">
      <c r="A389" s="41"/>
      <c r="B389" s="42"/>
      <c r="C389" s="43"/>
      <c r="D389" s="222" t="s">
        <v>196</v>
      </c>
      <c r="E389" s="43"/>
      <c r="F389" s="223" t="s">
        <v>512</v>
      </c>
      <c r="G389" s="43"/>
      <c r="H389" s="43"/>
      <c r="I389" s="224"/>
      <c r="J389" s="43"/>
      <c r="K389" s="43"/>
      <c r="L389" s="47"/>
      <c r="M389" s="225"/>
      <c r="N389" s="226"/>
      <c r="O389" s="87"/>
      <c r="P389" s="87"/>
      <c r="Q389" s="87"/>
      <c r="R389" s="87"/>
      <c r="S389" s="87"/>
      <c r="T389" s="88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T389" s="20" t="s">
        <v>196</v>
      </c>
      <c r="AU389" s="20" t="s">
        <v>84</v>
      </c>
    </row>
    <row r="390" s="13" customFormat="1">
      <c r="A390" s="13"/>
      <c r="B390" s="227"/>
      <c r="C390" s="228"/>
      <c r="D390" s="229" t="s">
        <v>198</v>
      </c>
      <c r="E390" s="230" t="s">
        <v>28</v>
      </c>
      <c r="F390" s="231" t="s">
        <v>277</v>
      </c>
      <c r="G390" s="228"/>
      <c r="H390" s="230" t="s">
        <v>28</v>
      </c>
      <c r="I390" s="232"/>
      <c r="J390" s="228"/>
      <c r="K390" s="228"/>
      <c r="L390" s="233"/>
      <c r="M390" s="234"/>
      <c r="N390" s="235"/>
      <c r="O390" s="235"/>
      <c r="P390" s="235"/>
      <c r="Q390" s="235"/>
      <c r="R390" s="235"/>
      <c r="S390" s="235"/>
      <c r="T390" s="236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7" t="s">
        <v>198</v>
      </c>
      <c r="AU390" s="237" t="s">
        <v>84</v>
      </c>
      <c r="AV390" s="13" t="s">
        <v>82</v>
      </c>
      <c r="AW390" s="13" t="s">
        <v>35</v>
      </c>
      <c r="AX390" s="13" t="s">
        <v>74</v>
      </c>
      <c r="AY390" s="237" t="s">
        <v>187</v>
      </c>
    </row>
    <row r="391" s="14" customFormat="1">
      <c r="A391" s="14"/>
      <c r="B391" s="238"/>
      <c r="C391" s="239"/>
      <c r="D391" s="229" t="s">
        <v>198</v>
      </c>
      <c r="E391" s="240" t="s">
        <v>28</v>
      </c>
      <c r="F391" s="241" t="s">
        <v>513</v>
      </c>
      <c r="G391" s="239"/>
      <c r="H391" s="242">
        <v>22.076000000000001</v>
      </c>
      <c r="I391" s="243"/>
      <c r="J391" s="239"/>
      <c r="K391" s="239"/>
      <c r="L391" s="244"/>
      <c r="M391" s="245"/>
      <c r="N391" s="246"/>
      <c r="O391" s="246"/>
      <c r="P391" s="246"/>
      <c r="Q391" s="246"/>
      <c r="R391" s="246"/>
      <c r="S391" s="246"/>
      <c r="T391" s="247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8" t="s">
        <v>198</v>
      </c>
      <c r="AU391" s="248" t="s">
        <v>84</v>
      </c>
      <c r="AV391" s="14" t="s">
        <v>84</v>
      </c>
      <c r="AW391" s="14" t="s">
        <v>35</v>
      </c>
      <c r="AX391" s="14" t="s">
        <v>82</v>
      </c>
      <c r="AY391" s="248" t="s">
        <v>187</v>
      </c>
    </row>
    <row r="392" s="2" customFormat="1" ht="16.5" customHeight="1">
      <c r="A392" s="41"/>
      <c r="B392" s="42"/>
      <c r="C392" s="209" t="s">
        <v>514</v>
      </c>
      <c r="D392" s="209" t="s">
        <v>189</v>
      </c>
      <c r="E392" s="210" t="s">
        <v>515</v>
      </c>
      <c r="F392" s="211" t="s">
        <v>516</v>
      </c>
      <c r="G392" s="212" t="s">
        <v>192</v>
      </c>
      <c r="H392" s="213">
        <v>3.75</v>
      </c>
      <c r="I392" s="214"/>
      <c r="J392" s="215">
        <f>ROUND(I392*H392,2)</f>
        <v>0</v>
      </c>
      <c r="K392" s="211" t="s">
        <v>28</v>
      </c>
      <c r="L392" s="47"/>
      <c r="M392" s="216" t="s">
        <v>28</v>
      </c>
      <c r="N392" s="217" t="s">
        <v>45</v>
      </c>
      <c r="O392" s="87"/>
      <c r="P392" s="218">
        <f>O392*H392</f>
        <v>0</v>
      </c>
      <c r="Q392" s="218">
        <v>0</v>
      </c>
      <c r="R392" s="218">
        <f>Q392*H392</f>
        <v>0</v>
      </c>
      <c r="S392" s="218">
        <v>0.075999999999999998</v>
      </c>
      <c r="T392" s="219">
        <f>S392*H392</f>
        <v>0.28499999999999998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20" t="s">
        <v>194</v>
      </c>
      <c r="AT392" s="220" t="s">
        <v>189</v>
      </c>
      <c r="AU392" s="220" t="s">
        <v>84</v>
      </c>
      <c r="AY392" s="20" t="s">
        <v>187</v>
      </c>
      <c r="BE392" s="221">
        <f>IF(N392="základní",J392,0)</f>
        <v>0</v>
      </c>
      <c r="BF392" s="221">
        <f>IF(N392="snížená",J392,0)</f>
        <v>0</v>
      </c>
      <c r="BG392" s="221">
        <f>IF(N392="zákl. přenesená",J392,0)</f>
        <v>0</v>
      </c>
      <c r="BH392" s="221">
        <f>IF(N392="sníž. přenesená",J392,0)</f>
        <v>0</v>
      </c>
      <c r="BI392" s="221">
        <f>IF(N392="nulová",J392,0)</f>
        <v>0</v>
      </c>
      <c r="BJ392" s="20" t="s">
        <v>82</v>
      </c>
      <c r="BK392" s="221">
        <f>ROUND(I392*H392,2)</f>
        <v>0</v>
      </c>
      <c r="BL392" s="20" t="s">
        <v>194</v>
      </c>
      <c r="BM392" s="220" t="s">
        <v>517</v>
      </c>
    </row>
    <row r="393" s="13" customFormat="1">
      <c r="A393" s="13"/>
      <c r="B393" s="227"/>
      <c r="C393" s="228"/>
      <c r="D393" s="229" t="s">
        <v>198</v>
      </c>
      <c r="E393" s="230" t="s">
        <v>28</v>
      </c>
      <c r="F393" s="231" t="s">
        <v>221</v>
      </c>
      <c r="G393" s="228"/>
      <c r="H393" s="230" t="s">
        <v>28</v>
      </c>
      <c r="I393" s="232"/>
      <c r="J393" s="228"/>
      <c r="K393" s="228"/>
      <c r="L393" s="233"/>
      <c r="M393" s="234"/>
      <c r="N393" s="235"/>
      <c r="O393" s="235"/>
      <c r="P393" s="235"/>
      <c r="Q393" s="235"/>
      <c r="R393" s="235"/>
      <c r="S393" s="235"/>
      <c r="T393" s="236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7" t="s">
        <v>198</v>
      </c>
      <c r="AU393" s="237" t="s">
        <v>84</v>
      </c>
      <c r="AV393" s="13" t="s">
        <v>82</v>
      </c>
      <c r="AW393" s="13" t="s">
        <v>35</v>
      </c>
      <c r="AX393" s="13" t="s">
        <v>74</v>
      </c>
      <c r="AY393" s="237" t="s">
        <v>187</v>
      </c>
    </row>
    <row r="394" s="14" customFormat="1">
      <c r="A394" s="14"/>
      <c r="B394" s="238"/>
      <c r="C394" s="239"/>
      <c r="D394" s="229" t="s">
        <v>198</v>
      </c>
      <c r="E394" s="240" t="s">
        <v>28</v>
      </c>
      <c r="F394" s="241" t="s">
        <v>518</v>
      </c>
      <c r="G394" s="239"/>
      <c r="H394" s="242">
        <v>3.75</v>
      </c>
      <c r="I394" s="243"/>
      <c r="J394" s="239"/>
      <c r="K394" s="239"/>
      <c r="L394" s="244"/>
      <c r="M394" s="245"/>
      <c r="N394" s="246"/>
      <c r="O394" s="246"/>
      <c r="P394" s="246"/>
      <c r="Q394" s="246"/>
      <c r="R394" s="246"/>
      <c r="S394" s="246"/>
      <c r="T394" s="247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8" t="s">
        <v>198</v>
      </c>
      <c r="AU394" s="248" t="s">
        <v>84</v>
      </c>
      <c r="AV394" s="14" t="s">
        <v>84</v>
      </c>
      <c r="AW394" s="14" t="s">
        <v>35</v>
      </c>
      <c r="AX394" s="14" t="s">
        <v>82</v>
      </c>
      <c r="AY394" s="248" t="s">
        <v>187</v>
      </c>
    </row>
    <row r="395" s="2" customFormat="1" ht="37.8" customHeight="1">
      <c r="A395" s="41"/>
      <c r="B395" s="42"/>
      <c r="C395" s="209" t="s">
        <v>519</v>
      </c>
      <c r="D395" s="209" t="s">
        <v>189</v>
      </c>
      <c r="E395" s="210" t="s">
        <v>520</v>
      </c>
      <c r="F395" s="211" t="s">
        <v>521</v>
      </c>
      <c r="G395" s="212" t="s">
        <v>192</v>
      </c>
      <c r="H395" s="213">
        <v>452.25999999999999</v>
      </c>
      <c r="I395" s="214"/>
      <c r="J395" s="215">
        <f>ROUND(I395*H395,2)</f>
        <v>0</v>
      </c>
      <c r="K395" s="211" t="s">
        <v>193</v>
      </c>
      <c r="L395" s="47"/>
      <c r="M395" s="216" t="s">
        <v>28</v>
      </c>
      <c r="N395" s="217" t="s">
        <v>45</v>
      </c>
      <c r="O395" s="87"/>
      <c r="P395" s="218">
        <f>O395*H395</f>
        <v>0</v>
      </c>
      <c r="Q395" s="218">
        <v>0</v>
      </c>
      <c r="R395" s="218">
        <f>Q395*H395</f>
        <v>0</v>
      </c>
      <c r="S395" s="218">
        <v>0.0040000000000000001</v>
      </c>
      <c r="T395" s="219">
        <f>S395*H395</f>
        <v>1.80904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20" t="s">
        <v>194</v>
      </c>
      <c r="AT395" s="220" t="s">
        <v>189</v>
      </c>
      <c r="AU395" s="220" t="s">
        <v>84</v>
      </c>
      <c r="AY395" s="20" t="s">
        <v>187</v>
      </c>
      <c r="BE395" s="221">
        <f>IF(N395="základní",J395,0)</f>
        <v>0</v>
      </c>
      <c r="BF395" s="221">
        <f>IF(N395="snížená",J395,0)</f>
        <v>0</v>
      </c>
      <c r="BG395" s="221">
        <f>IF(N395="zákl. přenesená",J395,0)</f>
        <v>0</v>
      </c>
      <c r="BH395" s="221">
        <f>IF(N395="sníž. přenesená",J395,0)</f>
        <v>0</v>
      </c>
      <c r="BI395" s="221">
        <f>IF(N395="nulová",J395,0)</f>
        <v>0</v>
      </c>
      <c r="BJ395" s="20" t="s">
        <v>82</v>
      </c>
      <c r="BK395" s="221">
        <f>ROUND(I395*H395,2)</f>
        <v>0</v>
      </c>
      <c r="BL395" s="20" t="s">
        <v>194</v>
      </c>
      <c r="BM395" s="220" t="s">
        <v>522</v>
      </c>
    </row>
    <row r="396" s="2" customFormat="1">
      <c r="A396" s="41"/>
      <c r="B396" s="42"/>
      <c r="C396" s="43"/>
      <c r="D396" s="222" t="s">
        <v>196</v>
      </c>
      <c r="E396" s="43"/>
      <c r="F396" s="223" t="s">
        <v>523</v>
      </c>
      <c r="G396" s="43"/>
      <c r="H396" s="43"/>
      <c r="I396" s="224"/>
      <c r="J396" s="43"/>
      <c r="K396" s="43"/>
      <c r="L396" s="47"/>
      <c r="M396" s="225"/>
      <c r="N396" s="226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20" t="s">
        <v>196</v>
      </c>
      <c r="AU396" s="20" t="s">
        <v>84</v>
      </c>
    </row>
    <row r="397" s="13" customFormat="1">
      <c r="A397" s="13"/>
      <c r="B397" s="227"/>
      <c r="C397" s="228"/>
      <c r="D397" s="229" t="s">
        <v>198</v>
      </c>
      <c r="E397" s="230" t="s">
        <v>28</v>
      </c>
      <c r="F397" s="231" t="s">
        <v>424</v>
      </c>
      <c r="G397" s="228"/>
      <c r="H397" s="230" t="s">
        <v>28</v>
      </c>
      <c r="I397" s="232"/>
      <c r="J397" s="228"/>
      <c r="K397" s="228"/>
      <c r="L397" s="233"/>
      <c r="M397" s="234"/>
      <c r="N397" s="235"/>
      <c r="O397" s="235"/>
      <c r="P397" s="235"/>
      <c r="Q397" s="235"/>
      <c r="R397" s="235"/>
      <c r="S397" s="235"/>
      <c r="T397" s="236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7" t="s">
        <v>198</v>
      </c>
      <c r="AU397" s="237" t="s">
        <v>84</v>
      </c>
      <c r="AV397" s="13" t="s">
        <v>82</v>
      </c>
      <c r="AW397" s="13" t="s">
        <v>35</v>
      </c>
      <c r="AX397" s="13" t="s">
        <v>74</v>
      </c>
      <c r="AY397" s="237" t="s">
        <v>187</v>
      </c>
    </row>
    <row r="398" s="14" customFormat="1">
      <c r="A398" s="14"/>
      <c r="B398" s="238"/>
      <c r="C398" s="239"/>
      <c r="D398" s="229" t="s">
        <v>198</v>
      </c>
      <c r="E398" s="240" t="s">
        <v>28</v>
      </c>
      <c r="F398" s="241" t="s">
        <v>524</v>
      </c>
      <c r="G398" s="239"/>
      <c r="H398" s="242">
        <v>184.80000000000001</v>
      </c>
      <c r="I398" s="243"/>
      <c r="J398" s="239"/>
      <c r="K398" s="239"/>
      <c r="L398" s="244"/>
      <c r="M398" s="245"/>
      <c r="N398" s="246"/>
      <c r="O398" s="246"/>
      <c r="P398" s="246"/>
      <c r="Q398" s="246"/>
      <c r="R398" s="246"/>
      <c r="S398" s="246"/>
      <c r="T398" s="247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8" t="s">
        <v>198</v>
      </c>
      <c r="AU398" s="248" t="s">
        <v>84</v>
      </c>
      <c r="AV398" s="14" t="s">
        <v>84</v>
      </c>
      <c r="AW398" s="14" t="s">
        <v>35</v>
      </c>
      <c r="AX398" s="14" t="s">
        <v>74</v>
      </c>
      <c r="AY398" s="248" t="s">
        <v>187</v>
      </c>
    </row>
    <row r="399" s="14" customFormat="1">
      <c r="A399" s="14"/>
      <c r="B399" s="238"/>
      <c r="C399" s="239"/>
      <c r="D399" s="229" t="s">
        <v>198</v>
      </c>
      <c r="E399" s="240" t="s">
        <v>28</v>
      </c>
      <c r="F399" s="241" t="s">
        <v>525</v>
      </c>
      <c r="G399" s="239"/>
      <c r="H399" s="242">
        <v>25.280000000000001</v>
      </c>
      <c r="I399" s="243"/>
      <c r="J399" s="239"/>
      <c r="K399" s="239"/>
      <c r="L399" s="244"/>
      <c r="M399" s="245"/>
      <c r="N399" s="246"/>
      <c r="O399" s="246"/>
      <c r="P399" s="246"/>
      <c r="Q399" s="246"/>
      <c r="R399" s="246"/>
      <c r="S399" s="246"/>
      <c r="T399" s="247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8" t="s">
        <v>198</v>
      </c>
      <c r="AU399" s="248" t="s">
        <v>84</v>
      </c>
      <c r="AV399" s="14" t="s">
        <v>84</v>
      </c>
      <c r="AW399" s="14" t="s">
        <v>35</v>
      </c>
      <c r="AX399" s="14" t="s">
        <v>74</v>
      </c>
      <c r="AY399" s="248" t="s">
        <v>187</v>
      </c>
    </row>
    <row r="400" s="14" customFormat="1">
      <c r="A400" s="14"/>
      <c r="B400" s="238"/>
      <c r="C400" s="239"/>
      <c r="D400" s="229" t="s">
        <v>198</v>
      </c>
      <c r="E400" s="240" t="s">
        <v>28</v>
      </c>
      <c r="F400" s="241" t="s">
        <v>526</v>
      </c>
      <c r="G400" s="239"/>
      <c r="H400" s="242">
        <v>116</v>
      </c>
      <c r="I400" s="243"/>
      <c r="J400" s="239"/>
      <c r="K400" s="239"/>
      <c r="L400" s="244"/>
      <c r="M400" s="245"/>
      <c r="N400" s="246"/>
      <c r="O400" s="246"/>
      <c r="P400" s="246"/>
      <c r="Q400" s="246"/>
      <c r="R400" s="246"/>
      <c r="S400" s="246"/>
      <c r="T400" s="247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8" t="s">
        <v>198</v>
      </c>
      <c r="AU400" s="248" t="s">
        <v>84</v>
      </c>
      <c r="AV400" s="14" t="s">
        <v>84</v>
      </c>
      <c r="AW400" s="14" t="s">
        <v>35</v>
      </c>
      <c r="AX400" s="14" t="s">
        <v>74</v>
      </c>
      <c r="AY400" s="248" t="s">
        <v>187</v>
      </c>
    </row>
    <row r="401" s="13" customFormat="1">
      <c r="A401" s="13"/>
      <c r="B401" s="227"/>
      <c r="C401" s="228"/>
      <c r="D401" s="229" t="s">
        <v>198</v>
      </c>
      <c r="E401" s="230" t="s">
        <v>28</v>
      </c>
      <c r="F401" s="231" t="s">
        <v>429</v>
      </c>
      <c r="G401" s="228"/>
      <c r="H401" s="230" t="s">
        <v>28</v>
      </c>
      <c r="I401" s="232"/>
      <c r="J401" s="228"/>
      <c r="K401" s="228"/>
      <c r="L401" s="233"/>
      <c r="M401" s="234"/>
      <c r="N401" s="235"/>
      <c r="O401" s="235"/>
      <c r="P401" s="235"/>
      <c r="Q401" s="235"/>
      <c r="R401" s="235"/>
      <c r="S401" s="235"/>
      <c r="T401" s="236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7" t="s">
        <v>198</v>
      </c>
      <c r="AU401" s="237" t="s">
        <v>84</v>
      </c>
      <c r="AV401" s="13" t="s">
        <v>82</v>
      </c>
      <c r="AW401" s="13" t="s">
        <v>35</v>
      </c>
      <c r="AX401" s="13" t="s">
        <v>74</v>
      </c>
      <c r="AY401" s="237" t="s">
        <v>187</v>
      </c>
    </row>
    <row r="402" s="14" customFormat="1">
      <c r="A402" s="14"/>
      <c r="B402" s="238"/>
      <c r="C402" s="239"/>
      <c r="D402" s="229" t="s">
        <v>198</v>
      </c>
      <c r="E402" s="240" t="s">
        <v>28</v>
      </c>
      <c r="F402" s="241" t="s">
        <v>527</v>
      </c>
      <c r="G402" s="239"/>
      <c r="H402" s="242">
        <v>56.340000000000003</v>
      </c>
      <c r="I402" s="243"/>
      <c r="J402" s="239"/>
      <c r="K402" s="239"/>
      <c r="L402" s="244"/>
      <c r="M402" s="245"/>
      <c r="N402" s="246"/>
      <c r="O402" s="246"/>
      <c r="P402" s="246"/>
      <c r="Q402" s="246"/>
      <c r="R402" s="246"/>
      <c r="S402" s="246"/>
      <c r="T402" s="247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8" t="s">
        <v>198</v>
      </c>
      <c r="AU402" s="248" t="s">
        <v>84</v>
      </c>
      <c r="AV402" s="14" t="s">
        <v>84</v>
      </c>
      <c r="AW402" s="14" t="s">
        <v>35</v>
      </c>
      <c r="AX402" s="14" t="s">
        <v>74</v>
      </c>
      <c r="AY402" s="248" t="s">
        <v>187</v>
      </c>
    </row>
    <row r="403" s="13" customFormat="1">
      <c r="A403" s="13"/>
      <c r="B403" s="227"/>
      <c r="C403" s="228"/>
      <c r="D403" s="229" t="s">
        <v>198</v>
      </c>
      <c r="E403" s="230" t="s">
        <v>28</v>
      </c>
      <c r="F403" s="231" t="s">
        <v>431</v>
      </c>
      <c r="G403" s="228"/>
      <c r="H403" s="230" t="s">
        <v>28</v>
      </c>
      <c r="I403" s="232"/>
      <c r="J403" s="228"/>
      <c r="K403" s="228"/>
      <c r="L403" s="233"/>
      <c r="M403" s="234"/>
      <c r="N403" s="235"/>
      <c r="O403" s="235"/>
      <c r="P403" s="235"/>
      <c r="Q403" s="235"/>
      <c r="R403" s="235"/>
      <c r="S403" s="235"/>
      <c r="T403" s="236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7" t="s">
        <v>198</v>
      </c>
      <c r="AU403" s="237" t="s">
        <v>84</v>
      </c>
      <c r="AV403" s="13" t="s">
        <v>82</v>
      </c>
      <c r="AW403" s="13" t="s">
        <v>35</v>
      </c>
      <c r="AX403" s="13" t="s">
        <v>74</v>
      </c>
      <c r="AY403" s="237" t="s">
        <v>187</v>
      </c>
    </row>
    <row r="404" s="14" customFormat="1">
      <c r="A404" s="14"/>
      <c r="B404" s="238"/>
      <c r="C404" s="239"/>
      <c r="D404" s="229" t="s">
        <v>198</v>
      </c>
      <c r="E404" s="240" t="s">
        <v>28</v>
      </c>
      <c r="F404" s="241" t="s">
        <v>527</v>
      </c>
      <c r="G404" s="239"/>
      <c r="H404" s="242">
        <v>56.340000000000003</v>
      </c>
      <c r="I404" s="243"/>
      <c r="J404" s="239"/>
      <c r="K404" s="239"/>
      <c r="L404" s="244"/>
      <c r="M404" s="245"/>
      <c r="N404" s="246"/>
      <c r="O404" s="246"/>
      <c r="P404" s="246"/>
      <c r="Q404" s="246"/>
      <c r="R404" s="246"/>
      <c r="S404" s="246"/>
      <c r="T404" s="247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8" t="s">
        <v>198</v>
      </c>
      <c r="AU404" s="248" t="s">
        <v>84</v>
      </c>
      <c r="AV404" s="14" t="s">
        <v>84</v>
      </c>
      <c r="AW404" s="14" t="s">
        <v>35</v>
      </c>
      <c r="AX404" s="14" t="s">
        <v>74</v>
      </c>
      <c r="AY404" s="248" t="s">
        <v>187</v>
      </c>
    </row>
    <row r="405" s="14" customFormat="1">
      <c r="A405" s="14"/>
      <c r="B405" s="238"/>
      <c r="C405" s="239"/>
      <c r="D405" s="229" t="s">
        <v>198</v>
      </c>
      <c r="E405" s="240" t="s">
        <v>28</v>
      </c>
      <c r="F405" s="241" t="s">
        <v>528</v>
      </c>
      <c r="G405" s="239"/>
      <c r="H405" s="242">
        <v>13.5</v>
      </c>
      <c r="I405" s="243"/>
      <c r="J405" s="239"/>
      <c r="K405" s="239"/>
      <c r="L405" s="244"/>
      <c r="M405" s="245"/>
      <c r="N405" s="246"/>
      <c r="O405" s="246"/>
      <c r="P405" s="246"/>
      <c r="Q405" s="246"/>
      <c r="R405" s="246"/>
      <c r="S405" s="246"/>
      <c r="T405" s="247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8" t="s">
        <v>198</v>
      </c>
      <c r="AU405" s="248" t="s">
        <v>84</v>
      </c>
      <c r="AV405" s="14" t="s">
        <v>84</v>
      </c>
      <c r="AW405" s="14" t="s">
        <v>35</v>
      </c>
      <c r="AX405" s="14" t="s">
        <v>74</v>
      </c>
      <c r="AY405" s="248" t="s">
        <v>187</v>
      </c>
    </row>
    <row r="406" s="15" customFormat="1">
      <c r="A406" s="15"/>
      <c r="B406" s="249"/>
      <c r="C406" s="250"/>
      <c r="D406" s="229" t="s">
        <v>198</v>
      </c>
      <c r="E406" s="251" t="s">
        <v>142</v>
      </c>
      <c r="F406" s="252" t="s">
        <v>207</v>
      </c>
      <c r="G406" s="250"/>
      <c r="H406" s="253">
        <v>452.25999999999999</v>
      </c>
      <c r="I406" s="254"/>
      <c r="J406" s="250"/>
      <c r="K406" s="250"/>
      <c r="L406" s="255"/>
      <c r="M406" s="256"/>
      <c r="N406" s="257"/>
      <c r="O406" s="257"/>
      <c r="P406" s="257"/>
      <c r="Q406" s="257"/>
      <c r="R406" s="257"/>
      <c r="S406" s="257"/>
      <c r="T406" s="258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59" t="s">
        <v>198</v>
      </c>
      <c r="AU406" s="259" t="s">
        <v>84</v>
      </c>
      <c r="AV406" s="15" t="s">
        <v>194</v>
      </c>
      <c r="AW406" s="15" t="s">
        <v>35</v>
      </c>
      <c r="AX406" s="15" t="s">
        <v>82</v>
      </c>
      <c r="AY406" s="259" t="s">
        <v>187</v>
      </c>
    </row>
    <row r="407" s="2" customFormat="1" ht="44.25" customHeight="1">
      <c r="A407" s="41"/>
      <c r="B407" s="42"/>
      <c r="C407" s="209" t="s">
        <v>529</v>
      </c>
      <c r="D407" s="209" t="s">
        <v>189</v>
      </c>
      <c r="E407" s="210" t="s">
        <v>530</v>
      </c>
      <c r="F407" s="211" t="s">
        <v>531</v>
      </c>
      <c r="G407" s="212" t="s">
        <v>192</v>
      </c>
      <c r="H407" s="213">
        <v>137.63800000000001</v>
      </c>
      <c r="I407" s="214"/>
      <c r="J407" s="215">
        <f>ROUND(I407*H407,2)</f>
        <v>0</v>
      </c>
      <c r="K407" s="211" t="s">
        <v>193</v>
      </c>
      <c r="L407" s="47"/>
      <c r="M407" s="216" t="s">
        <v>28</v>
      </c>
      <c r="N407" s="217" t="s">
        <v>45</v>
      </c>
      <c r="O407" s="87"/>
      <c r="P407" s="218">
        <f>O407*H407</f>
        <v>0</v>
      </c>
      <c r="Q407" s="218">
        <v>0</v>
      </c>
      <c r="R407" s="218">
        <f>Q407*H407</f>
        <v>0</v>
      </c>
      <c r="S407" s="218">
        <v>0.058999999999999997</v>
      </c>
      <c r="T407" s="219">
        <f>S407*H407</f>
        <v>8.1206420000000001</v>
      </c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R407" s="220" t="s">
        <v>194</v>
      </c>
      <c r="AT407" s="220" t="s">
        <v>189</v>
      </c>
      <c r="AU407" s="220" t="s">
        <v>84</v>
      </c>
      <c r="AY407" s="20" t="s">
        <v>187</v>
      </c>
      <c r="BE407" s="221">
        <f>IF(N407="základní",J407,0)</f>
        <v>0</v>
      </c>
      <c r="BF407" s="221">
        <f>IF(N407="snížená",J407,0)</f>
        <v>0</v>
      </c>
      <c r="BG407" s="221">
        <f>IF(N407="zákl. přenesená",J407,0)</f>
        <v>0</v>
      </c>
      <c r="BH407" s="221">
        <f>IF(N407="sníž. přenesená",J407,0)</f>
        <v>0</v>
      </c>
      <c r="BI407" s="221">
        <f>IF(N407="nulová",J407,0)</f>
        <v>0</v>
      </c>
      <c r="BJ407" s="20" t="s">
        <v>82</v>
      </c>
      <c r="BK407" s="221">
        <f>ROUND(I407*H407,2)</f>
        <v>0</v>
      </c>
      <c r="BL407" s="20" t="s">
        <v>194</v>
      </c>
      <c r="BM407" s="220" t="s">
        <v>532</v>
      </c>
    </row>
    <row r="408" s="2" customFormat="1">
      <c r="A408" s="41"/>
      <c r="B408" s="42"/>
      <c r="C408" s="43"/>
      <c r="D408" s="222" t="s">
        <v>196</v>
      </c>
      <c r="E408" s="43"/>
      <c r="F408" s="223" t="s">
        <v>533</v>
      </c>
      <c r="G408" s="43"/>
      <c r="H408" s="43"/>
      <c r="I408" s="224"/>
      <c r="J408" s="43"/>
      <c r="K408" s="43"/>
      <c r="L408" s="47"/>
      <c r="M408" s="225"/>
      <c r="N408" s="226"/>
      <c r="O408" s="87"/>
      <c r="P408" s="87"/>
      <c r="Q408" s="87"/>
      <c r="R408" s="87"/>
      <c r="S408" s="87"/>
      <c r="T408" s="88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T408" s="20" t="s">
        <v>196</v>
      </c>
      <c r="AU408" s="20" t="s">
        <v>84</v>
      </c>
    </row>
    <row r="409" s="13" customFormat="1">
      <c r="A409" s="13"/>
      <c r="B409" s="227"/>
      <c r="C409" s="228"/>
      <c r="D409" s="229" t="s">
        <v>198</v>
      </c>
      <c r="E409" s="230" t="s">
        <v>28</v>
      </c>
      <c r="F409" s="231" t="s">
        <v>221</v>
      </c>
      <c r="G409" s="228"/>
      <c r="H409" s="230" t="s">
        <v>28</v>
      </c>
      <c r="I409" s="232"/>
      <c r="J409" s="228"/>
      <c r="K409" s="228"/>
      <c r="L409" s="233"/>
      <c r="M409" s="234"/>
      <c r="N409" s="235"/>
      <c r="O409" s="235"/>
      <c r="P409" s="235"/>
      <c r="Q409" s="235"/>
      <c r="R409" s="235"/>
      <c r="S409" s="235"/>
      <c r="T409" s="236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7" t="s">
        <v>198</v>
      </c>
      <c r="AU409" s="237" t="s">
        <v>84</v>
      </c>
      <c r="AV409" s="13" t="s">
        <v>82</v>
      </c>
      <c r="AW409" s="13" t="s">
        <v>35</v>
      </c>
      <c r="AX409" s="13" t="s">
        <v>74</v>
      </c>
      <c r="AY409" s="237" t="s">
        <v>187</v>
      </c>
    </row>
    <row r="410" s="14" customFormat="1">
      <c r="A410" s="14"/>
      <c r="B410" s="238"/>
      <c r="C410" s="239"/>
      <c r="D410" s="229" t="s">
        <v>198</v>
      </c>
      <c r="E410" s="240" t="s">
        <v>28</v>
      </c>
      <c r="F410" s="241" t="s">
        <v>534</v>
      </c>
      <c r="G410" s="239"/>
      <c r="H410" s="242">
        <v>19.989999999999998</v>
      </c>
      <c r="I410" s="243"/>
      <c r="J410" s="239"/>
      <c r="K410" s="239"/>
      <c r="L410" s="244"/>
      <c r="M410" s="245"/>
      <c r="N410" s="246"/>
      <c r="O410" s="246"/>
      <c r="P410" s="246"/>
      <c r="Q410" s="246"/>
      <c r="R410" s="246"/>
      <c r="S410" s="246"/>
      <c r="T410" s="247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8" t="s">
        <v>198</v>
      </c>
      <c r="AU410" s="248" t="s">
        <v>84</v>
      </c>
      <c r="AV410" s="14" t="s">
        <v>84</v>
      </c>
      <c r="AW410" s="14" t="s">
        <v>35</v>
      </c>
      <c r="AX410" s="14" t="s">
        <v>74</v>
      </c>
      <c r="AY410" s="248" t="s">
        <v>187</v>
      </c>
    </row>
    <row r="411" s="14" customFormat="1">
      <c r="A411" s="14"/>
      <c r="B411" s="238"/>
      <c r="C411" s="239"/>
      <c r="D411" s="229" t="s">
        <v>198</v>
      </c>
      <c r="E411" s="240" t="s">
        <v>28</v>
      </c>
      <c r="F411" s="241" t="s">
        <v>535</v>
      </c>
      <c r="G411" s="239"/>
      <c r="H411" s="242">
        <v>4.6399999999999997</v>
      </c>
      <c r="I411" s="243"/>
      <c r="J411" s="239"/>
      <c r="K411" s="239"/>
      <c r="L411" s="244"/>
      <c r="M411" s="245"/>
      <c r="N411" s="246"/>
      <c r="O411" s="246"/>
      <c r="P411" s="246"/>
      <c r="Q411" s="246"/>
      <c r="R411" s="246"/>
      <c r="S411" s="246"/>
      <c r="T411" s="247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8" t="s">
        <v>198</v>
      </c>
      <c r="AU411" s="248" t="s">
        <v>84</v>
      </c>
      <c r="AV411" s="14" t="s">
        <v>84</v>
      </c>
      <c r="AW411" s="14" t="s">
        <v>35</v>
      </c>
      <c r="AX411" s="14" t="s">
        <v>74</v>
      </c>
      <c r="AY411" s="248" t="s">
        <v>187</v>
      </c>
    </row>
    <row r="412" s="13" customFormat="1">
      <c r="A412" s="13"/>
      <c r="B412" s="227"/>
      <c r="C412" s="228"/>
      <c r="D412" s="229" t="s">
        <v>198</v>
      </c>
      <c r="E412" s="230" t="s">
        <v>28</v>
      </c>
      <c r="F412" s="231" t="s">
        <v>228</v>
      </c>
      <c r="G412" s="228"/>
      <c r="H412" s="230" t="s">
        <v>28</v>
      </c>
      <c r="I412" s="232"/>
      <c r="J412" s="228"/>
      <c r="K412" s="228"/>
      <c r="L412" s="233"/>
      <c r="M412" s="234"/>
      <c r="N412" s="235"/>
      <c r="O412" s="235"/>
      <c r="P412" s="235"/>
      <c r="Q412" s="235"/>
      <c r="R412" s="235"/>
      <c r="S412" s="235"/>
      <c r="T412" s="236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7" t="s">
        <v>198</v>
      </c>
      <c r="AU412" s="237" t="s">
        <v>84</v>
      </c>
      <c r="AV412" s="13" t="s">
        <v>82</v>
      </c>
      <c r="AW412" s="13" t="s">
        <v>35</v>
      </c>
      <c r="AX412" s="13" t="s">
        <v>74</v>
      </c>
      <c r="AY412" s="237" t="s">
        <v>187</v>
      </c>
    </row>
    <row r="413" s="13" customFormat="1">
      <c r="A413" s="13"/>
      <c r="B413" s="227"/>
      <c r="C413" s="228"/>
      <c r="D413" s="229" t="s">
        <v>198</v>
      </c>
      <c r="E413" s="230" t="s">
        <v>28</v>
      </c>
      <c r="F413" s="231" t="s">
        <v>229</v>
      </c>
      <c r="G413" s="228"/>
      <c r="H413" s="230" t="s">
        <v>28</v>
      </c>
      <c r="I413" s="232"/>
      <c r="J413" s="228"/>
      <c r="K413" s="228"/>
      <c r="L413" s="233"/>
      <c r="M413" s="234"/>
      <c r="N413" s="235"/>
      <c r="O413" s="235"/>
      <c r="P413" s="235"/>
      <c r="Q413" s="235"/>
      <c r="R413" s="235"/>
      <c r="S413" s="235"/>
      <c r="T413" s="236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7" t="s">
        <v>198</v>
      </c>
      <c r="AU413" s="237" t="s">
        <v>84</v>
      </c>
      <c r="AV413" s="13" t="s">
        <v>82</v>
      </c>
      <c r="AW413" s="13" t="s">
        <v>35</v>
      </c>
      <c r="AX413" s="13" t="s">
        <v>74</v>
      </c>
      <c r="AY413" s="237" t="s">
        <v>187</v>
      </c>
    </row>
    <row r="414" s="14" customFormat="1">
      <c r="A414" s="14"/>
      <c r="B414" s="238"/>
      <c r="C414" s="239"/>
      <c r="D414" s="229" t="s">
        <v>198</v>
      </c>
      <c r="E414" s="240" t="s">
        <v>28</v>
      </c>
      <c r="F414" s="241" t="s">
        <v>536</v>
      </c>
      <c r="G414" s="239"/>
      <c r="H414" s="242">
        <v>72.257000000000005</v>
      </c>
      <c r="I414" s="243"/>
      <c r="J414" s="239"/>
      <c r="K414" s="239"/>
      <c r="L414" s="244"/>
      <c r="M414" s="245"/>
      <c r="N414" s="246"/>
      <c r="O414" s="246"/>
      <c r="P414" s="246"/>
      <c r="Q414" s="246"/>
      <c r="R414" s="246"/>
      <c r="S414" s="246"/>
      <c r="T414" s="247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8" t="s">
        <v>198</v>
      </c>
      <c r="AU414" s="248" t="s">
        <v>84</v>
      </c>
      <c r="AV414" s="14" t="s">
        <v>84</v>
      </c>
      <c r="AW414" s="14" t="s">
        <v>35</v>
      </c>
      <c r="AX414" s="14" t="s">
        <v>74</v>
      </c>
      <c r="AY414" s="248" t="s">
        <v>187</v>
      </c>
    </row>
    <row r="415" s="14" customFormat="1">
      <c r="A415" s="14"/>
      <c r="B415" s="238"/>
      <c r="C415" s="239"/>
      <c r="D415" s="229" t="s">
        <v>198</v>
      </c>
      <c r="E415" s="240" t="s">
        <v>28</v>
      </c>
      <c r="F415" s="241" t="s">
        <v>537</v>
      </c>
      <c r="G415" s="239"/>
      <c r="H415" s="242">
        <v>53.755000000000003</v>
      </c>
      <c r="I415" s="243"/>
      <c r="J415" s="239"/>
      <c r="K415" s="239"/>
      <c r="L415" s="244"/>
      <c r="M415" s="245"/>
      <c r="N415" s="246"/>
      <c r="O415" s="246"/>
      <c r="P415" s="246"/>
      <c r="Q415" s="246"/>
      <c r="R415" s="246"/>
      <c r="S415" s="246"/>
      <c r="T415" s="247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8" t="s">
        <v>198</v>
      </c>
      <c r="AU415" s="248" t="s">
        <v>84</v>
      </c>
      <c r="AV415" s="14" t="s">
        <v>84</v>
      </c>
      <c r="AW415" s="14" t="s">
        <v>35</v>
      </c>
      <c r="AX415" s="14" t="s">
        <v>74</v>
      </c>
      <c r="AY415" s="248" t="s">
        <v>187</v>
      </c>
    </row>
    <row r="416" s="16" customFormat="1">
      <c r="A416" s="16"/>
      <c r="B416" s="270"/>
      <c r="C416" s="271"/>
      <c r="D416" s="229" t="s">
        <v>198</v>
      </c>
      <c r="E416" s="272" t="s">
        <v>28</v>
      </c>
      <c r="F416" s="273" t="s">
        <v>538</v>
      </c>
      <c r="G416" s="271"/>
      <c r="H416" s="274">
        <v>150.642</v>
      </c>
      <c r="I416" s="275"/>
      <c r="J416" s="271"/>
      <c r="K416" s="271"/>
      <c r="L416" s="276"/>
      <c r="M416" s="277"/>
      <c r="N416" s="278"/>
      <c r="O416" s="278"/>
      <c r="P416" s="278"/>
      <c r="Q416" s="278"/>
      <c r="R416" s="278"/>
      <c r="S416" s="278"/>
      <c r="T416" s="279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T416" s="280" t="s">
        <v>198</v>
      </c>
      <c r="AU416" s="280" t="s">
        <v>84</v>
      </c>
      <c r="AV416" s="16" t="s">
        <v>208</v>
      </c>
      <c r="AW416" s="16" t="s">
        <v>35</v>
      </c>
      <c r="AX416" s="16" t="s">
        <v>74</v>
      </c>
      <c r="AY416" s="280" t="s">
        <v>187</v>
      </c>
    </row>
    <row r="417" s="14" customFormat="1">
      <c r="A417" s="14"/>
      <c r="B417" s="238"/>
      <c r="C417" s="239"/>
      <c r="D417" s="229" t="s">
        <v>198</v>
      </c>
      <c r="E417" s="240" t="s">
        <v>28</v>
      </c>
      <c r="F417" s="241" t="s">
        <v>539</v>
      </c>
      <c r="G417" s="239"/>
      <c r="H417" s="242">
        <v>-13.022</v>
      </c>
      <c r="I417" s="243"/>
      <c r="J417" s="239"/>
      <c r="K417" s="239"/>
      <c r="L417" s="244"/>
      <c r="M417" s="245"/>
      <c r="N417" s="246"/>
      <c r="O417" s="246"/>
      <c r="P417" s="246"/>
      <c r="Q417" s="246"/>
      <c r="R417" s="246"/>
      <c r="S417" s="246"/>
      <c r="T417" s="247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8" t="s">
        <v>198</v>
      </c>
      <c r="AU417" s="248" t="s">
        <v>84</v>
      </c>
      <c r="AV417" s="14" t="s">
        <v>84</v>
      </c>
      <c r="AW417" s="14" t="s">
        <v>35</v>
      </c>
      <c r="AX417" s="14" t="s">
        <v>74</v>
      </c>
      <c r="AY417" s="248" t="s">
        <v>187</v>
      </c>
    </row>
    <row r="418" s="14" customFormat="1">
      <c r="A418" s="14"/>
      <c r="B418" s="238"/>
      <c r="C418" s="239"/>
      <c r="D418" s="229" t="s">
        <v>198</v>
      </c>
      <c r="E418" s="240" t="s">
        <v>28</v>
      </c>
      <c r="F418" s="241" t="s">
        <v>540</v>
      </c>
      <c r="G418" s="239"/>
      <c r="H418" s="242">
        <v>-28.960000000000001</v>
      </c>
      <c r="I418" s="243"/>
      <c r="J418" s="239"/>
      <c r="K418" s="239"/>
      <c r="L418" s="244"/>
      <c r="M418" s="245"/>
      <c r="N418" s="246"/>
      <c r="O418" s="246"/>
      <c r="P418" s="246"/>
      <c r="Q418" s="246"/>
      <c r="R418" s="246"/>
      <c r="S418" s="246"/>
      <c r="T418" s="247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8" t="s">
        <v>198</v>
      </c>
      <c r="AU418" s="248" t="s">
        <v>84</v>
      </c>
      <c r="AV418" s="14" t="s">
        <v>84</v>
      </c>
      <c r="AW418" s="14" t="s">
        <v>35</v>
      </c>
      <c r="AX418" s="14" t="s">
        <v>74</v>
      </c>
      <c r="AY418" s="248" t="s">
        <v>187</v>
      </c>
    </row>
    <row r="419" s="16" customFormat="1">
      <c r="A419" s="16"/>
      <c r="B419" s="270"/>
      <c r="C419" s="271"/>
      <c r="D419" s="229" t="s">
        <v>198</v>
      </c>
      <c r="E419" s="272" t="s">
        <v>28</v>
      </c>
      <c r="F419" s="273" t="s">
        <v>538</v>
      </c>
      <c r="G419" s="271"/>
      <c r="H419" s="274">
        <v>-41.981999999999999</v>
      </c>
      <c r="I419" s="275"/>
      <c r="J419" s="271"/>
      <c r="K419" s="271"/>
      <c r="L419" s="276"/>
      <c r="M419" s="277"/>
      <c r="N419" s="278"/>
      <c r="O419" s="278"/>
      <c r="P419" s="278"/>
      <c r="Q419" s="278"/>
      <c r="R419" s="278"/>
      <c r="S419" s="278"/>
      <c r="T419" s="279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T419" s="280" t="s">
        <v>198</v>
      </c>
      <c r="AU419" s="280" t="s">
        <v>84</v>
      </c>
      <c r="AV419" s="16" t="s">
        <v>208</v>
      </c>
      <c r="AW419" s="16" t="s">
        <v>35</v>
      </c>
      <c r="AX419" s="16" t="s">
        <v>74</v>
      </c>
      <c r="AY419" s="280" t="s">
        <v>187</v>
      </c>
    </row>
    <row r="420" s="14" customFormat="1">
      <c r="A420" s="14"/>
      <c r="B420" s="238"/>
      <c r="C420" s="239"/>
      <c r="D420" s="229" t="s">
        <v>198</v>
      </c>
      <c r="E420" s="240" t="s">
        <v>28</v>
      </c>
      <c r="F420" s="241" t="s">
        <v>541</v>
      </c>
      <c r="G420" s="239"/>
      <c r="H420" s="242">
        <v>8.1280000000000001</v>
      </c>
      <c r="I420" s="243"/>
      <c r="J420" s="239"/>
      <c r="K420" s="239"/>
      <c r="L420" s="244"/>
      <c r="M420" s="245"/>
      <c r="N420" s="246"/>
      <c r="O420" s="246"/>
      <c r="P420" s="246"/>
      <c r="Q420" s="246"/>
      <c r="R420" s="246"/>
      <c r="S420" s="246"/>
      <c r="T420" s="247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8" t="s">
        <v>198</v>
      </c>
      <c r="AU420" s="248" t="s">
        <v>84</v>
      </c>
      <c r="AV420" s="14" t="s">
        <v>84</v>
      </c>
      <c r="AW420" s="14" t="s">
        <v>35</v>
      </c>
      <c r="AX420" s="14" t="s">
        <v>74</v>
      </c>
      <c r="AY420" s="248" t="s">
        <v>187</v>
      </c>
    </row>
    <row r="421" s="14" customFormat="1">
      <c r="A421" s="14"/>
      <c r="B421" s="238"/>
      <c r="C421" s="239"/>
      <c r="D421" s="229" t="s">
        <v>198</v>
      </c>
      <c r="E421" s="240" t="s">
        <v>28</v>
      </c>
      <c r="F421" s="241" t="s">
        <v>542</v>
      </c>
      <c r="G421" s="239"/>
      <c r="H421" s="242">
        <v>20.850000000000001</v>
      </c>
      <c r="I421" s="243"/>
      <c r="J421" s="239"/>
      <c r="K421" s="239"/>
      <c r="L421" s="244"/>
      <c r="M421" s="245"/>
      <c r="N421" s="246"/>
      <c r="O421" s="246"/>
      <c r="P421" s="246"/>
      <c r="Q421" s="246"/>
      <c r="R421" s="246"/>
      <c r="S421" s="246"/>
      <c r="T421" s="247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8" t="s">
        <v>198</v>
      </c>
      <c r="AU421" s="248" t="s">
        <v>84</v>
      </c>
      <c r="AV421" s="14" t="s">
        <v>84</v>
      </c>
      <c r="AW421" s="14" t="s">
        <v>35</v>
      </c>
      <c r="AX421" s="14" t="s">
        <v>74</v>
      </c>
      <c r="AY421" s="248" t="s">
        <v>187</v>
      </c>
    </row>
    <row r="422" s="15" customFormat="1">
      <c r="A422" s="15"/>
      <c r="B422" s="249"/>
      <c r="C422" s="250"/>
      <c r="D422" s="229" t="s">
        <v>198</v>
      </c>
      <c r="E422" s="251" t="s">
        <v>130</v>
      </c>
      <c r="F422" s="252" t="s">
        <v>207</v>
      </c>
      <c r="G422" s="250"/>
      <c r="H422" s="253">
        <v>137.63800000000001</v>
      </c>
      <c r="I422" s="254"/>
      <c r="J422" s="250"/>
      <c r="K422" s="250"/>
      <c r="L422" s="255"/>
      <c r="M422" s="256"/>
      <c r="N422" s="257"/>
      <c r="O422" s="257"/>
      <c r="P422" s="257"/>
      <c r="Q422" s="257"/>
      <c r="R422" s="257"/>
      <c r="S422" s="257"/>
      <c r="T422" s="258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59" t="s">
        <v>198</v>
      </c>
      <c r="AU422" s="259" t="s">
        <v>84</v>
      </c>
      <c r="AV422" s="15" t="s">
        <v>194</v>
      </c>
      <c r="AW422" s="15" t="s">
        <v>35</v>
      </c>
      <c r="AX422" s="15" t="s">
        <v>82</v>
      </c>
      <c r="AY422" s="259" t="s">
        <v>187</v>
      </c>
    </row>
    <row r="423" s="2" customFormat="1" ht="44.25" customHeight="1">
      <c r="A423" s="41"/>
      <c r="B423" s="42"/>
      <c r="C423" s="209" t="s">
        <v>543</v>
      </c>
      <c r="D423" s="209" t="s">
        <v>189</v>
      </c>
      <c r="E423" s="210" t="s">
        <v>544</v>
      </c>
      <c r="F423" s="211" t="s">
        <v>545</v>
      </c>
      <c r="G423" s="212" t="s">
        <v>192</v>
      </c>
      <c r="H423" s="213">
        <v>2971.5900000000001</v>
      </c>
      <c r="I423" s="214"/>
      <c r="J423" s="215">
        <f>ROUND(I423*H423,2)</f>
        <v>0</v>
      </c>
      <c r="K423" s="211" t="s">
        <v>193</v>
      </c>
      <c r="L423" s="47"/>
      <c r="M423" s="216" t="s">
        <v>28</v>
      </c>
      <c r="N423" s="217" t="s">
        <v>45</v>
      </c>
      <c r="O423" s="87"/>
      <c r="P423" s="218">
        <f>O423*H423</f>
        <v>0</v>
      </c>
      <c r="Q423" s="218">
        <v>0</v>
      </c>
      <c r="R423" s="218">
        <f>Q423*H423</f>
        <v>0</v>
      </c>
      <c r="S423" s="218">
        <v>0.071999999999999995</v>
      </c>
      <c r="T423" s="219">
        <f>S423*H423</f>
        <v>213.95447999999999</v>
      </c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R423" s="220" t="s">
        <v>194</v>
      </c>
      <c r="AT423" s="220" t="s">
        <v>189</v>
      </c>
      <c r="AU423" s="220" t="s">
        <v>84</v>
      </c>
      <c r="AY423" s="20" t="s">
        <v>187</v>
      </c>
      <c r="BE423" s="221">
        <f>IF(N423="základní",J423,0)</f>
        <v>0</v>
      </c>
      <c r="BF423" s="221">
        <f>IF(N423="snížená",J423,0)</f>
        <v>0</v>
      </c>
      <c r="BG423" s="221">
        <f>IF(N423="zákl. přenesená",J423,0)</f>
        <v>0</v>
      </c>
      <c r="BH423" s="221">
        <f>IF(N423="sníž. přenesená",J423,0)</f>
        <v>0</v>
      </c>
      <c r="BI423" s="221">
        <f>IF(N423="nulová",J423,0)</f>
        <v>0</v>
      </c>
      <c r="BJ423" s="20" t="s">
        <v>82</v>
      </c>
      <c r="BK423" s="221">
        <f>ROUND(I423*H423,2)</f>
        <v>0</v>
      </c>
      <c r="BL423" s="20" t="s">
        <v>194</v>
      </c>
      <c r="BM423" s="220" t="s">
        <v>546</v>
      </c>
    </row>
    <row r="424" s="2" customFormat="1">
      <c r="A424" s="41"/>
      <c r="B424" s="42"/>
      <c r="C424" s="43"/>
      <c r="D424" s="222" t="s">
        <v>196</v>
      </c>
      <c r="E424" s="43"/>
      <c r="F424" s="223" t="s">
        <v>547</v>
      </c>
      <c r="G424" s="43"/>
      <c r="H424" s="43"/>
      <c r="I424" s="224"/>
      <c r="J424" s="43"/>
      <c r="K424" s="43"/>
      <c r="L424" s="47"/>
      <c r="M424" s="225"/>
      <c r="N424" s="226"/>
      <c r="O424" s="87"/>
      <c r="P424" s="87"/>
      <c r="Q424" s="87"/>
      <c r="R424" s="87"/>
      <c r="S424" s="87"/>
      <c r="T424" s="88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T424" s="20" t="s">
        <v>196</v>
      </c>
      <c r="AU424" s="20" t="s">
        <v>84</v>
      </c>
    </row>
    <row r="425" s="13" customFormat="1">
      <c r="A425" s="13"/>
      <c r="B425" s="227"/>
      <c r="C425" s="228"/>
      <c r="D425" s="229" t="s">
        <v>198</v>
      </c>
      <c r="E425" s="230" t="s">
        <v>28</v>
      </c>
      <c r="F425" s="231" t="s">
        <v>221</v>
      </c>
      <c r="G425" s="228"/>
      <c r="H425" s="230" t="s">
        <v>28</v>
      </c>
      <c r="I425" s="232"/>
      <c r="J425" s="228"/>
      <c r="K425" s="228"/>
      <c r="L425" s="233"/>
      <c r="M425" s="234"/>
      <c r="N425" s="235"/>
      <c r="O425" s="235"/>
      <c r="P425" s="235"/>
      <c r="Q425" s="235"/>
      <c r="R425" s="235"/>
      <c r="S425" s="235"/>
      <c r="T425" s="236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7" t="s">
        <v>198</v>
      </c>
      <c r="AU425" s="237" t="s">
        <v>84</v>
      </c>
      <c r="AV425" s="13" t="s">
        <v>82</v>
      </c>
      <c r="AW425" s="13" t="s">
        <v>35</v>
      </c>
      <c r="AX425" s="13" t="s">
        <v>74</v>
      </c>
      <c r="AY425" s="237" t="s">
        <v>187</v>
      </c>
    </row>
    <row r="426" s="14" customFormat="1">
      <c r="A426" s="14"/>
      <c r="B426" s="238"/>
      <c r="C426" s="239"/>
      <c r="D426" s="229" t="s">
        <v>198</v>
      </c>
      <c r="E426" s="240" t="s">
        <v>28</v>
      </c>
      <c r="F426" s="241" t="s">
        <v>548</v>
      </c>
      <c r="G426" s="239"/>
      <c r="H426" s="242">
        <v>743.13599999999997</v>
      </c>
      <c r="I426" s="243"/>
      <c r="J426" s="239"/>
      <c r="K426" s="239"/>
      <c r="L426" s="244"/>
      <c r="M426" s="245"/>
      <c r="N426" s="246"/>
      <c r="O426" s="246"/>
      <c r="P426" s="246"/>
      <c r="Q426" s="246"/>
      <c r="R426" s="246"/>
      <c r="S426" s="246"/>
      <c r="T426" s="247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8" t="s">
        <v>198</v>
      </c>
      <c r="AU426" s="248" t="s">
        <v>84</v>
      </c>
      <c r="AV426" s="14" t="s">
        <v>84</v>
      </c>
      <c r="AW426" s="14" t="s">
        <v>35</v>
      </c>
      <c r="AX426" s="14" t="s">
        <v>74</v>
      </c>
      <c r="AY426" s="248" t="s">
        <v>187</v>
      </c>
    </row>
    <row r="427" s="14" customFormat="1">
      <c r="A427" s="14"/>
      <c r="B427" s="238"/>
      <c r="C427" s="239"/>
      <c r="D427" s="229" t="s">
        <v>198</v>
      </c>
      <c r="E427" s="240" t="s">
        <v>28</v>
      </c>
      <c r="F427" s="241" t="s">
        <v>549</v>
      </c>
      <c r="G427" s="239"/>
      <c r="H427" s="242">
        <v>49.649999999999999</v>
      </c>
      <c r="I427" s="243"/>
      <c r="J427" s="239"/>
      <c r="K427" s="239"/>
      <c r="L427" s="244"/>
      <c r="M427" s="245"/>
      <c r="N427" s="246"/>
      <c r="O427" s="246"/>
      <c r="P427" s="246"/>
      <c r="Q427" s="246"/>
      <c r="R427" s="246"/>
      <c r="S427" s="246"/>
      <c r="T427" s="247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48" t="s">
        <v>198</v>
      </c>
      <c r="AU427" s="248" t="s">
        <v>84</v>
      </c>
      <c r="AV427" s="14" t="s">
        <v>84</v>
      </c>
      <c r="AW427" s="14" t="s">
        <v>35</v>
      </c>
      <c r="AX427" s="14" t="s">
        <v>74</v>
      </c>
      <c r="AY427" s="248" t="s">
        <v>187</v>
      </c>
    </row>
    <row r="428" s="14" customFormat="1">
      <c r="A428" s="14"/>
      <c r="B428" s="238"/>
      <c r="C428" s="239"/>
      <c r="D428" s="229" t="s">
        <v>198</v>
      </c>
      <c r="E428" s="240" t="s">
        <v>118</v>
      </c>
      <c r="F428" s="241" t="s">
        <v>550</v>
      </c>
      <c r="G428" s="239"/>
      <c r="H428" s="242">
        <v>-51.308</v>
      </c>
      <c r="I428" s="243"/>
      <c r="J428" s="239"/>
      <c r="K428" s="239"/>
      <c r="L428" s="244"/>
      <c r="M428" s="245"/>
      <c r="N428" s="246"/>
      <c r="O428" s="246"/>
      <c r="P428" s="246"/>
      <c r="Q428" s="246"/>
      <c r="R428" s="246"/>
      <c r="S428" s="246"/>
      <c r="T428" s="247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8" t="s">
        <v>198</v>
      </c>
      <c r="AU428" s="248" t="s">
        <v>84</v>
      </c>
      <c r="AV428" s="14" t="s">
        <v>84</v>
      </c>
      <c r="AW428" s="14" t="s">
        <v>35</v>
      </c>
      <c r="AX428" s="14" t="s">
        <v>74</v>
      </c>
      <c r="AY428" s="248" t="s">
        <v>187</v>
      </c>
    </row>
    <row r="429" s="14" customFormat="1">
      <c r="A429" s="14"/>
      <c r="B429" s="238"/>
      <c r="C429" s="239"/>
      <c r="D429" s="229" t="s">
        <v>198</v>
      </c>
      <c r="E429" s="240" t="s">
        <v>28</v>
      </c>
      <c r="F429" s="241" t="s">
        <v>551</v>
      </c>
      <c r="G429" s="239"/>
      <c r="H429" s="242">
        <v>26.292000000000002</v>
      </c>
      <c r="I429" s="243"/>
      <c r="J429" s="239"/>
      <c r="K429" s="239"/>
      <c r="L429" s="244"/>
      <c r="M429" s="245"/>
      <c r="N429" s="246"/>
      <c r="O429" s="246"/>
      <c r="P429" s="246"/>
      <c r="Q429" s="246"/>
      <c r="R429" s="246"/>
      <c r="S429" s="246"/>
      <c r="T429" s="247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48" t="s">
        <v>198</v>
      </c>
      <c r="AU429" s="248" t="s">
        <v>84</v>
      </c>
      <c r="AV429" s="14" t="s">
        <v>84</v>
      </c>
      <c r="AW429" s="14" t="s">
        <v>35</v>
      </c>
      <c r="AX429" s="14" t="s">
        <v>74</v>
      </c>
      <c r="AY429" s="248" t="s">
        <v>187</v>
      </c>
    </row>
    <row r="430" s="14" customFormat="1">
      <c r="A430" s="14"/>
      <c r="B430" s="238"/>
      <c r="C430" s="239"/>
      <c r="D430" s="229" t="s">
        <v>198</v>
      </c>
      <c r="E430" s="240" t="s">
        <v>28</v>
      </c>
      <c r="F430" s="241" t="s">
        <v>552</v>
      </c>
      <c r="G430" s="239"/>
      <c r="H430" s="242">
        <v>98.099999999999994</v>
      </c>
      <c r="I430" s="243"/>
      <c r="J430" s="239"/>
      <c r="K430" s="239"/>
      <c r="L430" s="244"/>
      <c r="M430" s="245"/>
      <c r="N430" s="246"/>
      <c r="O430" s="246"/>
      <c r="P430" s="246"/>
      <c r="Q430" s="246"/>
      <c r="R430" s="246"/>
      <c r="S430" s="246"/>
      <c r="T430" s="247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8" t="s">
        <v>198</v>
      </c>
      <c r="AU430" s="248" t="s">
        <v>84</v>
      </c>
      <c r="AV430" s="14" t="s">
        <v>84</v>
      </c>
      <c r="AW430" s="14" t="s">
        <v>35</v>
      </c>
      <c r="AX430" s="14" t="s">
        <v>74</v>
      </c>
      <c r="AY430" s="248" t="s">
        <v>187</v>
      </c>
    </row>
    <row r="431" s="14" customFormat="1">
      <c r="A431" s="14"/>
      <c r="B431" s="238"/>
      <c r="C431" s="239"/>
      <c r="D431" s="229" t="s">
        <v>198</v>
      </c>
      <c r="E431" s="240" t="s">
        <v>28</v>
      </c>
      <c r="F431" s="241" t="s">
        <v>553</v>
      </c>
      <c r="G431" s="239"/>
      <c r="H431" s="242">
        <v>21.84</v>
      </c>
      <c r="I431" s="243"/>
      <c r="J431" s="239"/>
      <c r="K431" s="239"/>
      <c r="L431" s="244"/>
      <c r="M431" s="245"/>
      <c r="N431" s="246"/>
      <c r="O431" s="246"/>
      <c r="P431" s="246"/>
      <c r="Q431" s="246"/>
      <c r="R431" s="246"/>
      <c r="S431" s="246"/>
      <c r="T431" s="247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8" t="s">
        <v>198</v>
      </c>
      <c r="AU431" s="248" t="s">
        <v>84</v>
      </c>
      <c r="AV431" s="14" t="s">
        <v>84</v>
      </c>
      <c r="AW431" s="14" t="s">
        <v>35</v>
      </c>
      <c r="AX431" s="14" t="s">
        <v>74</v>
      </c>
      <c r="AY431" s="248" t="s">
        <v>187</v>
      </c>
    </row>
    <row r="432" s="14" customFormat="1">
      <c r="A432" s="14"/>
      <c r="B432" s="238"/>
      <c r="C432" s="239"/>
      <c r="D432" s="229" t="s">
        <v>198</v>
      </c>
      <c r="E432" s="240" t="s">
        <v>120</v>
      </c>
      <c r="F432" s="241" t="s">
        <v>554</v>
      </c>
      <c r="G432" s="239"/>
      <c r="H432" s="242">
        <v>-92.819999999999993</v>
      </c>
      <c r="I432" s="243"/>
      <c r="J432" s="239"/>
      <c r="K432" s="239"/>
      <c r="L432" s="244"/>
      <c r="M432" s="245"/>
      <c r="N432" s="246"/>
      <c r="O432" s="246"/>
      <c r="P432" s="246"/>
      <c r="Q432" s="246"/>
      <c r="R432" s="246"/>
      <c r="S432" s="246"/>
      <c r="T432" s="247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8" t="s">
        <v>198</v>
      </c>
      <c r="AU432" s="248" t="s">
        <v>84</v>
      </c>
      <c r="AV432" s="14" t="s">
        <v>84</v>
      </c>
      <c r="AW432" s="14" t="s">
        <v>35</v>
      </c>
      <c r="AX432" s="14" t="s">
        <v>74</v>
      </c>
      <c r="AY432" s="248" t="s">
        <v>187</v>
      </c>
    </row>
    <row r="433" s="14" customFormat="1">
      <c r="A433" s="14"/>
      <c r="B433" s="238"/>
      <c r="C433" s="239"/>
      <c r="D433" s="229" t="s">
        <v>198</v>
      </c>
      <c r="E433" s="240" t="s">
        <v>28</v>
      </c>
      <c r="F433" s="241" t="s">
        <v>555</v>
      </c>
      <c r="G433" s="239"/>
      <c r="H433" s="242">
        <v>32.552</v>
      </c>
      <c r="I433" s="243"/>
      <c r="J433" s="239"/>
      <c r="K433" s="239"/>
      <c r="L433" s="244"/>
      <c r="M433" s="245"/>
      <c r="N433" s="246"/>
      <c r="O433" s="246"/>
      <c r="P433" s="246"/>
      <c r="Q433" s="246"/>
      <c r="R433" s="246"/>
      <c r="S433" s="246"/>
      <c r="T433" s="247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8" t="s">
        <v>198</v>
      </c>
      <c r="AU433" s="248" t="s">
        <v>84</v>
      </c>
      <c r="AV433" s="14" t="s">
        <v>84</v>
      </c>
      <c r="AW433" s="14" t="s">
        <v>35</v>
      </c>
      <c r="AX433" s="14" t="s">
        <v>74</v>
      </c>
      <c r="AY433" s="248" t="s">
        <v>187</v>
      </c>
    </row>
    <row r="434" s="14" customFormat="1">
      <c r="A434" s="14"/>
      <c r="B434" s="238"/>
      <c r="C434" s="239"/>
      <c r="D434" s="229" t="s">
        <v>198</v>
      </c>
      <c r="E434" s="240" t="s">
        <v>28</v>
      </c>
      <c r="F434" s="241" t="s">
        <v>556</v>
      </c>
      <c r="G434" s="239"/>
      <c r="H434" s="242">
        <v>27.117999999999999</v>
      </c>
      <c r="I434" s="243"/>
      <c r="J434" s="239"/>
      <c r="K434" s="239"/>
      <c r="L434" s="244"/>
      <c r="M434" s="245"/>
      <c r="N434" s="246"/>
      <c r="O434" s="246"/>
      <c r="P434" s="246"/>
      <c r="Q434" s="246"/>
      <c r="R434" s="246"/>
      <c r="S434" s="246"/>
      <c r="T434" s="247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8" t="s">
        <v>198</v>
      </c>
      <c r="AU434" s="248" t="s">
        <v>84</v>
      </c>
      <c r="AV434" s="14" t="s">
        <v>84</v>
      </c>
      <c r="AW434" s="14" t="s">
        <v>35</v>
      </c>
      <c r="AX434" s="14" t="s">
        <v>74</v>
      </c>
      <c r="AY434" s="248" t="s">
        <v>187</v>
      </c>
    </row>
    <row r="435" s="16" customFormat="1">
      <c r="A435" s="16"/>
      <c r="B435" s="270"/>
      <c r="C435" s="271"/>
      <c r="D435" s="229" t="s">
        <v>198</v>
      </c>
      <c r="E435" s="272" t="s">
        <v>28</v>
      </c>
      <c r="F435" s="273" t="s">
        <v>538</v>
      </c>
      <c r="G435" s="271"/>
      <c r="H435" s="274">
        <v>854.55999999999995</v>
      </c>
      <c r="I435" s="275"/>
      <c r="J435" s="271"/>
      <c r="K435" s="271"/>
      <c r="L435" s="276"/>
      <c r="M435" s="277"/>
      <c r="N435" s="278"/>
      <c r="O435" s="278"/>
      <c r="P435" s="278"/>
      <c r="Q435" s="278"/>
      <c r="R435" s="278"/>
      <c r="S435" s="278"/>
      <c r="T435" s="279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T435" s="280" t="s">
        <v>198</v>
      </c>
      <c r="AU435" s="280" t="s">
        <v>84</v>
      </c>
      <c r="AV435" s="16" t="s">
        <v>208</v>
      </c>
      <c r="AW435" s="16" t="s">
        <v>35</v>
      </c>
      <c r="AX435" s="16" t="s">
        <v>74</v>
      </c>
      <c r="AY435" s="280" t="s">
        <v>187</v>
      </c>
    </row>
    <row r="436" s="14" customFormat="1">
      <c r="A436" s="14"/>
      <c r="B436" s="238"/>
      <c r="C436" s="239"/>
      <c r="D436" s="229" t="s">
        <v>198</v>
      </c>
      <c r="E436" s="240" t="s">
        <v>557</v>
      </c>
      <c r="F436" s="241" t="s">
        <v>558</v>
      </c>
      <c r="G436" s="239"/>
      <c r="H436" s="242">
        <v>57.600000000000001</v>
      </c>
      <c r="I436" s="243"/>
      <c r="J436" s="239"/>
      <c r="K436" s="239"/>
      <c r="L436" s="244"/>
      <c r="M436" s="245"/>
      <c r="N436" s="246"/>
      <c r="O436" s="246"/>
      <c r="P436" s="246"/>
      <c r="Q436" s="246"/>
      <c r="R436" s="246"/>
      <c r="S436" s="246"/>
      <c r="T436" s="247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8" t="s">
        <v>198</v>
      </c>
      <c r="AU436" s="248" t="s">
        <v>84</v>
      </c>
      <c r="AV436" s="14" t="s">
        <v>84</v>
      </c>
      <c r="AW436" s="14" t="s">
        <v>35</v>
      </c>
      <c r="AX436" s="14" t="s">
        <v>74</v>
      </c>
      <c r="AY436" s="248" t="s">
        <v>187</v>
      </c>
    </row>
    <row r="437" s="13" customFormat="1">
      <c r="A437" s="13"/>
      <c r="B437" s="227"/>
      <c r="C437" s="228"/>
      <c r="D437" s="229" t="s">
        <v>198</v>
      </c>
      <c r="E437" s="230" t="s">
        <v>28</v>
      </c>
      <c r="F437" s="231" t="s">
        <v>199</v>
      </c>
      <c r="G437" s="228"/>
      <c r="H437" s="230" t="s">
        <v>28</v>
      </c>
      <c r="I437" s="232"/>
      <c r="J437" s="228"/>
      <c r="K437" s="228"/>
      <c r="L437" s="233"/>
      <c r="M437" s="234"/>
      <c r="N437" s="235"/>
      <c r="O437" s="235"/>
      <c r="P437" s="235"/>
      <c r="Q437" s="235"/>
      <c r="R437" s="235"/>
      <c r="S437" s="235"/>
      <c r="T437" s="236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7" t="s">
        <v>198</v>
      </c>
      <c r="AU437" s="237" t="s">
        <v>84</v>
      </c>
      <c r="AV437" s="13" t="s">
        <v>82</v>
      </c>
      <c r="AW437" s="13" t="s">
        <v>35</v>
      </c>
      <c r="AX437" s="13" t="s">
        <v>74</v>
      </c>
      <c r="AY437" s="237" t="s">
        <v>187</v>
      </c>
    </row>
    <row r="438" s="14" customFormat="1">
      <c r="A438" s="14"/>
      <c r="B438" s="238"/>
      <c r="C438" s="239"/>
      <c r="D438" s="229" t="s">
        <v>198</v>
      </c>
      <c r="E438" s="240" t="s">
        <v>28</v>
      </c>
      <c r="F438" s="241" t="s">
        <v>559</v>
      </c>
      <c r="G438" s="239"/>
      <c r="H438" s="242">
        <v>445.94999999999999</v>
      </c>
      <c r="I438" s="243"/>
      <c r="J438" s="239"/>
      <c r="K438" s="239"/>
      <c r="L438" s="244"/>
      <c r="M438" s="245"/>
      <c r="N438" s="246"/>
      <c r="O438" s="246"/>
      <c r="P438" s="246"/>
      <c r="Q438" s="246"/>
      <c r="R438" s="246"/>
      <c r="S438" s="246"/>
      <c r="T438" s="247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8" t="s">
        <v>198</v>
      </c>
      <c r="AU438" s="248" t="s">
        <v>84</v>
      </c>
      <c r="AV438" s="14" t="s">
        <v>84</v>
      </c>
      <c r="AW438" s="14" t="s">
        <v>35</v>
      </c>
      <c r="AX438" s="14" t="s">
        <v>74</v>
      </c>
      <c r="AY438" s="248" t="s">
        <v>187</v>
      </c>
    </row>
    <row r="439" s="14" customFormat="1">
      <c r="A439" s="14"/>
      <c r="B439" s="238"/>
      <c r="C439" s="239"/>
      <c r="D439" s="229" t="s">
        <v>198</v>
      </c>
      <c r="E439" s="240" t="s">
        <v>122</v>
      </c>
      <c r="F439" s="241" t="s">
        <v>560</v>
      </c>
      <c r="G439" s="239"/>
      <c r="H439" s="242">
        <v>-74.969999999999999</v>
      </c>
      <c r="I439" s="243"/>
      <c r="J439" s="239"/>
      <c r="K439" s="239"/>
      <c r="L439" s="244"/>
      <c r="M439" s="245"/>
      <c r="N439" s="246"/>
      <c r="O439" s="246"/>
      <c r="P439" s="246"/>
      <c r="Q439" s="246"/>
      <c r="R439" s="246"/>
      <c r="S439" s="246"/>
      <c r="T439" s="247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8" t="s">
        <v>198</v>
      </c>
      <c r="AU439" s="248" t="s">
        <v>84</v>
      </c>
      <c r="AV439" s="14" t="s">
        <v>84</v>
      </c>
      <c r="AW439" s="14" t="s">
        <v>35</v>
      </c>
      <c r="AX439" s="14" t="s">
        <v>74</v>
      </c>
      <c r="AY439" s="248" t="s">
        <v>187</v>
      </c>
    </row>
    <row r="440" s="14" customFormat="1">
      <c r="A440" s="14"/>
      <c r="B440" s="238"/>
      <c r="C440" s="239"/>
      <c r="D440" s="229" t="s">
        <v>198</v>
      </c>
      <c r="E440" s="240" t="s">
        <v>28</v>
      </c>
      <c r="F440" s="241" t="s">
        <v>561</v>
      </c>
      <c r="G440" s="239"/>
      <c r="H440" s="242">
        <v>47.326000000000001</v>
      </c>
      <c r="I440" s="243"/>
      <c r="J440" s="239"/>
      <c r="K440" s="239"/>
      <c r="L440" s="244"/>
      <c r="M440" s="245"/>
      <c r="N440" s="246"/>
      <c r="O440" s="246"/>
      <c r="P440" s="246"/>
      <c r="Q440" s="246"/>
      <c r="R440" s="246"/>
      <c r="S440" s="246"/>
      <c r="T440" s="247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8" t="s">
        <v>198</v>
      </c>
      <c r="AU440" s="248" t="s">
        <v>84</v>
      </c>
      <c r="AV440" s="14" t="s">
        <v>84</v>
      </c>
      <c r="AW440" s="14" t="s">
        <v>35</v>
      </c>
      <c r="AX440" s="14" t="s">
        <v>74</v>
      </c>
      <c r="AY440" s="248" t="s">
        <v>187</v>
      </c>
    </row>
    <row r="441" s="14" customFormat="1">
      <c r="A441" s="14"/>
      <c r="B441" s="238"/>
      <c r="C441" s="239"/>
      <c r="D441" s="229" t="s">
        <v>198</v>
      </c>
      <c r="E441" s="240" t="s">
        <v>28</v>
      </c>
      <c r="F441" s="241" t="s">
        <v>562</v>
      </c>
      <c r="G441" s="239"/>
      <c r="H441" s="242">
        <v>29.135999999999999</v>
      </c>
      <c r="I441" s="243"/>
      <c r="J441" s="239"/>
      <c r="K441" s="239"/>
      <c r="L441" s="244"/>
      <c r="M441" s="245"/>
      <c r="N441" s="246"/>
      <c r="O441" s="246"/>
      <c r="P441" s="246"/>
      <c r="Q441" s="246"/>
      <c r="R441" s="246"/>
      <c r="S441" s="246"/>
      <c r="T441" s="247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48" t="s">
        <v>198</v>
      </c>
      <c r="AU441" s="248" t="s">
        <v>84</v>
      </c>
      <c r="AV441" s="14" t="s">
        <v>84</v>
      </c>
      <c r="AW441" s="14" t="s">
        <v>35</v>
      </c>
      <c r="AX441" s="14" t="s">
        <v>74</v>
      </c>
      <c r="AY441" s="248" t="s">
        <v>187</v>
      </c>
    </row>
    <row r="442" s="13" customFormat="1">
      <c r="A442" s="13"/>
      <c r="B442" s="227"/>
      <c r="C442" s="228"/>
      <c r="D442" s="229" t="s">
        <v>198</v>
      </c>
      <c r="E442" s="230" t="s">
        <v>28</v>
      </c>
      <c r="F442" s="231" t="s">
        <v>242</v>
      </c>
      <c r="G442" s="228"/>
      <c r="H442" s="230" t="s">
        <v>28</v>
      </c>
      <c r="I442" s="232"/>
      <c r="J442" s="228"/>
      <c r="K442" s="228"/>
      <c r="L442" s="233"/>
      <c r="M442" s="234"/>
      <c r="N442" s="235"/>
      <c r="O442" s="235"/>
      <c r="P442" s="235"/>
      <c r="Q442" s="235"/>
      <c r="R442" s="235"/>
      <c r="S442" s="235"/>
      <c r="T442" s="236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7" t="s">
        <v>198</v>
      </c>
      <c r="AU442" s="237" t="s">
        <v>84</v>
      </c>
      <c r="AV442" s="13" t="s">
        <v>82</v>
      </c>
      <c r="AW442" s="13" t="s">
        <v>35</v>
      </c>
      <c r="AX442" s="13" t="s">
        <v>74</v>
      </c>
      <c r="AY442" s="237" t="s">
        <v>187</v>
      </c>
    </row>
    <row r="443" s="14" customFormat="1">
      <c r="A443" s="14"/>
      <c r="B443" s="238"/>
      <c r="C443" s="239"/>
      <c r="D443" s="229" t="s">
        <v>198</v>
      </c>
      <c r="E443" s="240" t="s">
        <v>28</v>
      </c>
      <c r="F443" s="241" t="s">
        <v>563</v>
      </c>
      <c r="G443" s="239"/>
      <c r="H443" s="242">
        <v>440.99799999999999</v>
      </c>
      <c r="I443" s="243"/>
      <c r="J443" s="239"/>
      <c r="K443" s="239"/>
      <c r="L443" s="244"/>
      <c r="M443" s="245"/>
      <c r="N443" s="246"/>
      <c r="O443" s="246"/>
      <c r="P443" s="246"/>
      <c r="Q443" s="246"/>
      <c r="R443" s="246"/>
      <c r="S443" s="246"/>
      <c r="T443" s="247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48" t="s">
        <v>198</v>
      </c>
      <c r="AU443" s="248" t="s">
        <v>84</v>
      </c>
      <c r="AV443" s="14" t="s">
        <v>84</v>
      </c>
      <c r="AW443" s="14" t="s">
        <v>35</v>
      </c>
      <c r="AX443" s="14" t="s">
        <v>74</v>
      </c>
      <c r="AY443" s="248" t="s">
        <v>187</v>
      </c>
    </row>
    <row r="444" s="14" customFormat="1">
      <c r="A444" s="14"/>
      <c r="B444" s="238"/>
      <c r="C444" s="239"/>
      <c r="D444" s="229" t="s">
        <v>198</v>
      </c>
      <c r="E444" s="240" t="s">
        <v>28</v>
      </c>
      <c r="F444" s="241" t="s">
        <v>564</v>
      </c>
      <c r="G444" s="239"/>
      <c r="H444" s="242">
        <v>206.96000000000001</v>
      </c>
      <c r="I444" s="243"/>
      <c r="J444" s="239"/>
      <c r="K444" s="239"/>
      <c r="L444" s="244"/>
      <c r="M444" s="245"/>
      <c r="N444" s="246"/>
      <c r="O444" s="246"/>
      <c r="P444" s="246"/>
      <c r="Q444" s="246"/>
      <c r="R444" s="246"/>
      <c r="S444" s="246"/>
      <c r="T444" s="247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8" t="s">
        <v>198</v>
      </c>
      <c r="AU444" s="248" t="s">
        <v>84</v>
      </c>
      <c r="AV444" s="14" t="s">
        <v>84</v>
      </c>
      <c r="AW444" s="14" t="s">
        <v>35</v>
      </c>
      <c r="AX444" s="14" t="s">
        <v>74</v>
      </c>
      <c r="AY444" s="248" t="s">
        <v>187</v>
      </c>
    </row>
    <row r="445" s="14" customFormat="1">
      <c r="A445" s="14"/>
      <c r="B445" s="238"/>
      <c r="C445" s="239"/>
      <c r="D445" s="229" t="s">
        <v>198</v>
      </c>
      <c r="E445" s="240" t="s">
        <v>124</v>
      </c>
      <c r="F445" s="241" t="s">
        <v>565</v>
      </c>
      <c r="G445" s="239"/>
      <c r="H445" s="242">
        <v>-35.874000000000002</v>
      </c>
      <c r="I445" s="243"/>
      <c r="J445" s="239"/>
      <c r="K445" s="239"/>
      <c r="L445" s="244"/>
      <c r="M445" s="245"/>
      <c r="N445" s="246"/>
      <c r="O445" s="246"/>
      <c r="P445" s="246"/>
      <c r="Q445" s="246"/>
      <c r="R445" s="246"/>
      <c r="S445" s="246"/>
      <c r="T445" s="247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8" t="s">
        <v>198</v>
      </c>
      <c r="AU445" s="248" t="s">
        <v>84</v>
      </c>
      <c r="AV445" s="14" t="s">
        <v>84</v>
      </c>
      <c r="AW445" s="14" t="s">
        <v>35</v>
      </c>
      <c r="AX445" s="14" t="s">
        <v>74</v>
      </c>
      <c r="AY445" s="248" t="s">
        <v>187</v>
      </c>
    </row>
    <row r="446" s="14" customFormat="1">
      <c r="A446" s="14"/>
      <c r="B446" s="238"/>
      <c r="C446" s="239"/>
      <c r="D446" s="229" t="s">
        <v>198</v>
      </c>
      <c r="E446" s="240" t="s">
        <v>28</v>
      </c>
      <c r="F446" s="241" t="s">
        <v>566</v>
      </c>
      <c r="G446" s="239"/>
      <c r="H446" s="242">
        <v>17.038</v>
      </c>
      <c r="I446" s="243"/>
      <c r="J446" s="239"/>
      <c r="K446" s="239"/>
      <c r="L446" s="244"/>
      <c r="M446" s="245"/>
      <c r="N446" s="246"/>
      <c r="O446" s="246"/>
      <c r="P446" s="246"/>
      <c r="Q446" s="246"/>
      <c r="R446" s="246"/>
      <c r="S446" s="246"/>
      <c r="T446" s="247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8" t="s">
        <v>198</v>
      </c>
      <c r="AU446" s="248" t="s">
        <v>84</v>
      </c>
      <c r="AV446" s="14" t="s">
        <v>84</v>
      </c>
      <c r="AW446" s="14" t="s">
        <v>35</v>
      </c>
      <c r="AX446" s="14" t="s">
        <v>74</v>
      </c>
      <c r="AY446" s="248" t="s">
        <v>187</v>
      </c>
    </row>
    <row r="447" s="14" customFormat="1">
      <c r="A447" s="14"/>
      <c r="B447" s="238"/>
      <c r="C447" s="239"/>
      <c r="D447" s="229" t="s">
        <v>198</v>
      </c>
      <c r="E447" s="240" t="s">
        <v>28</v>
      </c>
      <c r="F447" s="241" t="s">
        <v>567</v>
      </c>
      <c r="G447" s="239"/>
      <c r="H447" s="242">
        <v>9.5299999999999994</v>
      </c>
      <c r="I447" s="243"/>
      <c r="J447" s="239"/>
      <c r="K447" s="239"/>
      <c r="L447" s="244"/>
      <c r="M447" s="245"/>
      <c r="N447" s="246"/>
      <c r="O447" s="246"/>
      <c r="P447" s="246"/>
      <c r="Q447" s="246"/>
      <c r="R447" s="246"/>
      <c r="S447" s="246"/>
      <c r="T447" s="247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48" t="s">
        <v>198</v>
      </c>
      <c r="AU447" s="248" t="s">
        <v>84</v>
      </c>
      <c r="AV447" s="14" t="s">
        <v>84</v>
      </c>
      <c r="AW447" s="14" t="s">
        <v>35</v>
      </c>
      <c r="AX447" s="14" t="s">
        <v>74</v>
      </c>
      <c r="AY447" s="248" t="s">
        <v>187</v>
      </c>
    </row>
    <row r="448" s="14" customFormat="1">
      <c r="A448" s="14"/>
      <c r="B448" s="238"/>
      <c r="C448" s="239"/>
      <c r="D448" s="229" t="s">
        <v>198</v>
      </c>
      <c r="E448" s="240" t="s">
        <v>28</v>
      </c>
      <c r="F448" s="241" t="s">
        <v>568</v>
      </c>
      <c r="G448" s="239"/>
      <c r="H448" s="242">
        <v>28.776</v>
      </c>
      <c r="I448" s="243"/>
      <c r="J448" s="239"/>
      <c r="K448" s="239"/>
      <c r="L448" s="244"/>
      <c r="M448" s="245"/>
      <c r="N448" s="246"/>
      <c r="O448" s="246"/>
      <c r="P448" s="246"/>
      <c r="Q448" s="246"/>
      <c r="R448" s="246"/>
      <c r="S448" s="246"/>
      <c r="T448" s="247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8" t="s">
        <v>198</v>
      </c>
      <c r="AU448" s="248" t="s">
        <v>84</v>
      </c>
      <c r="AV448" s="14" t="s">
        <v>84</v>
      </c>
      <c r="AW448" s="14" t="s">
        <v>35</v>
      </c>
      <c r="AX448" s="14" t="s">
        <v>74</v>
      </c>
      <c r="AY448" s="248" t="s">
        <v>187</v>
      </c>
    </row>
    <row r="449" s="14" customFormat="1">
      <c r="A449" s="14"/>
      <c r="B449" s="238"/>
      <c r="C449" s="239"/>
      <c r="D449" s="229" t="s">
        <v>198</v>
      </c>
      <c r="E449" s="240" t="s">
        <v>126</v>
      </c>
      <c r="F449" s="241" t="s">
        <v>569</v>
      </c>
      <c r="G449" s="239"/>
      <c r="H449" s="242">
        <v>-32.414999999999999</v>
      </c>
      <c r="I449" s="243"/>
      <c r="J449" s="239"/>
      <c r="K449" s="239"/>
      <c r="L449" s="244"/>
      <c r="M449" s="245"/>
      <c r="N449" s="246"/>
      <c r="O449" s="246"/>
      <c r="P449" s="246"/>
      <c r="Q449" s="246"/>
      <c r="R449" s="246"/>
      <c r="S449" s="246"/>
      <c r="T449" s="247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8" t="s">
        <v>198</v>
      </c>
      <c r="AU449" s="248" t="s">
        <v>84</v>
      </c>
      <c r="AV449" s="14" t="s">
        <v>84</v>
      </c>
      <c r="AW449" s="14" t="s">
        <v>35</v>
      </c>
      <c r="AX449" s="14" t="s">
        <v>74</v>
      </c>
      <c r="AY449" s="248" t="s">
        <v>187</v>
      </c>
    </row>
    <row r="450" s="14" customFormat="1">
      <c r="A450" s="14"/>
      <c r="B450" s="238"/>
      <c r="C450" s="239"/>
      <c r="D450" s="229" t="s">
        <v>198</v>
      </c>
      <c r="E450" s="240" t="s">
        <v>28</v>
      </c>
      <c r="F450" s="241" t="s">
        <v>570</v>
      </c>
      <c r="G450" s="239"/>
      <c r="H450" s="242">
        <v>21.533999999999999</v>
      </c>
      <c r="I450" s="243"/>
      <c r="J450" s="239"/>
      <c r="K450" s="239"/>
      <c r="L450" s="244"/>
      <c r="M450" s="245"/>
      <c r="N450" s="246"/>
      <c r="O450" s="246"/>
      <c r="P450" s="246"/>
      <c r="Q450" s="246"/>
      <c r="R450" s="246"/>
      <c r="S450" s="246"/>
      <c r="T450" s="247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8" t="s">
        <v>198</v>
      </c>
      <c r="AU450" s="248" t="s">
        <v>84</v>
      </c>
      <c r="AV450" s="14" t="s">
        <v>84</v>
      </c>
      <c r="AW450" s="14" t="s">
        <v>35</v>
      </c>
      <c r="AX450" s="14" t="s">
        <v>74</v>
      </c>
      <c r="AY450" s="248" t="s">
        <v>187</v>
      </c>
    </row>
    <row r="451" s="14" customFormat="1">
      <c r="A451" s="14"/>
      <c r="B451" s="238"/>
      <c r="C451" s="239"/>
      <c r="D451" s="229" t="s">
        <v>198</v>
      </c>
      <c r="E451" s="240" t="s">
        <v>128</v>
      </c>
      <c r="F451" s="241" t="s">
        <v>571</v>
      </c>
      <c r="G451" s="239"/>
      <c r="H451" s="242">
        <v>-24.989999999999998</v>
      </c>
      <c r="I451" s="243"/>
      <c r="J451" s="239"/>
      <c r="K451" s="239"/>
      <c r="L451" s="244"/>
      <c r="M451" s="245"/>
      <c r="N451" s="246"/>
      <c r="O451" s="246"/>
      <c r="P451" s="246"/>
      <c r="Q451" s="246"/>
      <c r="R451" s="246"/>
      <c r="S451" s="246"/>
      <c r="T451" s="247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8" t="s">
        <v>198</v>
      </c>
      <c r="AU451" s="248" t="s">
        <v>84</v>
      </c>
      <c r="AV451" s="14" t="s">
        <v>84</v>
      </c>
      <c r="AW451" s="14" t="s">
        <v>35</v>
      </c>
      <c r="AX451" s="14" t="s">
        <v>74</v>
      </c>
      <c r="AY451" s="248" t="s">
        <v>187</v>
      </c>
    </row>
    <row r="452" s="14" customFormat="1">
      <c r="A452" s="14"/>
      <c r="B452" s="238"/>
      <c r="C452" s="239"/>
      <c r="D452" s="229" t="s">
        <v>198</v>
      </c>
      <c r="E452" s="240" t="s">
        <v>28</v>
      </c>
      <c r="F452" s="241" t="s">
        <v>572</v>
      </c>
      <c r="G452" s="239"/>
      <c r="H452" s="242">
        <v>16.652000000000001</v>
      </c>
      <c r="I452" s="243"/>
      <c r="J452" s="239"/>
      <c r="K452" s="239"/>
      <c r="L452" s="244"/>
      <c r="M452" s="245"/>
      <c r="N452" s="246"/>
      <c r="O452" s="246"/>
      <c r="P452" s="246"/>
      <c r="Q452" s="246"/>
      <c r="R452" s="246"/>
      <c r="S452" s="246"/>
      <c r="T452" s="247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8" t="s">
        <v>198</v>
      </c>
      <c r="AU452" s="248" t="s">
        <v>84</v>
      </c>
      <c r="AV452" s="14" t="s">
        <v>84</v>
      </c>
      <c r="AW452" s="14" t="s">
        <v>35</v>
      </c>
      <c r="AX452" s="14" t="s">
        <v>74</v>
      </c>
      <c r="AY452" s="248" t="s">
        <v>187</v>
      </c>
    </row>
    <row r="453" s="13" customFormat="1">
      <c r="A453" s="13"/>
      <c r="B453" s="227"/>
      <c r="C453" s="228"/>
      <c r="D453" s="229" t="s">
        <v>198</v>
      </c>
      <c r="E453" s="230" t="s">
        <v>28</v>
      </c>
      <c r="F453" s="231" t="s">
        <v>228</v>
      </c>
      <c r="G453" s="228"/>
      <c r="H453" s="230" t="s">
        <v>28</v>
      </c>
      <c r="I453" s="232"/>
      <c r="J453" s="228"/>
      <c r="K453" s="228"/>
      <c r="L453" s="233"/>
      <c r="M453" s="234"/>
      <c r="N453" s="235"/>
      <c r="O453" s="235"/>
      <c r="P453" s="235"/>
      <c r="Q453" s="235"/>
      <c r="R453" s="235"/>
      <c r="S453" s="235"/>
      <c r="T453" s="236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7" t="s">
        <v>198</v>
      </c>
      <c r="AU453" s="237" t="s">
        <v>84</v>
      </c>
      <c r="AV453" s="13" t="s">
        <v>82</v>
      </c>
      <c r="AW453" s="13" t="s">
        <v>35</v>
      </c>
      <c r="AX453" s="13" t="s">
        <v>74</v>
      </c>
      <c r="AY453" s="237" t="s">
        <v>187</v>
      </c>
    </row>
    <row r="454" s="13" customFormat="1">
      <c r="A454" s="13"/>
      <c r="B454" s="227"/>
      <c r="C454" s="228"/>
      <c r="D454" s="229" t="s">
        <v>198</v>
      </c>
      <c r="E454" s="230" t="s">
        <v>28</v>
      </c>
      <c r="F454" s="231" t="s">
        <v>229</v>
      </c>
      <c r="G454" s="228"/>
      <c r="H454" s="230" t="s">
        <v>28</v>
      </c>
      <c r="I454" s="232"/>
      <c r="J454" s="228"/>
      <c r="K454" s="228"/>
      <c r="L454" s="233"/>
      <c r="M454" s="234"/>
      <c r="N454" s="235"/>
      <c r="O454" s="235"/>
      <c r="P454" s="235"/>
      <c r="Q454" s="235"/>
      <c r="R454" s="235"/>
      <c r="S454" s="235"/>
      <c r="T454" s="236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7" t="s">
        <v>198</v>
      </c>
      <c r="AU454" s="237" t="s">
        <v>84</v>
      </c>
      <c r="AV454" s="13" t="s">
        <v>82</v>
      </c>
      <c r="AW454" s="13" t="s">
        <v>35</v>
      </c>
      <c r="AX454" s="13" t="s">
        <v>74</v>
      </c>
      <c r="AY454" s="237" t="s">
        <v>187</v>
      </c>
    </row>
    <row r="455" s="14" customFormat="1">
      <c r="A455" s="14"/>
      <c r="B455" s="238"/>
      <c r="C455" s="239"/>
      <c r="D455" s="229" t="s">
        <v>198</v>
      </c>
      <c r="E455" s="240" t="s">
        <v>28</v>
      </c>
      <c r="F455" s="241" t="s">
        <v>573</v>
      </c>
      <c r="G455" s="239"/>
      <c r="H455" s="242">
        <v>201.91999999999999</v>
      </c>
      <c r="I455" s="243"/>
      <c r="J455" s="239"/>
      <c r="K455" s="239"/>
      <c r="L455" s="244"/>
      <c r="M455" s="245"/>
      <c r="N455" s="246"/>
      <c r="O455" s="246"/>
      <c r="P455" s="246"/>
      <c r="Q455" s="246"/>
      <c r="R455" s="246"/>
      <c r="S455" s="246"/>
      <c r="T455" s="247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8" t="s">
        <v>198</v>
      </c>
      <c r="AU455" s="248" t="s">
        <v>84</v>
      </c>
      <c r="AV455" s="14" t="s">
        <v>84</v>
      </c>
      <c r="AW455" s="14" t="s">
        <v>35</v>
      </c>
      <c r="AX455" s="14" t="s">
        <v>74</v>
      </c>
      <c r="AY455" s="248" t="s">
        <v>187</v>
      </c>
    </row>
    <row r="456" s="14" customFormat="1">
      <c r="A456" s="14"/>
      <c r="B456" s="238"/>
      <c r="C456" s="239"/>
      <c r="D456" s="229" t="s">
        <v>198</v>
      </c>
      <c r="E456" s="240" t="s">
        <v>28</v>
      </c>
      <c r="F456" s="241" t="s">
        <v>574</v>
      </c>
      <c r="G456" s="239"/>
      <c r="H456" s="242">
        <v>27.456</v>
      </c>
      <c r="I456" s="243"/>
      <c r="J456" s="239"/>
      <c r="K456" s="239"/>
      <c r="L456" s="244"/>
      <c r="M456" s="245"/>
      <c r="N456" s="246"/>
      <c r="O456" s="246"/>
      <c r="P456" s="246"/>
      <c r="Q456" s="246"/>
      <c r="R456" s="246"/>
      <c r="S456" s="246"/>
      <c r="T456" s="247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48" t="s">
        <v>198</v>
      </c>
      <c r="AU456" s="248" t="s">
        <v>84</v>
      </c>
      <c r="AV456" s="14" t="s">
        <v>84</v>
      </c>
      <c r="AW456" s="14" t="s">
        <v>35</v>
      </c>
      <c r="AX456" s="14" t="s">
        <v>74</v>
      </c>
      <c r="AY456" s="248" t="s">
        <v>187</v>
      </c>
    </row>
    <row r="457" s="14" customFormat="1">
      <c r="A457" s="14"/>
      <c r="B457" s="238"/>
      <c r="C457" s="239"/>
      <c r="D457" s="229" t="s">
        <v>198</v>
      </c>
      <c r="E457" s="240" t="s">
        <v>28</v>
      </c>
      <c r="F457" s="241" t="s">
        <v>575</v>
      </c>
      <c r="G457" s="239"/>
      <c r="H457" s="242">
        <v>165.33699999999999</v>
      </c>
      <c r="I457" s="243"/>
      <c r="J457" s="239"/>
      <c r="K457" s="239"/>
      <c r="L457" s="244"/>
      <c r="M457" s="245"/>
      <c r="N457" s="246"/>
      <c r="O457" s="246"/>
      <c r="P457" s="246"/>
      <c r="Q457" s="246"/>
      <c r="R457" s="246"/>
      <c r="S457" s="246"/>
      <c r="T457" s="247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8" t="s">
        <v>198</v>
      </c>
      <c r="AU457" s="248" t="s">
        <v>84</v>
      </c>
      <c r="AV457" s="14" t="s">
        <v>84</v>
      </c>
      <c r="AW457" s="14" t="s">
        <v>35</v>
      </c>
      <c r="AX457" s="14" t="s">
        <v>74</v>
      </c>
      <c r="AY457" s="248" t="s">
        <v>187</v>
      </c>
    </row>
    <row r="458" s="14" customFormat="1">
      <c r="A458" s="14"/>
      <c r="B458" s="238"/>
      <c r="C458" s="239"/>
      <c r="D458" s="229" t="s">
        <v>198</v>
      </c>
      <c r="E458" s="240" t="s">
        <v>132</v>
      </c>
      <c r="F458" s="241" t="s">
        <v>576</v>
      </c>
      <c r="G458" s="239"/>
      <c r="H458" s="242">
        <v>-3.8250000000000002</v>
      </c>
      <c r="I458" s="243"/>
      <c r="J458" s="239"/>
      <c r="K458" s="239"/>
      <c r="L458" s="244"/>
      <c r="M458" s="245"/>
      <c r="N458" s="246"/>
      <c r="O458" s="246"/>
      <c r="P458" s="246"/>
      <c r="Q458" s="246"/>
      <c r="R458" s="246"/>
      <c r="S458" s="246"/>
      <c r="T458" s="247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8" t="s">
        <v>198</v>
      </c>
      <c r="AU458" s="248" t="s">
        <v>84</v>
      </c>
      <c r="AV458" s="14" t="s">
        <v>84</v>
      </c>
      <c r="AW458" s="14" t="s">
        <v>35</v>
      </c>
      <c r="AX458" s="14" t="s">
        <v>74</v>
      </c>
      <c r="AY458" s="248" t="s">
        <v>187</v>
      </c>
    </row>
    <row r="459" s="16" customFormat="1">
      <c r="A459" s="16"/>
      <c r="B459" s="270"/>
      <c r="C459" s="271"/>
      <c r="D459" s="229" t="s">
        <v>198</v>
      </c>
      <c r="E459" s="272" t="s">
        <v>28</v>
      </c>
      <c r="F459" s="273" t="s">
        <v>538</v>
      </c>
      <c r="G459" s="271"/>
      <c r="H459" s="274">
        <v>1544.1389999999999</v>
      </c>
      <c r="I459" s="275"/>
      <c r="J459" s="271"/>
      <c r="K459" s="271"/>
      <c r="L459" s="276"/>
      <c r="M459" s="277"/>
      <c r="N459" s="278"/>
      <c r="O459" s="278"/>
      <c r="P459" s="278"/>
      <c r="Q459" s="278"/>
      <c r="R459" s="278"/>
      <c r="S459" s="278"/>
      <c r="T459" s="279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T459" s="280" t="s">
        <v>198</v>
      </c>
      <c r="AU459" s="280" t="s">
        <v>84</v>
      </c>
      <c r="AV459" s="16" t="s">
        <v>208</v>
      </c>
      <c r="AW459" s="16" t="s">
        <v>35</v>
      </c>
      <c r="AX459" s="16" t="s">
        <v>74</v>
      </c>
      <c r="AY459" s="280" t="s">
        <v>187</v>
      </c>
    </row>
    <row r="460" s="14" customFormat="1">
      <c r="A460" s="14"/>
      <c r="B460" s="238"/>
      <c r="C460" s="239"/>
      <c r="D460" s="229" t="s">
        <v>198</v>
      </c>
      <c r="E460" s="240" t="s">
        <v>28</v>
      </c>
      <c r="F460" s="241" t="s">
        <v>577</v>
      </c>
      <c r="G460" s="239"/>
      <c r="H460" s="242">
        <v>421.28899999999999</v>
      </c>
      <c r="I460" s="243"/>
      <c r="J460" s="239"/>
      <c r="K460" s="239"/>
      <c r="L460" s="244"/>
      <c r="M460" s="245"/>
      <c r="N460" s="246"/>
      <c r="O460" s="246"/>
      <c r="P460" s="246"/>
      <c r="Q460" s="246"/>
      <c r="R460" s="246"/>
      <c r="S460" s="246"/>
      <c r="T460" s="247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8" t="s">
        <v>198</v>
      </c>
      <c r="AU460" s="248" t="s">
        <v>84</v>
      </c>
      <c r="AV460" s="14" t="s">
        <v>84</v>
      </c>
      <c r="AW460" s="14" t="s">
        <v>35</v>
      </c>
      <c r="AX460" s="14" t="s">
        <v>74</v>
      </c>
      <c r="AY460" s="248" t="s">
        <v>187</v>
      </c>
    </row>
    <row r="461" s="14" customFormat="1">
      <c r="A461" s="14"/>
      <c r="B461" s="238"/>
      <c r="C461" s="239"/>
      <c r="D461" s="229" t="s">
        <v>198</v>
      </c>
      <c r="E461" s="240" t="s">
        <v>28</v>
      </c>
      <c r="F461" s="241" t="s">
        <v>578</v>
      </c>
      <c r="G461" s="239"/>
      <c r="H461" s="242">
        <v>214.102</v>
      </c>
      <c r="I461" s="243"/>
      <c r="J461" s="239"/>
      <c r="K461" s="239"/>
      <c r="L461" s="244"/>
      <c r="M461" s="245"/>
      <c r="N461" s="246"/>
      <c r="O461" s="246"/>
      <c r="P461" s="246"/>
      <c r="Q461" s="246"/>
      <c r="R461" s="246"/>
      <c r="S461" s="246"/>
      <c r="T461" s="247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48" t="s">
        <v>198</v>
      </c>
      <c r="AU461" s="248" t="s">
        <v>84</v>
      </c>
      <c r="AV461" s="14" t="s">
        <v>84</v>
      </c>
      <c r="AW461" s="14" t="s">
        <v>35</v>
      </c>
      <c r="AX461" s="14" t="s">
        <v>74</v>
      </c>
      <c r="AY461" s="248" t="s">
        <v>187</v>
      </c>
    </row>
    <row r="462" s="14" customFormat="1">
      <c r="A462" s="14"/>
      <c r="B462" s="238"/>
      <c r="C462" s="239"/>
      <c r="D462" s="229" t="s">
        <v>198</v>
      </c>
      <c r="E462" s="240" t="s">
        <v>134</v>
      </c>
      <c r="F462" s="241" t="s">
        <v>579</v>
      </c>
      <c r="G462" s="239"/>
      <c r="H462" s="242">
        <v>-79.313999999999993</v>
      </c>
      <c r="I462" s="243"/>
      <c r="J462" s="239"/>
      <c r="K462" s="239"/>
      <c r="L462" s="244"/>
      <c r="M462" s="245"/>
      <c r="N462" s="246"/>
      <c r="O462" s="246"/>
      <c r="P462" s="246"/>
      <c r="Q462" s="246"/>
      <c r="R462" s="246"/>
      <c r="S462" s="246"/>
      <c r="T462" s="247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48" t="s">
        <v>198</v>
      </c>
      <c r="AU462" s="248" t="s">
        <v>84</v>
      </c>
      <c r="AV462" s="14" t="s">
        <v>84</v>
      </c>
      <c r="AW462" s="14" t="s">
        <v>35</v>
      </c>
      <c r="AX462" s="14" t="s">
        <v>74</v>
      </c>
      <c r="AY462" s="248" t="s">
        <v>187</v>
      </c>
    </row>
    <row r="463" s="14" customFormat="1">
      <c r="A463" s="14"/>
      <c r="B463" s="238"/>
      <c r="C463" s="239"/>
      <c r="D463" s="229" t="s">
        <v>198</v>
      </c>
      <c r="E463" s="240" t="s">
        <v>136</v>
      </c>
      <c r="F463" s="241" t="s">
        <v>580</v>
      </c>
      <c r="G463" s="239"/>
      <c r="H463" s="242">
        <v>-11.375999999999999</v>
      </c>
      <c r="I463" s="243"/>
      <c r="J463" s="239"/>
      <c r="K463" s="239"/>
      <c r="L463" s="244"/>
      <c r="M463" s="245"/>
      <c r="N463" s="246"/>
      <c r="O463" s="246"/>
      <c r="P463" s="246"/>
      <c r="Q463" s="246"/>
      <c r="R463" s="246"/>
      <c r="S463" s="246"/>
      <c r="T463" s="247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48" t="s">
        <v>198</v>
      </c>
      <c r="AU463" s="248" t="s">
        <v>84</v>
      </c>
      <c r="AV463" s="14" t="s">
        <v>84</v>
      </c>
      <c r="AW463" s="14" t="s">
        <v>35</v>
      </c>
      <c r="AX463" s="14" t="s">
        <v>74</v>
      </c>
      <c r="AY463" s="248" t="s">
        <v>187</v>
      </c>
    </row>
    <row r="464" s="14" customFormat="1">
      <c r="A464" s="14"/>
      <c r="B464" s="238"/>
      <c r="C464" s="239"/>
      <c r="D464" s="229" t="s">
        <v>198</v>
      </c>
      <c r="E464" s="240" t="s">
        <v>28</v>
      </c>
      <c r="F464" s="241" t="s">
        <v>581</v>
      </c>
      <c r="G464" s="239"/>
      <c r="H464" s="242">
        <v>28.190000000000001</v>
      </c>
      <c r="I464" s="243"/>
      <c r="J464" s="239"/>
      <c r="K464" s="239"/>
      <c r="L464" s="244"/>
      <c r="M464" s="245"/>
      <c r="N464" s="246"/>
      <c r="O464" s="246"/>
      <c r="P464" s="246"/>
      <c r="Q464" s="246"/>
      <c r="R464" s="246"/>
      <c r="S464" s="246"/>
      <c r="T464" s="247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8" t="s">
        <v>198</v>
      </c>
      <c r="AU464" s="248" t="s">
        <v>84</v>
      </c>
      <c r="AV464" s="14" t="s">
        <v>84</v>
      </c>
      <c r="AW464" s="14" t="s">
        <v>35</v>
      </c>
      <c r="AX464" s="14" t="s">
        <v>74</v>
      </c>
      <c r="AY464" s="248" t="s">
        <v>187</v>
      </c>
    </row>
    <row r="465" s="16" customFormat="1">
      <c r="A465" s="16"/>
      <c r="B465" s="270"/>
      <c r="C465" s="271"/>
      <c r="D465" s="229" t="s">
        <v>198</v>
      </c>
      <c r="E465" s="272" t="s">
        <v>138</v>
      </c>
      <c r="F465" s="273" t="s">
        <v>538</v>
      </c>
      <c r="G465" s="271"/>
      <c r="H465" s="274">
        <v>572.89099999999996</v>
      </c>
      <c r="I465" s="275"/>
      <c r="J465" s="271"/>
      <c r="K465" s="271"/>
      <c r="L465" s="276"/>
      <c r="M465" s="277"/>
      <c r="N465" s="278"/>
      <c r="O465" s="278"/>
      <c r="P465" s="278"/>
      <c r="Q465" s="278"/>
      <c r="R465" s="278"/>
      <c r="S465" s="278"/>
      <c r="T465" s="279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T465" s="280" t="s">
        <v>198</v>
      </c>
      <c r="AU465" s="280" t="s">
        <v>84</v>
      </c>
      <c r="AV465" s="16" t="s">
        <v>208</v>
      </c>
      <c r="AW465" s="16" t="s">
        <v>35</v>
      </c>
      <c r="AX465" s="16" t="s">
        <v>74</v>
      </c>
      <c r="AY465" s="280" t="s">
        <v>187</v>
      </c>
    </row>
    <row r="466" s="15" customFormat="1">
      <c r="A466" s="15"/>
      <c r="B466" s="249"/>
      <c r="C466" s="250"/>
      <c r="D466" s="229" t="s">
        <v>198</v>
      </c>
      <c r="E466" s="251" t="s">
        <v>116</v>
      </c>
      <c r="F466" s="252" t="s">
        <v>207</v>
      </c>
      <c r="G466" s="250"/>
      <c r="H466" s="253">
        <v>2971.5900000000001</v>
      </c>
      <c r="I466" s="254"/>
      <c r="J466" s="250"/>
      <c r="K466" s="250"/>
      <c r="L466" s="255"/>
      <c r="M466" s="256"/>
      <c r="N466" s="257"/>
      <c r="O466" s="257"/>
      <c r="P466" s="257"/>
      <c r="Q466" s="257"/>
      <c r="R466" s="257"/>
      <c r="S466" s="257"/>
      <c r="T466" s="258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59" t="s">
        <v>198</v>
      </c>
      <c r="AU466" s="259" t="s">
        <v>84</v>
      </c>
      <c r="AV466" s="15" t="s">
        <v>194</v>
      </c>
      <c r="AW466" s="15" t="s">
        <v>35</v>
      </c>
      <c r="AX466" s="15" t="s">
        <v>82</v>
      </c>
      <c r="AY466" s="259" t="s">
        <v>187</v>
      </c>
    </row>
    <row r="467" s="2" customFormat="1" ht="24.15" customHeight="1">
      <c r="A467" s="41"/>
      <c r="B467" s="42"/>
      <c r="C467" s="209" t="s">
        <v>582</v>
      </c>
      <c r="D467" s="209" t="s">
        <v>189</v>
      </c>
      <c r="E467" s="210" t="s">
        <v>583</v>
      </c>
      <c r="F467" s="211" t="s">
        <v>584</v>
      </c>
      <c r="G467" s="212" t="s">
        <v>356</v>
      </c>
      <c r="H467" s="213">
        <v>3</v>
      </c>
      <c r="I467" s="214"/>
      <c r="J467" s="215">
        <f>ROUND(I467*H467,2)</f>
        <v>0</v>
      </c>
      <c r="K467" s="211" t="s">
        <v>28</v>
      </c>
      <c r="L467" s="47"/>
      <c r="M467" s="216" t="s">
        <v>28</v>
      </c>
      <c r="N467" s="217" t="s">
        <v>45</v>
      </c>
      <c r="O467" s="87"/>
      <c r="P467" s="218">
        <f>O467*H467</f>
        <v>0</v>
      </c>
      <c r="Q467" s="218">
        <v>0</v>
      </c>
      <c r="R467" s="218">
        <f>Q467*H467</f>
        <v>0</v>
      </c>
      <c r="S467" s="218">
        <v>0</v>
      </c>
      <c r="T467" s="219">
        <f>S467*H467</f>
        <v>0</v>
      </c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R467" s="220" t="s">
        <v>194</v>
      </c>
      <c r="AT467" s="220" t="s">
        <v>189</v>
      </c>
      <c r="AU467" s="220" t="s">
        <v>84</v>
      </c>
      <c r="AY467" s="20" t="s">
        <v>187</v>
      </c>
      <c r="BE467" s="221">
        <f>IF(N467="základní",J467,0)</f>
        <v>0</v>
      </c>
      <c r="BF467" s="221">
        <f>IF(N467="snížená",J467,0)</f>
        <v>0</v>
      </c>
      <c r="BG467" s="221">
        <f>IF(N467="zákl. přenesená",J467,0)</f>
        <v>0</v>
      </c>
      <c r="BH467" s="221">
        <f>IF(N467="sníž. přenesená",J467,0)</f>
        <v>0</v>
      </c>
      <c r="BI467" s="221">
        <f>IF(N467="nulová",J467,0)</f>
        <v>0</v>
      </c>
      <c r="BJ467" s="20" t="s">
        <v>82</v>
      </c>
      <c r="BK467" s="221">
        <f>ROUND(I467*H467,2)</f>
        <v>0</v>
      </c>
      <c r="BL467" s="20" t="s">
        <v>194</v>
      </c>
      <c r="BM467" s="220" t="s">
        <v>585</v>
      </c>
    </row>
    <row r="468" s="13" customFormat="1">
      <c r="A468" s="13"/>
      <c r="B468" s="227"/>
      <c r="C468" s="228"/>
      <c r="D468" s="229" t="s">
        <v>198</v>
      </c>
      <c r="E468" s="230" t="s">
        <v>28</v>
      </c>
      <c r="F468" s="231" t="s">
        <v>221</v>
      </c>
      <c r="G468" s="228"/>
      <c r="H468" s="230" t="s">
        <v>28</v>
      </c>
      <c r="I468" s="232"/>
      <c r="J468" s="228"/>
      <c r="K468" s="228"/>
      <c r="L468" s="233"/>
      <c r="M468" s="234"/>
      <c r="N468" s="235"/>
      <c r="O468" s="235"/>
      <c r="P468" s="235"/>
      <c r="Q468" s="235"/>
      <c r="R468" s="235"/>
      <c r="S468" s="235"/>
      <c r="T468" s="236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7" t="s">
        <v>198</v>
      </c>
      <c r="AU468" s="237" t="s">
        <v>84</v>
      </c>
      <c r="AV468" s="13" t="s">
        <v>82</v>
      </c>
      <c r="AW468" s="13" t="s">
        <v>35</v>
      </c>
      <c r="AX468" s="13" t="s">
        <v>74</v>
      </c>
      <c r="AY468" s="237" t="s">
        <v>187</v>
      </c>
    </row>
    <row r="469" s="14" customFormat="1">
      <c r="A469" s="14"/>
      <c r="B469" s="238"/>
      <c r="C469" s="239"/>
      <c r="D469" s="229" t="s">
        <v>198</v>
      </c>
      <c r="E469" s="240" t="s">
        <v>28</v>
      </c>
      <c r="F469" s="241" t="s">
        <v>208</v>
      </c>
      <c r="G469" s="239"/>
      <c r="H469" s="242">
        <v>3</v>
      </c>
      <c r="I469" s="243"/>
      <c r="J469" s="239"/>
      <c r="K469" s="239"/>
      <c r="L469" s="244"/>
      <c r="M469" s="245"/>
      <c r="N469" s="246"/>
      <c r="O469" s="246"/>
      <c r="P469" s="246"/>
      <c r="Q469" s="246"/>
      <c r="R469" s="246"/>
      <c r="S469" s="246"/>
      <c r="T469" s="247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8" t="s">
        <v>198</v>
      </c>
      <c r="AU469" s="248" t="s">
        <v>84</v>
      </c>
      <c r="AV469" s="14" t="s">
        <v>84</v>
      </c>
      <c r="AW469" s="14" t="s">
        <v>35</v>
      </c>
      <c r="AX469" s="14" t="s">
        <v>82</v>
      </c>
      <c r="AY469" s="248" t="s">
        <v>187</v>
      </c>
    </row>
    <row r="470" s="2" customFormat="1" ht="24.15" customHeight="1">
      <c r="A470" s="41"/>
      <c r="B470" s="42"/>
      <c r="C470" s="209" t="s">
        <v>586</v>
      </c>
      <c r="D470" s="209" t="s">
        <v>189</v>
      </c>
      <c r="E470" s="210" t="s">
        <v>587</v>
      </c>
      <c r="F470" s="211" t="s">
        <v>588</v>
      </c>
      <c r="G470" s="212" t="s">
        <v>356</v>
      </c>
      <c r="H470" s="213">
        <v>3</v>
      </c>
      <c r="I470" s="214"/>
      <c r="J470" s="215">
        <f>ROUND(I470*H470,2)</f>
        <v>0</v>
      </c>
      <c r="K470" s="211" t="s">
        <v>28</v>
      </c>
      <c r="L470" s="47"/>
      <c r="M470" s="216" t="s">
        <v>28</v>
      </c>
      <c r="N470" s="217" t="s">
        <v>45</v>
      </c>
      <c r="O470" s="87"/>
      <c r="P470" s="218">
        <f>O470*H470</f>
        <v>0</v>
      </c>
      <c r="Q470" s="218">
        <v>0</v>
      </c>
      <c r="R470" s="218">
        <f>Q470*H470</f>
        <v>0</v>
      </c>
      <c r="S470" s="218">
        <v>0</v>
      </c>
      <c r="T470" s="219">
        <f>S470*H470</f>
        <v>0</v>
      </c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R470" s="220" t="s">
        <v>194</v>
      </c>
      <c r="AT470" s="220" t="s">
        <v>189</v>
      </c>
      <c r="AU470" s="220" t="s">
        <v>84</v>
      </c>
      <c r="AY470" s="20" t="s">
        <v>187</v>
      </c>
      <c r="BE470" s="221">
        <f>IF(N470="základní",J470,0)</f>
        <v>0</v>
      </c>
      <c r="BF470" s="221">
        <f>IF(N470="snížená",J470,0)</f>
        <v>0</v>
      </c>
      <c r="BG470" s="221">
        <f>IF(N470="zákl. přenesená",J470,0)</f>
        <v>0</v>
      </c>
      <c r="BH470" s="221">
        <f>IF(N470="sníž. přenesená",J470,0)</f>
        <v>0</v>
      </c>
      <c r="BI470" s="221">
        <f>IF(N470="nulová",J470,0)</f>
        <v>0</v>
      </c>
      <c r="BJ470" s="20" t="s">
        <v>82</v>
      </c>
      <c r="BK470" s="221">
        <f>ROUND(I470*H470,2)</f>
        <v>0</v>
      </c>
      <c r="BL470" s="20" t="s">
        <v>194</v>
      </c>
      <c r="BM470" s="220" t="s">
        <v>589</v>
      </c>
    </row>
    <row r="471" s="13" customFormat="1">
      <c r="A471" s="13"/>
      <c r="B471" s="227"/>
      <c r="C471" s="228"/>
      <c r="D471" s="229" t="s">
        <v>198</v>
      </c>
      <c r="E471" s="230" t="s">
        <v>28</v>
      </c>
      <c r="F471" s="231" t="s">
        <v>221</v>
      </c>
      <c r="G471" s="228"/>
      <c r="H471" s="230" t="s">
        <v>28</v>
      </c>
      <c r="I471" s="232"/>
      <c r="J471" s="228"/>
      <c r="K471" s="228"/>
      <c r="L471" s="233"/>
      <c r="M471" s="234"/>
      <c r="N471" s="235"/>
      <c r="O471" s="235"/>
      <c r="P471" s="235"/>
      <c r="Q471" s="235"/>
      <c r="R471" s="235"/>
      <c r="S471" s="235"/>
      <c r="T471" s="236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7" t="s">
        <v>198</v>
      </c>
      <c r="AU471" s="237" t="s">
        <v>84</v>
      </c>
      <c r="AV471" s="13" t="s">
        <v>82</v>
      </c>
      <c r="AW471" s="13" t="s">
        <v>35</v>
      </c>
      <c r="AX471" s="13" t="s">
        <v>74</v>
      </c>
      <c r="AY471" s="237" t="s">
        <v>187</v>
      </c>
    </row>
    <row r="472" s="14" customFormat="1">
      <c r="A472" s="14"/>
      <c r="B472" s="238"/>
      <c r="C472" s="239"/>
      <c r="D472" s="229" t="s">
        <v>198</v>
      </c>
      <c r="E472" s="240" t="s">
        <v>28</v>
      </c>
      <c r="F472" s="241" t="s">
        <v>208</v>
      </c>
      <c r="G472" s="239"/>
      <c r="H472" s="242">
        <v>3</v>
      </c>
      <c r="I472" s="243"/>
      <c r="J472" s="239"/>
      <c r="K472" s="239"/>
      <c r="L472" s="244"/>
      <c r="M472" s="245"/>
      <c r="N472" s="246"/>
      <c r="O472" s="246"/>
      <c r="P472" s="246"/>
      <c r="Q472" s="246"/>
      <c r="R472" s="246"/>
      <c r="S472" s="246"/>
      <c r="T472" s="247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8" t="s">
        <v>198</v>
      </c>
      <c r="AU472" s="248" t="s">
        <v>84</v>
      </c>
      <c r="AV472" s="14" t="s">
        <v>84</v>
      </c>
      <c r="AW472" s="14" t="s">
        <v>35</v>
      </c>
      <c r="AX472" s="14" t="s">
        <v>82</v>
      </c>
      <c r="AY472" s="248" t="s">
        <v>187</v>
      </c>
    </row>
    <row r="473" s="2" customFormat="1" ht="24.15" customHeight="1">
      <c r="A473" s="41"/>
      <c r="B473" s="42"/>
      <c r="C473" s="209" t="s">
        <v>590</v>
      </c>
      <c r="D473" s="209" t="s">
        <v>189</v>
      </c>
      <c r="E473" s="210" t="s">
        <v>591</v>
      </c>
      <c r="F473" s="211" t="s">
        <v>592</v>
      </c>
      <c r="G473" s="212" t="s">
        <v>356</v>
      </c>
      <c r="H473" s="213">
        <v>2</v>
      </c>
      <c r="I473" s="214"/>
      <c r="J473" s="215">
        <f>ROUND(I473*H473,2)</f>
        <v>0</v>
      </c>
      <c r="K473" s="211" t="s">
        <v>28</v>
      </c>
      <c r="L473" s="47"/>
      <c r="M473" s="216" t="s">
        <v>28</v>
      </c>
      <c r="N473" s="217" t="s">
        <v>45</v>
      </c>
      <c r="O473" s="87"/>
      <c r="P473" s="218">
        <f>O473*H473</f>
        <v>0</v>
      </c>
      <c r="Q473" s="218">
        <v>0</v>
      </c>
      <c r="R473" s="218">
        <f>Q473*H473</f>
        <v>0</v>
      </c>
      <c r="S473" s="218">
        <v>0</v>
      </c>
      <c r="T473" s="219">
        <f>S473*H473</f>
        <v>0</v>
      </c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R473" s="220" t="s">
        <v>194</v>
      </c>
      <c r="AT473" s="220" t="s">
        <v>189</v>
      </c>
      <c r="AU473" s="220" t="s">
        <v>84</v>
      </c>
      <c r="AY473" s="20" t="s">
        <v>187</v>
      </c>
      <c r="BE473" s="221">
        <f>IF(N473="základní",J473,0)</f>
        <v>0</v>
      </c>
      <c r="BF473" s="221">
        <f>IF(N473="snížená",J473,0)</f>
        <v>0</v>
      </c>
      <c r="BG473" s="221">
        <f>IF(N473="zákl. přenesená",J473,0)</f>
        <v>0</v>
      </c>
      <c r="BH473" s="221">
        <f>IF(N473="sníž. přenesená",J473,0)</f>
        <v>0</v>
      </c>
      <c r="BI473" s="221">
        <f>IF(N473="nulová",J473,0)</f>
        <v>0</v>
      </c>
      <c r="BJ473" s="20" t="s">
        <v>82</v>
      </c>
      <c r="BK473" s="221">
        <f>ROUND(I473*H473,2)</f>
        <v>0</v>
      </c>
      <c r="BL473" s="20" t="s">
        <v>194</v>
      </c>
      <c r="BM473" s="220" t="s">
        <v>593</v>
      </c>
    </row>
    <row r="474" s="13" customFormat="1">
      <c r="A474" s="13"/>
      <c r="B474" s="227"/>
      <c r="C474" s="228"/>
      <c r="D474" s="229" t="s">
        <v>198</v>
      </c>
      <c r="E474" s="230" t="s">
        <v>28</v>
      </c>
      <c r="F474" s="231" t="s">
        <v>221</v>
      </c>
      <c r="G474" s="228"/>
      <c r="H474" s="230" t="s">
        <v>28</v>
      </c>
      <c r="I474" s="232"/>
      <c r="J474" s="228"/>
      <c r="K474" s="228"/>
      <c r="L474" s="233"/>
      <c r="M474" s="234"/>
      <c r="N474" s="235"/>
      <c r="O474" s="235"/>
      <c r="P474" s="235"/>
      <c r="Q474" s="235"/>
      <c r="R474" s="235"/>
      <c r="S474" s="235"/>
      <c r="T474" s="236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7" t="s">
        <v>198</v>
      </c>
      <c r="AU474" s="237" t="s">
        <v>84</v>
      </c>
      <c r="AV474" s="13" t="s">
        <v>82</v>
      </c>
      <c r="AW474" s="13" t="s">
        <v>35</v>
      </c>
      <c r="AX474" s="13" t="s">
        <v>74</v>
      </c>
      <c r="AY474" s="237" t="s">
        <v>187</v>
      </c>
    </row>
    <row r="475" s="14" customFormat="1">
      <c r="A475" s="14"/>
      <c r="B475" s="238"/>
      <c r="C475" s="239"/>
      <c r="D475" s="229" t="s">
        <v>198</v>
      </c>
      <c r="E475" s="240" t="s">
        <v>28</v>
      </c>
      <c r="F475" s="241" t="s">
        <v>84</v>
      </c>
      <c r="G475" s="239"/>
      <c r="H475" s="242">
        <v>2</v>
      </c>
      <c r="I475" s="243"/>
      <c r="J475" s="239"/>
      <c r="K475" s="239"/>
      <c r="L475" s="244"/>
      <c r="M475" s="245"/>
      <c r="N475" s="246"/>
      <c r="O475" s="246"/>
      <c r="P475" s="246"/>
      <c r="Q475" s="246"/>
      <c r="R475" s="246"/>
      <c r="S475" s="246"/>
      <c r="T475" s="247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8" t="s">
        <v>198</v>
      </c>
      <c r="AU475" s="248" t="s">
        <v>84</v>
      </c>
      <c r="AV475" s="14" t="s">
        <v>84</v>
      </c>
      <c r="AW475" s="14" t="s">
        <v>35</v>
      </c>
      <c r="AX475" s="14" t="s">
        <v>82</v>
      </c>
      <c r="AY475" s="248" t="s">
        <v>187</v>
      </c>
    </row>
    <row r="476" s="2" customFormat="1" ht="24.15" customHeight="1">
      <c r="A476" s="41"/>
      <c r="B476" s="42"/>
      <c r="C476" s="209" t="s">
        <v>594</v>
      </c>
      <c r="D476" s="209" t="s">
        <v>189</v>
      </c>
      <c r="E476" s="210" t="s">
        <v>595</v>
      </c>
      <c r="F476" s="211" t="s">
        <v>596</v>
      </c>
      <c r="G476" s="212" t="s">
        <v>356</v>
      </c>
      <c r="H476" s="213">
        <v>2</v>
      </c>
      <c r="I476" s="214"/>
      <c r="J476" s="215">
        <f>ROUND(I476*H476,2)</f>
        <v>0</v>
      </c>
      <c r="K476" s="211" t="s">
        <v>28</v>
      </c>
      <c r="L476" s="47"/>
      <c r="M476" s="216" t="s">
        <v>28</v>
      </c>
      <c r="N476" s="217" t="s">
        <v>45</v>
      </c>
      <c r="O476" s="87"/>
      <c r="P476" s="218">
        <f>O476*H476</f>
        <v>0</v>
      </c>
      <c r="Q476" s="218">
        <v>0</v>
      </c>
      <c r="R476" s="218">
        <f>Q476*H476</f>
        <v>0</v>
      </c>
      <c r="S476" s="218">
        <v>0</v>
      </c>
      <c r="T476" s="219">
        <f>S476*H476</f>
        <v>0</v>
      </c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R476" s="220" t="s">
        <v>194</v>
      </c>
      <c r="AT476" s="220" t="s">
        <v>189</v>
      </c>
      <c r="AU476" s="220" t="s">
        <v>84</v>
      </c>
      <c r="AY476" s="20" t="s">
        <v>187</v>
      </c>
      <c r="BE476" s="221">
        <f>IF(N476="základní",J476,0)</f>
        <v>0</v>
      </c>
      <c r="BF476" s="221">
        <f>IF(N476="snížená",J476,0)</f>
        <v>0</v>
      </c>
      <c r="BG476" s="221">
        <f>IF(N476="zákl. přenesená",J476,0)</f>
        <v>0</v>
      </c>
      <c r="BH476" s="221">
        <f>IF(N476="sníž. přenesená",J476,0)</f>
        <v>0</v>
      </c>
      <c r="BI476" s="221">
        <f>IF(N476="nulová",J476,0)</f>
        <v>0</v>
      </c>
      <c r="BJ476" s="20" t="s">
        <v>82</v>
      </c>
      <c r="BK476" s="221">
        <f>ROUND(I476*H476,2)</f>
        <v>0</v>
      </c>
      <c r="BL476" s="20" t="s">
        <v>194</v>
      </c>
      <c r="BM476" s="220" t="s">
        <v>597</v>
      </c>
    </row>
    <row r="477" s="13" customFormat="1">
      <c r="A477" s="13"/>
      <c r="B477" s="227"/>
      <c r="C477" s="228"/>
      <c r="D477" s="229" t="s">
        <v>198</v>
      </c>
      <c r="E477" s="230" t="s">
        <v>28</v>
      </c>
      <c r="F477" s="231" t="s">
        <v>221</v>
      </c>
      <c r="G477" s="228"/>
      <c r="H477" s="230" t="s">
        <v>28</v>
      </c>
      <c r="I477" s="232"/>
      <c r="J477" s="228"/>
      <c r="K477" s="228"/>
      <c r="L477" s="233"/>
      <c r="M477" s="234"/>
      <c r="N477" s="235"/>
      <c r="O477" s="235"/>
      <c r="P477" s="235"/>
      <c r="Q477" s="235"/>
      <c r="R477" s="235"/>
      <c r="S477" s="235"/>
      <c r="T477" s="236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7" t="s">
        <v>198</v>
      </c>
      <c r="AU477" s="237" t="s">
        <v>84</v>
      </c>
      <c r="AV477" s="13" t="s">
        <v>82</v>
      </c>
      <c r="AW477" s="13" t="s">
        <v>35</v>
      </c>
      <c r="AX477" s="13" t="s">
        <v>74</v>
      </c>
      <c r="AY477" s="237" t="s">
        <v>187</v>
      </c>
    </row>
    <row r="478" s="14" customFormat="1">
      <c r="A478" s="14"/>
      <c r="B478" s="238"/>
      <c r="C478" s="239"/>
      <c r="D478" s="229" t="s">
        <v>198</v>
      </c>
      <c r="E478" s="240" t="s">
        <v>28</v>
      </c>
      <c r="F478" s="241" t="s">
        <v>84</v>
      </c>
      <c r="G478" s="239"/>
      <c r="H478" s="242">
        <v>2</v>
      </c>
      <c r="I478" s="243"/>
      <c r="J478" s="239"/>
      <c r="K478" s="239"/>
      <c r="L478" s="244"/>
      <c r="M478" s="245"/>
      <c r="N478" s="246"/>
      <c r="O478" s="246"/>
      <c r="P478" s="246"/>
      <c r="Q478" s="246"/>
      <c r="R478" s="246"/>
      <c r="S478" s="246"/>
      <c r="T478" s="247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48" t="s">
        <v>198</v>
      </c>
      <c r="AU478" s="248" t="s">
        <v>84</v>
      </c>
      <c r="AV478" s="14" t="s">
        <v>84</v>
      </c>
      <c r="AW478" s="14" t="s">
        <v>35</v>
      </c>
      <c r="AX478" s="14" t="s">
        <v>82</v>
      </c>
      <c r="AY478" s="248" t="s">
        <v>187</v>
      </c>
    </row>
    <row r="479" s="2" customFormat="1" ht="24.15" customHeight="1">
      <c r="A479" s="41"/>
      <c r="B479" s="42"/>
      <c r="C479" s="209" t="s">
        <v>598</v>
      </c>
      <c r="D479" s="209" t="s">
        <v>189</v>
      </c>
      <c r="E479" s="210" t="s">
        <v>599</v>
      </c>
      <c r="F479" s="211" t="s">
        <v>600</v>
      </c>
      <c r="G479" s="212" t="s">
        <v>356</v>
      </c>
      <c r="H479" s="213">
        <v>1</v>
      </c>
      <c r="I479" s="214"/>
      <c r="J479" s="215">
        <f>ROUND(I479*H479,2)</f>
        <v>0</v>
      </c>
      <c r="K479" s="211" t="s">
        <v>28</v>
      </c>
      <c r="L479" s="47"/>
      <c r="M479" s="216" t="s">
        <v>28</v>
      </c>
      <c r="N479" s="217" t="s">
        <v>45</v>
      </c>
      <c r="O479" s="87"/>
      <c r="P479" s="218">
        <f>O479*H479</f>
        <v>0</v>
      </c>
      <c r="Q479" s="218">
        <v>0</v>
      </c>
      <c r="R479" s="218">
        <f>Q479*H479</f>
        <v>0</v>
      </c>
      <c r="S479" s="218">
        <v>0</v>
      </c>
      <c r="T479" s="219">
        <f>S479*H479</f>
        <v>0</v>
      </c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R479" s="220" t="s">
        <v>194</v>
      </c>
      <c r="AT479" s="220" t="s">
        <v>189</v>
      </c>
      <c r="AU479" s="220" t="s">
        <v>84</v>
      </c>
      <c r="AY479" s="20" t="s">
        <v>187</v>
      </c>
      <c r="BE479" s="221">
        <f>IF(N479="základní",J479,0)</f>
        <v>0</v>
      </c>
      <c r="BF479" s="221">
        <f>IF(N479="snížená",J479,0)</f>
        <v>0</v>
      </c>
      <c r="BG479" s="221">
        <f>IF(N479="zákl. přenesená",J479,0)</f>
        <v>0</v>
      </c>
      <c r="BH479" s="221">
        <f>IF(N479="sníž. přenesená",J479,0)</f>
        <v>0</v>
      </c>
      <c r="BI479" s="221">
        <f>IF(N479="nulová",J479,0)</f>
        <v>0</v>
      </c>
      <c r="BJ479" s="20" t="s">
        <v>82</v>
      </c>
      <c r="BK479" s="221">
        <f>ROUND(I479*H479,2)</f>
        <v>0</v>
      </c>
      <c r="BL479" s="20" t="s">
        <v>194</v>
      </c>
      <c r="BM479" s="220" t="s">
        <v>601</v>
      </c>
    </row>
    <row r="480" s="13" customFormat="1">
      <c r="A480" s="13"/>
      <c r="B480" s="227"/>
      <c r="C480" s="228"/>
      <c r="D480" s="229" t="s">
        <v>198</v>
      </c>
      <c r="E480" s="230" t="s">
        <v>28</v>
      </c>
      <c r="F480" s="231" t="s">
        <v>199</v>
      </c>
      <c r="G480" s="228"/>
      <c r="H480" s="230" t="s">
        <v>28</v>
      </c>
      <c r="I480" s="232"/>
      <c r="J480" s="228"/>
      <c r="K480" s="228"/>
      <c r="L480" s="233"/>
      <c r="M480" s="234"/>
      <c r="N480" s="235"/>
      <c r="O480" s="235"/>
      <c r="P480" s="235"/>
      <c r="Q480" s="235"/>
      <c r="R480" s="235"/>
      <c r="S480" s="235"/>
      <c r="T480" s="236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7" t="s">
        <v>198</v>
      </c>
      <c r="AU480" s="237" t="s">
        <v>84</v>
      </c>
      <c r="AV480" s="13" t="s">
        <v>82</v>
      </c>
      <c r="AW480" s="13" t="s">
        <v>35</v>
      </c>
      <c r="AX480" s="13" t="s">
        <v>74</v>
      </c>
      <c r="AY480" s="237" t="s">
        <v>187</v>
      </c>
    </row>
    <row r="481" s="14" customFormat="1">
      <c r="A481" s="14"/>
      <c r="B481" s="238"/>
      <c r="C481" s="239"/>
      <c r="D481" s="229" t="s">
        <v>198</v>
      </c>
      <c r="E481" s="240" t="s">
        <v>28</v>
      </c>
      <c r="F481" s="241" t="s">
        <v>82</v>
      </c>
      <c r="G481" s="239"/>
      <c r="H481" s="242">
        <v>1</v>
      </c>
      <c r="I481" s="243"/>
      <c r="J481" s="239"/>
      <c r="K481" s="239"/>
      <c r="L481" s="244"/>
      <c r="M481" s="245"/>
      <c r="N481" s="246"/>
      <c r="O481" s="246"/>
      <c r="P481" s="246"/>
      <c r="Q481" s="246"/>
      <c r="R481" s="246"/>
      <c r="S481" s="246"/>
      <c r="T481" s="247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48" t="s">
        <v>198</v>
      </c>
      <c r="AU481" s="248" t="s">
        <v>84</v>
      </c>
      <c r="AV481" s="14" t="s">
        <v>84</v>
      </c>
      <c r="AW481" s="14" t="s">
        <v>35</v>
      </c>
      <c r="AX481" s="14" t="s">
        <v>82</v>
      </c>
      <c r="AY481" s="248" t="s">
        <v>187</v>
      </c>
    </row>
    <row r="482" s="2" customFormat="1" ht="24.15" customHeight="1">
      <c r="A482" s="41"/>
      <c r="B482" s="42"/>
      <c r="C482" s="209" t="s">
        <v>602</v>
      </c>
      <c r="D482" s="209" t="s">
        <v>189</v>
      </c>
      <c r="E482" s="210" t="s">
        <v>603</v>
      </c>
      <c r="F482" s="211" t="s">
        <v>604</v>
      </c>
      <c r="G482" s="212" t="s">
        <v>356</v>
      </c>
      <c r="H482" s="213">
        <v>1</v>
      </c>
      <c r="I482" s="214"/>
      <c r="J482" s="215">
        <f>ROUND(I482*H482,2)</f>
        <v>0</v>
      </c>
      <c r="K482" s="211" t="s">
        <v>28</v>
      </c>
      <c r="L482" s="47"/>
      <c r="M482" s="216" t="s">
        <v>28</v>
      </c>
      <c r="N482" s="217" t="s">
        <v>45</v>
      </c>
      <c r="O482" s="87"/>
      <c r="P482" s="218">
        <f>O482*H482</f>
        <v>0</v>
      </c>
      <c r="Q482" s="218">
        <v>0</v>
      </c>
      <c r="R482" s="218">
        <f>Q482*H482</f>
        <v>0</v>
      </c>
      <c r="S482" s="218">
        <v>0</v>
      </c>
      <c r="T482" s="219">
        <f>S482*H482</f>
        <v>0</v>
      </c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R482" s="220" t="s">
        <v>194</v>
      </c>
      <c r="AT482" s="220" t="s">
        <v>189</v>
      </c>
      <c r="AU482" s="220" t="s">
        <v>84</v>
      </c>
      <c r="AY482" s="20" t="s">
        <v>187</v>
      </c>
      <c r="BE482" s="221">
        <f>IF(N482="základní",J482,0)</f>
        <v>0</v>
      </c>
      <c r="BF482" s="221">
        <f>IF(N482="snížená",J482,0)</f>
        <v>0</v>
      </c>
      <c r="BG482" s="221">
        <f>IF(N482="zákl. přenesená",J482,0)</f>
        <v>0</v>
      </c>
      <c r="BH482" s="221">
        <f>IF(N482="sníž. přenesená",J482,0)</f>
        <v>0</v>
      </c>
      <c r="BI482" s="221">
        <f>IF(N482="nulová",J482,0)</f>
        <v>0</v>
      </c>
      <c r="BJ482" s="20" t="s">
        <v>82</v>
      </c>
      <c r="BK482" s="221">
        <f>ROUND(I482*H482,2)</f>
        <v>0</v>
      </c>
      <c r="BL482" s="20" t="s">
        <v>194</v>
      </c>
      <c r="BM482" s="220" t="s">
        <v>605</v>
      </c>
    </row>
    <row r="483" s="13" customFormat="1">
      <c r="A483" s="13"/>
      <c r="B483" s="227"/>
      <c r="C483" s="228"/>
      <c r="D483" s="229" t="s">
        <v>198</v>
      </c>
      <c r="E483" s="230" t="s">
        <v>28</v>
      </c>
      <c r="F483" s="231" t="s">
        <v>199</v>
      </c>
      <c r="G483" s="228"/>
      <c r="H483" s="230" t="s">
        <v>28</v>
      </c>
      <c r="I483" s="232"/>
      <c r="J483" s="228"/>
      <c r="K483" s="228"/>
      <c r="L483" s="233"/>
      <c r="M483" s="234"/>
      <c r="N483" s="235"/>
      <c r="O483" s="235"/>
      <c r="P483" s="235"/>
      <c r="Q483" s="235"/>
      <c r="R483" s="235"/>
      <c r="S483" s="235"/>
      <c r="T483" s="236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7" t="s">
        <v>198</v>
      </c>
      <c r="AU483" s="237" t="s">
        <v>84</v>
      </c>
      <c r="AV483" s="13" t="s">
        <v>82</v>
      </c>
      <c r="AW483" s="13" t="s">
        <v>35</v>
      </c>
      <c r="AX483" s="13" t="s">
        <v>74</v>
      </c>
      <c r="AY483" s="237" t="s">
        <v>187</v>
      </c>
    </row>
    <row r="484" s="14" customFormat="1">
      <c r="A484" s="14"/>
      <c r="B484" s="238"/>
      <c r="C484" s="239"/>
      <c r="D484" s="229" t="s">
        <v>198</v>
      </c>
      <c r="E484" s="240" t="s">
        <v>28</v>
      </c>
      <c r="F484" s="241" t="s">
        <v>82</v>
      </c>
      <c r="G484" s="239"/>
      <c r="H484" s="242">
        <v>1</v>
      </c>
      <c r="I484" s="243"/>
      <c r="J484" s="239"/>
      <c r="K484" s="239"/>
      <c r="L484" s="244"/>
      <c r="M484" s="245"/>
      <c r="N484" s="246"/>
      <c r="O484" s="246"/>
      <c r="P484" s="246"/>
      <c r="Q484" s="246"/>
      <c r="R484" s="246"/>
      <c r="S484" s="246"/>
      <c r="T484" s="247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8" t="s">
        <v>198</v>
      </c>
      <c r="AU484" s="248" t="s">
        <v>84</v>
      </c>
      <c r="AV484" s="14" t="s">
        <v>84</v>
      </c>
      <c r="AW484" s="14" t="s">
        <v>35</v>
      </c>
      <c r="AX484" s="14" t="s">
        <v>82</v>
      </c>
      <c r="AY484" s="248" t="s">
        <v>187</v>
      </c>
    </row>
    <row r="485" s="2" customFormat="1" ht="21.75" customHeight="1">
      <c r="A485" s="41"/>
      <c r="B485" s="42"/>
      <c r="C485" s="209" t="s">
        <v>606</v>
      </c>
      <c r="D485" s="209" t="s">
        <v>189</v>
      </c>
      <c r="E485" s="210" t="s">
        <v>607</v>
      </c>
      <c r="F485" s="211" t="s">
        <v>608</v>
      </c>
      <c r="G485" s="212" t="s">
        <v>356</v>
      </c>
      <c r="H485" s="213">
        <v>3</v>
      </c>
      <c r="I485" s="214"/>
      <c r="J485" s="215">
        <f>ROUND(I485*H485,2)</f>
        <v>0</v>
      </c>
      <c r="K485" s="211" t="s">
        <v>28</v>
      </c>
      <c r="L485" s="47"/>
      <c r="M485" s="216" t="s">
        <v>28</v>
      </c>
      <c r="N485" s="217" t="s">
        <v>45</v>
      </c>
      <c r="O485" s="87"/>
      <c r="P485" s="218">
        <f>O485*H485</f>
        <v>0</v>
      </c>
      <c r="Q485" s="218">
        <v>0</v>
      </c>
      <c r="R485" s="218">
        <f>Q485*H485</f>
        <v>0</v>
      </c>
      <c r="S485" s="218">
        <v>0</v>
      </c>
      <c r="T485" s="219">
        <f>S485*H485</f>
        <v>0</v>
      </c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R485" s="220" t="s">
        <v>194</v>
      </c>
      <c r="AT485" s="220" t="s">
        <v>189</v>
      </c>
      <c r="AU485" s="220" t="s">
        <v>84</v>
      </c>
      <c r="AY485" s="20" t="s">
        <v>187</v>
      </c>
      <c r="BE485" s="221">
        <f>IF(N485="základní",J485,0)</f>
        <v>0</v>
      </c>
      <c r="BF485" s="221">
        <f>IF(N485="snížená",J485,0)</f>
        <v>0</v>
      </c>
      <c r="BG485" s="221">
        <f>IF(N485="zákl. přenesená",J485,0)</f>
        <v>0</v>
      </c>
      <c r="BH485" s="221">
        <f>IF(N485="sníž. přenesená",J485,0)</f>
        <v>0</v>
      </c>
      <c r="BI485" s="221">
        <f>IF(N485="nulová",J485,0)</f>
        <v>0</v>
      </c>
      <c r="BJ485" s="20" t="s">
        <v>82</v>
      </c>
      <c r="BK485" s="221">
        <f>ROUND(I485*H485,2)</f>
        <v>0</v>
      </c>
      <c r="BL485" s="20" t="s">
        <v>194</v>
      </c>
      <c r="BM485" s="220" t="s">
        <v>609</v>
      </c>
    </row>
    <row r="486" s="13" customFormat="1">
      <c r="A486" s="13"/>
      <c r="B486" s="227"/>
      <c r="C486" s="228"/>
      <c r="D486" s="229" t="s">
        <v>198</v>
      </c>
      <c r="E486" s="230" t="s">
        <v>28</v>
      </c>
      <c r="F486" s="231" t="s">
        <v>221</v>
      </c>
      <c r="G486" s="228"/>
      <c r="H486" s="230" t="s">
        <v>28</v>
      </c>
      <c r="I486" s="232"/>
      <c r="J486" s="228"/>
      <c r="K486" s="228"/>
      <c r="L486" s="233"/>
      <c r="M486" s="234"/>
      <c r="N486" s="235"/>
      <c r="O486" s="235"/>
      <c r="P486" s="235"/>
      <c r="Q486" s="235"/>
      <c r="R486" s="235"/>
      <c r="S486" s="235"/>
      <c r="T486" s="236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7" t="s">
        <v>198</v>
      </c>
      <c r="AU486" s="237" t="s">
        <v>84</v>
      </c>
      <c r="AV486" s="13" t="s">
        <v>82</v>
      </c>
      <c r="AW486" s="13" t="s">
        <v>35</v>
      </c>
      <c r="AX486" s="13" t="s">
        <v>74</v>
      </c>
      <c r="AY486" s="237" t="s">
        <v>187</v>
      </c>
    </row>
    <row r="487" s="14" customFormat="1">
      <c r="A487" s="14"/>
      <c r="B487" s="238"/>
      <c r="C487" s="239"/>
      <c r="D487" s="229" t="s">
        <v>198</v>
      </c>
      <c r="E487" s="240" t="s">
        <v>28</v>
      </c>
      <c r="F487" s="241" t="s">
        <v>84</v>
      </c>
      <c r="G487" s="239"/>
      <c r="H487" s="242">
        <v>2</v>
      </c>
      <c r="I487" s="243"/>
      <c r="J487" s="239"/>
      <c r="K487" s="239"/>
      <c r="L487" s="244"/>
      <c r="M487" s="245"/>
      <c r="N487" s="246"/>
      <c r="O487" s="246"/>
      <c r="P487" s="246"/>
      <c r="Q487" s="246"/>
      <c r="R487" s="246"/>
      <c r="S487" s="246"/>
      <c r="T487" s="247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48" t="s">
        <v>198</v>
      </c>
      <c r="AU487" s="248" t="s">
        <v>84</v>
      </c>
      <c r="AV487" s="14" t="s">
        <v>84</v>
      </c>
      <c r="AW487" s="14" t="s">
        <v>35</v>
      </c>
      <c r="AX487" s="14" t="s">
        <v>74</v>
      </c>
      <c r="AY487" s="248" t="s">
        <v>187</v>
      </c>
    </row>
    <row r="488" s="13" customFormat="1">
      <c r="A488" s="13"/>
      <c r="B488" s="227"/>
      <c r="C488" s="228"/>
      <c r="D488" s="229" t="s">
        <v>198</v>
      </c>
      <c r="E488" s="230" t="s">
        <v>28</v>
      </c>
      <c r="F488" s="231" t="s">
        <v>199</v>
      </c>
      <c r="G488" s="228"/>
      <c r="H488" s="230" t="s">
        <v>28</v>
      </c>
      <c r="I488" s="232"/>
      <c r="J488" s="228"/>
      <c r="K488" s="228"/>
      <c r="L488" s="233"/>
      <c r="M488" s="234"/>
      <c r="N488" s="235"/>
      <c r="O488" s="235"/>
      <c r="P488" s="235"/>
      <c r="Q488" s="235"/>
      <c r="R488" s="235"/>
      <c r="S488" s="235"/>
      <c r="T488" s="236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7" t="s">
        <v>198</v>
      </c>
      <c r="AU488" s="237" t="s">
        <v>84</v>
      </c>
      <c r="AV488" s="13" t="s">
        <v>82</v>
      </c>
      <c r="AW488" s="13" t="s">
        <v>35</v>
      </c>
      <c r="AX488" s="13" t="s">
        <v>74</v>
      </c>
      <c r="AY488" s="237" t="s">
        <v>187</v>
      </c>
    </row>
    <row r="489" s="14" customFormat="1">
      <c r="A489" s="14"/>
      <c r="B489" s="238"/>
      <c r="C489" s="239"/>
      <c r="D489" s="229" t="s">
        <v>198</v>
      </c>
      <c r="E489" s="240" t="s">
        <v>28</v>
      </c>
      <c r="F489" s="241" t="s">
        <v>82</v>
      </c>
      <c r="G489" s="239"/>
      <c r="H489" s="242">
        <v>1</v>
      </c>
      <c r="I489" s="243"/>
      <c r="J489" s="239"/>
      <c r="K489" s="239"/>
      <c r="L489" s="244"/>
      <c r="M489" s="245"/>
      <c r="N489" s="246"/>
      <c r="O489" s="246"/>
      <c r="P489" s="246"/>
      <c r="Q489" s="246"/>
      <c r="R489" s="246"/>
      <c r="S489" s="246"/>
      <c r="T489" s="247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8" t="s">
        <v>198</v>
      </c>
      <c r="AU489" s="248" t="s">
        <v>84</v>
      </c>
      <c r="AV489" s="14" t="s">
        <v>84</v>
      </c>
      <c r="AW489" s="14" t="s">
        <v>35</v>
      </c>
      <c r="AX489" s="14" t="s">
        <v>74</v>
      </c>
      <c r="AY489" s="248" t="s">
        <v>187</v>
      </c>
    </row>
    <row r="490" s="15" customFormat="1">
      <c r="A490" s="15"/>
      <c r="B490" s="249"/>
      <c r="C490" s="250"/>
      <c r="D490" s="229" t="s">
        <v>198</v>
      </c>
      <c r="E490" s="251" t="s">
        <v>28</v>
      </c>
      <c r="F490" s="252" t="s">
        <v>207</v>
      </c>
      <c r="G490" s="250"/>
      <c r="H490" s="253">
        <v>3</v>
      </c>
      <c r="I490" s="254"/>
      <c r="J490" s="250"/>
      <c r="K490" s="250"/>
      <c r="L490" s="255"/>
      <c r="M490" s="256"/>
      <c r="N490" s="257"/>
      <c r="O490" s="257"/>
      <c r="P490" s="257"/>
      <c r="Q490" s="257"/>
      <c r="R490" s="257"/>
      <c r="S490" s="257"/>
      <c r="T490" s="258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T490" s="259" t="s">
        <v>198</v>
      </c>
      <c r="AU490" s="259" t="s">
        <v>84</v>
      </c>
      <c r="AV490" s="15" t="s">
        <v>194</v>
      </c>
      <c r="AW490" s="15" t="s">
        <v>35</v>
      </c>
      <c r="AX490" s="15" t="s">
        <v>82</v>
      </c>
      <c r="AY490" s="259" t="s">
        <v>187</v>
      </c>
    </row>
    <row r="491" s="2" customFormat="1" ht="21.75" customHeight="1">
      <c r="A491" s="41"/>
      <c r="B491" s="42"/>
      <c r="C491" s="209" t="s">
        <v>610</v>
      </c>
      <c r="D491" s="209" t="s">
        <v>189</v>
      </c>
      <c r="E491" s="210" t="s">
        <v>611</v>
      </c>
      <c r="F491" s="211" t="s">
        <v>612</v>
      </c>
      <c r="G491" s="212" t="s">
        <v>356</v>
      </c>
      <c r="H491" s="213">
        <v>2</v>
      </c>
      <c r="I491" s="214"/>
      <c r="J491" s="215">
        <f>ROUND(I491*H491,2)</f>
        <v>0</v>
      </c>
      <c r="K491" s="211" t="s">
        <v>28</v>
      </c>
      <c r="L491" s="47"/>
      <c r="M491" s="216" t="s">
        <v>28</v>
      </c>
      <c r="N491" s="217" t="s">
        <v>45</v>
      </c>
      <c r="O491" s="87"/>
      <c r="P491" s="218">
        <f>O491*H491</f>
        <v>0</v>
      </c>
      <c r="Q491" s="218">
        <v>0</v>
      </c>
      <c r="R491" s="218">
        <f>Q491*H491</f>
        <v>0</v>
      </c>
      <c r="S491" s="218">
        <v>0</v>
      </c>
      <c r="T491" s="219">
        <f>S491*H491</f>
        <v>0</v>
      </c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R491" s="220" t="s">
        <v>194</v>
      </c>
      <c r="AT491" s="220" t="s">
        <v>189</v>
      </c>
      <c r="AU491" s="220" t="s">
        <v>84</v>
      </c>
      <c r="AY491" s="20" t="s">
        <v>187</v>
      </c>
      <c r="BE491" s="221">
        <f>IF(N491="základní",J491,0)</f>
        <v>0</v>
      </c>
      <c r="BF491" s="221">
        <f>IF(N491="snížená",J491,0)</f>
        <v>0</v>
      </c>
      <c r="BG491" s="221">
        <f>IF(N491="zákl. přenesená",J491,0)</f>
        <v>0</v>
      </c>
      <c r="BH491" s="221">
        <f>IF(N491="sníž. přenesená",J491,0)</f>
        <v>0</v>
      </c>
      <c r="BI491" s="221">
        <f>IF(N491="nulová",J491,0)</f>
        <v>0</v>
      </c>
      <c r="BJ491" s="20" t="s">
        <v>82</v>
      </c>
      <c r="BK491" s="221">
        <f>ROUND(I491*H491,2)</f>
        <v>0</v>
      </c>
      <c r="BL491" s="20" t="s">
        <v>194</v>
      </c>
      <c r="BM491" s="220" t="s">
        <v>613</v>
      </c>
    </row>
    <row r="492" s="13" customFormat="1">
      <c r="A492" s="13"/>
      <c r="B492" s="227"/>
      <c r="C492" s="228"/>
      <c r="D492" s="229" t="s">
        <v>198</v>
      </c>
      <c r="E492" s="230" t="s">
        <v>28</v>
      </c>
      <c r="F492" s="231" t="s">
        <v>221</v>
      </c>
      <c r="G492" s="228"/>
      <c r="H492" s="230" t="s">
        <v>28</v>
      </c>
      <c r="I492" s="232"/>
      <c r="J492" s="228"/>
      <c r="K492" s="228"/>
      <c r="L492" s="233"/>
      <c r="M492" s="234"/>
      <c r="N492" s="235"/>
      <c r="O492" s="235"/>
      <c r="P492" s="235"/>
      <c r="Q492" s="235"/>
      <c r="R492" s="235"/>
      <c r="S492" s="235"/>
      <c r="T492" s="236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7" t="s">
        <v>198</v>
      </c>
      <c r="AU492" s="237" t="s">
        <v>84</v>
      </c>
      <c r="AV492" s="13" t="s">
        <v>82</v>
      </c>
      <c r="AW492" s="13" t="s">
        <v>35</v>
      </c>
      <c r="AX492" s="13" t="s">
        <v>74</v>
      </c>
      <c r="AY492" s="237" t="s">
        <v>187</v>
      </c>
    </row>
    <row r="493" s="14" customFormat="1">
      <c r="A493" s="14"/>
      <c r="B493" s="238"/>
      <c r="C493" s="239"/>
      <c r="D493" s="229" t="s">
        <v>198</v>
      </c>
      <c r="E493" s="240" t="s">
        <v>28</v>
      </c>
      <c r="F493" s="241" t="s">
        <v>84</v>
      </c>
      <c r="G493" s="239"/>
      <c r="H493" s="242">
        <v>2</v>
      </c>
      <c r="I493" s="243"/>
      <c r="J493" s="239"/>
      <c r="K493" s="239"/>
      <c r="L493" s="244"/>
      <c r="M493" s="245"/>
      <c r="N493" s="246"/>
      <c r="O493" s="246"/>
      <c r="P493" s="246"/>
      <c r="Q493" s="246"/>
      <c r="R493" s="246"/>
      <c r="S493" s="246"/>
      <c r="T493" s="247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48" t="s">
        <v>198</v>
      </c>
      <c r="AU493" s="248" t="s">
        <v>84</v>
      </c>
      <c r="AV493" s="14" t="s">
        <v>84</v>
      </c>
      <c r="AW493" s="14" t="s">
        <v>35</v>
      </c>
      <c r="AX493" s="14" t="s">
        <v>82</v>
      </c>
      <c r="AY493" s="248" t="s">
        <v>187</v>
      </c>
    </row>
    <row r="494" s="2" customFormat="1" ht="21.75" customHeight="1">
      <c r="A494" s="41"/>
      <c r="B494" s="42"/>
      <c r="C494" s="209" t="s">
        <v>614</v>
      </c>
      <c r="D494" s="209" t="s">
        <v>189</v>
      </c>
      <c r="E494" s="210" t="s">
        <v>615</v>
      </c>
      <c r="F494" s="211" t="s">
        <v>616</v>
      </c>
      <c r="G494" s="212" t="s">
        <v>356</v>
      </c>
      <c r="H494" s="213">
        <v>3</v>
      </c>
      <c r="I494" s="214"/>
      <c r="J494" s="215">
        <f>ROUND(I494*H494,2)</f>
        <v>0</v>
      </c>
      <c r="K494" s="211" t="s">
        <v>28</v>
      </c>
      <c r="L494" s="47"/>
      <c r="M494" s="216" t="s">
        <v>28</v>
      </c>
      <c r="N494" s="217" t="s">
        <v>45</v>
      </c>
      <c r="O494" s="87"/>
      <c r="P494" s="218">
        <f>O494*H494</f>
        <v>0</v>
      </c>
      <c r="Q494" s="218">
        <v>0</v>
      </c>
      <c r="R494" s="218">
        <f>Q494*H494</f>
        <v>0</v>
      </c>
      <c r="S494" s="218">
        <v>0</v>
      </c>
      <c r="T494" s="219">
        <f>S494*H494</f>
        <v>0</v>
      </c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R494" s="220" t="s">
        <v>194</v>
      </c>
      <c r="AT494" s="220" t="s">
        <v>189</v>
      </c>
      <c r="AU494" s="220" t="s">
        <v>84</v>
      </c>
      <c r="AY494" s="20" t="s">
        <v>187</v>
      </c>
      <c r="BE494" s="221">
        <f>IF(N494="základní",J494,0)</f>
        <v>0</v>
      </c>
      <c r="BF494" s="221">
        <f>IF(N494="snížená",J494,0)</f>
        <v>0</v>
      </c>
      <c r="BG494" s="221">
        <f>IF(N494="zákl. přenesená",J494,0)</f>
        <v>0</v>
      </c>
      <c r="BH494" s="221">
        <f>IF(N494="sníž. přenesená",J494,0)</f>
        <v>0</v>
      </c>
      <c r="BI494" s="221">
        <f>IF(N494="nulová",J494,0)</f>
        <v>0</v>
      </c>
      <c r="BJ494" s="20" t="s">
        <v>82</v>
      </c>
      <c r="BK494" s="221">
        <f>ROUND(I494*H494,2)</f>
        <v>0</v>
      </c>
      <c r="BL494" s="20" t="s">
        <v>194</v>
      </c>
      <c r="BM494" s="220" t="s">
        <v>617</v>
      </c>
    </row>
    <row r="495" s="13" customFormat="1">
      <c r="A495" s="13"/>
      <c r="B495" s="227"/>
      <c r="C495" s="228"/>
      <c r="D495" s="229" t="s">
        <v>198</v>
      </c>
      <c r="E495" s="230" t="s">
        <v>28</v>
      </c>
      <c r="F495" s="231" t="s">
        <v>221</v>
      </c>
      <c r="G495" s="228"/>
      <c r="H495" s="230" t="s">
        <v>28</v>
      </c>
      <c r="I495" s="232"/>
      <c r="J495" s="228"/>
      <c r="K495" s="228"/>
      <c r="L495" s="233"/>
      <c r="M495" s="234"/>
      <c r="N495" s="235"/>
      <c r="O495" s="235"/>
      <c r="P495" s="235"/>
      <c r="Q495" s="235"/>
      <c r="R495" s="235"/>
      <c r="S495" s="235"/>
      <c r="T495" s="236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7" t="s">
        <v>198</v>
      </c>
      <c r="AU495" s="237" t="s">
        <v>84</v>
      </c>
      <c r="AV495" s="13" t="s">
        <v>82</v>
      </c>
      <c r="AW495" s="13" t="s">
        <v>35</v>
      </c>
      <c r="AX495" s="13" t="s">
        <v>74</v>
      </c>
      <c r="AY495" s="237" t="s">
        <v>187</v>
      </c>
    </row>
    <row r="496" s="14" customFormat="1">
      <c r="A496" s="14"/>
      <c r="B496" s="238"/>
      <c r="C496" s="239"/>
      <c r="D496" s="229" t="s">
        <v>198</v>
      </c>
      <c r="E496" s="240" t="s">
        <v>28</v>
      </c>
      <c r="F496" s="241" t="s">
        <v>208</v>
      </c>
      <c r="G496" s="239"/>
      <c r="H496" s="242">
        <v>3</v>
      </c>
      <c r="I496" s="243"/>
      <c r="J496" s="239"/>
      <c r="K496" s="239"/>
      <c r="L496" s="244"/>
      <c r="M496" s="245"/>
      <c r="N496" s="246"/>
      <c r="O496" s="246"/>
      <c r="P496" s="246"/>
      <c r="Q496" s="246"/>
      <c r="R496" s="246"/>
      <c r="S496" s="246"/>
      <c r="T496" s="247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8" t="s">
        <v>198</v>
      </c>
      <c r="AU496" s="248" t="s">
        <v>84</v>
      </c>
      <c r="AV496" s="14" t="s">
        <v>84</v>
      </c>
      <c r="AW496" s="14" t="s">
        <v>35</v>
      </c>
      <c r="AX496" s="14" t="s">
        <v>82</v>
      </c>
      <c r="AY496" s="248" t="s">
        <v>187</v>
      </c>
    </row>
    <row r="497" s="2" customFormat="1" ht="37.8" customHeight="1">
      <c r="A497" s="41"/>
      <c r="B497" s="42"/>
      <c r="C497" s="209" t="s">
        <v>618</v>
      </c>
      <c r="D497" s="209" t="s">
        <v>189</v>
      </c>
      <c r="E497" s="210" t="s">
        <v>619</v>
      </c>
      <c r="F497" s="211" t="s">
        <v>620</v>
      </c>
      <c r="G497" s="212" t="s">
        <v>356</v>
      </c>
      <c r="H497" s="213">
        <v>3</v>
      </c>
      <c r="I497" s="214"/>
      <c r="J497" s="215">
        <f>ROUND(I497*H497,2)</f>
        <v>0</v>
      </c>
      <c r="K497" s="211" t="s">
        <v>28</v>
      </c>
      <c r="L497" s="47"/>
      <c r="M497" s="216" t="s">
        <v>28</v>
      </c>
      <c r="N497" s="217" t="s">
        <v>45</v>
      </c>
      <c r="O497" s="87"/>
      <c r="P497" s="218">
        <f>O497*H497</f>
        <v>0</v>
      </c>
      <c r="Q497" s="218">
        <v>0</v>
      </c>
      <c r="R497" s="218">
        <f>Q497*H497</f>
        <v>0</v>
      </c>
      <c r="S497" s="218">
        <v>0</v>
      </c>
      <c r="T497" s="219">
        <f>S497*H497</f>
        <v>0</v>
      </c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R497" s="220" t="s">
        <v>194</v>
      </c>
      <c r="AT497" s="220" t="s">
        <v>189</v>
      </c>
      <c r="AU497" s="220" t="s">
        <v>84</v>
      </c>
      <c r="AY497" s="20" t="s">
        <v>187</v>
      </c>
      <c r="BE497" s="221">
        <f>IF(N497="základní",J497,0)</f>
        <v>0</v>
      </c>
      <c r="BF497" s="221">
        <f>IF(N497="snížená",J497,0)</f>
        <v>0</v>
      </c>
      <c r="BG497" s="221">
        <f>IF(N497="zákl. přenesená",J497,0)</f>
        <v>0</v>
      </c>
      <c r="BH497" s="221">
        <f>IF(N497="sníž. přenesená",J497,0)</f>
        <v>0</v>
      </c>
      <c r="BI497" s="221">
        <f>IF(N497="nulová",J497,0)</f>
        <v>0</v>
      </c>
      <c r="BJ497" s="20" t="s">
        <v>82</v>
      </c>
      <c r="BK497" s="221">
        <f>ROUND(I497*H497,2)</f>
        <v>0</v>
      </c>
      <c r="BL497" s="20" t="s">
        <v>194</v>
      </c>
      <c r="BM497" s="220" t="s">
        <v>621</v>
      </c>
    </row>
    <row r="498" s="13" customFormat="1">
      <c r="A498" s="13"/>
      <c r="B498" s="227"/>
      <c r="C498" s="228"/>
      <c r="D498" s="229" t="s">
        <v>198</v>
      </c>
      <c r="E498" s="230" t="s">
        <v>28</v>
      </c>
      <c r="F498" s="231" t="s">
        <v>228</v>
      </c>
      <c r="G498" s="228"/>
      <c r="H498" s="230" t="s">
        <v>28</v>
      </c>
      <c r="I498" s="232"/>
      <c r="J498" s="228"/>
      <c r="K498" s="228"/>
      <c r="L498" s="233"/>
      <c r="M498" s="234"/>
      <c r="N498" s="235"/>
      <c r="O498" s="235"/>
      <c r="P498" s="235"/>
      <c r="Q498" s="235"/>
      <c r="R498" s="235"/>
      <c r="S498" s="235"/>
      <c r="T498" s="236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7" t="s">
        <v>198</v>
      </c>
      <c r="AU498" s="237" t="s">
        <v>84</v>
      </c>
      <c r="AV498" s="13" t="s">
        <v>82</v>
      </c>
      <c r="AW498" s="13" t="s">
        <v>35</v>
      </c>
      <c r="AX498" s="13" t="s">
        <v>74</v>
      </c>
      <c r="AY498" s="237" t="s">
        <v>187</v>
      </c>
    </row>
    <row r="499" s="13" customFormat="1">
      <c r="A499" s="13"/>
      <c r="B499" s="227"/>
      <c r="C499" s="228"/>
      <c r="D499" s="229" t="s">
        <v>198</v>
      </c>
      <c r="E499" s="230" t="s">
        <v>28</v>
      </c>
      <c r="F499" s="231" t="s">
        <v>229</v>
      </c>
      <c r="G499" s="228"/>
      <c r="H499" s="230" t="s">
        <v>28</v>
      </c>
      <c r="I499" s="232"/>
      <c r="J499" s="228"/>
      <c r="K499" s="228"/>
      <c r="L499" s="233"/>
      <c r="M499" s="234"/>
      <c r="N499" s="235"/>
      <c r="O499" s="235"/>
      <c r="P499" s="235"/>
      <c r="Q499" s="235"/>
      <c r="R499" s="235"/>
      <c r="S499" s="235"/>
      <c r="T499" s="236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7" t="s">
        <v>198</v>
      </c>
      <c r="AU499" s="237" t="s">
        <v>84</v>
      </c>
      <c r="AV499" s="13" t="s">
        <v>82</v>
      </c>
      <c r="AW499" s="13" t="s">
        <v>35</v>
      </c>
      <c r="AX499" s="13" t="s">
        <v>74</v>
      </c>
      <c r="AY499" s="237" t="s">
        <v>187</v>
      </c>
    </row>
    <row r="500" s="14" customFormat="1">
      <c r="A500" s="14"/>
      <c r="B500" s="238"/>
      <c r="C500" s="239"/>
      <c r="D500" s="229" t="s">
        <v>198</v>
      </c>
      <c r="E500" s="240" t="s">
        <v>28</v>
      </c>
      <c r="F500" s="241" t="s">
        <v>208</v>
      </c>
      <c r="G500" s="239"/>
      <c r="H500" s="242">
        <v>3</v>
      </c>
      <c r="I500" s="243"/>
      <c r="J500" s="239"/>
      <c r="K500" s="239"/>
      <c r="L500" s="244"/>
      <c r="M500" s="245"/>
      <c r="N500" s="246"/>
      <c r="O500" s="246"/>
      <c r="P500" s="246"/>
      <c r="Q500" s="246"/>
      <c r="R500" s="246"/>
      <c r="S500" s="246"/>
      <c r="T500" s="247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8" t="s">
        <v>198</v>
      </c>
      <c r="AU500" s="248" t="s">
        <v>84</v>
      </c>
      <c r="AV500" s="14" t="s">
        <v>84</v>
      </c>
      <c r="AW500" s="14" t="s">
        <v>35</v>
      </c>
      <c r="AX500" s="14" t="s">
        <v>82</v>
      </c>
      <c r="AY500" s="248" t="s">
        <v>187</v>
      </c>
    </row>
    <row r="501" s="2" customFormat="1" ht="24.15" customHeight="1">
      <c r="A501" s="41"/>
      <c r="B501" s="42"/>
      <c r="C501" s="209" t="s">
        <v>622</v>
      </c>
      <c r="D501" s="209" t="s">
        <v>189</v>
      </c>
      <c r="E501" s="210" t="s">
        <v>623</v>
      </c>
      <c r="F501" s="211" t="s">
        <v>624</v>
      </c>
      <c r="G501" s="212" t="s">
        <v>356</v>
      </c>
      <c r="H501" s="213">
        <v>3</v>
      </c>
      <c r="I501" s="214"/>
      <c r="J501" s="215">
        <f>ROUND(I501*H501,2)</f>
        <v>0</v>
      </c>
      <c r="K501" s="211" t="s">
        <v>28</v>
      </c>
      <c r="L501" s="47"/>
      <c r="M501" s="216" t="s">
        <v>28</v>
      </c>
      <c r="N501" s="217" t="s">
        <v>45</v>
      </c>
      <c r="O501" s="87"/>
      <c r="P501" s="218">
        <f>O501*H501</f>
        <v>0</v>
      </c>
      <c r="Q501" s="218">
        <v>0</v>
      </c>
      <c r="R501" s="218">
        <f>Q501*H501</f>
        <v>0</v>
      </c>
      <c r="S501" s="218">
        <v>0</v>
      </c>
      <c r="T501" s="219">
        <f>S501*H501</f>
        <v>0</v>
      </c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R501" s="220" t="s">
        <v>194</v>
      </c>
      <c r="AT501" s="220" t="s">
        <v>189</v>
      </c>
      <c r="AU501" s="220" t="s">
        <v>84</v>
      </c>
      <c r="AY501" s="20" t="s">
        <v>187</v>
      </c>
      <c r="BE501" s="221">
        <f>IF(N501="základní",J501,0)</f>
        <v>0</v>
      </c>
      <c r="BF501" s="221">
        <f>IF(N501="snížená",J501,0)</f>
        <v>0</v>
      </c>
      <c r="BG501" s="221">
        <f>IF(N501="zákl. přenesená",J501,0)</f>
        <v>0</v>
      </c>
      <c r="BH501" s="221">
        <f>IF(N501="sníž. přenesená",J501,0)</f>
        <v>0</v>
      </c>
      <c r="BI501" s="221">
        <f>IF(N501="nulová",J501,0)</f>
        <v>0</v>
      </c>
      <c r="BJ501" s="20" t="s">
        <v>82</v>
      </c>
      <c r="BK501" s="221">
        <f>ROUND(I501*H501,2)</f>
        <v>0</v>
      </c>
      <c r="BL501" s="20" t="s">
        <v>194</v>
      </c>
      <c r="BM501" s="220" t="s">
        <v>625</v>
      </c>
    </row>
    <row r="502" s="13" customFormat="1">
      <c r="A502" s="13"/>
      <c r="B502" s="227"/>
      <c r="C502" s="228"/>
      <c r="D502" s="229" t="s">
        <v>198</v>
      </c>
      <c r="E502" s="230" t="s">
        <v>28</v>
      </c>
      <c r="F502" s="231" t="s">
        <v>228</v>
      </c>
      <c r="G502" s="228"/>
      <c r="H502" s="230" t="s">
        <v>28</v>
      </c>
      <c r="I502" s="232"/>
      <c r="J502" s="228"/>
      <c r="K502" s="228"/>
      <c r="L502" s="233"/>
      <c r="M502" s="234"/>
      <c r="N502" s="235"/>
      <c r="O502" s="235"/>
      <c r="P502" s="235"/>
      <c r="Q502" s="235"/>
      <c r="R502" s="235"/>
      <c r="S502" s="235"/>
      <c r="T502" s="236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7" t="s">
        <v>198</v>
      </c>
      <c r="AU502" s="237" t="s">
        <v>84</v>
      </c>
      <c r="AV502" s="13" t="s">
        <v>82</v>
      </c>
      <c r="AW502" s="13" t="s">
        <v>35</v>
      </c>
      <c r="AX502" s="13" t="s">
        <v>74</v>
      </c>
      <c r="AY502" s="237" t="s">
        <v>187</v>
      </c>
    </row>
    <row r="503" s="13" customFormat="1">
      <c r="A503" s="13"/>
      <c r="B503" s="227"/>
      <c r="C503" s="228"/>
      <c r="D503" s="229" t="s">
        <v>198</v>
      </c>
      <c r="E503" s="230" t="s">
        <v>28</v>
      </c>
      <c r="F503" s="231" t="s">
        <v>229</v>
      </c>
      <c r="G503" s="228"/>
      <c r="H503" s="230" t="s">
        <v>28</v>
      </c>
      <c r="I503" s="232"/>
      <c r="J503" s="228"/>
      <c r="K503" s="228"/>
      <c r="L503" s="233"/>
      <c r="M503" s="234"/>
      <c r="N503" s="235"/>
      <c r="O503" s="235"/>
      <c r="P503" s="235"/>
      <c r="Q503" s="235"/>
      <c r="R503" s="235"/>
      <c r="S503" s="235"/>
      <c r="T503" s="236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7" t="s">
        <v>198</v>
      </c>
      <c r="AU503" s="237" t="s">
        <v>84</v>
      </c>
      <c r="AV503" s="13" t="s">
        <v>82</v>
      </c>
      <c r="AW503" s="13" t="s">
        <v>35</v>
      </c>
      <c r="AX503" s="13" t="s">
        <v>74</v>
      </c>
      <c r="AY503" s="237" t="s">
        <v>187</v>
      </c>
    </row>
    <row r="504" s="14" customFormat="1">
      <c r="A504" s="14"/>
      <c r="B504" s="238"/>
      <c r="C504" s="239"/>
      <c r="D504" s="229" t="s">
        <v>198</v>
      </c>
      <c r="E504" s="240" t="s">
        <v>28</v>
      </c>
      <c r="F504" s="241" t="s">
        <v>208</v>
      </c>
      <c r="G504" s="239"/>
      <c r="H504" s="242">
        <v>3</v>
      </c>
      <c r="I504" s="243"/>
      <c r="J504" s="239"/>
      <c r="K504" s="239"/>
      <c r="L504" s="244"/>
      <c r="M504" s="245"/>
      <c r="N504" s="246"/>
      <c r="O504" s="246"/>
      <c r="P504" s="246"/>
      <c r="Q504" s="246"/>
      <c r="R504" s="246"/>
      <c r="S504" s="246"/>
      <c r="T504" s="247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8" t="s">
        <v>198</v>
      </c>
      <c r="AU504" s="248" t="s">
        <v>84</v>
      </c>
      <c r="AV504" s="14" t="s">
        <v>84</v>
      </c>
      <c r="AW504" s="14" t="s">
        <v>35</v>
      </c>
      <c r="AX504" s="14" t="s">
        <v>82</v>
      </c>
      <c r="AY504" s="248" t="s">
        <v>187</v>
      </c>
    </row>
    <row r="505" s="12" customFormat="1" ht="22.8" customHeight="1">
      <c r="A505" s="12"/>
      <c r="B505" s="193"/>
      <c r="C505" s="194"/>
      <c r="D505" s="195" t="s">
        <v>73</v>
      </c>
      <c r="E505" s="207" t="s">
        <v>626</v>
      </c>
      <c r="F505" s="207" t="s">
        <v>627</v>
      </c>
      <c r="G505" s="194"/>
      <c r="H505" s="194"/>
      <c r="I505" s="197"/>
      <c r="J505" s="208">
        <f>BK505</f>
        <v>0</v>
      </c>
      <c r="K505" s="194"/>
      <c r="L505" s="199"/>
      <c r="M505" s="200"/>
      <c r="N505" s="201"/>
      <c r="O505" s="201"/>
      <c r="P505" s="202">
        <f>SUM(P506:P522)</f>
        <v>0</v>
      </c>
      <c r="Q505" s="201"/>
      <c r="R505" s="202">
        <f>SUM(R506:R522)</f>
        <v>0</v>
      </c>
      <c r="S505" s="201"/>
      <c r="T505" s="203">
        <f>SUM(T506:T522)</f>
        <v>0</v>
      </c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R505" s="204" t="s">
        <v>82</v>
      </c>
      <c r="AT505" s="205" t="s">
        <v>73</v>
      </c>
      <c r="AU505" s="205" t="s">
        <v>82</v>
      </c>
      <c r="AY505" s="204" t="s">
        <v>187</v>
      </c>
      <c r="BK505" s="206">
        <f>SUM(BK506:BK522)</f>
        <v>0</v>
      </c>
    </row>
    <row r="506" s="2" customFormat="1" ht="44.25" customHeight="1">
      <c r="A506" s="41"/>
      <c r="B506" s="42"/>
      <c r="C506" s="209" t="s">
        <v>628</v>
      </c>
      <c r="D506" s="209" t="s">
        <v>189</v>
      </c>
      <c r="E506" s="210" t="s">
        <v>629</v>
      </c>
      <c r="F506" s="211" t="s">
        <v>630</v>
      </c>
      <c r="G506" s="212" t="s">
        <v>631</v>
      </c>
      <c r="H506" s="213">
        <v>244.93299999999999</v>
      </c>
      <c r="I506" s="214"/>
      <c r="J506" s="215">
        <f>ROUND(I506*H506,2)</f>
        <v>0</v>
      </c>
      <c r="K506" s="211" t="s">
        <v>193</v>
      </c>
      <c r="L506" s="47"/>
      <c r="M506" s="216" t="s">
        <v>28</v>
      </c>
      <c r="N506" s="217" t="s">
        <v>45</v>
      </c>
      <c r="O506" s="87"/>
      <c r="P506" s="218">
        <f>O506*H506</f>
        <v>0</v>
      </c>
      <c r="Q506" s="218">
        <v>0</v>
      </c>
      <c r="R506" s="218">
        <f>Q506*H506</f>
        <v>0</v>
      </c>
      <c r="S506" s="218">
        <v>0</v>
      </c>
      <c r="T506" s="219">
        <f>S506*H506</f>
        <v>0</v>
      </c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R506" s="220" t="s">
        <v>194</v>
      </c>
      <c r="AT506" s="220" t="s">
        <v>189</v>
      </c>
      <c r="AU506" s="220" t="s">
        <v>84</v>
      </c>
      <c r="AY506" s="20" t="s">
        <v>187</v>
      </c>
      <c r="BE506" s="221">
        <f>IF(N506="základní",J506,0)</f>
        <v>0</v>
      </c>
      <c r="BF506" s="221">
        <f>IF(N506="snížená",J506,0)</f>
        <v>0</v>
      </c>
      <c r="BG506" s="221">
        <f>IF(N506="zákl. přenesená",J506,0)</f>
        <v>0</v>
      </c>
      <c r="BH506" s="221">
        <f>IF(N506="sníž. přenesená",J506,0)</f>
        <v>0</v>
      </c>
      <c r="BI506" s="221">
        <f>IF(N506="nulová",J506,0)</f>
        <v>0</v>
      </c>
      <c r="BJ506" s="20" t="s">
        <v>82</v>
      </c>
      <c r="BK506" s="221">
        <f>ROUND(I506*H506,2)</f>
        <v>0</v>
      </c>
      <c r="BL506" s="20" t="s">
        <v>194</v>
      </c>
      <c r="BM506" s="220" t="s">
        <v>632</v>
      </c>
    </row>
    <row r="507" s="2" customFormat="1">
      <c r="A507" s="41"/>
      <c r="B507" s="42"/>
      <c r="C507" s="43"/>
      <c r="D507" s="222" t="s">
        <v>196</v>
      </c>
      <c r="E507" s="43"/>
      <c r="F507" s="223" t="s">
        <v>633</v>
      </c>
      <c r="G507" s="43"/>
      <c r="H507" s="43"/>
      <c r="I507" s="224"/>
      <c r="J507" s="43"/>
      <c r="K507" s="43"/>
      <c r="L507" s="47"/>
      <c r="M507" s="225"/>
      <c r="N507" s="226"/>
      <c r="O507" s="87"/>
      <c r="P507" s="87"/>
      <c r="Q507" s="87"/>
      <c r="R507" s="87"/>
      <c r="S507" s="87"/>
      <c r="T507" s="88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T507" s="20" t="s">
        <v>196</v>
      </c>
      <c r="AU507" s="20" t="s">
        <v>84</v>
      </c>
    </row>
    <row r="508" s="2" customFormat="1" ht="24.15" customHeight="1">
      <c r="A508" s="41"/>
      <c r="B508" s="42"/>
      <c r="C508" s="209" t="s">
        <v>634</v>
      </c>
      <c r="D508" s="209" t="s">
        <v>189</v>
      </c>
      <c r="E508" s="210" t="s">
        <v>635</v>
      </c>
      <c r="F508" s="211" t="s">
        <v>636</v>
      </c>
      <c r="G508" s="212" t="s">
        <v>226</v>
      </c>
      <c r="H508" s="213">
        <v>345.43200000000002</v>
      </c>
      <c r="I508" s="214"/>
      <c r="J508" s="215">
        <f>ROUND(I508*H508,2)</f>
        <v>0</v>
      </c>
      <c r="K508" s="211" t="s">
        <v>193</v>
      </c>
      <c r="L508" s="47"/>
      <c r="M508" s="216" t="s">
        <v>28</v>
      </c>
      <c r="N508" s="217" t="s">
        <v>45</v>
      </c>
      <c r="O508" s="87"/>
      <c r="P508" s="218">
        <f>O508*H508</f>
        <v>0</v>
      </c>
      <c r="Q508" s="218">
        <v>0</v>
      </c>
      <c r="R508" s="218">
        <f>Q508*H508</f>
        <v>0</v>
      </c>
      <c r="S508" s="218">
        <v>0</v>
      </c>
      <c r="T508" s="219">
        <f>S508*H508</f>
        <v>0</v>
      </c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R508" s="220" t="s">
        <v>194</v>
      </c>
      <c r="AT508" s="220" t="s">
        <v>189</v>
      </c>
      <c r="AU508" s="220" t="s">
        <v>84</v>
      </c>
      <c r="AY508" s="20" t="s">
        <v>187</v>
      </c>
      <c r="BE508" s="221">
        <f>IF(N508="základní",J508,0)</f>
        <v>0</v>
      </c>
      <c r="BF508" s="221">
        <f>IF(N508="snížená",J508,0)</f>
        <v>0</v>
      </c>
      <c r="BG508" s="221">
        <f>IF(N508="zákl. přenesená",J508,0)</f>
        <v>0</v>
      </c>
      <c r="BH508" s="221">
        <f>IF(N508="sníž. přenesená",J508,0)</f>
        <v>0</v>
      </c>
      <c r="BI508" s="221">
        <f>IF(N508="nulová",J508,0)</f>
        <v>0</v>
      </c>
      <c r="BJ508" s="20" t="s">
        <v>82</v>
      </c>
      <c r="BK508" s="221">
        <f>ROUND(I508*H508,2)</f>
        <v>0</v>
      </c>
      <c r="BL508" s="20" t="s">
        <v>194</v>
      </c>
      <c r="BM508" s="220" t="s">
        <v>637</v>
      </c>
    </row>
    <row r="509" s="2" customFormat="1">
      <c r="A509" s="41"/>
      <c r="B509" s="42"/>
      <c r="C509" s="43"/>
      <c r="D509" s="222" t="s">
        <v>196</v>
      </c>
      <c r="E509" s="43"/>
      <c r="F509" s="223" t="s">
        <v>638</v>
      </c>
      <c r="G509" s="43"/>
      <c r="H509" s="43"/>
      <c r="I509" s="224"/>
      <c r="J509" s="43"/>
      <c r="K509" s="43"/>
      <c r="L509" s="47"/>
      <c r="M509" s="225"/>
      <c r="N509" s="226"/>
      <c r="O509" s="87"/>
      <c r="P509" s="87"/>
      <c r="Q509" s="87"/>
      <c r="R509" s="87"/>
      <c r="S509" s="87"/>
      <c r="T509" s="88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T509" s="20" t="s">
        <v>196</v>
      </c>
      <c r="AU509" s="20" t="s">
        <v>84</v>
      </c>
    </row>
    <row r="510" s="14" customFormat="1">
      <c r="A510" s="14"/>
      <c r="B510" s="238"/>
      <c r="C510" s="239"/>
      <c r="D510" s="229" t="s">
        <v>198</v>
      </c>
      <c r="E510" s="240" t="s">
        <v>28</v>
      </c>
      <c r="F510" s="241" t="s">
        <v>639</v>
      </c>
      <c r="G510" s="239"/>
      <c r="H510" s="242">
        <v>345.43200000000002</v>
      </c>
      <c r="I510" s="243"/>
      <c r="J510" s="239"/>
      <c r="K510" s="239"/>
      <c r="L510" s="244"/>
      <c r="M510" s="245"/>
      <c r="N510" s="246"/>
      <c r="O510" s="246"/>
      <c r="P510" s="246"/>
      <c r="Q510" s="246"/>
      <c r="R510" s="246"/>
      <c r="S510" s="246"/>
      <c r="T510" s="247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48" t="s">
        <v>198</v>
      </c>
      <c r="AU510" s="248" t="s">
        <v>84</v>
      </c>
      <c r="AV510" s="14" t="s">
        <v>84</v>
      </c>
      <c r="AW510" s="14" t="s">
        <v>35</v>
      </c>
      <c r="AX510" s="14" t="s">
        <v>74</v>
      </c>
      <c r="AY510" s="248" t="s">
        <v>187</v>
      </c>
    </row>
    <row r="511" s="15" customFormat="1">
      <c r="A511" s="15"/>
      <c r="B511" s="249"/>
      <c r="C511" s="250"/>
      <c r="D511" s="229" t="s">
        <v>198</v>
      </c>
      <c r="E511" s="251" t="s">
        <v>147</v>
      </c>
      <c r="F511" s="252" t="s">
        <v>207</v>
      </c>
      <c r="G511" s="250"/>
      <c r="H511" s="253">
        <v>345.43200000000002</v>
      </c>
      <c r="I511" s="254"/>
      <c r="J511" s="250"/>
      <c r="K511" s="250"/>
      <c r="L511" s="255"/>
      <c r="M511" s="256"/>
      <c r="N511" s="257"/>
      <c r="O511" s="257"/>
      <c r="P511" s="257"/>
      <c r="Q511" s="257"/>
      <c r="R511" s="257"/>
      <c r="S511" s="257"/>
      <c r="T511" s="258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T511" s="259" t="s">
        <v>198</v>
      </c>
      <c r="AU511" s="259" t="s">
        <v>84</v>
      </c>
      <c r="AV511" s="15" t="s">
        <v>194</v>
      </c>
      <c r="AW511" s="15" t="s">
        <v>35</v>
      </c>
      <c r="AX511" s="15" t="s">
        <v>82</v>
      </c>
      <c r="AY511" s="259" t="s">
        <v>187</v>
      </c>
    </row>
    <row r="512" s="2" customFormat="1" ht="37.8" customHeight="1">
      <c r="A512" s="41"/>
      <c r="B512" s="42"/>
      <c r="C512" s="209" t="s">
        <v>640</v>
      </c>
      <c r="D512" s="209" t="s">
        <v>189</v>
      </c>
      <c r="E512" s="210" t="s">
        <v>641</v>
      </c>
      <c r="F512" s="211" t="s">
        <v>642</v>
      </c>
      <c r="G512" s="212" t="s">
        <v>226</v>
      </c>
      <c r="H512" s="213">
        <v>10362.959999999999</v>
      </c>
      <c r="I512" s="214"/>
      <c r="J512" s="215">
        <f>ROUND(I512*H512,2)</f>
        <v>0</v>
      </c>
      <c r="K512" s="211" t="s">
        <v>193</v>
      </c>
      <c r="L512" s="47"/>
      <c r="M512" s="216" t="s">
        <v>28</v>
      </c>
      <c r="N512" s="217" t="s">
        <v>45</v>
      </c>
      <c r="O512" s="87"/>
      <c r="P512" s="218">
        <f>O512*H512</f>
        <v>0</v>
      </c>
      <c r="Q512" s="218">
        <v>0</v>
      </c>
      <c r="R512" s="218">
        <f>Q512*H512</f>
        <v>0</v>
      </c>
      <c r="S512" s="218">
        <v>0</v>
      </c>
      <c r="T512" s="219">
        <f>S512*H512</f>
        <v>0</v>
      </c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R512" s="220" t="s">
        <v>194</v>
      </c>
      <c r="AT512" s="220" t="s">
        <v>189</v>
      </c>
      <c r="AU512" s="220" t="s">
        <v>84</v>
      </c>
      <c r="AY512" s="20" t="s">
        <v>187</v>
      </c>
      <c r="BE512" s="221">
        <f>IF(N512="základní",J512,0)</f>
        <v>0</v>
      </c>
      <c r="BF512" s="221">
        <f>IF(N512="snížená",J512,0)</f>
        <v>0</v>
      </c>
      <c r="BG512" s="221">
        <f>IF(N512="zákl. přenesená",J512,0)</f>
        <v>0</v>
      </c>
      <c r="BH512" s="221">
        <f>IF(N512="sníž. přenesená",J512,0)</f>
        <v>0</v>
      </c>
      <c r="BI512" s="221">
        <f>IF(N512="nulová",J512,0)</f>
        <v>0</v>
      </c>
      <c r="BJ512" s="20" t="s">
        <v>82</v>
      </c>
      <c r="BK512" s="221">
        <f>ROUND(I512*H512,2)</f>
        <v>0</v>
      </c>
      <c r="BL512" s="20" t="s">
        <v>194</v>
      </c>
      <c r="BM512" s="220" t="s">
        <v>643</v>
      </c>
    </row>
    <row r="513" s="2" customFormat="1">
      <c r="A513" s="41"/>
      <c r="B513" s="42"/>
      <c r="C513" s="43"/>
      <c r="D513" s="222" t="s">
        <v>196</v>
      </c>
      <c r="E513" s="43"/>
      <c r="F513" s="223" t="s">
        <v>644</v>
      </c>
      <c r="G513" s="43"/>
      <c r="H513" s="43"/>
      <c r="I513" s="224"/>
      <c r="J513" s="43"/>
      <c r="K513" s="43"/>
      <c r="L513" s="47"/>
      <c r="M513" s="225"/>
      <c r="N513" s="226"/>
      <c r="O513" s="87"/>
      <c r="P513" s="87"/>
      <c r="Q513" s="87"/>
      <c r="R513" s="87"/>
      <c r="S513" s="87"/>
      <c r="T513" s="88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T513" s="20" t="s">
        <v>196</v>
      </c>
      <c r="AU513" s="20" t="s">
        <v>84</v>
      </c>
    </row>
    <row r="514" s="14" customFormat="1">
      <c r="A514" s="14"/>
      <c r="B514" s="238"/>
      <c r="C514" s="239"/>
      <c r="D514" s="229" t="s">
        <v>198</v>
      </c>
      <c r="E514" s="240" t="s">
        <v>28</v>
      </c>
      <c r="F514" s="241" t="s">
        <v>645</v>
      </c>
      <c r="G514" s="239"/>
      <c r="H514" s="242">
        <v>10362.959999999999</v>
      </c>
      <c r="I514" s="243"/>
      <c r="J514" s="239"/>
      <c r="K514" s="239"/>
      <c r="L514" s="244"/>
      <c r="M514" s="245"/>
      <c r="N514" s="246"/>
      <c r="O514" s="246"/>
      <c r="P514" s="246"/>
      <c r="Q514" s="246"/>
      <c r="R514" s="246"/>
      <c r="S514" s="246"/>
      <c r="T514" s="247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48" t="s">
        <v>198</v>
      </c>
      <c r="AU514" s="248" t="s">
        <v>84</v>
      </c>
      <c r="AV514" s="14" t="s">
        <v>84</v>
      </c>
      <c r="AW514" s="14" t="s">
        <v>35</v>
      </c>
      <c r="AX514" s="14" t="s">
        <v>82</v>
      </c>
      <c r="AY514" s="248" t="s">
        <v>187</v>
      </c>
    </row>
    <row r="515" s="2" customFormat="1" ht="33" customHeight="1">
      <c r="A515" s="41"/>
      <c r="B515" s="42"/>
      <c r="C515" s="209" t="s">
        <v>646</v>
      </c>
      <c r="D515" s="209" t="s">
        <v>189</v>
      </c>
      <c r="E515" s="210" t="s">
        <v>647</v>
      </c>
      <c r="F515" s="211" t="s">
        <v>648</v>
      </c>
      <c r="G515" s="212" t="s">
        <v>631</v>
      </c>
      <c r="H515" s="213">
        <v>244.93299999999999</v>
      </c>
      <c r="I515" s="214"/>
      <c r="J515" s="215">
        <f>ROUND(I515*H515,2)</f>
        <v>0</v>
      </c>
      <c r="K515" s="211" t="s">
        <v>193</v>
      </c>
      <c r="L515" s="47"/>
      <c r="M515" s="216" t="s">
        <v>28</v>
      </c>
      <c r="N515" s="217" t="s">
        <v>45</v>
      </c>
      <c r="O515" s="87"/>
      <c r="P515" s="218">
        <f>O515*H515</f>
        <v>0</v>
      </c>
      <c r="Q515" s="218">
        <v>0</v>
      </c>
      <c r="R515" s="218">
        <f>Q515*H515</f>
        <v>0</v>
      </c>
      <c r="S515" s="218">
        <v>0</v>
      </c>
      <c r="T515" s="219">
        <f>S515*H515</f>
        <v>0</v>
      </c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R515" s="220" t="s">
        <v>194</v>
      </c>
      <c r="AT515" s="220" t="s">
        <v>189</v>
      </c>
      <c r="AU515" s="220" t="s">
        <v>84</v>
      </c>
      <c r="AY515" s="20" t="s">
        <v>187</v>
      </c>
      <c r="BE515" s="221">
        <f>IF(N515="základní",J515,0)</f>
        <v>0</v>
      </c>
      <c r="BF515" s="221">
        <f>IF(N515="snížená",J515,0)</f>
        <v>0</v>
      </c>
      <c r="BG515" s="221">
        <f>IF(N515="zákl. přenesená",J515,0)</f>
        <v>0</v>
      </c>
      <c r="BH515" s="221">
        <f>IF(N515="sníž. přenesená",J515,0)</f>
        <v>0</v>
      </c>
      <c r="BI515" s="221">
        <f>IF(N515="nulová",J515,0)</f>
        <v>0</v>
      </c>
      <c r="BJ515" s="20" t="s">
        <v>82</v>
      </c>
      <c r="BK515" s="221">
        <f>ROUND(I515*H515,2)</f>
        <v>0</v>
      </c>
      <c r="BL515" s="20" t="s">
        <v>194</v>
      </c>
      <c r="BM515" s="220" t="s">
        <v>649</v>
      </c>
    </row>
    <row r="516" s="2" customFormat="1">
      <c r="A516" s="41"/>
      <c r="B516" s="42"/>
      <c r="C516" s="43"/>
      <c r="D516" s="222" t="s">
        <v>196</v>
      </c>
      <c r="E516" s="43"/>
      <c r="F516" s="223" t="s">
        <v>650</v>
      </c>
      <c r="G516" s="43"/>
      <c r="H516" s="43"/>
      <c r="I516" s="224"/>
      <c r="J516" s="43"/>
      <c r="K516" s="43"/>
      <c r="L516" s="47"/>
      <c r="M516" s="225"/>
      <c r="N516" s="226"/>
      <c r="O516" s="87"/>
      <c r="P516" s="87"/>
      <c r="Q516" s="87"/>
      <c r="R516" s="87"/>
      <c r="S516" s="87"/>
      <c r="T516" s="88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T516" s="20" t="s">
        <v>196</v>
      </c>
      <c r="AU516" s="20" t="s">
        <v>84</v>
      </c>
    </row>
    <row r="517" s="2" customFormat="1" ht="44.25" customHeight="1">
      <c r="A517" s="41"/>
      <c r="B517" s="42"/>
      <c r="C517" s="209" t="s">
        <v>651</v>
      </c>
      <c r="D517" s="209" t="s">
        <v>189</v>
      </c>
      <c r="E517" s="210" t="s">
        <v>652</v>
      </c>
      <c r="F517" s="211" t="s">
        <v>653</v>
      </c>
      <c r="G517" s="212" t="s">
        <v>631</v>
      </c>
      <c r="H517" s="213">
        <v>2546.2199999999998</v>
      </c>
      <c r="I517" s="214"/>
      <c r="J517" s="215">
        <f>ROUND(I517*H517,2)</f>
        <v>0</v>
      </c>
      <c r="K517" s="211" t="s">
        <v>193</v>
      </c>
      <c r="L517" s="47"/>
      <c r="M517" s="216" t="s">
        <v>28</v>
      </c>
      <c r="N517" s="217" t="s">
        <v>45</v>
      </c>
      <c r="O517" s="87"/>
      <c r="P517" s="218">
        <f>O517*H517</f>
        <v>0</v>
      </c>
      <c r="Q517" s="218">
        <v>0</v>
      </c>
      <c r="R517" s="218">
        <f>Q517*H517</f>
        <v>0</v>
      </c>
      <c r="S517" s="218">
        <v>0</v>
      </c>
      <c r="T517" s="219">
        <f>S517*H517</f>
        <v>0</v>
      </c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R517" s="220" t="s">
        <v>194</v>
      </c>
      <c r="AT517" s="220" t="s">
        <v>189</v>
      </c>
      <c r="AU517" s="220" t="s">
        <v>84</v>
      </c>
      <c r="AY517" s="20" t="s">
        <v>187</v>
      </c>
      <c r="BE517" s="221">
        <f>IF(N517="základní",J517,0)</f>
        <v>0</v>
      </c>
      <c r="BF517" s="221">
        <f>IF(N517="snížená",J517,0)</f>
        <v>0</v>
      </c>
      <c r="BG517" s="221">
        <f>IF(N517="zákl. přenesená",J517,0)</f>
        <v>0</v>
      </c>
      <c r="BH517" s="221">
        <f>IF(N517="sníž. přenesená",J517,0)</f>
        <v>0</v>
      </c>
      <c r="BI517" s="221">
        <f>IF(N517="nulová",J517,0)</f>
        <v>0</v>
      </c>
      <c r="BJ517" s="20" t="s">
        <v>82</v>
      </c>
      <c r="BK517" s="221">
        <f>ROUND(I517*H517,2)</f>
        <v>0</v>
      </c>
      <c r="BL517" s="20" t="s">
        <v>194</v>
      </c>
      <c r="BM517" s="220" t="s">
        <v>654</v>
      </c>
    </row>
    <row r="518" s="2" customFormat="1">
      <c r="A518" s="41"/>
      <c r="B518" s="42"/>
      <c r="C518" s="43"/>
      <c r="D518" s="222" t="s">
        <v>196</v>
      </c>
      <c r="E518" s="43"/>
      <c r="F518" s="223" t="s">
        <v>655</v>
      </c>
      <c r="G518" s="43"/>
      <c r="H518" s="43"/>
      <c r="I518" s="224"/>
      <c r="J518" s="43"/>
      <c r="K518" s="43"/>
      <c r="L518" s="47"/>
      <c r="M518" s="225"/>
      <c r="N518" s="226"/>
      <c r="O518" s="87"/>
      <c r="P518" s="87"/>
      <c r="Q518" s="87"/>
      <c r="R518" s="87"/>
      <c r="S518" s="87"/>
      <c r="T518" s="88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T518" s="20" t="s">
        <v>196</v>
      </c>
      <c r="AU518" s="20" t="s">
        <v>84</v>
      </c>
    </row>
    <row r="519" s="14" customFormat="1">
      <c r="A519" s="14"/>
      <c r="B519" s="238"/>
      <c r="C519" s="239"/>
      <c r="D519" s="229" t="s">
        <v>198</v>
      </c>
      <c r="E519" s="240" t="s">
        <v>28</v>
      </c>
      <c r="F519" s="241" t="s">
        <v>656</v>
      </c>
      <c r="G519" s="239"/>
      <c r="H519" s="242">
        <v>2546.2199999999998</v>
      </c>
      <c r="I519" s="243"/>
      <c r="J519" s="239"/>
      <c r="K519" s="239"/>
      <c r="L519" s="244"/>
      <c r="M519" s="245"/>
      <c r="N519" s="246"/>
      <c r="O519" s="246"/>
      <c r="P519" s="246"/>
      <c r="Q519" s="246"/>
      <c r="R519" s="246"/>
      <c r="S519" s="246"/>
      <c r="T519" s="247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48" t="s">
        <v>198</v>
      </c>
      <c r="AU519" s="248" t="s">
        <v>84</v>
      </c>
      <c r="AV519" s="14" t="s">
        <v>84</v>
      </c>
      <c r="AW519" s="14" t="s">
        <v>35</v>
      </c>
      <c r="AX519" s="14" t="s">
        <v>82</v>
      </c>
      <c r="AY519" s="248" t="s">
        <v>187</v>
      </c>
    </row>
    <row r="520" s="2" customFormat="1" ht="44.25" customHeight="1">
      <c r="A520" s="41"/>
      <c r="B520" s="42"/>
      <c r="C520" s="209" t="s">
        <v>657</v>
      </c>
      <c r="D520" s="209" t="s">
        <v>189</v>
      </c>
      <c r="E520" s="210" t="s">
        <v>658</v>
      </c>
      <c r="F520" s="211" t="s">
        <v>659</v>
      </c>
      <c r="G520" s="212" t="s">
        <v>631</v>
      </c>
      <c r="H520" s="213">
        <v>254.62200000000001</v>
      </c>
      <c r="I520" s="214"/>
      <c r="J520" s="215">
        <f>ROUND(I520*H520,2)</f>
        <v>0</v>
      </c>
      <c r="K520" s="211" t="s">
        <v>193</v>
      </c>
      <c r="L520" s="47"/>
      <c r="M520" s="216" t="s">
        <v>28</v>
      </c>
      <c r="N520" s="217" t="s">
        <v>45</v>
      </c>
      <c r="O520" s="87"/>
      <c r="P520" s="218">
        <f>O520*H520</f>
        <v>0</v>
      </c>
      <c r="Q520" s="218">
        <v>0</v>
      </c>
      <c r="R520" s="218">
        <f>Q520*H520</f>
        <v>0</v>
      </c>
      <c r="S520" s="218">
        <v>0</v>
      </c>
      <c r="T520" s="219">
        <f>S520*H520</f>
        <v>0</v>
      </c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R520" s="220" t="s">
        <v>194</v>
      </c>
      <c r="AT520" s="220" t="s">
        <v>189</v>
      </c>
      <c r="AU520" s="220" t="s">
        <v>84</v>
      </c>
      <c r="AY520" s="20" t="s">
        <v>187</v>
      </c>
      <c r="BE520" s="221">
        <f>IF(N520="základní",J520,0)</f>
        <v>0</v>
      </c>
      <c r="BF520" s="221">
        <f>IF(N520="snížená",J520,0)</f>
        <v>0</v>
      </c>
      <c r="BG520" s="221">
        <f>IF(N520="zákl. přenesená",J520,0)</f>
        <v>0</v>
      </c>
      <c r="BH520" s="221">
        <f>IF(N520="sníž. přenesená",J520,0)</f>
        <v>0</v>
      </c>
      <c r="BI520" s="221">
        <f>IF(N520="nulová",J520,0)</f>
        <v>0</v>
      </c>
      <c r="BJ520" s="20" t="s">
        <v>82</v>
      </c>
      <c r="BK520" s="221">
        <f>ROUND(I520*H520,2)</f>
        <v>0</v>
      </c>
      <c r="BL520" s="20" t="s">
        <v>194</v>
      </c>
      <c r="BM520" s="220" t="s">
        <v>660</v>
      </c>
    </row>
    <row r="521" s="2" customFormat="1">
      <c r="A521" s="41"/>
      <c r="B521" s="42"/>
      <c r="C521" s="43"/>
      <c r="D521" s="222" t="s">
        <v>196</v>
      </c>
      <c r="E521" s="43"/>
      <c r="F521" s="223" t="s">
        <v>661</v>
      </c>
      <c r="G521" s="43"/>
      <c r="H521" s="43"/>
      <c r="I521" s="224"/>
      <c r="J521" s="43"/>
      <c r="K521" s="43"/>
      <c r="L521" s="47"/>
      <c r="M521" s="225"/>
      <c r="N521" s="226"/>
      <c r="O521" s="87"/>
      <c r="P521" s="87"/>
      <c r="Q521" s="87"/>
      <c r="R521" s="87"/>
      <c r="S521" s="87"/>
      <c r="T521" s="88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T521" s="20" t="s">
        <v>196</v>
      </c>
      <c r="AU521" s="20" t="s">
        <v>84</v>
      </c>
    </row>
    <row r="522" s="14" customFormat="1">
      <c r="A522" s="14"/>
      <c r="B522" s="238"/>
      <c r="C522" s="239"/>
      <c r="D522" s="229" t="s">
        <v>198</v>
      </c>
      <c r="E522" s="240" t="s">
        <v>28</v>
      </c>
      <c r="F522" s="241" t="s">
        <v>662</v>
      </c>
      <c r="G522" s="239"/>
      <c r="H522" s="242">
        <v>254.62200000000001</v>
      </c>
      <c r="I522" s="243"/>
      <c r="J522" s="239"/>
      <c r="K522" s="239"/>
      <c r="L522" s="244"/>
      <c r="M522" s="245"/>
      <c r="N522" s="246"/>
      <c r="O522" s="246"/>
      <c r="P522" s="246"/>
      <c r="Q522" s="246"/>
      <c r="R522" s="246"/>
      <c r="S522" s="246"/>
      <c r="T522" s="247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48" t="s">
        <v>198</v>
      </c>
      <c r="AU522" s="248" t="s">
        <v>84</v>
      </c>
      <c r="AV522" s="14" t="s">
        <v>84</v>
      </c>
      <c r="AW522" s="14" t="s">
        <v>35</v>
      </c>
      <c r="AX522" s="14" t="s">
        <v>82</v>
      </c>
      <c r="AY522" s="248" t="s">
        <v>187</v>
      </c>
    </row>
    <row r="523" s="12" customFormat="1" ht="22.8" customHeight="1">
      <c r="A523" s="12"/>
      <c r="B523" s="193"/>
      <c r="C523" s="194"/>
      <c r="D523" s="195" t="s">
        <v>73</v>
      </c>
      <c r="E523" s="207" t="s">
        <v>663</v>
      </c>
      <c r="F523" s="207" t="s">
        <v>664</v>
      </c>
      <c r="G523" s="194"/>
      <c r="H523" s="194"/>
      <c r="I523" s="197"/>
      <c r="J523" s="208">
        <f>BK523</f>
        <v>0</v>
      </c>
      <c r="K523" s="194"/>
      <c r="L523" s="199"/>
      <c r="M523" s="200"/>
      <c r="N523" s="201"/>
      <c r="O523" s="201"/>
      <c r="P523" s="202">
        <f>SUM(P524:P525)</f>
        <v>0</v>
      </c>
      <c r="Q523" s="201"/>
      <c r="R523" s="202">
        <f>SUM(R524:R525)</f>
        <v>0</v>
      </c>
      <c r="S523" s="201"/>
      <c r="T523" s="203">
        <f>SUM(T524:T525)</f>
        <v>0</v>
      </c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R523" s="204" t="s">
        <v>82</v>
      </c>
      <c r="AT523" s="205" t="s">
        <v>73</v>
      </c>
      <c r="AU523" s="205" t="s">
        <v>82</v>
      </c>
      <c r="AY523" s="204" t="s">
        <v>187</v>
      </c>
      <c r="BK523" s="206">
        <f>SUM(BK524:BK525)</f>
        <v>0</v>
      </c>
    </row>
    <row r="524" s="2" customFormat="1" ht="66.75" customHeight="1">
      <c r="A524" s="41"/>
      <c r="B524" s="42"/>
      <c r="C524" s="209" t="s">
        <v>665</v>
      </c>
      <c r="D524" s="209" t="s">
        <v>189</v>
      </c>
      <c r="E524" s="210" t="s">
        <v>666</v>
      </c>
      <c r="F524" s="211" t="s">
        <v>667</v>
      </c>
      <c r="G524" s="212" t="s">
        <v>631</v>
      </c>
      <c r="H524" s="213">
        <v>261.61599999999999</v>
      </c>
      <c r="I524" s="214"/>
      <c r="J524" s="215">
        <f>ROUND(I524*H524,2)</f>
        <v>0</v>
      </c>
      <c r="K524" s="211" t="s">
        <v>193</v>
      </c>
      <c r="L524" s="47"/>
      <c r="M524" s="216" t="s">
        <v>28</v>
      </c>
      <c r="N524" s="217" t="s">
        <v>45</v>
      </c>
      <c r="O524" s="87"/>
      <c r="P524" s="218">
        <f>O524*H524</f>
        <v>0</v>
      </c>
      <c r="Q524" s="218">
        <v>0</v>
      </c>
      <c r="R524" s="218">
        <f>Q524*H524</f>
        <v>0</v>
      </c>
      <c r="S524" s="218">
        <v>0</v>
      </c>
      <c r="T524" s="219">
        <f>S524*H524</f>
        <v>0</v>
      </c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R524" s="220" t="s">
        <v>194</v>
      </c>
      <c r="AT524" s="220" t="s">
        <v>189</v>
      </c>
      <c r="AU524" s="220" t="s">
        <v>84</v>
      </c>
      <c r="AY524" s="20" t="s">
        <v>187</v>
      </c>
      <c r="BE524" s="221">
        <f>IF(N524="základní",J524,0)</f>
        <v>0</v>
      </c>
      <c r="BF524" s="221">
        <f>IF(N524="snížená",J524,0)</f>
        <v>0</v>
      </c>
      <c r="BG524" s="221">
        <f>IF(N524="zákl. přenesená",J524,0)</f>
        <v>0</v>
      </c>
      <c r="BH524" s="221">
        <f>IF(N524="sníž. přenesená",J524,0)</f>
        <v>0</v>
      </c>
      <c r="BI524" s="221">
        <f>IF(N524="nulová",J524,0)</f>
        <v>0</v>
      </c>
      <c r="BJ524" s="20" t="s">
        <v>82</v>
      </c>
      <c r="BK524" s="221">
        <f>ROUND(I524*H524,2)</f>
        <v>0</v>
      </c>
      <c r="BL524" s="20" t="s">
        <v>194</v>
      </c>
      <c r="BM524" s="220" t="s">
        <v>668</v>
      </c>
    </row>
    <row r="525" s="2" customFormat="1">
      <c r="A525" s="41"/>
      <c r="B525" s="42"/>
      <c r="C525" s="43"/>
      <c r="D525" s="222" t="s">
        <v>196</v>
      </c>
      <c r="E525" s="43"/>
      <c r="F525" s="223" t="s">
        <v>669</v>
      </c>
      <c r="G525" s="43"/>
      <c r="H525" s="43"/>
      <c r="I525" s="224"/>
      <c r="J525" s="43"/>
      <c r="K525" s="43"/>
      <c r="L525" s="47"/>
      <c r="M525" s="225"/>
      <c r="N525" s="226"/>
      <c r="O525" s="87"/>
      <c r="P525" s="87"/>
      <c r="Q525" s="87"/>
      <c r="R525" s="87"/>
      <c r="S525" s="87"/>
      <c r="T525" s="88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T525" s="20" t="s">
        <v>196</v>
      </c>
      <c r="AU525" s="20" t="s">
        <v>84</v>
      </c>
    </row>
    <row r="526" s="12" customFormat="1" ht="25.92" customHeight="1">
      <c r="A526" s="12"/>
      <c r="B526" s="193"/>
      <c r="C526" s="194"/>
      <c r="D526" s="195" t="s">
        <v>73</v>
      </c>
      <c r="E526" s="196" t="s">
        <v>670</v>
      </c>
      <c r="F526" s="196" t="s">
        <v>671</v>
      </c>
      <c r="G526" s="194"/>
      <c r="H526" s="194"/>
      <c r="I526" s="197"/>
      <c r="J526" s="198">
        <f>BK526</f>
        <v>0</v>
      </c>
      <c r="K526" s="194"/>
      <c r="L526" s="199"/>
      <c r="M526" s="200"/>
      <c r="N526" s="201"/>
      <c r="O526" s="201"/>
      <c r="P526" s="202">
        <f>P527+P540+P731+P775+P784+P820+P910</f>
        <v>0</v>
      </c>
      <c r="Q526" s="201"/>
      <c r="R526" s="202">
        <f>R527+R540+R731+R775+R784+R820+R910</f>
        <v>15.889604929999999</v>
      </c>
      <c r="S526" s="201"/>
      <c r="T526" s="203">
        <f>T527+T540+T731+T775+T784+T820+T910</f>
        <v>8.1168077220000008</v>
      </c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R526" s="204" t="s">
        <v>84</v>
      </c>
      <c r="AT526" s="205" t="s">
        <v>73</v>
      </c>
      <c r="AU526" s="205" t="s">
        <v>74</v>
      </c>
      <c r="AY526" s="204" t="s">
        <v>187</v>
      </c>
      <c r="BK526" s="206">
        <f>BK527+BK540+BK731+BK775+BK784+BK820+BK910</f>
        <v>0</v>
      </c>
    </row>
    <row r="527" s="12" customFormat="1" ht="22.8" customHeight="1">
      <c r="A527" s="12"/>
      <c r="B527" s="193"/>
      <c r="C527" s="194"/>
      <c r="D527" s="195" t="s">
        <v>73</v>
      </c>
      <c r="E527" s="207" t="s">
        <v>672</v>
      </c>
      <c r="F527" s="207" t="s">
        <v>673</v>
      </c>
      <c r="G527" s="194"/>
      <c r="H527" s="194"/>
      <c r="I527" s="197"/>
      <c r="J527" s="208">
        <f>BK527</f>
        <v>0</v>
      </c>
      <c r="K527" s="194"/>
      <c r="L527" s="199"/>
      <c r="M527" s="200"/>
      <c r="N527" s="201"/>
      <c r="O527" s="201"/>
      <c r="P527" s="202">
        <f>SUM(P528:P539)</f>
        <v>0</v>
      </c>
      <c r="Q527" s="201"/>
      <c r="R527" s="202">
        <f>SUM(R528:R539)</f>
        <v>0</v>
      </c>
      <c r="S527" s="201"/>
      <c r="T527" s="203">
        <f>SUM(T528:T539)</f>
        <v>0.069005839999999999</v>
      </c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R527" s="204" t="s">
        <v>84</v>
      </c>
      <c r="AT527" s="205" t="s">
        <v>73</v>
      </c>
      <c r="AU527" s="205" t="s">
        <v>82</v>
      </c>
      <c r="AY527" s="204" t="s">
        <v>187</v>
      </c>
      <c r="BK527" s="206">
        <f>SUM(BK528:BK539)</f>
        <v>0</v>
      </c>
    </row>
    <row r="528" s="2" customFormat="1" ht="24.15" customHeight="1">
      <c r="A528" s="41"/>
      <c r="B528" s="42"/>
      <c r="C528" s="209" t="s">
        <v>674</v>
      </c>
      <c r="D528" s="209" t="s">
        <v>189</v>
      </c>
      <c r="E528" s="210" t="s">
        <v>675</v>
      </c>
      <c r="F528" s="211" t="s">
        <v>676</v>
      </c>
      <c r="G528" s="212" t="s">
        <v>254</v>
      </c>
      <c r="H528" s="213">
        <v>5</v>
      </c>
      <c r="I528" s="214"/>
      <c r="J528" s="215">
        <f>ROUND(I528*H528,2)</f>
        <v>0</v>
      </c>
      <c r="K528" s="211" t="s">
        <v>193</v>
      </c>
      <c r="L528" s="47"/>
      <c r="M528" s="216" t="s">
        <v>28</v>
      </c>
      <c r="N528" s="217" t="s">
        <v>45</v>
      </c>
      <c r="O528" s="87"/>
      <c r="P528" s="218">
        <f>O528*H528</f>
        <v>0</v>
      </c>
      <c r="Q528" s="218">
        <v>0</v>
      </c>
      <c r="R528" s="218">
        <f>Q528*H528</f>
        <v>0</v>
      </c>
      <c r="S528" s="218">
        <v>0</v>
      </c>
      <c r="T528" s="219">
        <f>S528*H528</f>
        <v>0</v>
      </c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R528" s="220" t="s">
        <v>295</v>
      </c>
      <c r="AT528" s="220" t="s">
        <v>189</v>
      </c>
      <c r="AU528" s="220" t="s">
        <v>84</v>
      </c>
      <c r="AY528" s="20" t="s">
        <v>187</v>
      </c>
      <c r="BE528" s="221">
        <f>IF(N528="základní",J528,0)</f>
        <v>0</v>
      </c>
      <c r="BF528" s="221">
        <f>IF(N528="snížená",J528,0)</f>
        <v>0</v>
      </c>
      <c r="BG528" s="221">
        <f>IF(N528="zákl. přenesená",J528,0)</f>
        <v>0</v>
      </c>
      <c r="BH528" s="221">
        <f>IF(N528="sníž. přenesená",J528,0)</f>
        <v>0</v>
      </c>
      <c r="BI528" s="221">
        <f>IF(N528="nulová",J528,0)</f>
        <v>0</v>
      </c>
      <c r="BJ528" s="20" t="s">
        <v>82</v>
      </c>
      <c r="BK528" s="221">
        <f>ROUND(I528*H528,2)</f>
        <v>0</v>
      </c>
      <c r="BL528" s="20" t="s">
        <v>295</v>
      </c>
      <c r="BM528" s="220" t="s">
        <v>677</v>
      </c>
    </row>
    <row r="529" s="2" customFormat="1">
      <c r="A529" s="41"/>
      <c r="B529" s="42"/>
      <c r="C529" s="43"/>
      <c r="D529" s="222" t="s">
        <v>196</v>
      </c>
      <c r="E529" s="43"/>
      <c r="F529" s="223" t="s">
        <v>678</v>
      </c>
      <c r="G529" s="43"/>
      <c r="H529" s="43"/>
      <c r="I529" s="224"/>
      <c r="J529" s="43"/>
      <c r="K529" s="43"/>
      <c r="L529" s="47"/>
      <c r="M529" s="225"/>
      <c r="N529" s="226"/>
      <c r="O529" s="87"/>
      <c r="P529" s="87"/>
      <c r="Q529" s="87"/>
      <c r="R529" s="87"/>
      <c r="S529" s="87"/>
      <c r="T529" s="88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T529" s="20" t="s">
        <v>196</v>
      </c>
      <c r="AU529" s="20" t="s">
        <v>84</v>
      </c>
    </row>
    <row r="530" s="14" customFormat="1">
      <c r="A530" s="14"/>
      <c r="B530" s="238"/>
      <c r="C530" s="239"/>
      <c r="D530" s="229" t="s">
        <v>198</v>
      </c>
      <c r="E530" s="240" t="s">
        <v>28</v>
      </c>
      <c r="F530" s="241" t="s">
        <v>223</v>
      </c>
      <c r="G530" s="239"/>
      <c r="H530" s="242">
        <v>5</v>
      </c>
      <c r="I530" s="243"/>
      <c r="J530" s="239"/>
      <c r="K530" s="239"/>
      <c r="L530" s="244"/>
      <c r="M530" s="245"/>
      <c r="N530" s="246"/>
      <c r="O530" s="246"/>
      <c r="P530" s="246"/>
      <c r="Q530" s="246"/>
      <c r="R530" s="246"/>
      <c r="S530" s="246"/>
      <c r="T530" s="247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48" t="s">
        <v>198</v>
      </c>
      <c r="AU530" s="248" t="s">
        <v>84</v>
      </c>
      <c r="AV530" s="14" t="s">
        <v>84</v>
      </c>
      <c r="AW530" s="14" t="s">
        <v>35</v>
      </c>
      <c r="AX530" s="14" t="s">
        <v>82</v>
      </c>
      <c r="AY530" s="248" t="s">
        <v>187</v>
      </c>
    </row>
    <row r="531" s="2" customFormat="1" ht="24.15" customHeight="1">
      <c r="A531" s="41"/>
      <c r="B531" s="42"/>
      <c r="C531" s="209" t="s">
        <v>679</v>
      </c>
      <c r="D531" s="209" t="s">
        <v>189</v>
      </c>
      <c r="E531" s="210" t="s">
        <v>680</v>
      </c>
      <c r="F531" s="211" t="s">
        <v>681</v>
      </c>
      <c r="G531" s="212" t="s">
        <v>226</v>
      </c>
      <c r="H531" s="213">
        <v>90.331999999999994</v>
      </c>
      <c r="I531" s="214"/>
      <c r="J531" s="215">
        <f>ROUND(I531*H531,2)</f>
        <v>0</v>
      </c>
      <c r="K531" s="211" t="s">
        <v>28</v>
      </c>
      <c r="L531" s="47"/>
      <c r="M531" s="216" t="s">
        <v>28</v>
      </c>
      <c r="N531" s="217" t="s">
        <v>45</v>
      </c>
      <c r="O531" s="87"/>
      <c r="P531" s="218">
        <f>O531*H531</f>
        <v>0</v>
      </c>
      <c r="Q531" s="218">
        <v>0</v>
      </c>
      <c r="R531" s="218">
        <f>Q531*H531</f>
        <v>0</v>
      </c>
      <c r="S531" s="218">
        <v>0</v>
      </c>
      <c r="T531" s="219">
        <f>S531*H531</f>
        <v>0</v>
      </c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R531" s="220" t="s">
        <v>295</v>
      </c>
      <c r="AT531" s="220" t="s">
        <v>189</v>
      </c>
      <c r="AU531" s="220" t="s">
        <v>84</v>
      </c>
      <c r="AY531" s="20" t="s">
        <v>187</v>
      </c>
      <c r="BE531" s="221">
        <f>IF(N531="základní",J531,0)</f>
        <v>0</v>
      </c>
      <c r="BF531" s="221">
        <f>IF(N531="snížená",J531,0)</f>
        <v>0</v>
      </c>
      <c r="BG531" s="221">
        <f>IF(N531="zákl. přenesená",J531,0)</f>
        <v>0</v>
      </c>
      <c r="BH531" s="221">
        <f>IF(N531="sníž. přenesená",J531,0)</f>
        <v>0</v>
      </c>
      <c r="BI531" s="221">
        <f>IF(N531="nulová",J531,0)</f>
        <v>0</v>
      </c>
      <c r="BJ531" s="20" t="s">
        <v>82</v>
      </c>
      <c r="BK531" s="221">
        <f>ROUND(I531*H531,2)</f>
        <v>0</v>
      </c>
      <c r="BL531" s="20" t="s">
        <v>295</v>
      </c>
      <c r="BM531" s="220" t="s">
        <v>682</v>
      </c>
    </row>
    <row r="532" s="14" customFormat="1">
      <c r="A532" s="14"/>
      <c r="B532" s="238"/>
      <c r="C532" s="239"/>
      <c r="D532" s="229" t="s">
        <v>198</v>
      </c>
      <c r="E532" s="240" t="s">
        <v>28</v>
      </c>
      <c r="F532" s="241" t="s">
        <v>683</v>
      </c>
      <c r="G532" s="239"/>
      <c r="H532" s="242">
        <v>29.699999999999999</v>
      </c>
      <c r="I532" s="243"/>
      <c r="J532" s="239"/>
      <c r="K532" s="239"/>
      <c r="L532" s="244"/>
      <c r="M532" s="245"/>
      <c r="N532" s="246"/>
      <c r="O532" s="246"/>
      <c r="P532" s="246"/>
      <c r="Q532" s="246"/>
      <c r="R532" s="246"/>
      <c r="S532" s="246"/>
      <c r="T532" s="247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48" t="s">
        <v>198</v>
      </c>
      <c r="AU532" s="248" t="s">
        <v>84</v>
      </c>
      <c r="AV532" s="14" t="s">
        <v>84</v>
      </c>
      <c r="AW532" s="14" t="s">
        <v>35</v>
      </c>
      <c r="AX532" s="14" t="s">
        <v>74</v>
      </c>
      <c r="AY532" s="248" t="s">
        <v>187</v>
      </c>
    </row>
    <row r="533" s="14" customFormat="1">
      <c r="A533" s="14"/>
      <c r="B533" s="238"/>
      <c r="C533" s="239"/>
      <c r="D533" s="229" t="s">
        <v>198</v>
      </c>
      <c r="E533" s="240" t="s">
        <v>28</v>
      </c>
      <c r="F533" s="241" t="s">
        <v>684</v>
      </c>
      <c r="G533" s="239"/>
      <c r="H533" s="242">
        <v>60.631999999999998</v>
      </c>
      <c r="I533" s="243"/>
      <c r="J533" s="239"/>
      <c r="K533" s="239"/>
      <c r="L533" s="244"/>
      <c r="M533" s="245"/>
      <c r="N533" s="246"/>
      <c r="O533" s="246"/>
      <c r="P533" s="246"/>
      <c r="Q533" s="246"/>
      <c r="R533" s="246"/>
      <c r="S533" s="246"/>
      <c r="T533" s="247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48" t="s">
        <v>198</v>
      </c>
      <c r="AU533" s="248" t="s">
        <v>84</v>
      </c>
      <c r="AV533" s="14" t="s">
        <v>84</v>
      </c>
      <c r="AW533" s="14" t="s">
        <v>35</v>
      </c>
      <c r="AX533" s="14" t="s">
        <v>74</v>
      </c>
      <c r="AY533" s="248" t="s">
        <v>187</v>
      </c>
    </row>
    <row r="534" s="15" customFormat="1">
      <c r="A534" s="15"/>
      <c r="B534" s="249"/>
      <c r="C534" s="250"/>
      <c r="D534" s="229" t="s">
        <v>198</v>
      </c>
      <c r="E534" s="251" t="s">
        <v>93</v>
      </c>
      <c r="F534" s="252" t="s">
        <v>207</v>
      </c>
      <c r="G534" s="250"/>
      <c r="H534" s="253">
        <v>90.331999999999994</v>
      </c>
      <c r="I534" s="254"/>
      <c r="J534" s="250"/>
      <c r="K534" s="250"/>
      <c r="L534" s="255"/>
      <c r="M534" s="256"/>
      <c r="N534" s="257"/>
      <c r="O534" s="257"/>
      <c r="P534" s="257"/>
      <c r="Q534" s="257"/>
      <c r="R534" s="257"/>
      <c r="S534" s="257"/>
      <c r="T534" s="258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T534" s="259" t="s">
        <v>198</v>
      </c>
      <c r="AU534" s="259" t="s">
        <v>84</v>
      </c>
      <c r="AV534" s="15" t="s">
        <v>194</v>
      </c>
      <c r="AW534" s="15" t="s">
        <v>35</v>
      </c>
      <c r="AX534" s="15" t="s">
        <v>82</v>
      </c>
      <c r="AY534" s="259" t="s">
        <v>187</v>
      </c>
    </row>
    <row r="535" s="2" customFormat="1" ht="24.15" customHeight="1">
      <c r="A535" s="41"/>
      <c r="B535" s="42"/>
      <c r="C535" s="209" t="s">
        <v>685</v>
      </c>
      <c r="D535" s="209" t="s">
        <v>189</v>
      </c>
      <c r="E535" s="210" t="s">
        <v>686</v>
      </c>
      <c r="F535" s="211" t="s">
        <v>687</v>
      </c>
      <c r="G535" s="212" t="s">
        <v>254</v>
      </c>
      <c r="H535" s="213">
        <v>5</v>
      </c>
      <c r="I535" s="214"/>
      <c r="J535" s="215">
        <f>ROUND(I535*H535,2)</f>
        <v>0</v>
      </c>
      <c r="K535" s="211" t="s">
        <v>193</v>
      </c>
      <c r="L535" s="47"/>
      <c r="M535" s="216" t="s">
        <v>28</v>
      </c>
      <c r="N535" s="217" t="s">
        <v>45</v>
      </c>
      <c r="O535" s="87"/>
      <c r="P535" s="218">
        <f>O535*H535</f>
        <v>0</v>
      </c>
      <c r="Q535" s="218">
        <v>0</v>
      </c>
      <c r="R535" s="218">
        <f>Q535*H535</f>
        <v>0</v>
      </c>
      <c r="S535" s="218">
        <v>0.0025999999999999999</v>
      </c>
      <c r="T535" s="219">
        <f>S535*H535</f>
        <v>0.012999999999999999</v>
      </c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R535" s="220" t="s">
        <v>295</v>
      </c>
      <c r="AT535" s="220" t="s">
        <v>189</v>
      </c>
      <c r="AU535" s="220" t="s">
        <v>84</v>
      </c>
      <c r="AY535" s="20" t="s">
        <v>187</v>
      </c>
      <c r="BE535" s="221">
        <f>IF(N535="základní",J535,0)</f>
        <v>0</v>
      </c>
      <c r="BF535" s="221">
        <f>IF(N535="snížená",J535,0)</f>
        <v>0</v>
      </c>
      <c r="BG535" s="221">
        <f>IF(N535="zákl. přenesená",J535,0)</f>
        <v>0</v>
      </c>
      <c r="BH535" s="221">
        <f>IF(N535="sníž. přenesená",J535,0)</f>
        <v>0</v>
      </c>
      <c r="BI535" s="221">
        <f>IF(N535="nulová",J535,0)</f>
        <v>0</v>
      </c>
      <c r="BJ535" s="20" t="s">
        <v>82</v>
      </c>
      <c r="BK535" s="221">
        <f>ROUND(I535*H535,2)</f>
        <v>0</v>
      </c>
      <c r="BL535" s="20" t="s">
        <v>295</v>
      </c>
      <c r="BM535" s="220" t="s">
        <v>688</v>
      </c>
    </row>
    <row r="536" s="2" customFormat="1">
      <c r="A536" s="41"/>
      <c r="B536" s="42"/>
      <c r="C536" s="43"/>
      <c r="D536" s="222" t="s">
        <v>196</v>
      </c>
      <c r="E536" s="43"/>
      <c r="F536" s="223" t="s">
        <v>689</v>
      </c>
      <c r="G536" s="43"/>
      <c r="H536" s="43"/>
      <c r="I536" s="224"/>
      <c r="J536" s="43"/>
      <c r="K536" s="43"/>
      <c r="L536" s="47"/>
      <c r="M536" s="225"/>
      <c r="N536" s="226"/>
      <c r="O536" s="87"/>
      <c r="P536" s="87"/>
      <c r="Q536" s="87"/>
      <c r="R536" s="87"/>
      <c r="S536" s="87"/>
      <c r="T536" s="88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T536" s="20" t="s">
        <v>196</v>
      </c>
      <c r="AU536" s="20" t="s">
        <v>84</v>
      </c>
    </row>
    <row r="537" s="14" customFormat="1">
      <c r="A537" s="14"/>
      <c r="B537" s="238"/>
      <c r="C537" s="239"/>
      <c r="D537" s="229" t="s">
        <v>198</v>
      </c>
      <c r="E537" s="240" t="s">
        <v>28</v>
      </c>
      <c r="F537" s="241" t="s">
        <v>223</v>
      </c>
      <c r="G537" s="239"/>
      <c r="H537" s="242">
        <v>5</v>
      </c>
      <c r="I537" s="243"/>
      <c r="J537" s="239"/>
      <c r="K537" s="239"/>
      <c r="L537" s="244"/>
      <c r="M537" s="245"/>
      <c r="N537" s="246"/>
      <c r="O537" s="246"/>
      <c r="P537" s="246"/>
      <c r="Q537" s="246"/>
      <c r="R537" s="246"/>
      <c r="S537" s="246"/>
      <c r="T537" s="247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8" t="s">
        <v>198</v>
      </c>
      <c r="AU537" s="248" t="s">
        <v>84</v>
      </c>
      <c r="AV537" s="14" t="s">
        <v>84</v>
      </c>
      <c r="AW537" s="14" t="s">
        <v>35</v>
      </c>
      <c r="AX537" s="14" t="s">
        <v>82</v>
      </c>
      <c r="AY537" s="248" t="s">
        <v>187</v>
      </c>
    </row>
    <row r="538" s="2" customFormat="1" ht="24.15" customHeight="1">
      <c r="A538" s="41"/>
      <c r="B538" s="42"/>
      <c r="C538" s="209" t="s">
        <v>690</v>
      </c>
      <c r="D538" s="209" t="s">
        <v>189</v>
      </c>
      <c r="E538" s="210" t="s">
        <v>691</v>
      </c>
      <c r="F538" s="211" t="s">
        <v>692</v>
      </c>
      <c r="G538" s="212" t="s">
        <v>226</v>
      </c>
      <c r="H538" s="213">
        <v>90.331999999999994</v>
      </c>
      <c r="I538" s="214"/>
      <c r="J538" s="215">
        <f>ROUND(I538*H538,2)</f>
        <v>0</v>
      </c>
      <c r="K538" s="211" t="s">
        <v>28</v>
      </c>
      <c r="L538" s="47"/>
      <c r="M538" s="216" t="s">
        <v>28</v>
      </c>
      <c r="N538" s="217" t="s">
        <v>45</v>
      </c>
      <c r="O538" s="87"/>
      <c r="P538" s="218">
        <f>O538*H538</f>
        <v>0</v>
      </c>
      <c r="Q538" s="218">
        <v>0</v>
      </c>
      <c r="R538" s="218">
        <f>Q538*H538</f>
        <v>0</v>
      </c>
      <c r="S538" s="218">
        <v>0.00062</v>
      </c>
      <c r="T538" s="219">
        <f>S538*H538</f>
        <v>0.056005839999999994</v>
      </c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R538" s="220" t="s">
        <v>295</v>
      </c>
      <c r="AT538" s="220" t="s">
        <v>189</v>
      </c>
      <c r="AU538" s="220" t="s">
        <v>84</v>
      </c>
      <c r="AY538" s="20" t="s">
        <v>187</v>
      </c>
      <c r="BE538" s="221">
        <f>IF(N538="základní",J538,0)</f>
        <v>0</v>
      </c>
      <c r="BF538" s="221">
        <f>IF(N538="snížená",J538,0)</f>
        <v>0</v>
      </c>
      <c r="BG538" s="221">
        <f>IF(N538="zákl. přenesená",J538,0)</f>
        <v>0</v>
      </c>
      <c r="BH538" s="221">
        <f>IF(N538="sníž. přenesená",J538,0)</f>
        <v>0</v>
      </c>
      <c r="BI538" s="221">
        <f>IF(N538="nulová",J538,0)</f>
        <v>0</v>
      </c>
      <c r="BJ538" s="20" t="s">
        <v>82</v>
      </c>
      <c r="BK538" s="221">
        <f>ROUND(I538*H538,2)</f>
        <v>0</v>
      </c>
      <c r="BL538" s="20" t="s">
        <v>295</v>
      </c>
      <c r="BM538" s="220" t="s">
        <v>693</v>
      </c>
    </row>
    <row r="539" s="14" customFormat="1">
      <c r="A539" s="14"/>
      <c r="B539" s="238"/>
      <c r="C539" s="239"/>
      <c r="D539" s="229" t="s">
        <v>198</v>
      </c>
      <c r="E539" s="240" t="s">
        <v>28</v>
      </c>
      <c r="F539" s="241" t="s">
        <v>93</v>
      </c>
      <c r="G539" s="239"/>
      <c r="H539" s="242">
        <v>90.331999999999994</v>
      </c>
      <c r="I539" s="243"/>
      <c r="J539" s="239"/>
      <c r="K539" s="239"/>
      <c r="L539" s="244"/>
      <c r="M539" s="245"/>
      <c r="N539" s="246"/>
      <c r="O539" s="246"/>
      <c r="P539" s="246"/>
      <c r="Q539" s="246"/>
      <c r="R539" s="246"/>
      <c r="S539" s="246"/>
      <c r="T539" s="247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48" t="s">
        <v>198</v>
      </c>
      <c r="AU539" s="248" t="s">
        <v>84</v>
      </c>
      <c r="AV539" s="14" t="s">
        <v>84</v>
      </c>
      <c r="AW539" s="14" t="s">
        <v>35</v>
      </c>
      <c r="AX539" s="14" t="s">
        <v>82</v>
      </c>
      <c r="AY539" s="248" t="s">
        <v>187</v>
      </c>
    </row>
    <row r="540" s="12" customFormat="1" ht="22.8" customHeight="1">
      <c r="A540" s="12"/>
      <c r="B540" s="193"/>
      <c r="C540" s="194"/>
      <c r="D540" s="195" t="s">
        <v>73</v>
      </c>
      <c r="E540" s="207" t="s">
        <v>694</v>
      </c>
      <c r="F540" s="207" t="s">
        <v>695</v>
      </c>
      <c r="G540" s="194"/>
      <c r="H540" s="194"/>
      <c r="I540" s="197"/>
      <c r="J540" s="208">
        <f>BK540</f>
        <v>0</v>
      </c>
      <c r="K540" s="194"/>
      <c r="L540" s="199"/>
      <c r="M540" s="200"/>
      <c r="N540" s="201"/>
      <c r="O540" s="201"/>
      <c r="P540" s="202">
        <f>SUM(P541:P730)</f>
        <v>0</v>
      </c>
      <c r="Q540" s="201"/>
      <c r="R540" s="202">
        <f>SUM(R541:R730)</f>
        <v>3.1974200000000002</v>
      </c>
      <c r="S540" s="201"/>
      <c r="T540" s="203">
        <f>SUM(T541:T730)</f>
        <v>2.4430595499999996</v>
      </c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R540" s="204" t="s">
        <v>84</v>
      </c>
      <c r="AT540" s="205" t="s">
        <v>73</v>
      </c>
      <c r="AU540" s="205" t="s">
        <v>82</v>
      </c>
      <c r="AY540" s="204" t="s">
        <v>187</v>
      </c>
      <c r="BK540" s="206">
        <f>SUM(BK541:BK730)</f>
        <v>0</v>
      </c>
    </row>
    <row r="541" s="2" customFormat="1" ht="24.15" customHeight="1">
      <c r="A541" s="41"/>
      <c r="B541" s="42"/>
      <c r="C541" s="209" t="s">
        <v>696</v>
      </c>
      <c r="D541" s="209" t="s">
        <v>189</v>
      </c>
      <c r="E541" s="210" t="s">
        <v>697</v>
      </c>
      <c r="F541" s="211" t="s">
        <v>698</v>
      </c>
      <c r="G541" s="212" t="s">
        <v>226</v>
      </c>
      <c r="H541" s="213">
        <v>14.9</v>
      </c>
      <c r="I541" s="214"/>
      <c r="J541" s="215">
        <f>ROUND(I541*H541,2)</f>
        <v>0</v>
      </c>
      <c r="K541" s="211" t="s">
        <v>193</v>
      </c>
      <c r="L541" s="47"/>
      <c r="M541" s="216" t="s">
        <v>28</v>
      </c>
      <c r="N541" s="217" t="s">
        <v>45</v>
      </c>
      <c r="O541" s="87"/>
      <c r="P541" s="218">
        <f>O541*H541</f>
        <v>0</v>
      </c>
      <c r="Q541" s="218">
        <v>0</v>
      </c>
      <c r="R541" s="218">
        <f>Q541*H541</f>
        <v>0</v>
      </c>
      <c r="S541" s="218">
        <v>0.00191</v>
      </c>
      <c r="T541" s="219">
        <f>S541*H541</f>
        <v>0.028459000000000002</v>
      </c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R541" s="220" t="s">
        <v>295</v>
      </c>
      <c r="AT541" s="220" t="s">
        <v>189</v>
      </c>
      <c r="AU541" s="220" t="s">
        <v>84</v>
      </c>
      <c r="AY541" s="20" t="s">
        <v>187</v>
      </c>
      <c r="BE541" s="221">
        <f>IF(N541="základní",J541,0)</f>
        <v>0</v>
      </c>
      <c r="BF541" s="221">
        <f>IF(N541="snížená",J541,0)</f>
        <v>0</v>
      </c>
      <c r="BG541" s="221">
        <f>IF(N541="zákl. přenesená",J541,0)</f>
        <v>0</v>
      </c>
      <c r="BH541" s="221">
        <f>IF(N541="sníž. přenesená",J541,0)</f>
        <v>0</v>
      </c>
      <c r="BI541" s="221">
        <f>IF(N541="nulová",J541,0)</f>
        <v>0</v>
      </c>
      <c r="BJ541" s="20" t="s">
        <v>82</v>
      </c>
      <c r="BK541" s="221">
        <f>ROUND(I541*H541,2)</f>
        <v>0</v>
      </c>
      <c r="BL541" s="20" t="s">
        <v>295</v>
      </c>
      <c r="BM541" s="220" t="s">
        <v>699</v>
      </c>
    </row>
    <row r="542" s="2" customFormat="1">
      <c r="A542" s="41"/>
      <c r="B542" s="42"/>
      <c r="C542" s="43"/>
      <c r="D542" s="222" t="s">
        <v>196</v>
      </c>
      <c r="E542" s="43"/>
      <c r="F542" s="223" t="s">
        <v>700</v>
      </c>
      <c r="G542" s="43"/>
      <c r="H542" s="43"/>
      <c r="I542" s="224"/>
      <c r="J542" s="43"/>
      <c r="K542" s="43"/>
      <c r="L542" s="47"/>
      <c r="M542" s="225"/>
      <c r="N542" s="226"/>
      <c r="O542" s="87"/>
      <c r="P542" s="87"/>
      <c r="Q542" s="87"/>
      <c r="R542" s="87"/>
      <c r="S542" s="87"/>
      <c r="T542" s="88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T542" s="20" t="s">
        <v>196</v>
      </c>
      <c r="AU542" s="20" t="s">
        <v>84</v>
      </c>
    </row>
    <row r="543" s="13" customFormat="1">
      <c r="A543" s="13"/>
      <c r="B543" s="227"/>
      <c r="C543" s="228"/>
      <c r="D543" s="229" t="s">
        <v>198</v>
      </c>
      <c r="E543" s="230" t="s">
        <v>28</v>
      </c>
      <c r="F543" s="231" t="s">
        <v>221</v>
      </c>
      <c r="G543" s="228"/>
      <c r="H543" s="230" t="s">
        <v>28</v>
      </c>
      <c r="I543" s="232"/>
      <c r="J543" s="228"/>
      <c r="K543" s="228"/>
      <c r="L543" s="233"/>
      <c r="M543" s="234"/>
      <c r="N543" s="235"/>
      <c r="O543" s="235"/>
      <c r="P543" s="235"/>
      <c r="Q543" s="235"/>
      <c r="R543" s="235"/>
      <c r="S543" s="235"/>
      <c r="T543" s="236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7" t="s">
        <v>198</v>
      </c>
      <c r="AU543" s="237" t="s">
        <v>84</v>
      </c>
      <c r="AV543" s="13" t="s">
        <v>82</v>
      </c>
      <c r="AW543" s="13" t="s">
        <v>35</v>
      </c>
      <c r="AX543" s="13" t="s">
        <v>74</v>
      </c>
      <c r="AY543" s="237" t="s">
        <v>187</v>
      </c>
    </row>
    <row r="544" s="14" customFormat="1">
      <c r="A544" s="14"/>
      <c r="B544" s="238"/>
      <c r="C544" s="239"/>
      <c r="D544" s="229" t="s">
        <v>198</v>
      </c>
      <c r="E544" s="240" t="s">
        <v>28</v>
      </c>
      <c r="F544" s="241" t="s">
        <v>701</v>
      </c>
      <c r="G544" s="239"/>
      <c r="H544" s="242">
        <v>14.9</v>
      </c>
      <c r="I544" s="243"/>
      <c r="J544" s="239"/>
      <c r="K544" s="239"/>
      <c r="L544" s="244"/>
      <c r="M544" s="245"/>
      <c r="N544" s="246"/>
      <c r="O544" s="246"/>
      <c r="P544" s="246"/>
      <c r="Q544" s="246"/>
      <c r="R544" s="246"/>
      <c r="S544" s="246"/>
      <c r="T544" s="247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48" t="s">
        <v>198</v>
      </c>
      <c r="AU544" s="248" t="s">
        <v>84</v>
      </c>
      <c r="AV544" s="14" t="s">
        <v>84</v>
      </c>
      <c r="AW544" s="14" t="s">
        <v>35</v>
      </c>
      <c r="AX544" s="14" t="s">
        <v>82</v>
      </c>
      <c r="AY544" s="248" t="s">
        <v>187</v>
      </c>
    </row>
    <row r="545" s="2" customFormat="1" ht="24.15" customHeight="1">
      <c r="A545" s="41"/>
      <c r="B545" s="42"/>
      <c r="C545" s="209" t="s">
        <v>702</v>
      </c>
      <c r="D545" s="209" t="s">
        <v>189</v>
      </c>
      <c r="E545" s="210" t="s">
        <v>703</v>
      </c>
      <c r="F545" s="211" t="s">
        <v>704</v>
      </c>
      <c r="G545" s="212" t="s">
        <v>226</v>
      </c>
      <c r="H545" s="213">
        <v>190.92500000000001</v>
      </c>
      <c r="I545" s="214"/>
      <c r="J545" s="215">
        <f>ROUND(I545*H545,2)</f>
        <v>0</v>
      </c>
      <c r="K545" s="211" t="s">
        <v>193</v>
      </c>
      <c r="L545" s="47"/>
      <c r="M545" s="216" t="s">
        <v>28</v>
      </c>
      <c r="N545" s="217" t="s">
        <v>45</v>
      </c>
      <c r="O545" s="87"/>
      <c r="P545" s="218">
        <f>O545*H545</f>
        <v>0</v>
      </c>
      <c r="Q545" s="218">
        <v>0</v>
      </c>
      <c r="R545" s="218">
        <f>Q545*H545</f>
        <v>0</v>
      </c>
      <c r="S545" s="218">
        <v>0.00167</v>
      </c>
      <c r="T545" s="219">
        <f>S545*H545</f>
        <v>0.31884475000000001</v>
      </c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R545" s="220" t="s">
        <v>295</v>
      </c>
      <c r="AT545" s="220" t="s">
        <v>189</v>
      </c>
      <c r="AU545" s="220" t="s">
        <v>84</v>
      </c>
      <c r="AY545" s="20" t="s">
        <v>187</v>
      </c>
      <c r="BE545" s="221">
        <f>IF(N545="základní",J545,0)</f>
        <v>0</v>
      </c>
      <c r="BF545" s="221">
        <f>IF(N545="snížená",J545,0)</f>
        <v>0</v>
      </c>
      <c r="BG545" s="221">
        <f>IF(N545="zákl. přenesená",J545,0)</f>
        <v>0</v>
      </c>
      <c r="BH545" s="221">
        <f>IF(N545="sníž. přenesená",J545,0)</f>
        <v>0</v>
      </c>
      <c r="BI545" s="221">
        <f>IF(N545="nulová",J545,0)</f>
        <v>0</v>
      </c>
      <c r="BJ545" s="20" t="s">
        <v>82</v>
      </c>
      <c r="BK545" s="221">
        <f>ROUND(I545*H545,2)</f>
        <v>0</v>
      </c>
      <c r="BL545" s="20" t="s">
        <v>295</v>
      </c>
      <c r="BM545" s="220" t="s">
        <v>705</v>
      </c>
    </row>
    <row r="546" s="2" customFormat="1">
      <c r="A546" s="41"/>
      <c r="B546" s="42"/>
      <c r="C546" s="43"/>
      <c r="D546" s="222" t="s">
        <v>196</v>
      </c>
      <c r="E546" s="43"/>
      <c r="F546" s="223" t="s">
        <v>706</v>
      </c>
      <c r="G546" s="43"/>
      <c r="H546" s="43"/>
      <c r="I546" s="224"/>
      <c r="J546" s="43"/>
      <c r="K546" s="43"/>
      <c r="L546" s="47"/>
      <c r="M546" s="225"/>
      <c r="N546" s="226"/>
      <c r="O546" s="87"/>
      <c r="P546" s="87"/>
      <c r="Q546" s="87"/>
      <c r="R546" s="87"/>
      <c r="S546" s="87"/>
      <c r="T546" s="88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T546" s="20" t="s">
        <v>196</v>
      </c>
      <c r="AU546" s="20" t="s">
        <v>84</v>
      </c>
    </row>
    <row r="547" s="13" customFormat="1">
      <c r="A547" s="13"/>
      <c r="B547" s="227"/>
      <c r="C547" s="228"/>
      <c r="D547" s="229" t="s">
        <v>198</v>
      </c>
      <c r="E547" s="230" t="s">
        <v>28</v>
      </c>
      <c r="F547" s="231" t="s">
        <v>707</v>
      </c>
      <c r="G547" s="228"/>
      <c r="H547" s="230" t="s">
        <v>28</v>
      </c>
      <c r="I547" s="232"/>
      <c r="J547" s="228"/>
      <c r="K547" s="228"/>
      <c r="L547" s="233"/>
      <c r="M547" s="234"/>
      <c r="N547" s="235"/>
      <c r="O547" s="235"/>
      <c r="P547" s="235"/>
      <c r="Q547" s="235"/>
      <c r="R547" s="235"/>
      <c r="S547" s="235"/>
      <c r="T547" s="236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7" t="s">
        <v>198</v>
      </c>
      <c r="AU547" s="237" t="s">
        <v>84</v>
      </c>
      <c r="AV547" s="13" t="s">
        <v>82</v>
      </c>
      <c r="AW547" s="13" t="s">
        <v>35</v>
      </c>
      <c r="AX547" s="13" t="s">
        <v>74</v>
      </c>
      <c r="AY547" s="237" t="s">
        <v>187</v>
      </c>
    </row>
    <row r="548" s="14" customFormat="1">
      <c r="A548" s="14"/>
      <c r="B548" s="238"/>
      <c r="C548" s="239"/>
      <c r="D548" s="229" t="s">
        <v>198</v>
      </c>
      <c r="E548" s="240" t="s">
        <v>28</v>
      </c>
      <c r="F548" s="241" t="s">
        <v>708</v>
      </c>
      <c r="G548" s="239"/>
      <c r="H548" s="242">
        <v>156.40000000000001</v>
      </c>
      <c r="I548" s="243"/>
      <c r="J548" s="239"/>
      <c r="K548" s="239"/>
      <c r="L548" s="244"/>
      <c r="M548" s="245"/>
      <c r="N548" s="246"/>
      <c r="O548" s="246"/>
      <c r="P548" s="246"/>
      <c r="Q548" s="246"/>
      <c r="R548" s="246"/>
      <c r="S548" s="246"/>
      <c r="T548" s="247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48" t="s">
        <v>198</v>
      </c>
      <c r="AU548" s="248" t="s">
        <v>84</v>
      </c>
      <c r="AV548" s="14" t="s">
        <v>84</v>
      </c>
      <c r="AW548" s="14" t="s">
        <v>35</v>
      </c>
      <c r="AX548" s="14" t="s">
        <v>74</v>
      </c>
      <c r="AY548" s="248" t="s">
        <v>187</v>
      </c>
    </row>
    <row r="549" s="14" customFormat="1">
      <c r="A549" s="14"/>
      <c r="B549" s="238"/>
      <c r="C549" s="239"/>
      <c r="D549" s="229" t="s">
        <v>198</v>
      </c>
      <c r="E549" s="240" t="s">
        <v>28</v>
      </c>
      <c r="F549" s="241" t="s">
        <v>709</v>
      </c>
      <c r="G549" s="239"/>
      <c r="H549" s="242">
        <v>25.524999999999999</v>
      </c>
      <c r="I549" s="243"/>
      <c r="J549" s="239"/>
      <c r="K549" s="239"/>
      <c r="L549" s="244"/>
      <c r="M549" s="245"/>
      <c r="N549" s="246"/>
      <c r="O549" s="246"/>
      <c r="P549" s="246"/>
      <c r="Q549" s="246"/>
      <c r="R549" s="246"/>
      <c r="S549" s="246"/>
      <c r="T549" s="247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48" t="s">
        <v>198</v>
      </c>
      <c r="AU549" s="248" t="s">
        <v>84</v>
      </c>
      <c r="AV549" s="14" t="s">
        <v>84</v>
      </c>
      <c r="AW549" s="14" t="s">
        <v>35</v>
      </c>
      <c r="AX549" s="14" t="s">
        <v>74</v>
      </c>
      <c r="AY549" s="248" t="s">
        <v>187</v>
      </c>
    </row>
    <row r="550" s="13" customFormat="1">
      <c r="A550" s="13"/>
      <c r="B550" s="227"/>
      <c r="C550" s="228"/>
      <c r="D550" s="229" t="s">
        <v>198</v>
      </c>
      <c r="E550" s="230" t="s">
        <v>28</v>
      </c>
      <c r="F550" s="231" t="s">
        <v>228</v>
      </c>
      <c r="G550" s="228"/>
      <c r="H550" s="230" t="s">
        <v>28</v>
      </c>
      <c r="I550" s="232"/>
      <c r="J550" s="228"/>
      <c r="K550" s="228"/>
      <c r="L550" s="233"/>
      <c r="M550" s="234"/>
      <c r="N550" s="235"/>
      <c r="O550" s="235"/>
      <c r="P550" s="235"/>
      <c r="Q550" s="235"/>
      <c r="R550" s="235"/>
      <c r="S550" s="235"/>
      <c r="T550" s="236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7" t="s">
        <v>198</v>
      </c>
      <c r="AU550" s="237" t="s">
        <v>84</v>
      </c>
      <c r="AV550" s="13" t="s">
        <v>82</v>
      </c>
      <c r="AW550" s="13" t="s">
        <v>35</v>
      </c>
      <c r="AX550" s="13" t="s">
        <v>74</v>
      </c>
      <c r="AY550" s="237" t="s">
        <v>187</v>
      </c>
    </row>
    <row r="551" s="13" customFormat="1">
      <c r="A551" s="13"/>
      <c r="B551" s="227"/>
      <c r="C551" s="228"/>
      <c r="D551" s="229" t="s">
        <v>198</v>
      </c>
      <c r="E551" s="230" t="s">
        <v>28</v>
      </c>
      <c r="F551" s="231" t="s">
        <v>229</v>
      </c>
      <c r="G551" s="228"/>
      <c r="H551" s="230" t="s">
        <v>28</v>
      </c>
      <c r="I551" s="232"/>
      <c r="J551" s="228"/>
      <c r="K551" s="228"/>
      <c r="L551" s="233"/>
      <c r="M551" s="234"/>
      <c r="N551" s="235"/>
      <c r="O551" s="235"/>
      <c r="P551" s="235"/>
      <c r="Q551" s="235"/>
      <c r="R551" s="235"/>
      <c r="S551" s="235"/>
      <c r="T551" s="236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7" t="s">
        <v>198</v>
      </c>
      <c r="AU551" s="237" t="s">
        <v>84</v>
      </c>
      <c r="AV551" s="13" t="s">
        <v>82</v>
      </c>
      <c r="AW551" s="13" t="s">
        <v>35</v>
      </c>
      <c r="AX551" s="13" t="s">
        <v>74</v>
      </c>
      <c r="AY551" s="237" t="s">
        <v>187</v>
      </c>
    </row>
    <row r="552" s="14" customFormat="1">
      <c r="A552" s="14"/>
      <c r="B552" s="238"/>
      <c r="C552" s="239"/>
      <c r="D552" s="229" t="s">
        <v>198</v>
      </c>
      <c r="E552" s="240" t="s">
        <v>28</v>
      </c>
      <c r="F552" s="241" t="s">
        <v>710</v>
      </c>
      <c r="G552" s="239"/>
      <c r="H552" s="242">
        <v>9</v>
      </c>
      <c r="I552" s="243"/>
      <c r="J552" s="239"/>
      <c r="K552" s="239"/>
      <c r="L552" s="244"/>
      <c r="M552" s="245"/>
      <c r="N552" s="246"/>
      <c r="O552" s="246"/>
      <c r="P552" s="246"/>
      <c r="Q552" s="246"/>
      <c r="R552" s="246"/>
      <c r="S552" s="246"/>
      <c r="T552" s="247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48" t="s">
        <v>198</v>
      </c>
      <c r="AU552" s="248" t="s">
        <v>84</v>
      </c>
      <c r="AV552" s="14" t="s">
        <v>84</v>
      </c>
      <c r="AW552" s="14" t="s">
        <v>35</v>
      </c>
      <c r="AX552" s="14" t="s">
        <v>74</v>
      </c>
      <c r="AY552" s="248" t="s">
        <v>187</v>
      </c>
    </row>
    <row r="553" s="15" customFormat="1">
      <c r="A553" s="15"/>
      <c r="B553" s="249"/>
      <c r="C553" s="250"/>
      <c r="D553" s="229" t="s">
        <v>198</v>
      </c>
      <c r="E553" s="251" t="s">
        <v>28</v>
      </c>
      <c r="F553" s="252" t="s">
        <v>207</v>
      </c>
      <c r="G553" s="250"/>
      <c r="H553" s="253">
        <v>190.92500000000001</v>
      </c>
      <c r="I553" s="254"/>
      <c r="J553" s="250"/>
      <c r="K553" s="250"/>
      <c r="L553" s="255"/>
      <c r="M553" s="256"/>
      <c r="N553" s="257"/>
      <c r="O553" s="257"/>
      <c r="P553" s="257"/>
      <c r="Q553" s="257"/>
      <c r="R553" s="257"/>
      <c r="S553" s="257"/>
      <c r="T553" s="258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T553" s="259" t="s">
        <v>198</v>
      </c>
      <c r="AU553" s="259" t="s">
        <v>84</v>
      </c>
      <c r="AV553" s="15" t="s">
        <v>194</v>
      </c>
      <c r="AW553" s="15" t="s">
        <v>35</v>
      </c>
      <c r="AX553" s="15" t="s">
        <v>82</v>
      </c>
      <c r="AY553" s="259" t="s">
        <v>187</v>
      </c>
    </row>
    <row r="554" s="2" customFormat="1" ht="24.15" customHeight="1">
      <c r="A554" s="41"/>
      <c r="B554" s="42"/>
      <c r="C554" s="209" t="s">
        <v>711</v>
      </c>
      <c r="D554" s="209" t="s">
        <v>189</v>
      </c>
      <c r="E554" s="210" t="s">
        <v>712</v>
      </c>
      <c r="F554" s="211" t="s">
        <v>713</v>
      </c>
      <c r="G554" s="212" t="s">
        <v>226</v>
      </c>
      <c r="H554" s="213">
        <v>269.10000000000002</v>
      </c>
      <c r="I554" s="214"/>
      <c r="J554" s="215">
        <f>ROUND(I554*H554,2)</f>
        <v>0</v>
      </c>
      <c r="K554" s="211" t="s">
        <v>193</v>
      </c>
      <c r="L554" s="47"/>
      <c r="M554" s="216" t="s">
        <v>28</v>
      </c>
      <c r="N554" s="217" t="s">
        <v>45</v>
      </c>
      <c r="O554" s="87"/>
      <c r="P554" s="218">
        <f>O554*H554</f>
        <v>0</v>
      </c>
      <c r="Q554" s="218">
        <v>0</v>
      </c>
      <c r="R554" s="218">
        <f>Q554*H554</f>
        <v>0</v>
      </c>
      <c r="S554" s="218">
        <v>0.0022300000000000002</v>
      </c>
      <c r="T554" s="219">
        <f>S554*H554</f>
        <v>0.6000930000000001</v>
      </c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R554" s="220" t="s">
        <v>295</v>
      </c>
      <c r="AT554" s="220" t="s">
        <v>189</v>
      </c>
      <c r="AU554" s="220" t="s">
        <v>84</v>
      </c>
      <c r="AY554" s="20" t="s">
        <v>187</v>
      </c>
      <c r="BE554" s="221">
        <f>IF(N554="základní",J554,0)</f>
        <v>0</v>
      </c>
      <c r="BF554" s="221">
        <f>IF(N554="snížená",J554,0)</f>
        <v>0</v>
      </c>
      <c r="BG554" s="221">
        <f>IF(N554="zákl. přenesená",J554,0)</f>
        <v>0</v>
      </c>
      <c r="BH554" s="221">
        <f>IF(N554="sníž. přenesená",J554,0)</f>
        <v>0</v>
      </c>
      <c r="BI554" s="221">
        <f>IF(N554="nulová",J554,0)</f>
        <v>0</v>
      </c>
      <c r="BJ554" s="20" t="s">
        <v>82</v>
      </c>
      <c r="BK554" s="221">
        <f>ROUND(I554*H554,2)</f>
        <v>0</v>
      </c>
      <c r="BL554" s="20" t="s">
        <v>295</v>
      </c>
      <c r="BM554" s="220" t="s">
        <v>714</v>
      </c>
    </row>
    <row r="555" s="2" customFormat="1">
      <c r="A555" s="41"/>
      <c r="B555" s="42"/>
      <c r="C555" s="43"/>
      <c r="D555" s="222" t="s">
        <v>196</v>
      </c>
      <c r="E555" s="43"/>
      <c r="F555" s="223" t="s">
        <v>715</v>
      </c>
      <c r="G555" s="43"/>
      <c r="H555" s="43"/>
      <c r="I555" s="224"/>
      <c r="J555" s="43"/>
      <c r="K555" s="43"/>
      <c r="L555" s="47"/>
      <c r="M555" s="225"/>
      <c r="N555" s="226"/>
      <c r="O555" s="87"/>
      <c r="P555" s="87"/>
      <c r="Q555" s="87"/>
      <c r="R555" s="87"/>
      <c r="S555" s="87"/>
      <c r="T555" s="88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T555" s="20" t="s">
        <v>196</v>
      </c>
      <c r="AU555" s="20" t="s">
        <v>84</v>
      </c>
    </row>
    <row r="556" s="13" customFormat="1">
      <c r="A556" s="13"/>
      <c r="B556" s="227"/>
      <c r="C556" s="228"/>
      <c r="D556" s="229" t="s">
        <v>198</v>
      </c>
      <c r="E556" s="230" t="s">
        <v>28</v>
      </c>
      <c r="F556" s="231" t="s">
        <v>707</v>
      </c>
      <c r="G556" s="228"/>
      <c r="H556" s="230" t="s">
        <v>28</v>
      </c>
      <c r="I556" s="232"/>
      <c r="J556" s="228"/>
      <c r="K556" s="228"/>
      <c r="L556" s="233"/>
      <c r="M556" s="234"/>
      <c r="N556" s="235"/>
      <c r="O556" s="235"/>
      <c r="P556" s="235"/>
      <c r="Q556" s="235"/>
      <c r="R556" s="235"/>
      <c r="S556" s="235"/>
      <c r="T556" s="236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37" t="s">
        <v>198</v>
      </c>
      <c r="AU556" s="237" t="s">
        <v>84</v>
      </c>
      <c r="AV556" s="13" t="s">
        <v>82</v>
      </c>
      <c r="AW556" s="13" t="s">
        <v>35</v>
      </c>
      <c r="AX556" s="13" t="s">
        <v>74</v>
      </c>
      <c r="AY556" s="237" t="s">
        <v>187</v>
      </c>
    </row>
    <row r="557" s="14" customFormat="1">
      <c r="A557" s="14"/>
      <c r="B557" s="238"/>
      <c r="C557" s="239"/>
      <c r="D557" s="229" t="s">
        <v>198</v>
      </c>
      <c r="E557" s="240" t="s">
        <v>28</v>
      </c>
      <c r="F557" s="241" t="s">
        <v>716</v>
      </c>
      <c r="G557" s="239"/>
      <c r="H557" s="242">
        <v>269.10000000000002</v>
      </c>
      <c r="I557" s="243"/>
      <c r="J557" s="239"/>
      <c r="K557" s="239"/>
      <c r="L557" s="244"/>
      <c r="M557" s="245"/>
      <c r="N557" s="246"/>
      <c r="O557" s="246"/>
      <c r="P557" s="246"/>
      <c r="Q557" s="246"/>
      <c r="R557" s="246"/>
      <c r="S557" s="246"/>
      <c r="T557" s="247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48" t="s">
        <v>198</v>
      </c>
      <c r="AU557" s="248" t="s">
        <v>84</v>
      </c>
      <c r="AV557" s="14" t="s">
        <v>84</v>
      </c>
      <c r="AW557" s="14" t="s">
        <v>35</v>
      </c>
      <c r="AX557" s="14" t="s">
        <v>82</v>
      </c>
      <c r="AY557" s="248" t="s">
        <v>187</v>
      </c>
    </row>
    <row r="558" s="2" customFormat="1" ht="24.15" customHeight="1">
      <c r="A558" s="41"/>
      <c r="B558" s="42"/>
      <c r="C558" s="209" t="s">
        <v>717</v>
      </c>
      <c r="D558" s="209" t="s">
        <v>189</v>
      </c>
      <c r="E558" s="210" t="s">
        <v>718</v>
      </c>
      <c r="F558" s="211" t="s">
        <v>719</v>
      </c>
      <c r="G558" s="212" t="s">
        <v>226</v>
      </c>
      <c r="H558" s="213">
        <v>67.5</v>
      </c>
      <c r="I558" s="214"/>
      <c r="J558" s="215">
        <f>ROUND(I558*H558,2)</f>
        <v>0</v>
      </c>
      <c r="K558" s="211" t="s">
        <v>28</v>
      </c>
      <c r="L558" s="47"/>
      <c r="M558" s="216" t="s">
        <v>28</v>
      </c>
      <c r="N558" s="217" t="s">
        <v>45</v>
      </c>
      <c r="O558" s="87"/>
      <c r="P558" s="218">
        <f>O558*H558</f>
        <v>0</v>
      </c>
      <c r="Q558" s="218">
        <v>0</v>
      </c>
      <c r="R558" s="218">
        <f>Q558*H558</f>
        <v>0</v>
      </c>
      <c r="S558" s="218">
        <v>0.0022300000000000002</v>
      </c>
      <c r="T558" s="219">
        <f>S558*H558</f>
        <v>0.15052500000000002</v>
      </c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R558" s="220" t="s">
        <v>295</v>
      </c>
      <c r="AT558" s="220" t="s">
        <v>189</v>
      </c>
      <c r="AU558" s="220" t="s">
        <v>84</v>
      </c>
      <c r="AY558" s="20" t="s">
        <v>187</v>
      </c>
      <c r="BE558" s="221">
        <f>IF(N558="základní",J558,0)</f>
        <v>0</v>
      </c>
      <c r="BF558" s="221">
        <f>IF(N558="snížená",J558,0)</f>
        <v>0</v>
      </c>
      <c r="BG558" s="221">
        <f>IF(N558="zákl. přenesená",J558,0)</f>
        <v>0</v>
      </c>
      <c r="BH558" s="221">
        <f>IF(N558="sníž. přenesená",J558,0)</f>
        <v>0</v>
      </c>
      <c r="BI558" s="221">
        <f>IF(N558="nulová",J558,0)</f>
        <v>0</v>
      </c>
      <c r="BJ558" s="20" t="s">
        <v>82</v>
      </c>
      <c r="BK558" s="221">
        <f>ROUND(I558*H558,2)</f>
        <v>0</v>
      </c>
      <c r="BL558" s="20" t="s">
        <v>295</v>
      </c>
      <c r="BM558" s="220" t="s">
        <v>720</v>
      </c>
    </row>
    <row r="559" s="14" customFormat="1">
      <c r="A559" s="14"/>
      <c r="B559" s="238"/>
      <c r="C559" s="239"/>
      <c r="D559" s="229" t="s">
        <v>198</v>
      </c>
      <c r="E559" s="240" t="s">
        <v>28</v>
      </c>
      <c r="F559" s="241" t="s">
        <v>96</v>
      </c>
      <c r="G559" s="239"/>
      <c r="H559" s="242">
        <v>67.5</v>
      </c>
      <c r="I559" s="243"/>
      <c r="J559" s="239"/>
      <c r="K559" s="239"/>
      <c r="L559" s="244"/>
      <c r="M559" s="245"/>
      <c r="N559" s="246"/>
      <c r="O559" s="246"/>
      <c r="P559" s="246"/>
      <c r="Q559" s="246"/>
      <c r="R559" s="246"/>
      <c r="S559" s="246"/>
      <c r="T559" s="247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48" t="s">
        <v>198</v>
      </c>
      <c r="AU559" s="248" t="s">
        <v>84</v>
      </c>
      <c r="AV559" s="14" t="s">
        <v>84</v>
      </c>
      <c r="AW559" s="14" t="s">
        <v>35</v>
      </c>
      <c r="AX559" s="14" t="s">
        <v>82</v>
      </c>
      <c r="AY559" s="248" t="s">
        <v>187</v>
      </c>
    </row>
    <row r="560" s="2" customFormat="1" ht="24.15" customHeight="1">
      <c r="A560" s="41"/>
      <c r="B560" s="42"/>
      <c r="C560" s="209" t="s">
        <v>721</v>
      </c>
      <c r="D560" s="209" t="s">
        <v>189</v>
      </c>
      <c r="E560" s="210" t="s">
        <v>722</v>
      </c>
      <c r="F560" s="211" t="s">
        <v>723</v>
      </c>
      <c r="G560" s="212" t="s">
        <v>226</v>
      </c>
      <c r="H560" s="213">
        <v>204.65000000000001</v>
      </c>
      <c r="I560" s="214"/>
      <c r="J560" s="215">
        <f>ROUND(I560*H560,2)</f>
        <v>0</v>
      </c>
      <c r="K560" s="211" t="s">
        <v>193</v>
      </c>
      <c r="L560" s="47"/>
      <c r="M560" s="216" t="s">
        <v>28</v>
      </c>
      <c r="N560" s="217" t="s">
        <v>45</v>
      </c>
      <c r="O560" s="87"/>
      <c r="P560" s="218">
        <f>O560*H560</f>
        <v>0</v>
      </c>
      <c r="Q560" s="218">
        <v>0</v>
      </c>
      <c r="R560" s="218">
        <f>Q560*H560</f>
        <v>0</v>
      </c>
      <c r="S560" s="218">
        <v>0.0025999999999999999</v>
      </c>
      <c r="T560" s="219">
        <f>S560*H560</f>
        <v>0.53208999999999995</v>
      </c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R560" s="220" t="s">
        <v>295</v>
      </c>
      <c r="AT560" s="220" t="s">
        <v>189</v>
      </c>
      <c r="AU560" s="220" t="s">
        <v>84</v>
      </c>
      <c r="AY560" s="20" t="s">
        <v>187</v>
      </c>
      <c r="BE560" s="221">
        <f>IF(N560="základní",J560,0)</f>
        <v>0</v>
      </c>
      <c r="BF560" s="221">
        <f>IF(N560="snížená",J560,0)</f>
        <v>0</v>
      </c>
      <c r="BG560" s="221">
        <f>IF(N560="zákl. přenesená",J560,0)</f>
        <v>0</v>
      </c>
      <c r="BH560" s="221">
        <f>IF(N560="sníž. přenesená",J560,0)</f>
        <v>0</v>
      </c>
      <c r="BI560" s="221">
        <f>IF(N560="nulová",J560,0)</f>
        <v>0</v>
      </c>
      <c r="BJ560" s="20" t="s">
        <v>82</v>
      </c>
      <c r="BK560" s="221">
        <f>ROUND(I560*H560,2)</f>
        <v>0</v>
      </c>
      <c r="BL560" s="20" t="s">
        <v>295</v>
      </c>
      <c r="BM560" s="220" t="s">
        <v>724</v>
      </c>
    </row>
    <row r="561" s="2" customFormat="1">
      <c r="A561" s="41"/>
      <c r="B561" s="42"/>
      <c r="C561" s="43"/>
      <c r="D561" s="222" t="s">
        <v>196</v>
      </c>
      <c r="E561" s="43"/>
      <c r="F561" s="223" t="s">
        <v>725</v>
      </c>
      <c r="G561" s="43"/>
      <c r="H561" s="43"/>
      <c r="I561" s="224"/>
      <c r="J561" s="43"/>
      <c r="K561" s="43"/>
      <c r="L561" s="47"/>
      <c r="M561" s="225"/>
      <c r="N561" s="226"/>
      <c r="O561" s="87"/>
      <c r="P561" s="87"/>
      <c r="Q561" s="87"/>
      <c r="R561" s="87"/>
      <c r="S561" s="87"/>
      <c r="T561" s="88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T561" s="20" t="s">
        <v>196</v>
      </c>
      <c r="AU561" s="20" t="s">
        <v>84</v>
      </c>
    </row>
    <row r="562" s="13" customFormat="1">
      <c r="A562" s="13"/>
      <c r="B562" s="227"/>
      <c r="C562" s="228"/>
      <c r="D562" s="229" t="s">
        <v>198</v>
      </c>
      <c r="E562" s="230" t="s">
        <v>28</v>
      </c>
      <c r="F562" s="231" t="s">
        <v>707</v>
      </c>
      <c r="G562" s="228"/>
      <c r="H562" s="230" t="s">
        <v>28</v>
      </c>
      <c r="I562" s="232"/>
      <c r="J562" s="228"/>
      <c r="K562" s="228"/>
      <c r="L562" s="233"/>
      <c r="M562" s="234"/>
      <c r="N562" s="235"/>
      <c r="O562" s="235"/>
      <c r="P562" s="235"/>
      <c r="Q562" s="235"/>
      <c r="R562" s="235"/>
      <c r="S562" s="235"/>
      <c r="T562" s="236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7" t="s">
        <v>198</v>
      </c>
      <c r="AU562" s="237" t="s">
        <v>84</v>
      </c>
      <c r="AV562" s="13" t="s">
        <v>82</v>
      </c>
      <c r="AW562" s="13" t="s">
        <v>35</v>
      </c>
      <c r="AX562" s="13" t="s">
        <v>74</v>
      </c>
      <c r="AY562" s="237" t="s">
        <v>187</v>
      </c>
    </row>
    <row r="563" s="14" customFormat="1">
      <c r="A563" s="14"/>
      <c r="B563" s="238"/>
      <c r="C563" s="239"/>
      <c r="D563" s="229" t="s">
        <v>198</v>
      </c>
      <c r="E563" s="240" t="s">
        <v>28</v>
      </c>
      <c r="F563" s="241" t="s">
        <v>726</v>
      </c>
      <c r="G563" s="239"/>
      <c r="H563" s="242">
        <v>204.65000000000001</v>
      </c>
      <c r="I563" s="243"/>
      <c r="J563" s="239"/>
      <c r="K563" s="239"/>
      <c r="L563" s="244"/>
      <c r="M563" s="245"/>
      <c r="N563" s="246"/>
      <c r="O563" s="246"/>
      <c r="P563" s="246"/>
      <c r="Q563" s="246"/>
      <c r="R563" s="246"/>
      <c r="S563" s="246"/>
      <c r="T563" s="247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48" t="s">
        <v>198</v>
      </c>
      <c r="AU563" s="248" t="s">
        <v>84</v>
      </c>
      <c r="AV563" s="14" t="s">
        <v>84</v>
      </c>
      <c r="AW563" s="14" t="s">
        <v>35</v>
      </c>
      <c r="AX563" s="14" t="s">
        <v>82</v>
      </c>
      <c r="AY563" s="248" t="s">
        <v>187</v>
      </c>
    </row>
    <row r="564" s="2" customFormat="1" ht="24.15" customHeight="1">
      <c r="A564" s="41"/>
      <c r="B564" s="42"/>
      <c r="C564" s="209" t="s">
        <v>727</v>
      </c>
      <c r="D564" s="209" t="s">
        <v>189</v>
      </c>
      <c r="E564" s="210" t="s">
        <v>728</v>
      </c>
      <c r="F564" s="211" t="s">
        <v>729</v>
      </c>
      <c r="G564" s="212" t="s">
        <v>226</v>
      </c>
      <c r="H564" s="213">
        <v>30.600000000000001</v>
      </c>
      <c r="I564" s="214"/>
      <c r="J564" s="215">
        <f>ROUND(I564*H564,2)</f>
        <v>0</v>
      </c>
      <c r="K564" s="211" t="s">
        <v>193</v>
      </c>
      <c r="L564" s="47"/>
      <c r="M564" s="216" t="s">
        <v>28</v>
      </c>
      <c r="N564" s="217" t="s">
        <v>45</v>
      </c>
      <c r="O564" s="87"/>
      <c r="P564" s="218">
        <f>O564*H564</f>
        <v>0</v>
      </c>
      <c r="Q564" s="218">
        <v>0</v>
      </c>
      <c r="R564" s="218">
        <f>Q564*H564</f>
        <v>0</v>
      </c>
      <c r="S564" s="218">
        <v>0.0060499999999999998</v>
      </c>
      <c r="T564" s="219">
        <f>S564*H564</f>
        <v>0.18513000000000002</v>
      </c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R564" s="220" t="s">
        <v>295</v>
      </c>
      <c r="AT564" s="220" t="s">
        <v>189</v>
      </c>
      <c r="AU564" s="220" t="s">
        <v>84</v>
      </c>
      <c r="AY564" s="20" t="s">
        <v>187</v>
      </c>
      <c r="BE564" s="221">
        <f>IF(N564="základní",J564,0)</f>
        <v>0</v>
      </c>
      <c r="BF564" s="221">
        <f>IF(N564="snížená",J564,0)</f>
        <v>0</v>
      </c>
      <c r="BG564" s="221">
        <f>IF(N564="zákl. přenesená",J564,0)</f>
        <v>0</v>
      </c>
      <c r="BH564" s="221">
        <f>IF(N564="sníž. přenesená",J564,0)</f>
        <v>0</v>
      </c>
      <c r="BI564" s="221">
        <f>IF(N564="nulová",J564,0)</f>
        <v>0</v>
      </c>
      <c r="BJ564" s="20" t="s">
        <v>82</v>
      </c>
      <c r="BK564" s="221">
        <f>ROUND(I564*H564,2)</f>
        <v>0</v>
      </c>
      <c r="BL564" s="20" t="s">
        <v>295</v>
      </c>
      <c r="BM564" s="220" t="s">
        <v>730</v>
      </c>
    </row>
    <row r="565" s="2" customFormat="1">
      <c r="A565" s="41"/>
      <c r="B565" s="42"/>
      <c r="C565" s="43"/>
      <c r="D565" s="222" t="s">
        <v>196</v>
      </c>
      <c r="E565" s="43"/>
      <c r="F565" s="223" t="s">
        <v>731</v>
      </c>
      <c r="G565" s="43"/>
      <c r="H565" s="43"/>
      <c r="I565" s="224"/>
      <c r="J565" s="43"/>
      <c r="K565" s="43"/>
      <c r="L565" s="47"/>
      <c r="M565" s="225"/>
      <c r="N565" s="226"/>
      <c r="O565" s="87"/>
      <c r="P565" s="87"/>
      <c r="Q565" s="87"/>
      <c r="R565" s="87"/>
      <c r="S565" s="87"/>
      <c r="T565" s="88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T565" s="20" t="s">
        <v>196</v>
      </c>
      <c r="AU565" s="20" t="s">
        <v>84</v>
      </c>
    </row>
    <row r="566" s="13" customFormat="1">
      <c r="A566" s="13"/>
      <c r="B566" s="227"/>
      <c r="C566" s="228"/>
      <c r="D566" s="229" t="s">
        <v>198</v>
      </c>
      <c r="E566" s="230" t="s">
        <v>28</v>
      </c>
      <c r="F566" s="231" t="s">
        <v>707</v>
      </c>
      <c r="G566" s="228"/>
      <c r="H566" s="230" t="s">
        <v>28</v>
      </c>
      <c r="I566" s="232"/>
      <c r="J566" s="228"/>
      <c r="K566" s="228"/>
      <c r="L566" s="233"/>
      <c r="M566" s="234"/>
      <c r="N566" s="235"/>
      <c r="O566" s="235"/>
      <c r="P566" s="235"/>
      <c r="Q566" s="235"/>
      <c r="R566" s="235"/>
      <c r="S566" s="235"/>
      <c r="T566" s="236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7" t="s">
        <v>198</v>
      </c>
      <c r="AU566" s="237" t="s">
        <v>84</v>
      </c>
      <c r="AV566" s="13" t="s">
        <v>82</v>
      </c>
      <c r="AW566" s="13" t="s">
        <v>35</v>
      </c>
      <c r="AX566" s="13" t="s">
        <v>74</v>
      </c>
      <c r="AY566" s="237" t="s">
        <v>187</v>
      </c>
    </row>
    <row r="567" s="14" customFormat="1">
      <c r="A567" s="14"/>
      <c r="B567" s="238"/>
      <c r="C567" s="239"/>
      <c r="D567" s="229" t="s">
        <v>198</v>
      </c>
      <c r="E567" s="240" t="s">
        <v>28</v>
      </c>
      <c r="F567" s="241" t="s">
        <v>732</v>
      </c>
      <c r="G567" s="239"/>
      <c r="H567" s="242">
        <v>30.600000000000001</v>
      </c>
      <c r="I567" s="243"/>
      <c r="J567" s="239"/>
      <c r="K567" s="239"/>
      <c r="L567" s="244"/>
      <c r="M567" s="245"/>
      <c r="N567" s="246"/>
      <c r="O567" s="246"/>
      <c r="P567" s="246"/>
      <c r="Q567" s="246"/>
      <c r="R567" s="246"/>
      <c r="S567" s="246"/>
      <c r="T567" s="247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48" t="s">
        <v>198</v>
      </c>
      <c r="AU567" s="248" t="s">
        <v>84</v>
      </c>
      <c r="AV567" s="14" t="s">
        <v>84</v>
      </c>
      <c r="AW567" s="14" t="s">
        <v>35</v>
      </c>
      <c r="AX567" s="14" t="s">
        <v>82</v>
      </c>
      <c r="AY567" s="248" t="s">
        <v>187</v>
      </c>
    </row>
    <row r="568" s="2" customFormat="1" ht="16.5" customHeight="1">
      <c r="A568" s="41"/>
      <c r="B568" s="42"/>
      <c r="C568" s="209" t="s">
        <v>733</v>
      </c>
      <c r="D568" s="209" t="s">
        <v>189</v>
      </c>
      <c r="E568" s="210" t="s">
        <v>734</v>
      </c>
      <c r="F568" s="211" t="s">
        <v>735</v>
      </c>
      <c r="G568" s="212" t="s">
        <v>226</v>
      </c>
      <c r="H568" s="213">
        <v>159.37000000000001</v>
      </c>
      <c r="I568" s="214"/>
      <c r="J568" s="215">
        <f>ROUND(I568*H568,2)</f>
        <v>0</v>
      </c>
      <c r="K568" s="211" t="s">
        <v>193</v>
      </c>
      <c r="L568" s="47"/>
      <c r="M568" s="216" t="s">
        <v>28</v>
      </c>
      <c r="N568" s="217" t="s">
        <v>45</v>
      </c>
      <c r="O568" s="87"/>
      <c r="P568" s="218">
        <f>O568*H568</f>
        <v>0</v>
      </c>
      <c r="Q568" s="218">
        <v>0</v>
      </c>
      <c r="R568" s="218">
        <f>Q568*H568</f>
        <v>0</v>
      </c>
      <c r="S568" s="218">
        <v>0.0039399999999999999</v>
      </c>
      <c r="T568" s="219">
        <f>S568*H568</f>
        <v>0.62791779999999997</v>
      </c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R568" s="220" t="s">
        <v>295</v>
      </c>
      <c r="AT568" s="220" t="s">
        <v>189</v>
      </c>
      <c r="AU568" s="220" t="s">
        <v>84</v>
      </c>
      <c r="AY568" s="20" t="s">
        <v>187</v>
      </c>
      <c r="BE568" s="221">
        <f>IF(N568="základní",J568,0)</f>
        <v>0</v>
      </c>
      <c r="BF568" s="221">
        <f>IF(N568="snížená",J568,0)</f>
        <v>0</v>
      </c>
      <c r="BG568" s="221">
        <f>IF(N568="zákl. přenesená",J568,0)</f>
        <v>0</v>
      </c>
      <c r="BH568" s="221">
        <f>IF(N568="sníž. přenesená",J568,0)</f>
        <v>0</v>
      </c>
      <c r="BI568" s="221">
        <f>IF(N568="nulová",J568,0)</f>
        <v>0</v>
      </c>
      <c r="BJ568" s="20" t="s">
        <v>82</v>
      </c>
      <c r="BK568" s="221">
        <f>ROUND(I568*H568,2)</f>
        <v>0</v>
      </c>
      <c r="BL568" s="20" t="s">
        <v>295</v>
      </c>
      <c r="BM568" s="220" t="s">
        <v>736</v>
      </c>
    </row>
    <row r="569" s="2" customFormat="1">
      <c r="A569" s="41"/>
      <c r="B569" s="42"/>
      <c r="C569" s="43"/>
      <c r="D569" s="222" t="s">
        <v>196</v>
      </c>
      <c r="E569" s="43"/>
      <c r="F569" s="223" t="s">
        <v>737</v>
      </c>
      <c r="G569" s="43"/>
      <c r="H569" s="43"/>
      <c r="I569" s="224"/>
      <c r="J569" s="43"/>
      <c r="K569" s="43"/>
      <c r="L569" s="47"/>
      <c r="M569" s="225"/>
      <c r="N569" s="226"/>
      <c r="O569" s="87"/>
      <c r="P569" s="87"/>
      <c r="Q569" s="87"/>
      <c r="R569" s="87"/>
      <c r="S569" s="87"/>
      <c r="T569" s="88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T569" s="20" t="s">
        <v>196</v>
      </c>
      <c r="AU569" s="20" t="s">
        <v>84</v>
      </c>
    </row>
    <row r="570" s="13" customFormat="1">
      <c r="A570" s="13"/>
      <c r="B570" s="227"/>
      <c r="C570" s="228"/>
      <c r="D570" s="229" t="s">
        <v>198</v>
      </c>
      <c r="E570" s="230" t="s">
        <v>28</v>
      </c>
      <c r="F570" s="231" t="s">
        <v>707</v>
      </c>
      <c r="G570" s="228"/>
      <c r="H570" s="230" t="s">
        <v>28</v>
      </c>
      <c r="I570" s="232"/>
      <c r="J570" s="228"/>
      <c r="K570" s="228"/>
      <c r="L570" s="233"/>
      <c r="M570" s="234"/>
      <c r="N570" s="235"/>
      <c r="O570" s="235"/>
      <c r="P570" s="235"/>
      <c r="Q570" s="235"/>
      <c r="R570" s="235"/>
      <c r="S570" s="235"/>
      <c r="T570" s="236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7" t="s">
        <v>198</v>
      </c>
      <c r="AU570" s="237" t="s">
        <v>84</v>
      </c>
      <c r="AV570" s="13" t="s">
        <v>82</v>
      </c>
      <c r="AW570" s="13" t="s">
        <v>35</v>
      </c>
      <c r="AX570" s="13" t="s">
        <v>74</v>
      </c>
      <c r="AY570" s="237" t="s">
        <v>187</v>
      </c>
    </row>
    <row r="571" s="14" customFormat="1">
      <c r="A571" s="14"/>
      <c r="B571" s="238"/>
      <c r="C571" s="239"/>
      <c r="D571" s="229" t="s">
        <v>198</v>
      </c>
      <c r="E571" s="240" t="s">
        <v>28</v>
      </c>
      <c r="F571" s="241" t="s">
        <v>738</v>
      </c>
      <c r="G571" s="239"/>
      <c r="H571" s="242">
        <v>159.37000000000001</v>
      </c>
      <c r="I571" s="243"/>
      <c r="J571" s="239"/>
      <c r="K571" s="239"/>
      <c r="L571" s="244"/>
      <c r="M571" s="245"/>
      <c r="N571" s="246"/>
      <c r="O571" s="246"/>
      <c r="P571" s="246"/>
      <c r="Q571" s="246"/>
      <c r="R571" s="246"/>
      <c r="S571" s="246"/>
      <c r="T571" s="247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48" t="s">
        <v>198</v>
      </c>
      <c r="AU571" s="248" t="s">
        <v>84</v>
      </c>
      <c r="AV571" s="14" t="s">
        <v>84</v>
      </c>
      <c r="AW571" s="14" t="s">
        <v>35</v>
      </c>
      <c r="AX571" s="14" t="s">
        <v>82</v>
      </c>
      <c r="AY571" s="248" t="s">
        <v>187</v>
      </c>
    </row>
    <row r="572" s="2" customFormat="1" ht="37.8" customHeight="1">
      <c r="A572" s="41"/>
      <c r="B572" s="42"/>
      <c r="C572" s="209" t="s">
        <v>739</v>
      </c>
      <c r="D572" s="209" t="s">
        <v>189</v>
      </c>
      <c r="E572" s="210" t="s">
        <v>740</v>
      </c>
      <c r="F572" s="211" t="s">
        <v>741</v>
      </c>
      <c r="G572" s="212" t="s">
        <v>192</v>
      </c>
      <c r="H572" s="213">
        <v>20.899999999999999</v>
      </c>
      <c r="I572" s="214"/>
      <c r="J572" s="215">
        <f>ROUND(I572*H572,2)</f>
        <v>0</v>
      </c>
      <c r="K572" s="211" t="s">
        <v>193</v>
      </c>
      <c r="L572" s="47"/>
      <c r="M572" s="216" t="s">
        <v>28</v>
      </c>
      <c r="N572" s="217" t="s">
        <v>45</v>
      </c>
      <c r="O572" s="87"/>
      <c r="P572" s="218">
        <f>O572*H572</f>
        <v>0</v>
      </c>
      <c r="Q572" s="218">
        <v>0.0051700000000000001</v>
      </c>
      <c r="R572" s="218">
        <f>Q572*H572</f>
        <v>0.108053</v>
      </c>
      <c r="S572" s="218">
        <v>0</v>
      </c>
      <c r="T572" s="219">
        <f>S572*H572</f>
        <v>0</v>
      </c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R572" s="220" t="s">
        <v>295</v>
      </c>
      <c r="AT572" s="220" t="s">
        <v>189</v>
      </c>
      <c r="AU572" s="220" t="s">
        <v>84</v>
      </c>
      <c r="AY572" s="20" t="s">
        <v>187</v>
      </c>
      <c r="BE572" s="221">
        <f>IF(N572="základní",J572,0)</f>
        <v>0</v>
      </c>
      <c r="BF572" s="221">
        <f>IF(N572="snížená",J572,0)</f>
        <v>0</v>
      </c>
      <c r="BG572" s="221">
        <f>IF(N572="zákl. přenesená",J572,0)</f>
        <v>0</v>
      </c>
      <c r="BH572" s="221">
        <f>IF(N572="sníž. přenesená",J572,0)</f>
        <v>0</v>
      </c>
      <c r="BI572" s="221">
        <f>IF(N572="nulová",J572,0)</f>
        <v>0</v>
      </c>
      <c r="BJ572" s="20" t="s">
        <v>82</v>
      </c>
      <c r="BK572" s="221">
        <f>ROUND(I572*H572,2)</f>
        <v>0</v>
      </c>
      <c r="BL572" s="20" t="s">
        <v>295</v>
      </c>
      <c r="BM572" s="220" t="s">
        <v>742</v>
      </c>
    </row>
    <row r="573" s="2" customFormat="1">
      <c r="A573" s="41"/>
      <c r="B573" s="42"/>
      <c r="C573" s="43"/>
      <c r="D573" s="222" t="s">
        <v>196</v>
      </c>
      <c r="E573" s="43"/>
      <c r="F573" s="223" t="s">
        <v>743</v>
      </c>
      <c r="G573" s="43"/>
      <c r="H573" s="43"/>
      <c r="I573" s="224"/>
      <c r="J573" s="43"/>
      <c r="K573" s="43"/>
      <c r="L573" s="47"/>
      <c r="M573" s="225"/>
      <c r="N573" s="226"/>
      <c r="O573" s="87"/>
      <c r="P573" s="87"/>
      <c r="Q573" s="87"/>
      <c r="R573" s="87"/>
      <c r="S573" s="87"/>
      <c r="T573" s="88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T573" s="20" t="s">
        <v>196</v>
      </c>
      <c r="AU573" s="20" t="s">
        <v>84</v>
      </c>
    </row>
    <row r="574" s="13" customFormat="1">
      <c r="A574" s="13"/>
      <c r="B574" s="227"/>
      <c r="C574" s="228"/>
      <c r="D574" s="229" t="s">
        <v>198</v>
      </c>
      <c r="E574" s="230" t="s">
        <v>28</v>
      </c>
      <c r="F574" s="231" t="s">
        <v>221</v>
      </c>
      <c r="G574" s="228"/>
      <c r="H574" s="230" t="s">
        <v>28</v>
      </c>
      <c r="I574" s="232"/>
      <c r="J574" s="228"/>
      <c r="K574" s="228"/>
      <c r="L574" s="233"/>
      <c r="M574" s="234"/>
      <c r="N574" s="235"/>
      <c r="O574" s="235"/>
      <c r="P574" s="235"/>
      <c r="Q574" s="235"/>
      <c r="R574" s="235"/>
      <c r="S574" s="235"/>
      <c r="T574" s="236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7" t="s">
        <v>198</v>
      </c>
      <c r="AU574" s="237" t="s">
        <v>84</v>
      </c>
      <c r="AV574" s="13" t="s">
        <v>82</v>
      </c>
      <c r="AW574" s="13" t="s">
        <v>35</v>
      </c>
      <c r="AX574" s="13" t="s">
        <v>74</v>
      </c>
      <c r="AY574" s="237" t="s">
        <v>187</v>
      </c>
    </row>
    <row r="575" s="14" customFormat="1">
      <c r="A575" s="14"/>
      <c r="B575" s="238"/>
      <c r="C575" s="239"/>
      <c r="D575" s="229" t="s">
        <v>198</v>
      </c>
      <c r="E575" s="240" t="s">
        <v>28</v>
      </c>
      <c r="F575" s="241" t="s">
        <v>744</v>
      </c>
      <c r="G575" s="239"/>
      <c r="H575" s="242">
        <v>14.9</v>
      </c>
      <c r="I575" s="243"/>
      <c r="J575" s="239"/>
      <c r="K575" s="239"/>
      <c r="L575" s="244"/>
      <c r="M575" s="245"/>
      <c r="N575" s="246"/>
      <c r="O575" s="246"/>
      <c r="P575" s="246"/>
      <c r="Q575" s="246"/>
      <c r="R575" s="246"/>
      <c r="S575" s="246"/>
      <c r="T575" s="247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48" t="s">
        <v>198</v>
      </c>
      <c r="AU575" s="248" t="s">
        <v>84</v>
      </c>
      <c r="AV575" s="14" t="s">
        <v>84</v>
      </c>
      <c r="AW575" s="14" t="s">
        <v>35</v>
      </c>
      <c r="AX575" s="14" t="s">
        <v>74</v>
      </c>
      <c r="AY575" s="248" t="s">
        <v>187</v>
      </c>
    </row>
    <row r="576" s="14" customFormat="1">
      <c r="A576" s="14"/>
      <c r="B576" s="238"/>
      <c r="C576" s="239"/>
      <c r="D576" s="229" t="s">
        <v>198</v>
      </c>
      <c r="E576" s="240" t="s">
        <v>28</v>
      </c>
      <c r="F576" s="241" t="s">
        <v>745</v>
      </c>
      <c r="G576" s="239"/>
      <c r="H576" s="242">
        <v>6</v>
      </c>
      <c r="I576" s="243"/>
      <c r="J576" s="239"/>
      <c r="K576" s="239"/>
      <c r="L576" s="244"/>
      <c r="M576" s="245"/>
      <c r="N576" s="246"/>
      <c r="O576" s="246"/>
      <c r="P576" s="246"/>
      <c r="Q576" s="246"/>
      <c r="R576" s="246"/>
      <c r="S576" s="246"/>
      <c r="T576" s="247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48" t="s">
        <v>198</v>
      </c>
      <c r="AU576" s="248" t="s">
        <v>84</v>
      </c>
      <c r="AV576" s="14" t="s">
        <v>84</v>
      </c>
      <c r="AW576" s="14" t="s">
        <v>35</v>
      </c>
      <c r="AX576" s="14" t="s">
        <v>74</v>
      </c>
      <c r="AY576" s="248" t="s">
        <v>187</v>
      </c>
    </row>
    <row r="577" s="15" customFormat="1">
      <c r="A577" s="15"/>
      <c r="B577" s="249"/>
      <c r="C577" s="250"/>
      <c r="D577" s="229" t="s">
        <v>198</v>
      </c>
      <c r="E577" s="251" t="s">
        <v>28</v>
      </c>
      <c r="F577" s="252" t="s">
        <v>207</v>
      </c>
      <c r="G577" s="250"/>
      <c r="H577" s="253">
        <v>20.899999999999999</v>
      </c>
      <c r="I577" s="254"/>
      <c r="J577" s="250"/>
      <c r="K577" s="250"/>
      <c r="L577" s="255"/>
      <c r="M577" s="256"/>
      <c r="N577" s="257"/>
      <c r="O577" s="257"/>
      <c r="P577" s="257"/>
      <c r="Q577" s="257"/>
      <c r="R577" s="257"/>
      <c r="S577" s="257"/>
      <c r="T577" s="258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59" t="s">
        <v>198</v>
      </c>
      <c r="AU577" s="259" t="s">
        <v>84</v>
      </c>
      <c r="AV577" s="15" t="s">
        <v>194</v>
      </c>
      <c r="AW577" s="15" t="s">
        <v>35</v>
      </c>
      <c r="AX577" s="15" t="s">
        <v>82</v>
      </c>
      <c r="AY577" s="259" t="s">
        <v>187</v>
      </c>
    </row>
    <row r="578" s="2" customFormat="1" ht="49.05" customHeight="1">
      <c r="A578" s="41"/>
      <c r="B578" s="42"/>
      <c r="C578" s="209" t="s">
        <v>746</v>
      </c>
      <c r="D578" s="209" t="s">
        <v>189</v>
      </c>
      <c r="E578" s="210" t="s">
        <v>747</v>
      </c>
      <c r="F578" s="211" t="s">
        <v>748</v>
      </c>
      <c r="G578" s="212" t="s">
        <v>254</v>
      </c>
      <c r="H578" s="213">
        <v>52</v>
      </c>
      <c r="I578" s="214"/>
      <c r="J578" s="215">
        <f>ROUND(I578*H578,2)</f>
        <v>0</v>
      </c>
      <c r="K578" s="211" t="s">
        <v>193</v>
      </c>
      <c r="L578" s="47"/>
      <c r="M578" s="216" t="s">
        <v>28</v>
      </c>
      <c r="N578" s="217" t="s">
        <v>45</v>
      </c>
      <c r="O578" s="87"/>
      <c r="P578" s="218">
        <f>O578*H578</f>
        <v>0</v>
      </c>
      <c r="Q578" s="218">
        <v>0</v>
      </c>
      <c r="R578" s="218">
        <f>Q578*H578</f>
        <v>0</v>
      </c>
      <c r="S578" s="218">
        <v>0</v>
      </c>
      <c r="T578" s="219">
        <f>S578*H578</f>
        <v>0</v>
      </c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R578" s="220" t="s">
        <v>295</v>
      </c>
      <c r="AT578" s="220" t="s">
        <v>189</v>
      </c>
      <c r="AU578" s="220" t="s">
        <v>84</v>
      </c>
      <c r="AY578" s="20" t="s">
        <v>187</v>
      </c>
      <c r="BE578" s="221">
        <f>IF(N578="základní",J578,0)</f>
        <v>0</v>
      </c>
      <c r="BF578" s="221">
        <f>IF(N578="snížená",J578,0)</f>
        <v>0</v>
      </c>
      <c r="BG578" s="221">
        <f>IF(N578="zákl. přenesená",J578,0)</f>
        <v>0</v>
      </c>
      <c r="BH578" s="221">
        <f>IF(N578="sníž. přenesená",J578,0)</f>
        <v>0</v>
      </c>
      <c r="BI578" s="221">
        <f>IF(N578="nulová",J578,0)</f>
        <v>0</v>
      </c>
      <c r="BJ578" s="20" t="s">
        <v>82</v>
      </c>
      <c r="BK578" s="221">
        <f>ROUND(I578*H578,2)</f>
        <v>0</v>
      </c>
      <c r="BL578" s="20" t="s">
        <v>295</v>
      </c>
      <c r="BM578" s="220" t="s">
        <v>749</v>
      </c>
    </row>
    <row r="579" s="2" customFormat="1">
      <c r="A579" s="41"/>
      <c r="B579" s="42"/>
      <c r="C579" s="43"/>
      <c r="D579" s="222" t="s">
        <v>196</v>
      </c>
      <c r="E579" s="43"/>
      <c r="F579" s="223" t="s">
        <v>750</v>
      </c>
      <c r="G579" s="43"/>
      <c r="H579" s="43"/>
      <c r="I579" s="224"/>
      <c r="J579" s="43"/>
      <c r="K579" s="43"/>
      <c r="L579" s="47"/>
      <c r="M579" s="225"/>
      <c r="N579" s="226"/>
      <c r="O579" s="87"/>
      <c r="P579" s="87"/>
      <c r="Q579" s="87"/>
      <c r="R579" s="87"/>
      <c r="S579" s="87"/>
      <c r="T579" s="88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T579" s="20" t="s">
        <v>196</v>
      </c>
      <c r="AU579" s="20" t="s">
        <v>84</v>
      </c>
    </row>
    <row r="580" s="13" customFormat="1">
      <c r="A580" s="13"/>
      <c r="B580" s="227"/>
      <c r="C580" s="228"/>
      <c r="D580" s="229" t="s">
        <v>198</v>
      </c>
      <c r="E580" s="230" t="s">
        <v>28</v>
      </c>
      <c r="F580" s="231" t="s">
        <v>707</v>
      </c>
      <c r="G580" s="228"/>
      <c r="H580" s="230" t="s">
        <v>28</v>
      </c>
      <c r="I580" s="232"/>
      <c r="J580" s="228"/>
      <c r="K580" s="228"/>
      <c r="L580" s="233"/>
      <c r="M580" s="234"/>
      <c r="N580" s="235"/>
      <c r="O580" s="235"/>
      <c r="P580" s="235"/>
      <c r="Q580" s="235"/>
      <c r="R580" s="235"/>
      <c r="S580" s="235"/>
      <c r="T580" s="236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7" t="s">
        <v>198</v>
      </c>
      <c r="AU580" s="237" t="s">
        <v>84</v>
      </c>
      <c r="AV580" s="13" t="s">
        <v>82</v>
      </c>
      <c r="AW580" s="13" t="s">
        <v>35</v>
      </c>
      <c r="AX580" s="13" t="s">
        <v>74</v>
      </c>
      <c r="AY580" s="237" t="s">
        <v>187</v>
      </c>
    </row>
    <row r="581" s="14" customFormat="1">
      <c r="A581" s="14"/>
      <c r="B581" s="238"/>
      <c r="C581" s="239"/>
      <c r="D581" s="229" t="s">
        <v>198</v>
      </c>
      <c r="E581" s="240" t="s">
        <v>28</v>
      </c>
      <c r="F581" s="241" t="s">
        <v>751</v>
      </c>
      <c r="G581" s="239"/>
      <c r="H581" s="242">
        <v>52</v>
      </c>
      <c r="I581" s="243"/>
      <c r="J581" s="239"/>
      <c r="K581" s="239"/>
      <c r="L581" s="244"/>
      <c r="M581" s="245"/>
      <c r="N581" s="246"/>
      <c r="O581" s="246"/>
      <c r="P581" s="246"/>
      <c r="Q581" s="246"/>
      <c r="R581" s="246"/>
      <c r="S581" s="246"/>
      <c r="T581" s="247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48" t="s">
        <v>198</v>
      </c>
      <c r="AU581" s="248" t="s">
        <v>84</v>
      </c>
      <c r="AV581" s="14" t="s">
        <v>84</v>
      </c>
      <c r="AW581" s="14" t="s">
        <v>35</v>
      </c>
      <c r="AX581" s="14" t="s">
        <v>82</v>
      </c>
      <c r="AY581" s="248" t="s">
        <v>187</v>
      </c>
    </row>
    <row r="582" s="2" customFormat="1" ht="49.05" customHeight="1">
      <c r="A582" s="41"/>
      <c r="B582" s="42"/>
      <c r="C582" s="209" t="s">
        <v>752</v>
      </c>
      <c r="D582" s="209" t="s">
        <v>189</v>
      </c>
      <c r="E582" s="210" t="s">
        <v>753</v>
      </c>
      <c r="F582" s="211" t="s">
        <v>754</v>
      </c>
      <c r="G582" s="212" t="s">
        <v>254</v>
      </c>
      <c r="H582" s="213">
        <v>72</v>
      </c>
      <c r="I582" s="214"/>
      <c r="J582" s="215">
        <f>ROUND(I582*H582,2)</f>
        <v>0</v>
      </c>
      <c r="K582" s="211" t="s">
        <v>193</v>
      </c>
      <c r="L582" s="47"/>
      <c r="M582" s="216" t="s">
        <v>28</v>
      </c>
      <c r="N582" s="217" t="s">
        <v>45</v>
      </c>
      <c r="O582" s="87"/>
      <c r="P582" s="218">
        <f>O582*H582</f>
        <v>0</v>
      </c>
      <c r="Q582" s="218">
        <v>0</v>
      </c>
      <c r="R582" s="218">
        <f>Q582*H582</f>
        <v>0</v>
      </c>
      <c r="S582" s="218">
        <v>0</v>
      </c>
      <c r="T582" s="219">
        <f>S582*H582</f>
        <v>0</v>
      </c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R582" s="220" t="s">
        <v>295</v>
      </c>
      <c r="AT582" s="220" t="s">
        <v>189</v>
      </c>
      <c r="AU582" s="220" t="s">
        <v>84</v>
      </c>
      <c r="AY582" s="20" t="s">
        <v>187</v>
      </c>
      <c r="BE582" s="221">
        <f>IF(N582="základní",J582,0)</f>
        <v>0</v>
      </c>
      <c r="BF582" s="221">
        <f>IF(N582="snížená",J582,0)</f>
        <v>0</v>
      </c>
      <c r="BG582" s="221">
        <f>IF(N582="zákl. přenesená",J582,0)</f>
        <v>0</v>
      </c>
      <c r="BH582" s="221">
        <f>IF(N582="sníž. přenesená",J582,0)</f>
        <v>0</v>
      </c>
      <c r="BI582" s="221">
        <f>IF(N582="nulová",J582,0)</f>
        <v>0</v>
      </c>
      <c r="BJ582" s="20" t="s">
        <v>82</v>
      </c>
      <c r="BK582" s="221">
        <f>ROUND(I582*H582,2)</f>
        <v>0</v>
      </c>
      <c r="BL582" s="20" t="s">
        <v>295</v>
      </c>
      <c r="BM582" s="220" t="s">
        <v>755</v>
      </c>
    </row>
    <row r="583" s="2" customFormat="1">
      <c r="A583" s="41"/>
      <c r="B583" s="42"/>
      <c r="C583" s="43"/>
      <c r="D583" s="222" t="s">
        <v>196</v>
      </c>
      <c r="E583" s="43"/>
      <c r="F583" s="223" t="s">
        <v>756</v>
      </c>
      <c r="G583" s="43"/>
      <c r="H583" s="43"/>
      <c r="I583" s="224"/>
      <c r="J583" s="43"/>
      <c r="K583" s="43"/>
      <c r="L583" s="47"/>
      <c r="M583" s="225"/>
      <c r="N583" s="226"/>
      <c r="O583" s="87"/>
      <c r="P583" s="87"/>
      <c r="Q583" s="87"/>
      <c r="R583" s="87"/>
      <c r="S583" s="87"/>
      <c r="T583" s="88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T583" s="20" t="s">
        <v>196</v>
      </c>
      <c r="AU583" s="20" t="s">
        <v>84</v>
      </c>
    </row>
    <row r="584" s="14" customFormat="1">
      <c r="A584" s="14"/>
      <c r="B584" s="238"/>
      <c r="C584" s="239"/>
      <c r="D584" s="229" t="s">
        <v>198</v>
      </c>
      <c r="E584" s="240" t="s">
        <v>28</v>
      </c>
      <c r="F584" s="241" t="s">
        <v>757</v>
      </c>
      <c r="G584" s="239"/>
      <c r="H584" s="242">
        <v>72</v>
      </c>
      <c r="I584" s="243"/>
      <c r="J584" s="239"/>
      <c r="K584" s="239"/>
      <c r="L584" s="244"/>
      <c r="M584" s="245"/>
      <c r="N584" s="246"/>
      <c r="O584" s="246"/>
      <c r="P584" s="246"/>
      <c r="Q584" s="246"/>
      <c r="R584" s="246"/>
      <c r="S584" s="246"/>
      <c r="T584" s="247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48" t="s">
        <v>198</v>
      </c>
      <c r="AU584" s="248" t="s">
        <v>84</v>
      </c>
      <c r="AV584" s="14" t="s">
        <v>84</v>
      </c>
      <c r="AW584" s="14" t="s">
        <v>35</v>
      </c>
      <c r="AX584" s="14" t="s">
        <v>82</v>
      </c>
      <c r="AY584" s="248" t="s">
        <v>187</v>
      </c>
    </row>
    <row r="585" s="2" customFormat="1" ht="33" customHeight="1">
      <c r="A585" s="41"/>
      <c r="B585" s="42"/>
      <c r="C585" s="209" t="s">
        <v>758</v>
      </c>
      <c r="D585" s="209" t="s">
        <v>189</v>
      </c>
      <c r="E585" s="210" t="s">
        <v>759</v>
      </c>
      <c r="F585" s="211" t="s">
        <v>760</v>
      </c>
      <c r="G585" s="212" t="s">
        <v>226</v>
      </c>
      <c r="H585" s="213">
        <v>4.9000000000000004</v>
      </c>
      <c r="I585" s="214"/>
      <c r="J585" s="215">
        <f>ROUND(I585*H585,2)</f>
        <v>0</v>
      </c>
      <c r="K585" s="211" t="s">
        <v>28</v>
      </c>
      <c r="L585" s="47"/>
      <c r="M585" s="216" t="s">
        <v>28</v>
      </c>
      <c r="N585" s="217" t="s">
        <v>45</v>
      </c>
      <c r="O585" s="87"/>
      <c r="P585" s="218">
        <f>O585*H585</f>
        <v>0</v>
      </c>
      <c r="Q585" s="218">
        <v>0.0015200000000000001</v>
      </c>
      <c r="R585" s="218">
        <f>Q585*H585</f>
        <v>0.0074480000000000006</v>
      </c>
      <c r="S585" s="218">
        <v>0</v>
      </c>
      <c r="T585" s="219">
        <f>S585*H585</f>
        <v>0</v>
      </c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R585" s="220" t="s">
        <v>295</v>
      </c>
      <c r="AT585" s="220" t="s">
        <v>189</v>
      </c>
      <c r="AU585" s="220" t="s">
        <v>84</v>
      </c>
      <c r="AY585" s="20" t="s">
        <v>187</v>
      </c>
      <c r="BE585" s="221">
        <f>IF(N585="základní",J585,0)</f>
        <v>0</v>
      </c>
      <c r="BF585" s="221">
        <f>IF(N585="snížená",J585,0)</f>
        <v>0</v>
      </c>
      <c r="BG585" s="221">
        <f>IF(N585="zákl. přenesená",J585,0)</f>
        <v>0</v>
      </c>
      <c r="BH585" s="221">
        <f>IF(N585="sníž. přenesená",J585,0)</f>
        <v>0</v>
      </c>
      <c r="BI585" s="221">
        <f>IF(N585="nulová",J585,0)</f>
        <v>0</v>
      </c>
      <c r="BJ585" s="20" t="s">
        <v>82</v>
      </c>
      <c r="BK585" s="221">
        <f>ROUND(I585*H585,2)</f>
        <v>0</v>
      </c>
      <c r="BL585" s="20" t="s">
        <v>295</v>
      </c>
      <c r="BM585" s="220" t="s">
        <v>761</v>
      </c>
    </row>
    <row r="586" s="13" customFormat="1">
      <c r="A586" s="13"/>
      <c r="B586" s="227"/>
      <c r="C586" s="228"/>
      <c r="D586" s="229" t="s">
        <v>198</v>
      </c>
      <c r="E586" s="230" t="s">
        <v>28</v>
      </c>
      <c r="F586" s="231" t="s">
        <v>707</v>
      </c>
      <c r="G586" s="228"/>
      <c r="H586" s="230" t="s">
        <v>28</v>
      </c>
      <c r="I586" s="232"/>
      <c r="J586" s="228"/>
      <c r="K586" s="228"/>
      <c r="L586" s="233"/>
      <c r="M586" s="234"/>
      <c r="N586" s="235"/>
      <c r="O586" s="235"/>
      <c r="P586" s="235"/>
      <c r="Q586" s="235"/>
      <c r="R586" s="235"/>
      <c r="S586" s="235"/>
      <c r="T586" s="236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7" t="s">
        <v>198</v>
      </c>
      <c r="AU586" s="237" t="s">
        <v>84</v>
      </c>
      <c r="AV586" s="13" t="s">
        <v>82</v>
      </c>
      <c r="AW586" s="13" t="s">
        <v>35</v>
      </c>
      <c r="AX586" s="13" t="s">
        <v>74</v>
      </c>
      <c r="AY586" s="237" t="s">
        <v>187</v>
      </c>
    </row>
    <row r="587" s="13" customFormat="1">
      <c r="A587" s="13"/>
      <c r="B587" s="227"/>
      <c r="C587" s="228"/>
      <c r="D587" s="229" t="s">
        <v>198</v>
      </c>
      <c r="E587" s="230" t="s">
        <v>28</v>
      </c>
      <c r="F587" s="231" t="s">
        <v>762</v>
      </c>
      <c r="G587" s="228"/>
      <c r="H587" s="230" t="s">
        <v>28</v>
      </c>
      <c r="I587" s="232"/>
      <c r="J587" s="228"/>
      <c r="K587" s="228"/>
      <c r="L587" s="233"/>
      <c r="M587" s="234"/>
      <c r="N587" s="235"/>
      <c r="O587" s="235"/>
      <c r="P587" s="235"/>
      <c r="Q587" s="235"/>
      <c r="R587" s="235"/>
      <c r="S587" s="235"/>
      <c r="T587" s="236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7" t="s">
        <v>198</v>
      </c>
      <c r="AU587" s="237" t="s">
        <v>84</v>
      </c>
      <c r="AV587" s="13" t="s">
        <v>82</v>
      </c>
      <c r="AW587" s="13" t="s">
        <v>35</v>
      </c>
      <c r="AX587" s="13" t="s">
        <v>74</v>
      </c>
      <c r="AY587" s="237" t="s">
        <v>187</v>
      </c>
    </row>
    <row r="588" s="14" customFormat="1">
      <c r="A588" s="14"/>
      <c r="B588" s="238"/>
      <c r="C588" s="239"/>
      <c r="D588" s="229" t="s">
        <v>198</v>
      </c>
      <c r="E588" s="240" t="s">
        <v>28</v>
      </c>
      <c r="F588" s="241" t="s">
        <v>763</v>
      </c>
      <c r="G588" s="239"/>
      <c r="H588" s="242">
        <v>2.3999999999999999</v>
      </c>
      <c r="I588" s="243"/>
      <c r="J588" s="239"/>
      <c r="K588" s="239"/>
      <c r="L588" s="244"/>
      <c r="M588" s="245"/>
      <c r="N588" s="246"/>
      <c r="O588" s="246"/>
      <c r="P588" s="246"/>
      <c r="Q588" s="246"/>
      <c r="R588" s="246"/>
      <c r="S588" s="246"/>
      <c r="T588" s="247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48" t="s">
        <v>198</v>
      </c>
      <c r="AU588" s="248" t="s">
        <v>84</v>
      </c>
      <c r="AV588" s="14" t="s">
        <v>84</v>
      </c>
      <c r="AW588" s="14" t="s">
        <v>35</v>
      </c>
      <c r="AX588" s="14" t="s">
        <v>74</v>
      </c>
      <c r="AY588" s="248" t="s">
        <v>187</v>
      </c>
    </row>
    <row r="589" s="13" customFormat="1">
      <c r="A589" s="13"/>
      <c r="B589" s="227"/>
      <c r="C589" s="228"/>
      <c r="D589" s="229" t="s">
        <v>198</v>
      </c>
      <c r="E589" s="230" t="s">
        <v>28</v>
      </c>
      <c r="F589" s="231" t="s">
        <v>764</v>
      </c>
      <c r="G589" s="228"/>
      <c r="H589" s="230" t="s">
        <v>28</v>
      </c>
      <c r="I589" s="232"/>
      <c r="J589" s="228"/>
      <c r="K589" s="228"/>
      <c r="L589" s="233"/>
      <c r="M589" s="234"/>
      <c r="N589" s="235"/>
      <c r="O589" s="235"/>
      <c r="P589" s="235"/>
      <c r="Q589" s="235"/>
      <c r="R589" s="235"/>
      <c r="S589" s="235"/>
      <c r="T589" s="236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7" t="s">
        <v>198</v>
      </c>
      <c r="AU589" s="237" t="s">
        <v>84</v>
      </c>
      <c r="AV589" s="13" t="s">
        <v>82</v>
      </c>
      <c r="AW589" s="13" t="s">
        <v>35</v>
      </c>
      <c r="AX589" s="13" t="s">
        <v>74</v>
      </c>
      <c r="AY589" s="237" t="s">
        <v>187</v>
      </c>
    </row>
    <row r="590" s="14" customFormat="1">
      <c r="A590" s="14"/>
      <c r="B590" s="238"/>
      <c r="C590" s="239"/>
      <c r="D590" s="229" t="s">
        <v>198</v>
      </c>
      <c r="E590" s="240" t="s">
        <v>28</v>
      </c>
      <c r="F590" s="241" t="s">
        <v>765</v>
      </c>
      <c r="G590" s="239"/>
      <c r="H590" s="242">
        <v>2.5</v>
      </c>
      <c r="I590" s="243"/>
      <c r="J590" s="239"/>
      <c r="K590" s="239"/>
      <c r="L590" s="244"/>
      <c r="M590" s="245"/>
      <c r="N590" s="246"/>
      <c r="O590" s="246"/>
      <c r="P590" s="246"/>
      <c r="Q590" s="246"/>
      <c r="R590" s="246"/>
      <c r="S590" s="246"/>
      <c r="T590" s="247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48" t="s">
        <v>198</v>
      </c>
      <c r="AU590" s="248" t="s">
        <v>84</v>
      </c>
      <c r="AV590" s="14" t="s">
        <v>84</v>
      </c>
      <c r="AW590" s="14" t="s">
        <v>35</v>
      </c>
      <c r="AX590" s="14" t="s">
        <v>74</v>
      </c>
      <c r="AY590" s="248" t="s">
        <v>187</v>
      </c>
    </row>
    <row r="591" s="15" customFormat="1">
      <c r="A591" s="15"/>
      <c r="B591" s="249"/>
      <c r="C591" s="250"/>
      <c r="D591" s="229" t="s">
        <v>198</v>
      </c>
      <c r="E591" s="251" t="s">
        <v>28</v>
      </c>
      <c r="F591" s="252" t="s">
        <v>207</v>
      </c>
      <c r="G591" s="250"/>
      <c r="H591" s="253">
        <v>4.9000000000000004</v>
      </c>
      <c r="I591" s="254"/>
      <c r="J591" s="250"/>
      <c r="K591" s="250"/>
      <c r="L591" s="255"/>
      <c r="M591" s="256"/>
      <c r="N591" s="257"/>
      <c r="O591" s="257"/>
      <c r="P591" s="257"/>
      <c r="Q591" s="257"/>
      <c r="R591" s="257"/>
      <c r="S591" s="257"/>
      <c r="T591" s="258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T591" s="259" t="s">
        <v>198</v>
      </c>
      <c r="AU591" s="259" t="s">
        <v>84</v>
      </c>
      <c r="AV591" s="15" t="s">
        <v>194</v>
      </c>
      <c r="AW591" s="15" t="s">
        <v>35</v>
      </c>
      <c r="AX591" s="15" t="s">
        <v>82</v>
      </c>
      <c r="AY591" s="259" t="s">
        <v>187</v>
      </c>
    </row>
    <row r="592" s="2" customFormat="1" ht="33" customHeight="1">
      <c r="A592" s="41"/>
      <c r="B592" s="42"/>
      <c r="C592" s="209" t="s">
        <v>766</v>
      </c>
      <c r="D592" s="209" t="s">
        <v>189</v>
      </c>
      <c r="E592" s="210" t="s">
        <v>767</v>
      </c>
      <c r="F592" s="211" t="s">
        <v>768</v>
      </c>
      <c r="G592" s="212" t="s">
        <v>226</v>
      </c>
      <c r="H592" s="213">
        <v>2.2999999999999998</v>
      </c>
      <c r="I592" s="214"/>
      <c r="J592" s="215">
        <f>ROUND(I592*H592,2)</f>
        <v>0</v>
      </c>
      <c r="K592" s="211" t="s">
        <v>28</v>
      </c>
      <c r="L592" s="47"/>
      <c r="M592" s="216" t="s">
        <v>28</v>
      </c>
      <c r="N592" s="217" t="s">
        <v>45</v>
      </c>
      <c r="O592" s="87"/>
      <c r="P592" s="218">
        <f>O592*H592</f>
        <v>0</v>
      </c>
      <c r="Q592" s="218">
        <v>0.0019599999999999999</v>
      </c>
      <c r="R592" s="218">
        <f>Q592*H592</f>
        <v>0.0045079999999999999</v>
      </c>
      <c r="S592" s="218">
        <v>0</v>
      </c>
      <c r="T592" s="219">
        <f>S592*H592</f>
        <v>0</v>
      </c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R592" s="220" t="s">
        <v>295</v>
      </c>
      <c r="AT592" s="220" t="s">
        <v>189</v>
      </c>
      <c r="AU592" s="220" t="s">
        <v>84</v>
      </c>
      <c r="AY592" s="20" t="s">
        <v>187</v>
      </c>
      <c r="BE592" s="221">
        <f>IF(N592="základní",J592,0)</f>
        <v>0</v>
      </c>
      <c r="BF592" s="221">
        <f>IF(N592="snížená",J592,0)</f>
        <v>0</v>
      </c>
      <c r="BG592" s="221">
        <f>IF(N592="zákl. přenesená",J592,0)</f>
        <v>0</v>
      </c>
      <c r="BH592" s="221">
        <f>IF(N592="sníž. přenesená",J592,0)</f>
        <v>0</v>
      </c>
      <c r="BI592" s="221">
        <f>IF(N592="nulová",J592,0)</f>
        <v>0</v>
      </c>
      <c r="BJ592" s="20" t="s">
        <v>82</v>
      </c>
      <c r="BK592" s="221">
        <f>ROUND(I592*H592,2)</f>
        <v>0</v>
      </c>
      <c r="BL592" s="20" t="s">
        <v>295</v>
      </c>
      <c r="BM592" s="220" t="s">
        <v>769</v>
      </c>
    </row>
    <row r="593" s="13" customFormat="1">
      <c r="A593" s="13"/>
      <c r="B593" s="227"/>
      <c r="C593" s="228"/>
      <c r="D593" s="229" t="s">
        <v>198</v>
      </c>
      <c r="E593" s="230" t="s">
        <v>28</v>
      </c>
      <c r="F593" s="231" t="s">
        <v>707</v>
      </c>
      <c r="G593" s="228"/>
      <c r="H593" s="230" t="s">
        <v>28</v>
      </c>
      <c r="I593" s="232"/>
      <c r="J593" s="228"/>
      <c r="K593" s="228"/>
      <c r="L593" s="233"/>
      <c r="M593" s="234"/>
      <c r="N593" s="235"/>
      <c r="O593" s="235"/>
      <c r="P593" s="235"/>
      <c r="Q593" s="235"/>
      <c r="R593" s="235"/>
      <c r="S593" s="235"/>
      <c r="T593" s="236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7" t="s">
        <v>198</v>
      </c>
      <c r="AU593" s="237" t="s">
        <v>84</v>
      </c>
      <c r="AV593" s="13" t="s">
        <v>82</v>
      </c>
      <c r="AW593" s="13" t="s">
        <v>35</v>
      </c>
      <c r="AX593" s="13" t="s">
        <v>74</v>
      </c>
      <c r="AY593" s="237" t="s">
        <v>187</v>
      </c>
    </row>
    <row r="594" s="13" customFormat="1">
      <c r="A594" s="13"/>
      <c r="B594" s="227"/>
      <c r="C594" s="228"/>
      <c r="D594" s="229" t="s">
        <v>198</v>
      </c>
      <c r="E594" s="230" t="s">
        <v>28</v>
      </c>
      <c r="F594" s="231" t="s">
        <v>770</v>
      </c>
      <c r="G594" s="228"/>
      <c r="H594" s="230" t="s">
        <v>28</v>
      </c>
      <c r="I594" s="232"/>
      <c r="J594" s="228"/>
      <c r="K594" s="228"/>
      <c r="L594" s="233"/>
      <c r="M594" s="234"/>
      <c r="N594" s="235"/>
      <c r="O594" s="235"/>
      <c r="P594" s="235"/>
      <c r="Q594" s="235"/>
      <c r="R594" s="235"/>
      <c r="S594" s="235"/>
      <c r="T594" s="236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7" t="s">
        <v>198</v>
      </c>
      <c r="AU594" s="237" t="s">
        <v>84</v>
      </c>
      <c r="AV594" s="13" t="s">
        <v>82</v>
      </c>
      <c r="AW594" s="13" t="s">
        <v>35</v>
      </c>
      <c r="AX594" s="13" t="s">
        <v>74</v>
      </c>
      <c r="AY594" s="237" t="s">
        <v>187</v>
      </c>
    </row>
    <row r="595" s="14" customFormat="1">
      <c r="A595" s="14"/>
      <c r="B595" s="238"/>
      <c r="C595" s="239"/>
      <c r="D595" s="229" t="s">
        <v>198</v>
      </c>
      <c r="E595" s="240" t="s">
        <v>28</v>
      </c>
      <c r="F595" s="241" t="s">
        <v>771</v>
      </c>
      <c r="G595" s="239"/>
      <c r="H595" s="242">
        <v>2.2999999999999998</v>
      </c>
      <c r="I595" s="243"/>
      <c r="J595" s="239"/>
      <c r="K595" s="239"/>
      <c r="L595" s="244"/>
      <c r="M595" s="245"/>
      <c r="N595" s="246"/>
      <c r="O595" s="246"/>
      <c r="P595" s="246"/>
      <c r="Q595" s="246"/>
      <c r="R595" s="246"/>
      <c r="S595" s="246"/>
      <c r="T595" s="247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48" t="s">
        <v>198</v>
      </c>
      <c r="AU595" s="248" t="s">
        <v>84</v>
      </c>
      <c r="AV595" s="14" t="s">
        <v>84</v>
      </c>
      <c r="AW595" s="14" t="s">
        <v>35</v>
      </c>
      <c r="AX595" s="14" t="s">
        <v>82</v>
      </c>
      <c r="AY595" s="248" t="s">
        <v>187</v>
      </c>
    </row>
    <row r="596" s="2" customFormat="1" ht="33" customHeight="1">
      <c r="A596" s="41"/>
      <c r="B596" s="42"/>
      <c r="C596" s="209" t="s">
        <v>772</v>
      </c>
      <c r="D596" s="209" t="s">
        <v>189</v>
      </c>
      <c r="E596" s="210" t="s">
        <v>773</v>
      </c>
      <c r="F596" s="211" t="s">
        <v>774</v>
      </c>
      <c r="G596" s="212" t="s">
        <v>226</v>
      </c>
      <c r="H596" s="213">
        <v>7.2000000000000002</v>
      </c>
      <c r="I596" s="214"/>
      <c r="J596" s="215">
        <f>ROUND(I596*H596,2)</f>
        <v>0</v>
      </c>
      <c r="K596" s="211" t="s">
        <v>28</v>
      </c>
      <c r="L596" s="47"/>
      <c r="M596" s="216" t="s">
        <v>28</v>
      </c>
      <c r="N596" s="217" t="s">
        <v>45</v>
      </c>
      <c r="O596" s="87"/>
      <c r="P596" s="218">
        <f>O596*H596</f>
        <v>0</v>
      </c>
      <c r="Q596" s="218">
        <v>0.0019599999999999999</v>
      </c>
      <c r="R596" s="218">
        <f>Q596*H596</f>
        <v>0.014112</v>
      </c>
      <c r="S596" s="218">
        <v>0</v>
      </c>
      <c r="T596" s="219">
        <f>S596*H596</f>
        <v>0</v>
      </c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R596" s="220" t="s">
        <v>295</v>
      </c>
      <c r="AT596" s="220" t="s">
        <v>189</v>
      </c>
      <c r="AU596" s="220" t="s">
        <v>84</v>
      </c>
      <c r="AY596" s="20" t="s">
        <v>187</v>
      </c>
      <c r="BE596" s="221">
        <f>IF(N596="základní",J596,0)</f>
        <v>0</v>
      </c>
      <c r="BF596" s="221">
        <f>IF(N596="snížená",J596,0)</f>
        <v>0</v>
      </c>
      <c r="BG596" s="221">
        <f>IF(N596="zákl. přenesená",J596,0)</f>
        <v>0</v>
      </c>
      <c r="BH596" s="221">
        <f>IF(N596="sníž. přenesená",J596,0)</f>
        <v>0</v>
      </c>
      <c r="BI596" s="221">
        <f>IF(N596="nulová",J596,0)</f>
        <v>0</v>
      </c>
      <c r="BJ596" s="20" t="s">
        <v>82</v>
      </c>
      <c r="BK596" s="221">
        <f>ROUND(I596*H596,2)</f>
        <v>0</v>
      </c>
      <c r="BL596" s="20" t="s">
        <v>295</v>
      </c>
      <c r="BM596" s="220" t="s">
        <v>775</v>
      </c>
    </row>
    <row r="597" s="13" customFormat="1">
      <c r="A597" s="13"/>
      <c r="B597" s="227"/>
      <c r="C597" s="228"/>
      <c r="D597" s="229" t="s">
        <v>198</v>
      </c>
      <c r="E597" s="230" t="s">
        <v>28</v>
      </c>
      <c r="F597" s="231" t="s">
        <v>707</v>
      </c>
      <c r="G597" s="228"/>
      <c r="H597" s="230" t="s">
        <v>28</v>
      </c>
      <c r="I597" s="232"/>
      <c r="J597" s="228"/>
      <c r="K597" s="228"/>
      <c r="L597" s="233"/>
      <c r="M597" s="234"/>
      <c r="N597" s="235"/>
      <c r="O597" s="235"/>
      <c r="P597" s="235"/>
      <c r="Q597" s="235"/>
      <c r="R597" s="235"/>
      <c r="S597" s="235"/>
      <c r="T597" s="236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7" t="s">
        <v>198</v>
      </c>
      <c r="AU597" s="237" t="s">
        <v>84</v>
      </c>
      <c r="AV597" s="13" t="s">
        <v>82</v>
      </c>
      <c r="AW597" s="13" t="s">
        <v>35</v>
      </c>
      <c r="AX597" s="13" t="s">
        <v>74</v>
      </c>
      <c r="AY597" s="237" t="s">
        <v>187</v>
      </c>
    </row>
    <row r="598" s="13" customFormat="1">
      <c r="A598" s="13"/>
      <c r="B598" s="227"/>
      <c r="C598" s="228"/>
      <c r="D598" s="229" t="s">
        <v>198</v>
      </c>
      <c r="E598" s="230" t="s">
        <v>28</v>
      </c>
      <c r="F598" s="231" t="s">
        <v>776</v>
      </c>
      <c r="G598" s="228"/>
      <c r="H598" s="230" t="s">
        <v>28</v>
      </c>
      <c r="I598" s="232"/>
      <c r="J598" s="228"/>
      <c r="K598" s="228"/>
      <c r="L598" s="233"/>
      <c r="M598" s="234"/>
      <c r="N598" s="235"/>
      <c r="O598" s="235"/>
      <c r="P598" s="235"/>
      <c r="Q598" s="235"/>
      <c r="R598" s="235"/>
      <c r="S598" s="235"/>
      <c r="T598" s="236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7" t="s">
        <v>198</v>
      </c>
      <c r="AU598" s="237" t="s">
        <v>84</v>
      </c>
      <c r="AV598" s="13" t="s">
        <v>82</v>
      </c>
      <c r="AW598" s="13" t="s">
        <v>35</v>
      </c>
      <c r="AX598" s="13" t="s">
        <v>74</v>
      </c>
      <c r="AY598" s="237" t="s">
        <v>187</v>
      </c>
    </row>
    <row r="599" s="14" customFormat="1">
      <c r="A599" s="14"/>
      <c r="B599" s="238"/>
      <c r="C599" s="239"/>
      <c r="D599" s="229" t="s">
        <v>198</v>
      </c>
      <c r="E599" s="240" t="s">
        <v>28</v>
      </c>
      <c r="F599" s="241" t="s">
        <v>777</v>
      </c>
      <c r="G599" s="239"/>
      <c r="H599" s="242">
        <v>7.2000000000000002</v>
      </c>
      <c r="I599" s="243"/>
      <c r="J599" s="239"/>
      <c r="K599" s="239"/>
      <c r="L599" s="244"/>
      <c r="M599" s="245"/>
      <c r="N599" s="246"/>
      <c r="O599" s="246"/>
      <c r="P599" s="246"/>
      <c r="Q599" s="246"/>
      <c r="R599" s="246"/>
      <c r="S599" s="246"/>
      <c r="T599" s="247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48" t="s">
        <v>198</v>
      </c>
      <c r="AU599" s="248" t="s">
        <v>84</v>
      </c>
      <c r="AV599" s="14" t="s">
        <v>84</v>
      </c>
      <c r="AW599" s="14" t="s">
        <v>35</v>
      </c>
      <c r="AX599" s="14" t="s">
        <v>82</v>
      </c>
      <c r="AY599" s="248" t="s">
        <v>187</v>
      </c>
    </row>
    <row r="600" s="2" customFormat="1" ht="33" customHeight="1">
      <c r="A600" s="41"/>
      <c r="B600" s="42"/>
      <c r="C600" s="209" t="s">
        <v>778</v>
      </c>
      <c r="D600" s="209" t="s">
        <v>189</v>
      </c>
      <c r="E600" s="210" t="s">
        <v>779</v>
      </c>
      <c r="F600" s="211" t="s">
        <v>780</v>
      </c>
      <c r="G600" s="212" t="s">
        <v>226</v>
      </c>
      <c r="H600" s="213">
        <v>2.5</v>
      </c>
      <c r="I600" s="214"/>
      <c r="J600" s="215">
        <f>ROUND(I600*H600,2)</f>
        <v>0</v>
      </c>
      <c r="K600" s="211" t="s">
        <v>28</v>
      </c>
      <c r="L600" s="47"/>
      <c r="M600" s="216" t="s">
        <v>28</v>
      </c>
      <c r="N600" s="217" t="s">
        <v>45</v>
      </c>
      <c r="O600" s="87"/>
      <c r="P600" s="218">
        <f>O600*H600</f>
        <v>0</v>
      </c>
      <c r="Q600" s="218">
        <v>0.0019599999999999999</v>
      </c>
      <c r="R600" s="218">
        <f>Q600*H600</f>
        <v>0.0048999999999999998</v>
      </c>
      <c r="S600" s="218">
        <v>0</v>
      </c>
      <c r="T600" s="219">
        <f>S600*H600</f>
        <v>0</v>
      </c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R600" s="220" t="s">
        <v>295</v>
      </c>
      <c r="AT600" s="220" t="s">
        <v>189</v>
      </c>
      <c r="AU600" s="220" t="s">
        <v>84</v>
      </c>
      <c r="AY600" s="20" t="s">
        <v>187</v>
      </c>
      <c r="BE600" s="221">
        <f>IF(N600="základní",J600,0)</f>
        <v>0</v>
      </c>
      <c r="BF600" s="221">
        <f>IF(N600="snížená",J600,0)</f>
        <v>0</v>
      </c>
      <c r="BG600" s="221">
        <f>IF(N600="zákl. přenesená",J600,0)</f>
        <v>0</v>
      </c>
      <c r="BH600" s="221">
        <f>IF(N600="sníž. přenesená",J600,0)</f>
        <v>0</v>
      </c>
      <c r="BI600" s="221">
        <f>IF(N600="nulová",J600,0)</f>
        <v>0</v>
      </c>
      <c r="BJ600" s="20" t="s">
        <v>82</v>
      </c>
      <c r="BK600" s="221">
        <f>ROUND(I600*H600,2)</f>
        <v>0</v>
      </c>
      <c r="BL600" s="20" t="s">
        <v>295</v>
      </c>
      <c r="BM600" s="220" t="s">
        <v>781</v>
      </c>
    </row>
    <row r="601" s="13" customFormat="1">
      <c r="A601" s="13"/>
      <c r="B601" s="227"/>
      <c r="C601" s="228"/>
      <c r="D601" s="229" t="s">
        <v>198</v>
      </c>
      <c r="E601" s="230" t="s">
        <v>28</v>
      </c>
      <c r="F601" s="231" t="s">
        <v>707</v>
      </c>
      <c r="G601" s="228"/>
      <c r="H601" s="230" t="s">
        <v>28</v>
      </c>
      <c r="I601" s="232"/>
      <c r="J601" s="228"/>
      <c r="K601" s="228"/>
      <c r="L601" s="233"/>
      <c r="M601" s="234"/>
      <c r="N601" s="235"/>
      <c r="O601" s="235"/>
      <c r="P601" s="235"/>
      <c r="Q601" s="235"/>
      <c r="R601" s="235"/>
      <c r="S601" s="235"/>
      <c r="T601" s="236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7" t="s">
        <v>198</v>
      </c>
      <c r="AU601" s="237" t="s">
        <v>84</v>
      </c>
      <c r="AV601" s="13" t="s">
        <v>82</v>
      </c>
      <c r="AW601" s="13" t="s">
        <v>35</v>
      </c>
      <c r="AX601" s="13" t="s">
        <v>74</v>
      </c>
      <c r="AY601" s="237" t="s">
        <v>187</v>
      </c>
    </row>
    <row r="602" s="13" customFormat="1">
      <c r="A602" s="13"/>
      <c r="B602" s="227"/>
      <c r="C602" s="228"/>
      <c r="D602" s="229" t="s">
        <v>198</v>
      </c>
      <c r="E602" s="230" t="s">
        <v>28</v>
      </c>
      <c r="F602" s="231" t="s">
        <v>782</v>
      </c>
      <c r="G602" s="228"/>
      <c r="H602" s="230" t="s">
        <v>28</v>
      </c>
      <c r="I602" s="232"/>
      <c r="J602" s="228"/>
      <c r="K602" s="228"/>
      <c r="L602" s="233"/>
      <c r="M602" s="234"/>
      <c r="N602" s="235"/>
      <c r="O602" s="235"/>
      <c r="P602" s="235"/>
      <c r="Q602" s="235"/>
      <c r="R602" s="235"/>
      <c r="S602" s="235"/>
      <c r="T602" s="236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7" t="s">
        <v>198</v>
      </c>
      <c r="AU602" s="237" t="s">
        <v>84</v>
      </c>
      <c r="AV602" s="13" t="s">
        <v>82</v>
      </c>
      <c r="AW602" s="13" t="s">
        <v>35</v>
      </c>
      <c r="AX602" s="13" t="s">
        <v>74</v>
      </c>
      <c r="AY602" s="237" t="s">
        <v>187</v>
      </c>
    </row>
    <row r="603" s="14" customFormat="1">
      <c r="A603" s="14"/>
      <c r="B603" s="238"/>
      <c r="C603" s="239"/>
      <c r="D603" s="229" t="s">
        <v>198</v>
      </c>
      <c r="E603" s="240" t="s">
        <v>28</v>
      </c>
      <c r="F603" s="241" t="s">
        <v>765</v>
      </c>
      <c r="G603" s="239"/>
      <c r="H603" s="242">
        <v>2.5</v>
      </c>
      <c r="I603" s="243"/>
      <c r="J603" s="239"/>
      <c r="K603" s="239"/>
      <c r="L603" s="244"/>
      <c r="M603" s="245"/>
      <c r="N603" s="246"/>
      <c r="O603" s="246"/>
      <c r="P603" s="246"/>
      <c r="Q603" s="246"/>
      <c r="R603" s="246"/>
      <c r="S603" s="246"/>
      <c r="T603" s="247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48" t="s">
        <v>198</v>
      </c>
      <c r="AU603" s="248" t="s">
        <v>84</v>
      </c>
      <c r="AV603" s="14" t="s">
        <v>84</v>
      </c>
      <c r="AW603" s="14" t="s">
        <v>35</v>
      </c>
      <c r="AX603" s="14" t="s">
        <v>82</v>
      </c>
      <c r="AY603" s="248" t="s">
        <v>187</v>
      </c>
    </row>
    <row r="604" s="2" customFormat="1" ht="33" customHeight="1">
      <c r="A604" s="41"/>
      <c r="B604" s="42"/>
      <c r="C604" s="209" t="s">
        <v>783</v>
      </c>
      <c r="D604" s="209" t="s">
        <v>189</v>
      </c>
      <c r="E604" s="210" t="s">
        <v>784</v>
      </c>
      <c r="F604" s="211" t="s">
        <v>785</v>
      </c>
      <c r="G604" s="212" t="s">
        <v>226</v>
      </c>
      <c r="H604" s="213">
        <v>12</v>
      </c>
      <c r="I604" s="214"/>
      <c r="J604" s="215">
        <f>ROUND(I604*H604,2)</f>
        <v>0</v>
      </c>
      <c r="K604" s="211" t="s">
        <v>28</v>
      </c>
      <c r="L604" s="47"/>
      <c r="M604" s="216" t="s">
        <v>28</v>
      </c>
      <c r="N604" s="217" t="s">
        <v>45</v>
      </c>
      <c r="O604" s="87"/>
      <c r="P604" s="218">
        <f>O604*H604</f>
        <v>0</v>
      </c>
      <c r="Q604" s="218">
        <v>0.0019599999999999999</v>
      </c>
      <c r="R604" s="218">
        <f>Q604*H604</f>
        <v>0.023519999999999999</v>
      </c>
      <c r="S604" s="218">
        <v>0</v>
      </c>
      <c r="T604" s="219">
        <f>S604*H604</f>
        <v>0</v>
      </c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R604" s="220" t="s">
        <v>295</v>
      </c>
      <c r="AT604" s="220" t="s">
        <v>189</v>
      </c>
      <c r="AU604" s="220" t="s">
        <v>84</v>
      </c>
      <c r="AY604" s="20" t="s">
        <v>187</v>
      </c>
      <c r="BE604" s="221">
        <f>IF(N604="základní",J604,0)</f>
        <v>0</v>
      </c>
      <c r="BF604" s="221">
        <f>IF(N604="snížená",J604,0)</f>
        <v>0</v>
      </c>
      <c r="BG604" s="221">
        <f>IF(N604="zákl. přenesená",J604,0)</f>
        <v>0</v>
      </c>
      <c r="BH604" s="221">
        <f>IF(N604="sníž. přenesená",J604,0)</f>
        <v>0</v>
      </c>
      <c r="BI604" s="221">
        <f>IF(N604="nulová",J604,0)</f>
        <v>0</v>
      </c>
      <c r="BJ604" s="20" t="s">
        <v>82</v>
      </c>
      <c r="BK604" s="221">
        <f>ROUND(I604*H604,2)</f>
        <v>0</v>
      </c>
      <c r="BL604" s="20" t="s">
        <v>295</v>
      </c>
      <c r="BM604" s="220" t="s">
        <v>786</v>
      </c>
    </row>
    <row r="605" s="13" customFormat="1">
      <c r="A605" s="13"/>
      <c r="B605" s="227"/>
      <c r="C605" s="228"/>
      <c r="D605" s="229" t="s">
        <v>198</v>
      </c>
      <c r="E605" s="230" t="s">
        <v>28</v>
      </c>
      <c r="F605" s="231" t="s">
        <v>707</v>
      </c>
      <c r="G605" s="228"/>
      <c r="H605" s="230" t="s">
        <v>28</v>
      </c>
      <c r="I605" s="232"/>
      <c r="J605" s="228"/>
      <c r="K605" s="228"/>
      <c r="L605" s="233"/>
      <c r="M605" s="234"/>
      <c r="N605" s="235"/>
      <c r="O605" s="235"/>
      <c r="P605" s="235"/>
      <c r="Q605" s="235"/>
      <c r="R605" s="235"/>
      <c r="S605" s="235"/>
      <c r="T605" s="236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37" t="s">
        <v>198</v>
      </c>
      <c r="AU605" s="237" t="s">
        <v>84</v>
      </c>
      <c r="AV605" s="13" t="s">
        <v>82</v>
      </c>
      <c r="AW605" s="13" t="s">
        <v>35</v>
      </c>
      <c r="AX605" s="13" t="s">
        <v>74</v>
      </c>
      <c r="AY605" s="237" t="s">
        <v>187</v>
      </c>
    </row>
    <row r="606" s="13" customFormat="1">
      <c r="A606" s="13"/>
      <c r="B606" s="227"/>
      <c r="C606" s="228"/>
      <c r="D606" s="229" t="s">
        <v>198</v>
      </c>
      <c r="E606" s="230" t="s">
        <v>28</v>
      </c>
      <c r="F606" s="231" t="s">
        <v>787</v>
      </c>
      <c r="G606" s="228"/>
      <c r="H606" s="230" t="s">
        <v>28</v>
      </c>
      <c r="I606" s="232"/>
      <c r="J606" s="228"/>
      <c r="K606" s="228"/>
      <c r="L606" s="233"/>
      <c r="M606" s="234"/>
      <c r="N606" s="235"/>
      <c r="O606" s="235"/>
      <c r="P606" s="235"/>
      <c r="Q606" s="235"/>
      <c r="R606" s="235"/>
      <c r="S606" s="235"/>
      <c r="T606" s="236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37" t="s">
        <v>198</v>
      </c>
      <c r="AU606" s="237" t="s">
        <v>84</v>
      </c>
      <c r="AV606" s="13" t="s">
        <v>82</v>
      </c>
      <c r="AW606" s="13" t="s">
        <v>35</v>
      </c>
      <c r="AX606" s="13" t="s">
        <v>74</v>
      </c>
      <c r="AY606" s="237" t="s">
        <v>187</v>
      </c>
    </row>
    <row r="607" s="14" customFormat="1">
      <c r="A607" s="14"/>
      <c r="B607" s="238"/>
      <c r="C607" s="239"/>
      <c r="D607" s="229" t="s">
        <v>198</v>
      </c>
      <c r="E607" s="240" t="s">
        <v>28</v>
      </c>
      <c r="F607" s="241" t="s">
        <v>788</v>
      </c>
      <c r="G607" s="239"/>
      <c r="H607" s="242">
        <v>9</v>
      </c>
      <c r="I607" s="243"/>
      <c r="J607" s="239"/>
      <c r="K607" s="239"/>
      <c r="L607" s="244"/>
      <c r="M607" s="245"/>
      <c r="N607" s="246"/>
      <c r="O607" s="246"/>
      <c r="P607" s="246"/>
      <c r="Q607" s="246"/>
      <c r="R607" s="246"/>
      <c r="S607" s="246"/>
      <c r="T607" s="247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48" t="s">
        <v>198</v>
      </c>
      <c r="AU607" s="248" t="s">
        <v>84</v>
      </c>
      <c r="AV607" s="14" t="s">
        <v>84</v>
      </c>
      <c r="AW607" s="14" t="s">
        <v>35</v>
      </c>
      <c r="AX607" s="14" t="s">
        <v>74</v>
      </c>
      <c r="AY607" s="248" t="s">
        <v>187</v>
      </c>
    </row>
    <row r="608" s="13" customFormat="1">
      <c r="A608" s="13"/>
      <c r="B608" s="227"/>
      <c r="C608" s="228"/>
      <c r="D608" s="229" t="s">
        <v>198</v>
      </c>
      <c r="E608" s="230" t="s">
        <v>28</v>
      </c>
      <c r="F608" s="231" t="s">
        <v>789</v>
      </c>
      <c r="G608" s="228"/>
      <c r="H608" s="230" t="s">
        <v>28</v>
      </c>
      <c r="I608" s="232"/>
      <c r="J608" s="228"/>
      <c r="K608" s="228"/>
      <c r="L608" s="233"/>
      <c r="M608" s="234"/>
      <c r="N608" s="235"/>
      <c r="O608" s="235"/>
      <c r="P608" s="235"/>
      <c r="Q608" s="235"/>
      <c r="R608" s="235"/>
      <c r="S608" s="235"/>
      <c r="T608" s="236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37" t="s">
        <v>198</v>
      </c>
      <c r="AU608" s="237" t="s">
        <v>84</v>
      </c>
      <c r="AV608" s="13" t="s">
        <v>82</v>
      </c>
      <c r="AW608" s="13" t="s">
        <v>35</v>
      </c>
      <c r="AX608" s="13" t="s">
        <v>74</v>
      </c>
      <c r="AY608" s="237" t="s">
        <v>187</v>
      </c>
    </row>
    <row r="609" s="14" customFormat="1">
      <c r="A609" s="14"/>
      <c r="B609" s="238"/>
      <c r="C609" s="239"/>
      <c r="D609" s="229" t="s">
        <v>198</v>
      </c>
      <c r="E609" s="240" t="s">
        <v>28</v>
      </c>
      <c r="F609" s="241" t="s">
        <v>790</v>
      </c>
      <c r="G609" s="239"/>
      <c r="H609" s="242">
        <v>3</v>
      </c>
      <c r="I609" s="243"/>
      <c r="J609" s="239"/>
      <c r="K609" s="239"/>
      <c r="L609" s="244"/>
      <c r="M609" s="245"/>
      <c r="N609" s="246"/>
      <c r="O609" s="246"/>
      <c r="P609" s="246"/>
      <c r="Q609" s="246"/>
      <c r="R609" s="246"/>
      <c r="S609" s="246"/>
      <c r="T609" s="247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48" t="s">
        <v>198</v>
      </c>
      <c r="AU609" s="248" t="s">
        <v>84</v>
      </c>
      <c r="AV609" s="14" t="s">
        <v>84</v>
      </c>
      <c r="AW609" s="14" t="s">
        <v>35</v>
      </c>
      <c r="AX609" s="14" t="s">
        <v>74</v>
      </c>
      <c r="AY609" s="248" t="s">
        <v>187</v>
      </c>
    </row>
    <row r="610" s="15" customFormat="1">
      <c r="A610" s="15"/>
      <c r="B610" s="249"/>
      <c r="C610" s="250"/>
      <c r="D610" s="229" t="s">
        <v>198</v>
      </c>
      <c r="E610" s="251" t="s">
        <v>28</v>
      </c>
      <c r="F610" s="252" t="s">
        <v>207</v>
      </c>
      <c r="G610" s="250"/>
      <c r="H610" s="253">
        <v>12</v>
      </c>
      <c r="I610" s="254"/>
      <c r="J610" s="250"/>
      <c r="K610" s="250"/>
      <c r="L610" s="255"/>
      <c r="M610" s="256"/>
      <c r="N610" s="257"/>
      <c r="O610" s="257"/>
      <c r="P610" s="257"/>
      <c r="Q610" s="257"/>
      <c r="R610" s="257"/>
      <c r="S610" s="257"/>
      <c r="T610" s="258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T610" s="259" t="s">
        <v>198</v>
      </c>
      <c r="AU610" s="259" t="s">
        <v>84</v>
      </c>
      <c r="AV610" s="15" t="s">
        <v>194</v>
      </c>
      <c r="AW610" s="15" t="s">
        <v>35</v>
      </c>
      <c r="AX610" s="15" t="s">
        <v>82</v>
      </c>
      <c r="AY610" s="259" t="s">
        <v>187</v>
      </c>
    </row>
    <row r="611" s="2" customFormat="1" ht="33" customHeight="1">
      <c r="A611" s="41"/>
      <c r="B611" s="42"/>
      <c r="C611" s="209" t="s">
        <v>791</v>
      </c>
      <c r="D611" s="209" t="s">
        <v>189</v>
      </c>
      <c r="E611" s="210" t="s">
        <v>792</v>
      </c>
      <c r="F611" s="211" t="s">
        <v>793</v>
      </c>
      <c r="G611" s="212" t="s">
        <v>226</v>
      </c>
      <c r="H611" s="213">
        <v>1.5</v>
      </c>
      <c r="I611" s="214"/>
      <c r="J611" s="215">
        <f>ROUND(I611*H611,2)</f>
        <v>0</v>
      </c>
      <c r="K611" s="211" t="s">
        <v>28</v>
      </c>
      <c r="L611" s="47"/>
      <c r="M611" s="216" t="s">
        <v>28</v>
      </c>
      <c r="N611" s="217" t="s">
        <v>45</v>
      </c>
      <c r="O611" s="87"/>
      <c r="P611" s="218">
        <f>O611*H611</f>
        <v>0</v>
      </c>
      <c r="Q611" s="218">
        <v>0.0019599999999999999</v>
      </c>
      <c r="R611" s="218">
        <f>Q611*H611</f>
        <v>0.0029399999999999999</v>
      </c>
      <c r="S611" s="218">
        <v>0</v>
      </c>
      <c r="T611" s="219">
        <f>S611*H611</f>
        <v>0</v>
      </c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R611" s="220" t="s">
        <v>295</v>
      </c>
      <c r="AT611" s="220" t="s">
        <v>189</v>
      </c>
      <c r="AU611" s="220" t="s">
        <v>84</v>
      </c>
      <c r="AY611" s="20" t="s">
        <v>187</v>
      </c>
      <c r="BE611" s="221">
        <f>IF(N611="základní",J611,0)</f>
        <v>0</v>
      </c>
      <c r="BF611" s="221">
        <f>IF(N611="snížená",J611,0)</f>
        <v>0</v>
      </c>
      <c r="BG611" s="221">
        <f>IF(N611="zákl. přenesená",J611,0)</f>
        <v>0</v>
      </c>
      <c r="BH611" s="221">
        <f>IF(N611="sníž. přenesená",J611,0)</f>
        <v>0</v>
      </c>
      <c r="BI611" s="221">
        <f>IF(N611="nulová",J611,0)</f>
        <v>0</v>
      </c>
      <c r="BJ611" s="20" t="s">
        <v>82</v>
      </c>
      <c r="BK611" s="221">
        <f>ROUND(I611*H611,2)</f>
        <v>0</v>
      </c>
      <c r="BL611" s="20" t="s">
        <v>295</v>
      </c>
      <c r="BM611" s="220" t="s">
        <v>794</v>
      </c>
    </row>
    <row r="612" s="13" customFormat="1">
      <c r="A612" s="13"/>
      <c r="B612" s="227"/>
      <c r="C612" s="228"/>
      <c r="D612" s="229" t="s">
        <v>198</v>
      </c>
      <c r="E612" s="230" t="s">
        <v>28</v>
      </c>
      <c r="F612" s="231" t="s">
        <v>707</v>
      </c>
      <c r="G612" s="228"/>
      <c r="H612" s="230" t="s">
        <v>28</v>
      </c>
      <c r="I612" s="232"/>
      <c r="J612" s="228"/>
      <c r="K612" s="228"/>
      <c r="L612" s="233"/>
      <c r="M612" s="234"/>
      <c r="N612" s="235"/>
      <c r="O612" s="235"/>
      <c r="P612" s="235"/>
      <c r="Q612" s="235"/>
      <c r="R612" s="235"/>
      <c r="S612" s="235"/>
      <c r="T612" s="236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7" t="s">
        <v>198</v>
      </c>
      <c r="AU612" s="237" t="s">
        <v>84</v>
      </c>
      <c r="AV612" s="13" t="s">
        <v>82</v>
      </c>
      <c r="AW612" s="13" t="s">
        <v>35</v>
      </c>
      <c r="AX612" s="13" t="s">
        <v>74</v>
      </c>
      <c r="AY612" s="237" t="s">
        <v>187</v>
      </c>
    </row>
    <row r="613" s="13" customFormat="1">
      <c r="A613" s="13"/>
      <c r="B613" s="227"/>
      <c r="C613" s="228"/>
      <c r="D613" s="229" t="s">
        <v>198</v>
      </c>
      <c r="E613" s="230" t="s">
        <v>28</v>
      </c>
      <c r="F613" s="231" t="s">
        <v>795</v>
      </c>
      <c r="G613" s="228"/>
      <c r="H613" s="230" t="s">
        <v>28</v>
      </c>
      <c r="I613" s="232"/>
      <c r="J613" s="228"/>
      <c r="K613" s="228"/>
      <c r="L613" s="233"/>
      <c r="M613" s="234"/>
      <c r="N613" s="235"/>
      <c r="O613" s="235"/>
      <c r="P613" s="235"/>
      <c r="Q613" s="235"/>
      <c r="R613" s="235"/>
      <c r="S613" s="235"/>
      <c r="T613" s="236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7" t="s">
        <v>198</v>
      </c>
      <c r="AU613" s="237" t="s">
        <v>84</v>
      </c>
      <c r="AV613" s="13" t="s">
        <v>82</v>
      </c>
      <c r="AW613" s="13" t="s">
        <v>35</v>
      </c>
      <c r="AX613" s="13" t="s">
        <v>74</v>
      </c>
      <c r="AY613" s="237" t="s">
        <v>187</v>
      </c>
    </row>
    <row r="614" s="14" customFormat="1">
      <c r="A614" s="14"/>
      <c r="B614" s="238"/>
      <c r="C614" s="239"/>
      <c r="D614" s="229" t="s">
        <v>198</v>
      </c>
      <c r="E614" s="240" t="s">
        <v>28</v>
      </c>
      <c r="F614" s="241" t="s">
        <v>796</v>
      </c>
      <c r="G614" s="239"/>
      <c r="H614" s="242">
        <v>1.5</v>
      </c>
      <c r="I614" s="243"/>
      <c r="J614" s="239"/>
      <c r="K614" s="239"/>
      <c r="L614" s="244"/>
      <c r="M614" s="245"/>
      <c r="N614" s="246"/>
      <c r="O614" s="246"/>
      <c r="P614" s="246"/>
      <c r="Q614" s="246"/>
      <c r="R614" s="246"/>
      <c r="S614" s="246"/>
      <c r="T614" s="247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48" t="s">
        <v>198</v>
      </c>
      <c r="AU614" s="248" t="s">
        <v>84</v>
      </c>
      <c r="AV614" s="14" t="s">
        <v>84</v>
      </c>
      <c r="AW614" s="14" t="s">
        <v>35</v>
      </c>
      <c r="AX614" s="14" t="s">
        <v>82</v>
      </c>
      <c r="AY614" s="248" t="s">
        <v>187</v>
      </c>
    </row>
    <row r="615" s="2" customFormat="1" ht="33" customHeight="1">
      <c r="A615" s="41"/>
      <c r="B615" s="42"/>
      <c r="C615" s="209" t="s">
        <v>797</v>
      </c>
      <c r="D615" s="209" t="s">
        <v>189</v>
      </c>
      <c r="E615" s="210" t="s">
        <v>798</v>
      </c>
      <c r="F615" s="211" t="s">
        <v>799</v>
      </c>
      <c r="G615" s="212" t="s">
        <v>226</v>
      </c>
      <c r="H615" s="213">
        <v>27.699999999999999</v>
      </c>
      <c r="I615" s="214"/>
      <c r="J615" s="215">
        <f>ROUND(I615*H615,2)</f>
        <v>0</v>
      </c>
      <c r="K615" s="211" t="s">
        <v>28</v>
      </c>
      <c r="L615" s="47"/>
      <c r="M615" s="216" t="s">
        <v>28</v>
      </c>
      <c r="N615" s="217" t="s">
        <v>45</v>
      </c>
      <c r="O615" s="87"/>
      <c r="P615" s="218">
        <f>O615*H615</f>
        <v>0</v>
      </c>
      <c r="Q615" s="218">
        <v>0.0023600000000000001</v>
      </c>
      <c r="R615" s="218">
        <f>Q615*H615</f>
        <v>0.065372</v>
      </c>
      <c r="S615" s="218">
        <v>0</v>
      </c>
      <c r="T615" s="219">
        <f>S615*H615</f>
        <v>0</v>
      </c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R615" s="220" t="s">
        <v>295</v>
      </c>
      <c r="AT615" s="220" t="s">
        <v>189</v>
      </c>
      <c r="AU615" s="220" t="s">
        <v>84</v>
      </c>
      <c r="AY615" s="20" t="s">
        <v>187</v>
      </c>
      <c r="BE615" s="221">
        <f>IF(N615="základní",J615,0)</f>
        <v>0</v>
      </c>
      <c r="BF615" s="221">
        <f>IF(N615="snížená",J615,0)</f>
        <v>0</v>
      </c>
      <c r="BG615" s="221">
        <f>IF(N615="zákl. přenesená",J615,0)</f>
        <v>0</v>
      </c>
      <c r="BH615" s="221">
        <f>IF(N615="sníž. přenesená",J615,0)</f>
        <v>0</v>
      </c>
      <c r="BI615" s="221">
        <f>IF(N615="nulová",J615,0)</f>
        <v>0</v>
      </c>
      <c r="BJ615" s="20" t="s">
        <v>82</v>
      </c>
      <c r="BK615" s="221">
        <f>ROUND(I615*H615,2)</f>
        <v>0</v>
      </c>
      <c r="BL615" s="20" t="s">
        <v>295</v>
      </c>
      <c r="BM615" s="220" t="s">
        <v>800</v>
      </c>
    </row>
    <row r="616" s="13" customFormat="1">
      <c r="A616" s="13"/>
      <c r="B616" s="227"/>
      <c r="C616" s="228"/>
      <c r="D616" s="229" t="s">
        <v>198</v>
      </c>
      <c r="E616" s="230" t="s">
        <v>28</v>
      </c>
      <c r="F616" s="231" t="s">
        <v>707</v>
      </c>
      <c r="G616" s="228"/>
      <c r="H616" s="230" t="s">
        <v>28</v>
      </c>
      <c r="I616" s="232"/>
      <c r="J616" s="228"/>
      <c r="K616" s="228"/>
      <c r="L616" s="233"/>
      <c r="M616" s="234"/>
      <c r="N616" s="235"/>
      <c r="O616" s="235"/>
      <c r="P616" s="235"/>
      <c r="Q616" s="235"/>
      <c r="R616" s="235"/>
      <c r="S616" s="235"/>
      <c r="T616" s="236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7" t="s">
        <v>198</v>
      </c>
      <c r="AU616" s="237" t="s">
        <v>84</v>
      </c>
      <c r="AV616" s="13" t="s">
        <v>82</v>
      </c>
      <c r="AW616" s="13" t="s">
        <v>35</v>
      </c>
      <c r="AX616" s="13" t="s">
        <v>74</v>
      </c>
      <c r="AY616" s="237" t="s">
        <v>187</v>
      </c>
    </row>
    <row r="617" s="13" customFormat="1">
      <c r="A617" s="13"/>
      <c r="B617" s="227"/>
      <c r="C617" s="228"/>
      <c r="D617" s="229" t="s">
        <v>198</v>
      </c>
      <c r="E617" s="230" t="s">
        <v>28</v>
      </c>
      <c r="F617" s="231" t="s">
        <v>801</v>
      </c>
      <c r="G617" s="228"/>
      <c r="H617" s="230" t="s">
        <v>28</v>
      </c>
      <c r="I617" s="232"/>
      <c r="J617" s="228"/>
      <c r="K617" s="228"/>
      <c r="L617" s="233"/>
      <c r="M617" s="234"/>
      <c r="N617" s="235"/>
      <c r="O617" s="235"/>
      <c r="P617" s="235"/>
      <c r="Q617" s="235"/>
      <c r="R617" s="235"/>
      <c r="S617" s="235"/>
      <c r="T617" s="236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7" t="s">
        <v>198</v>
      </c>
      <c r="AU617" s="237" t="s">
        <v>84</v>
      </c>
      <c r="AV617" s="13" t="s">
        <v>82</v>
      </c>
      <c r="AW617" s="13" t="s">
        <v>35</v>
      </c>
      <c r="AX617" s="13" t="s">
        <v>74</v>
      </c>
      <c r="AY617" s="237" t="s">
        <v>187</v>
      </c>
    </row>
    <row r="618" s="14" customFormat="1">
      <c r="A618" s="14"/>
      <c r="B618" s="238"/>
      <c r="C618" s="239"/>
      <c r="D618" s="229" t="s">
        <v>198</v>
      </c>
      <c r="E618" s="240" t="s">
        <v>28</v>
      </c>
      <c r="F618" s="241" t="s">
        <v>802</v>
      </c>
      <c r="G618" s="239"/>
      <c r="H618" s="242">
        <v>2.7999999999999998</v>
      </c>
      <c r="I618" s="243"/>
      <c r="J618" s="239"/>
      <c r="K618" s="239"/>
      <c r="L618" s="244"/>
      <c r="M618" s="245"/>
      <c r="N618" s="246"/>
      <c r="O618" s="246"/>
      <c r="P618" s="246"/>
      <c r="Q618" s="246"/>
      <c r="R618" s="246"/>
      <c r="S618" s="246"/>
      <c r="T618" s="247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48" t="s">
        <v>198</v>
      </c>
      <c r="AU618" s="248" t="s">
        <v>84</v>
      </c>
      <c r="AV618" s="14" t="s">
        <v>84</v>
      </c>
      <c r="AW618" s="14" t="s">
        <v>35</v>
      </c>
      <c r="AX618" s="14" t="s">
        <v>74</v>
      </c>
      <c r="AY618" s="248" t="s">
        <v>187</v>
      </c>
    </row>
    <row r="619" s="13" customFormat="1">
      <c r="A619" s="13"/>
      <c r="B619" s="227"/>
      <c r="C619" s="228"/>
      <c r="D619" s="229" t="s">
        <v>198</v>
      </c>
      <c r="E619" s="230" t="s">
        <v>28</v>
      </c>
      <c r="F619" s="231" t="s">
        <v>803</v>
      </c>
      <c r="G619" s="228"/>
      <c r="H619" s="230" t="s">
        <v>28</v>
      </c>
      <c r="I619" s="232"/>
      <c r="J619" s="228"/>
      <c r="K619" s="228"/>
      <c r="L619" s="233"/>
      <c r="M619" s="234"/>
      <c r="N619" s="235"/>
      <c r="O619" s="235"/>
      <c r="P619" s="235"/>
      <c r="Q619" s="235"/>
      <c r="R619" s="235"/>
      <c r="S619" s="235"/>
      <c r="T619" s="236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37" t="s">
        <v>198</v>
      </c>
      <c r="AU619" s="237" t="s">
        <v>84</v>
      </c>
      <c r="AV619" s="13" t="s">
        <v>82</v>
      </c>
      <c r="AW619" s="13" t="s">
        <v>35</v>
      </c>
      <c r="AX619" s="13" t="s">
        <v>74</v>
      </c>
      <c r="AY619" s="237" t="s">
        <v>187</v>
      </c>
    </row>
    <row r="620" s="14" customFormat="1">
      <c r="A620" s="14"/>
      <c r="B620" s="238"/>
      <c r="C620" s="239"/>
      <c r="D620" s="229" t="s">
        <v>198</v>
      </c>
      <c r="E620" s="240" t="s">
        <v>28</v>
      </c>
      <c r="F620" s="241" t="s">
        <v>804</v>
      </c>
      <c r="G620" s="239"/>
      <c r="H620" s="242">
        <v>1.3999999999999999</v>
      </c>
      <c r="I620" s="243"/>
      <c r="J620" s="239"/>
      <c r="K620" s="239"/>
      <c r="L620" s="244"/>
      <c r="M620" s="245"/>
      <c r="N620" s="246"/>
      <c r="O620" s="246"/>
      <c r="P620" s="246"/>
      <c r="Q620" s="246"/>
      <c r="R620" s="246"/>
      <c r="S620" s="246"/>
      <c r="T620" s="247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48" t="s">
        <v>198</v>
      </c>
      <c r="AU620" s="248" t="s">
        <v>84</v>
      </c>
      <c r="AV620" s="14" t="s">
        <v>84</v>
      </c>
      <c r="AW620" s="14" t="s">
        <v>35</v>
      </c>
      <c r="AX620" s="14" t="s">
        <v>74</v>
      </c>
      <c r="AY620" s="248" t="s">
        <v>187</v>
      </c>
    </row>
    <row r="621" s="13" customFormat="1">
      <c r="A621" s="13"/>
      <c r="B621" s="227"/>
      <c r="C621" s="228"/>
      <c r="D621" s="229" t="s">
        <v>198</v>
      </c>
      <c r="E621" s="230" t="s">
        <v>28</v>
      </c>
      <c r="F621" s="231" t="s">
        <v>805</v>
      </c>
      <c r="G621" s="228"/>
      <c r="H621" s="230" t="s">
        <v>28</v>
      </c>
      <c r="I621" s="232"/>
      <c r="J621" s="228"/>
      <c r="K621" s="228"/>
      <c r="L621" s="233"/>
      <c r="M621" s="234"/>
      <c r="N621" s="235"/>
      <c r="O621" s="235"/>
      <c r="P621" s="235"/>
      <c r="Q621" s="235"/>
      <c r="R621" s="235"/>
      <c r="S621" s="235"/>
      <c r="T621" s="236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37" t="s">
        <v>198</v>
      </c>
      <c r="AU621" s="237" t="s">
        <v>84</v>
      </c>
      <c r="AV621" s="13" t="s">
        <v>82</v>
      </c>
      <c r="AW621" s="13" t="s">
        <v>35</v>
      </c>
      <c r="AX621" s="13" t="s">
        <v>74</v>
      </c>
      <c r="AY621" s="237" t="s">
        <v>187</v>
      </c>
    </row>
    <row r="622" s="14" customFormat="1">
      <c r="A622" s="14"/>
      <c r="B622" s="238"/>
      <c r="C622" s="239"/>
      <c r="D622" s="229" t="s">
        <v>198</v>
      </c>
      <c r="E622" s="240" t="s">
        <v>28</v>
      </c>
      <c r="F622" s="241" t="s">
        <v>806</v>
      </c>
      <c r="G622" s="239"/>
      <c r="H622" s="242">
        <v>7</v>
      </c>
      <c r="I622" s="243"/>
      <c r="J622" s="239"/>
      <c r="K622" s="239"/>
      <c r="L622" s="244"/>
      <c r="M622" s="245"/>
      <c r="N622" s="246"/>
      <c r="O622" s="246"/>
      <c r="P622" s="246"/>
      <c r="Q622" s="246"/>
      <c r="R622" s="246"/>
      <c r="S622" s="246"/>
      <c r="T622" s="247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48" t="s">
        <v>198</v>
      </c>
      <c r="AU622" s="248" t="s">
        <v>84</v>
      </c>
      <c r="AV622" s="14" t="s">
        <v>84</v>
      </c>
      <c r="AW622" s="14" t="s">
        <v>35</v>
      </c>
      <c r="AX622" s="14" t="s">
        <v>74</v>
      </c>
      <c r="AY622" s="248" t="s">
        <v>187</v>
      </c>
    </row>
    <row r="623" s="13" customFormat="1">
      <c r="A623" s="13"/>
      <c r="B623" s="227"/>
      <c r="C623" s="228"/>
      <c r="D623" s="229" t="s">
        <v>198</v>
      </c>
      <c r="E623" s="230" t="s">
        <v>28</v>
      </c>
      <c r="F623" s="231" t="s">
        <v>807</v>
      </c>
      <c r="G623" s="228"/>
      <c r="H623" s="230" t="s">
        <v>28</v>
      </c>
      <c r="I623" s="232"/>
      <c r="J623" s="228"/>
      <c r="K623" s="228"/>
      <c r="L623" s="233"/>
      <c r="M623" s="234"/>
      <c r="N623" s="235"/>
      <c r="O623" s="235"/>
      <c r="P623" s="235"/>
      <c r="Q623" s="235"/>
      <c r="R623" s="235"/>
      <c r="S623" s="235"/>
      <c r="T623" s="236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37" t="s">
        <v>198</v>
      </c>
      <c r="AU623" s="237" t="s">
        <v>84</v>
      </c>
      <c r="AV623" s="13" t="s">
        <v>82</v>
      </c>
      <c r="AW623" s="13" t="s">
        <v>35</v>
      </c>
      <c r="AX623" s="13" t="s">
        <v>74</v>
      </c>
      <c r="AY623" s="237" t="s">
        <v>187</v>
      </c>
    </row>
    <row r="624" s="14" customFormat="1">
      <c r="A624" s="14"/>
      <c r="B624" s="238"/>
      <c r="C624" s="239"/>
      <c r="D624" s="229" t="s">
        <v>198</v>
      </c>
      <c r="E624" s="240" t="s">
        <v>28</v>
      </c>
      <c r="F624" s="241" t="s">
        <v>808</v>
      </c>
      <c r="G624" s="239"/>
      <c r="H624" s="242">
        <v>13.5</v>
      </c>
      <c r="I624" s="243"/>
      <c r="J624" s="239"/>
      <c r="K624" s="239"/>
      <c r="L624" s="244"/>
      <c r="M624" s="245"/>
      <c r="N624" s="246"/>
      <c r="O624" s="246"/>
      <c r="P624" s="246"/>
      <c r="Q624" s="246"/>
      <c r="R624" s="246"/>
      <c r="S624" s="246"/>
      <c r="T624" s="247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48" t="s">
        <v>198</v>
      </c>
      <c r="AU624" s="248" t="s">
        <v>84</v>
      </c>
      <c r="AV624" s="14" t="s">
        <v>84</v>
      </c>
      <c r="AW624" s="14" t="s">
        <v>35</v>
      </c>
      <c r="AX624" s="14" t="s">
        <v>74</v>
      </c>
      <c r="AY624" s="248" t="s">
        <v>187</v>
      </c>
    </row>
    <row r="625" s="13" customFormat="1">
      <c r="A625" s="13"/>
      <c r="B625" s="227"/>
      <c r="C625" s="228"/>
      <c r="D625" s="229" t="s">
        <v>198</v>
      </c>
      <c r="E625" s="230" t="s">
        <v>28</v>
      </c>
      <c r="F625" s="231" t="s">
        <v>809</v>
      </c>
      <c r="G625" s="228"/>
      <c r="H625" s="230" t="s">
        <v>28</v>
      </c>
      <c r="I625" s="232"/>
      <c r="J625" s="228"/>
      <c r="K625" s="228"/>
      <c r="L625" s="233"/>
      <c r="M625" s="234"/>
      <c r="N625" s="235"/>
      <c r="O625" s="235"/>
      <c r="P625" s="235"/>
      <c r="Q625" s="235"/>
      <c r="R625" s="235"/>
      <c r="S625" s="235"/>
      <c r="T625" s="236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37" t="s">
        <v>198</v>
      </c>
      <c r="AU625" s="237" t="s">
        <v>84</v>
      </c>
      <c r="AV625" s="13" t="s">
        <v>82</v>
      </c>
      <c r="AW625" s="13" t="s">
        <v>35</v>
      </c>
      <c r="AX625" s="13" t="s">
        <v>74</v>
      </c>
      <c r="AY625" s="237" t="s">
        <v>187</v>
      </c>
    </row>
    <row r="626" s="14" customFormat="1">
      <c r="A626" s="14"/>
      <c r="B626" s="238"/>
      <c r="C626" s="239"/>
      <c r="D626" s="229" t="s">
        <v>198</v>
      </c>
      <c r="E626" s="240" t="s">
        <v>28</v>
      </c>
      <c r="F626" s="241" t="s">
        <v>790</v>
      </c>
      <c r="G626" s="239"/>
      <c r="H626" s="242">
        <v>3</v>
      </c>
      <c r="I626" s="243"/>
      <c r="J626" s="239"/>
      <c r="K626" s="239"/>
      <c r="L626" s="244"/>
      <c r="M626" s="245"/>
      <c r="N626" s="246"/>
      <c r="O626" s="246"/>
      <c r="P626" s="246"/>
      <c r="Q626" s="246"/>
      <c r="R626" s="246"/>
      <c r="S626" s="246"/>
      <c r="T626" s="247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48" t="s">
        <v>198</v>
      </c>
      <c r="AU626" s="248" t="s">
        <v>84</v>
      </c>
      <c r="AV626" s="14" t="s">
        <v>84</v>
      </c>
      <c r="AW626" s="14" t="s">
        <v>35</v>
      </c>
      <c r="AX626" s="14" t="s">
        <v>74</v>
      </c>
      <c r="AY626" s="248" t="s">
        <v>187</v>
      </c>
    </row>
    <row r="627" s="15" customFormat="1">
      <c r="A627" s="15"/>
      <c r="B627" s="249"/>
      <c r="C627" s="250"/>
      <c r="D627" s="229" t="s">
        <v>198</v>
      </c>
      <c r="E627" s="251" t="s">
        <v>28</v>
      </c>
      <c r="F627" s="252" t="s">
        <v>207</v>
      </c>
      <c r="G627" s="250"/>
      <c r="H627" s="253">
        <v>27.699999999999999</v>
      </c>
      <c r="I627" s="254"/>
      <c r="J627" s="250"/>
      <c r="K627" s="250"/>
      <c r="L627" s="255"/>
      <c r="M627" s="256"/>
      <c r="N627" s="257"/>
      <c r="O627" s="257"/>
      <c r="P627" s="257"/>
      <c r="Q627" s="257"/>
      <c r="R627" s="257"/>
      <c r="S627" s="257"/>
      <c r="T627" s="258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T627" s="259" t="s">
        <v>198</v>
      </c>
      <c r="AU627" s="259" t="s">
        <v>84</v>
      </c>
      <c r="AV627" s="15" t="s">
        <v>194</v>
      </c>
      <c r="AW627" s="15" t="s">
        <v>35</v>
      </c>
      <c r="AX627" s="15" t="s">
        <v>82</v>
      </c>
      <c r="AY627" s="259" t="s">
        <v>187</v>
      </c>
    </row>
    <row r="628" s="2" customFormat="1" ht="33" customHeight="1">
      <c r="A628" s="41"/>
      <c r="B628" s="42"/>
      <c r="C628" s="209" t="s">
        <v>810</v>
      </c>
      <c r="D628" s="209" t="s">
        <v>189</v>
      </c>
      <c r="E628" s="210" t="s">
        <v>811</v>
      </c>
      <c r="F628" s="211" t="s">
        <v>812</v>
      </c>
      <c r="G628" s="212" t="s">
        <v>226</v>
      </c>
      <c r="H628" s="213">
        <v>15.300000000000001</v>
      </c>
      <c r="I628" s="214"/>
      <c r="J628" s="215">
        <f>ROUND(I628*H628,2)</f>
        <v>0</v>
      </c>
      <c r="K628" s="211" t="s">
        <v>193</v>
      </c>
      <c r="L628" s="47"/>
      <c r="M628" s="216" t="s">
        <v>28</v>
      </c>
      <c r="N628" s="217" t="s">
        <v>45</v>
      </c>
      <c r="O628" s="87"/>
      <c r="P628" s="218">
        <f>O628*H628</f>
        <v>0</v>
      </c>
      <c r="Q628" s="218">
        <v>0.0023600000000000001</v>
      </c>
      <c r="R628" s="218">
        <f>Q628*H628</f>
        <v>0.036108000000000001</v>
      </c>
      <c r="S628" s="218">
        <v>0</v>
      </c>
      <c r="T628" s="219">
        <f>S628*H628</f>
        <v>0</v>
      </c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R628" s="220" t="s">
        <v>295</v>
      </c>
      <c r="AT628" s="220" t="s">
        <v>189</v>
      </c>
      <c r="AU628" s="220" t="s">
        <v>84</v>
      </c>
      <c r="AY628" s="20" t="s">
        <v>187</v>
      </c>
      <c r="BE628" s="221">
        <f>IF(N628="základní",J628,0)</f>
        <v>0</v>
      </c>
      <c r="BF628" s="221">
        <f>IF(N628="snížená",J628,0)</f>
        <v>0</v>
      </c>
      <c r="BG628" s="221">
        <f>IF(N628="zákl. přenesená",J628,0)</f>
        <v>0</v>
      </c>
      <c r="BH628" s="221">
        <f>IF(N628="sníž. přenesená",J628,0)</f>
        <v>0</v>
      </c>
      <c r="BI628" s="221">
        <f>IF(N628="nulová",J628,0)</f>
        <v>0</v>
      </c>
      <c r="BJ628" s="20" t="s">
        <v>82</v>
      </c>
      <c r="BK628" s="221">
        <f>ROUND(I628*H628,2)</f>
        <v>0</v>
      </c>
      <c r="BL628" s="20" t="s">
        <v>295</v>
      </c>
      <c r="BM628" s="220" t="s">
        <v>813</v>
      </c>
    </row>
    <row r="629" s="2" customFormat="1">
      <c r="A629" s="41"/>
      <c r="B629" s="42"/>
      <c r="C629" s="43"/>
      <c r="D629" s="222" t="s">
        <v>196</v>
      </c>
      <c r="E629" s="43"/>
      <c r="F629" s="223" t="s">
        <v>814</v>
      </c>
      <c r="G629" s="43"/>
      <c r="H629" s="43"/>
      <c r="I629" s="224"/>
      <c r="J629" s="43"/>
      <c r="K629" s="43"/>
      <c r="L629" s="47"/>
      <c r="M629" s="225"/>
      <c r="N629" s="226"/>
      <c r="O629" s="87"/>
      <c r="P629" s="87"/>
      <c r="Q629" s="87"/>
      <c r="R629" s="87"/>
      <c r="S629" s="87"/>
      <c r="T629" s="88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T629" s="20" t="s">
        <v>196</v>
      </c>
      <c r="AU629" s="20" t="s">
        <v>84</v>
      </c>
    </row>
    <row r="630" s="13" customFormat="1">
      <c r="A630" s="13"/>
      <c r="B630" s="227"/>
      <c r="C630" s="228"/>
      <c r="D630" s="229" t="s">
        <v>198</v>
      </c>
      <c r="E630" s="230" t="s">
        <v>28</v>
      </c>
      <c r="F630" s="231" t="s">
        <v>707</v>
      </c>
      <c r="G630" s="228"/>
      <c r="H630" s="230" t="s">
        <v>28</v>
      </c>
      <c r="I630" s="232"/>
      <c r="J630" s="228"/>
      <c r="K630" s="228"/>
      <c r="L630" s="233"/>
      <c r="M630" s="234"/>
      <c r="N630" s="235"/>
      <c r="O630" s="235"/>
      <c r="P630" s="235"/>
      <c r="Q630" s="235"/>
      <c r="R630" s="235"/>
      <c r="S630" s="235"/>
      <c r="T630" s="236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37" t="s">
        <v>198</v>
      </c>
      <c r="AU630" s="237" t="s">
        <v>84</v>
      </c>
      <c r="AV630" s="13" t="s">
        <v>82</v>
      </c>
      <c r="AW630" s="13" t="s">
        <v>35</v>
      </c>
      <c r="AX630" s="13" t="s">
        <v>74</v>
      </c>
      <c r="AY630" s="237" t="s">
        <v>187</v>
      </c>
    </row>
    <row r="631" s="13" customFormat="1">
      <c r="A631" s="13"/>
      <c r="B631" s="227"/>
      <c r="C631" s="228"/>
      <c r="D631" s="229" t="s">
        <v>198</v>
      </c>
      <c r="E631" s="230" t="s">
        <v>28</v>
      </c>
      <c r="F631" s="231" t="s">
        <v>815</v>
      </c>
      <c r="G631" s="228"/>
      <c r="H631" s="230" t="s">
        <v>28</v>
      </c>
      <c r="I631" s="232"/>
      <c r="J631" s="228"/>
      <c r="K631" s="228"/>
      <c r="L631" s="233"/>
      <c r="M631" s="234"/>
      <c r="N631" s="235"/>
      <c r="O631" s="235"/>
      <c r="P631" s="235"/>
      <c r="Q631" s="235"/>
      <c r="R631" s="235"/>
      <c r="S631" s="235"/>
      <c r="T631" s="236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37" t="s">
        <v>198</v>
      </c>
      <c r="AU631" s="237" t="s">
        <v>84</v>
      </c>
      <c r="AV631" s="13" t="s">
        <v>82</v>
      </c>
      <c r="AW631" s="13" t="s">
        <v>35</v>
      </c>
      <c r="AX631" s="13" t="s">
        <v>74</v>
      </c>
      <c r="AY631" s="237" t="s">
        <v>187</v>
      </c>
    </row>
    <row r="632" s="14" customFormat="1">
      <c r="A632" s="14"/>
      <c r="B632" s="238"/>
      <c r="C632" s="239"/>
      <c r="D632" s="229" t="s">
        <v>198</v>
      </c>
      <c r="E632" s="240" t="s">
        <v>28</v>
      </c>
      <c r="F632" s="241" t="s">
        <v>816</v>
      </c>
      <c r="G632" s="239"/>
      <c r="H632" s="242">
        <v>10.5</v>
      </c>
      <c r="I632" s="243"/>
      <c r="J632" s="239"/>
      <c r="K632" s="239"/>
      <c r="L632" s="244"/>
      <c r="M632" s="245"/>
      <c r="N632" s="246"/>
      <c r="O632" s="246"/>
      <c r="P632" s="246"/>
      <c r="Q632" s="246"/>
      <c r="R632" s="246"/>
      <c r="S632" s="246"/>
      <c r="T632" s="247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48" t="s">
        <v>198</v>
      </c>
      <c r="AU632" s="248" t="s">
        <v>84</v>
      </c>
      <c r="AV632" s="14" t="s">
        <v>84</v>
      </c>
      <c r="AW632" s="14" t="s">
        <v>35</v>
      </c>
      <c r="AX632" s="14" t="s">
        <v>74</v>
      </c>
      <c r="AY632" s="248" t="s">
        <v>187</v>
      </c>
    </row>
    <row r="633" s="13" customFormat="1">
      <c r="A633" s="13"/>
      <c r="B633" s="227"/>
      <c r="C633" s="228"/>
      <c r="D633" s="229" t="s">
        <v>198</v>
      </c>
      <c r="E633" s="230" t="s">
        <v>28</v>
      </c>
      <c r="F633" s="231" t="s">
        <v>817</v>
      </c>
      <c r="G633" s="228"/>
      <c r="H633" s="230" t="s">
        <v>28</v>
      </c>
      <c r="I633" s="232"/>
      <c r="J633" s="228"/>
      <c r="K633" s="228"/>
      <c r="L633" s="233"/>
      <c r="M633" s="234"/>
      <c r="N633" s="235"/>
      <c r="O633" s="235"/>
      <c r="P633" s="235"/>
      <c r="Q633" s="235"/>
      <c r="R633" s="235"/>
      <c r="S633" s="235"/>
      <c r="T633" s="236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37" t="s">
        <v>198</v>
      </c>
      <c r="AU633" s="237" t="s">
        <v>84</v>
      </c>
      <c r="AV633" s="13" t="s">
        <v>82</v>
      </c>
      <c r="AW633" s="13" t="s">
        <v>35</v>
      </c>
      <c r="AX633" s="13" t="s">
        <v>74</v>
      </c>
      <c r="AY633" s="237" t="s">
        <v>187</v>
      </c>
    </row>
    <row r="634" s="14" customFormat="1">
      <c r="A634" s="14"/>
      <c r="B634" s="238"/>
      <c r="C634" s="239"/>
      <c r="D634" s="229" t="s">
        <v>198</v>
      </c>
      <c r="E634" s="240" t="s">
        <v>28</v>
      </c>
      <c r="F634" s="241" t="s">
        <v>818</v>
      </c>
      <c r="G634" s="239"/>
      <c r="H634" s="242">
        <v>4.7999999999999998</v>
      </c>
      <c r="I634" s="243"/>
      <c r="J634" s="239"/>
      <c r="K634" s="239"/>
      <c r="L634" s="244"/>
      <c r="M634" s="245"/>
      <c r="N634" s="246"/>
      <c r="O634" s="246"/>
      <c r="P634" s="246"/>
      <c r="Q634" s="246"/>
      <c r="R634" s="246"/>
      <c r="S634" s="246"/>
      <c r="T634" s="247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48" t="s">
        <v>198</v>
      </c>
      <c r="AU634" s="248" t="s">
        <v>84</v>
      </c>
      <c r="AV634" s="14" t="s">
        <v>84</v>
      </c>
      <c r="AW634" s="14" t="s">
        <v>35</v>
      </c>
      <c r="AX634" s="14" t="s">
        <v>74</v>
      </c>
      <c r="AY634" s="248" t="s">
        <v>187</v>
      </c>
    </row>
    <row r="635" s="15" customFormat="1">
      <c r="A635" s="15"/>
      <c r="B635" s="249"/>
      <c r="C635" s="250"/>
      <c r="D635" s="229" t="s">
        <v>198</v>
      </c>
      <c r="E635" s="251" t="s">
        <v>28</v>
      </c>
      <c r="F635" s="252" t="s">
        <v>207</v>
      </c>
      <c r="G635" s="250"/>
      <c r="H635" s="253">
        <v>15.300000000000001</v>
      </c>
      <c r="I635" s="254"/>
      <c r="J635" s="250"/>
      <c r="K635" s="250"/>
      <c r="L635" s="255"/>
      <c r="M635" s="256"/>
      <c r="N635" s="257"/>
      <c r="O635" s="257"/>
      <c r="P635" s="257"/>
      <c r="Q635" s="257"/>
      <c r="R635" s="257"/>
      <c r="S635" s="257"/>
      <c r="T635" s="258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259" t="s">
        <v>198</v>
      </c>
      <c r="AU635" s="259" t="s">
        <v>84</v>
      </c>
      <c r="AV635" s="15" t="s">
        <v>194</v>
      </c>
      <c r="AW635" s="15" t="s">
        <v>35</v>
      </c>
      <c r="AX635" s="15" t="s">
        <v>82</v>
      </c>
      <c r="AY635" s="259" t="s">
        <v>187</v>
      </c>
    </row>
    <row r="636" s="2" customFormat="1" ht="33" customHeight="1">
      <c r="A636" s="41"/>
      <c r="B636" s="42"/>
      <c r="C636" s="209" t="s">
        <v>358</v>
      </c>
      <c r="D636" s="209" t="s">
        <v>189</v>
      </c>
      <c r="E636" s="210" t="s">
        <v>819</v>
      </c>
      <c r="F636" s="211" t="s">
        <v>820</v>
      </c>
      <c r="G636" s="212" t="s">
        <v>226</v>
      </c>
      <c r="H636" s="213">
        <v>18</v>
      </c>
      <c r="I636" s="214"/>
      <c r="J636" s="215">
        <f>ROUND(I636*H636,2)</f>
        <v>0</v>
      </c>
      <c r="K636" s="211" t="s">
        <v>28</v>
      </c>
      <c r="L636" s="47"/>
      <c r="M636" s="216" t="s">
        <v>28</v>
      </c>
      <c r="N636" s="217" t="s">
        <v>45</v>
      </c>
      <c r="O636" s="87"/>
      <c r="P636" s="218">
        <f>O636*H636</f>
        <v>0</v>
      </c>
      <c r="Q636" s="218">
        <v>0.0023600000000000001</v>
      </c>
      <c r="R636" s="218">
        <f>Q636*H636</f>
        <v>0.042480000000000004</v>
      </c>
      <c r="S636" s="218">
        <v>0</v>
      </c>
      <c r="T636" s="219">
        <f>S636*H636</f>
        <v>0</v>
      </c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R636" s="220" t="s">
        <v>295</v>
      </c>
      <c r="AT636" s="220" t="s">
        <v>189</v>
      </c>
      <c r="AU636" s="220" t="s">
        <v>84</v>
      </c>
      <c r="AY636" s="20" t="s">
        <v>187</v>
      </c>
      <c r="BE636" s="221">
        <f>IF(N636="základní",J636,0)</f>
        <v>0</v>
      </c>
      <c r="BF636" s="221">
        <f>IF(N636="snížená",J636,0)</f>
        <v>0</v>
      </c>
      <c r="BG636" s="221">
        <f>IF(N636="zákl. přenesená",J636,0)</f>
        <v>0</v>
      </c>
      <c r="BH636" s="221">
        <f>IF(N636="sníž. přenesená",J636,0)</f>
        <v>0</v>
      </c>
      <c r="BI636" s="221">
        <f>IF(N636="nulová",J636,0)</f>
        <v>0</v>
      </c>
      <c r="BJ636" s="20" t="s">
        <v>82</v>
      </c>
      <c r="BK636" s="221">
        <f>ROUND(I636*H636,2)</f>
        <v>0</v>
      </c>
      <c r="BL636" s="20" t="s">
        <v>295</v>
      </c>
      <c r="BM636" s="220" t="s">
        <v>821</v>
      </c>
    </row>
    <row r="637" s="13" customFormat="1">
      <c r="A637" s="13"/>
      <c r="B637" s="227"/>
      <c r="C637" s="228"/>
      <c r="D637" s="229" t="s">
        <v>198</v>
      </c>
      <c r="E637" s="230" t="s">
        <v>28</v>
      </c>
      <c r="F637" s="231" t="s">
        <v>707</v>
      </c>
      <c r="G637" s="228"/>
      <c r="H637" s="230" t="s">
        <v>28</v>
      </c>
      <c r="I637" s="232"/>
      <c r="J637" s="228"/>
      <c r="K637" s="228"/>
      <c r="L637" s="233"/>
      <c r="M637" s="234"/>
      <c r="N637" s="235"/>
      <c r="O637" s="235"/>
      <c r="P637" s="235"/>
      <c r="Q637" s="235"/>
      <c r="R637" s="235"/>
      <c r="S637" s="235"/>
      <c r="T637" s="236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37" t="s">
        <v>198</v>
      </c>
      <c r="AU637" s="237" t="s">
        <v>84</v>
      </c>
      <c r="AV637" s="13" t="s">
        <v>82</v>
      </c>
      <c r="AW637" s="13" t="s">
        <v>35</v>
      </c>
      <c r="AX637" s="13" t="s">
        <v>74</v>
      </c>
      <c r="AY637" s="237" t="s">
        <v>187</v>
      </c>
    </row>
    <row r="638" s="13" customFormat="1">
      <c r="A638" s="13"/>
      <c r="B638" s="227"/>
      <c r="C638" s="228"/>
      <c r="D638" s="229" t="s">
        <v>198</v>
      </c>
      <c r="E638" s="230" t="s">
        <v>28</v>
      </c>
      <c r="F638" s="231" t="s">
        <v>822</v>
      </c>
      <c r="G638" s="228"/>
      <c r="H638" s="230" t="s">
        <v>28</v>
      </c>
      <c r="I638" s="232"/>
      <c r="J638" s="228"/>
      <c r="K638" s="228"/>
      <c r="L638" s="233"/>
      <c r="M638" s="234"/>
      <c r="N638" s="235"/>
      <c r="O638" s="235"/>
      <c r="P638" s="235"/>
      <c r="Q638" s="235"/>
      <c r="R638" s="235"/>
      <c r="S638" s="235"/>
      <c r="T638" s="236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7" t="s">
        <v>198</v>
      </c>
      <c r="AU638" s="237" t="s">
        <v>84</v>
      </c>
      <c r="AV638" s="13" t="s">
        <v>82</v>
      </c>
      <c r="AW638" s="13" t="s">
        <v>35</v>
      </c>
      <c r="AX638" s="13" t="s">
        <v>74</v>
      </c>
      <c r="AY638" s="237" t="s">
        <v>187</v>
      </c>
    </row>
    <row r="639" s="14" customFormat="1">
      <c r="A639" s="14"/>
      <c r="B639" s="238"/>
      <c r="C639" s="239"/>
      <c r="D639" s="229" t="s">
        <v>198</v>
      </c>
      <c r="E639" s="240" t="s">
        <v>28</v>
      </c>
      <c r="F639" s="241" t="s">
        <v>823</v>
      </c>
      <c r="G639" s="239"/>
      <c r="H639" s="242">
        <v>18</v>
      </c>
      <c r="I639" s="243"/>
      <c r="J639" s="239"/>
      <c r="K639" s="239"/>
      <c r="L639" s="244"/>
      <c r="M639" s="245"/>
      <c r="N639" s="246"/>
      <c r="O639" s="246"/>
      <c r="P639" s="246"/>
      <c r="Q639" s="246"/>
      <c r="R639" s="246"/>
      <c r="S639" s="246"/>
      <c r="T639" s="247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48" t="s">
        <v>198</v>
      </c>
      <c r="AU639" s="248" t="s">
        <v>84</v>
      </c>
      <c r="AV639" s="14" t="s">
        <v>84</v>
      </c>
      <c r="AW639" s="14" t="s">
        <v>35</v>
      </c>
      <c r="AX639" s="14" t="s">
        <v>82</v>
      </c>
      <c r="AY639" s="248" t="s">
        <v>187</v>
      </c>
    </row>
    <row r="640" s="2" customFormat="1" ht="33" customHeight="1">
      <c r="A640" s="41"/>
      <c r="B640" s="42"/>
      <c r="C640" s="209" t="s">
        <v>434</v>
      </c>
      <c r="D640" s="209" t="s">
        <v>189</v>
      </c>
      <c r="E640" s="210" t="s">
        <v>824</v>
      </c>
      <c r="F640" s="211" t="s">
        <v>825</v>
      </c>
      <c r="G640" s="212" t="s">
        <v>226</v>
      </c>
      <c r="H640" s="213">
        <v>30.524999999999999</v>
      </c>
      <c r="I640" s="214"/>
      <c r="J640" s="215">
        <f>ROUND(I640*H640,2)</f>
        <v>0</v>
      </c>
      <c r="K640" s="211" t="s">
        <v>28</v>
      </c>
      <c r="L640" s="47"/>
      <c r="M640" s="216" t="s">
        <v>28</v>
      </c>
      <c r="N640" s="217" t="s">
        <v>45</v>
      </c>
      <c r="O640" s="87"/>
      <c r="P640" s="218">
        <f>O640*H640</f>
        <v>0</v>
      </c>
      <c r="Q640" s="218">
        <v>0.0023600000000000001</v>
      </c>
      <c r="R640" s="218">
        <f>Q640*H640</f>
        <v>0.072039000000000006</v>
      </c>
      <c r="S640" s="218">
        <v>0</v>
      </c>
      <c r="T640" s="219">
        <f>S640*H640</f>
        <v>0</v>
      </c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R640" s="220" t="s">
        <v>295</v>
      </c>
      <c r="AT640" s="220" t="s">
        <v>189</v>
      </c>
      <c r="AU640" s="220" t="s">
        <v>84</v>
      </c>
      <c r="AY640" s="20" t="s">
        <v>187</v>
      </c>
      <c r="BE640" s="221">
        <f>IF(N640="základní",J640,0)</f>
        <v>0</v>
      </c>
      <c r="BF640" s="221">
        <f>IF(N640="snížená",J640,0)</f>
        <v>0</v>
      </c>
      <c r="BG640" s="221">
        <f>IF(N640="zákl. přenesená",J640,0)</f>
        <v>0</v>
      </c>
      <c r="BH640" s="221">
        <f>IF(N640="sníž. přenesená",J640,0)</f>
        <v>0</v>
      </c>
      <c r="BI640" s="221">
        <f>IF(N640="nulová",J640,0)</f>
        <v>0</v>
      </c>
      <c r="BJ640" s="20" t="s">
        <v>82</v>
      </c>
      <c r="BK640" s="221">
        <f>ROUND(I640*H640,2)</f>
        <v>0</v>
      </c>
      <c r="BL640" s="20" t="s">
        <v>295</v>
      </c>
      <c r="BM640" s="220" t="s">
        <v>826</v>
      </c>
    </row>
    <row r="641" s="13" customFormat="1">
      <c r="A641" s="13"/>
      <c r="B641" s="227"/>
      <c r="C641" s="228"/>
      <c r="D641" s="229" t="s">
        <v>198</v>
      </c>
      <c r="E641" s="230" t="s">
        <v>28</v>
      </c>
      <c r="F641" s="231" t="s">
        <v>707</v>
      </c>
      <c r="G641" s="228"/>
      <c r="H641" s="230" t="s">
        <v>28</v>
      </c>
      <c r="I641" s="232"/>
      <c r="J641" s="228"/>
      <c r="K641" s="228"/>
      <c r="L641" s="233"/>
      <c r="M641" s="234"/>
      <c r="N641" s="235"/>
      <c r="O641" s="235"/>
      <c r="P641" s="235"/>
      <c r="Q641" s="235"/>
      <c r="R641" s="235"/>
      <c r="S641" s="235"/>
      <c r="T641" s="236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37" t="s">
        <v>198</v>
      </c>
      <c r="AU641" s="237" t="s">
        <v>84</v>
      </c>
      <c r="AV641" s="13" t="s">
        <v>82</v>
      </c>
      <c r="AW641" s="13" t="s">
        <v>35</v>
      </c>
      <c r="AX641" s="13" t="s">
        <v>74</v>
      </c>
      <c r="AY641" s="237" t="s">
        <v>187</v>
      </c>
    </row>
    <row r="642" s="13" customFormat="1">
      <c r="A642" s="13"/>
      <c r="B642" s="227"/>
      <c r="C642" s="228"/>
      <c r="D642" s="229" t="s">
        <v>198</v>
      </c>
      <c r="E642" s="230" t="s">
        <v>28</v>
      </c>
      <c r="F642" s="231" t="s">
        <v>827</v>
      </c>
      <c r="G642" s="228"/>
      <c r="H642" s="230" t="s">
        <v>28</v>
      </c>
      <c r="I642" s="232"/>
      <c r="J642" s="228"/>
      <c r="K642" s="228"/>
      <c r="L642" s="233"/>
      <c r="M642" s="234"/>
      <c r="N642" s="235"/>
      <c r="O642" s="235"/>
      <c r="P642" s="235"/>
      <c r="Q642" s="235"/>
      <c r="R642" s="235"/>
      <c r="S642" s="235"/>
      <c r="T642" s="236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37" t="s">
        <v>198</v>
      </c>
      <c r="AU642" s="237" t="s">
        <v>84</v>
      </c>
      <c r="AV642" s="13" t="s">
        <v>82</v>
      </c>
      <c r="AW642" s="13" t="s">
        <v>35</v>
      </c>
      <c r="AX642" s="13" t="s">
        <v>74</v>
      </c>
      <c r="AY642" s="237" t="s">
        <v>187</v>
      </c>
    </row>
    <row r="643" s="14" customFormat="1">
      <c r="A643" s="14"/>
      <c r="B643" s="238"/>
      <c r="C643" s="239"/>
      <c r="D643" s="229" t="s">
        <v>198</v>
      </c>
      <c r="E643" s="240" t="s">
        <v>28</v>
      </c>
      <c r="F643" s="241" t="s">
        <v>828</v>
      </c>
      <c r="G643" s="239"/>
      <c r="H643" s="242">
        <v>4.7249999999999996</v>
      </c>
      <c r="I643" s="243"/>
      <c r="J643" s="239"/>
      <c r="K643" s="239"/>
      <c r="L643" s="244"/>
      <c r="M643" s="245"/>
      <c r="N643" s="246"/>
      <c r="O643" s="246"/>
      <c r="P643" s="246"/>
      <c r="Q643" s="246"/>
      <c r="R643" s="246"/>
      <c r="S643" s="246"/>
      <c r="T643" s="247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48" t="s">
        <v>198</v>
      </c>
      <c r="AU643" s="248" t="s">
        <v>84</v>
      </c>
      <c r="AV643" s="14" t="s">
        <v>84</v>
      </c>
      <c r="AW643" s="14" t="s">
        <v>35</v>
      </c>
      <c r="AX643" s="14" t="s">
        <v>74</v>
      </c>
      <c r="AY643" s="248" t="s">
        <v>187</v>
      </c>
    </row>
    <row r="644" s="13" customFormat="1">
      <c r="A644" s="13"/>
      <c r="B644" s="227"/>
      <c r="C644" s="228"/>
      <c r="D644" s="229" t="s">
        <v>198</v>
      </c>
      <c r="E644" s="230" t="s">
        <v>28</v>
      </c>
      <c r="F644" s="231" t="s">
        <v>829</v>
      </c>
      <c r="G644" s="228"/>
      <c r="H644" s="230" t="s">
        <v>28</v>
      </c>
      <c r="I644" s="232"/>
      <c r="J644" s="228"/>
      <c r="K644" s="228"/>
      <c r="L644" s="233"/>
      <c r="M644" s="234"/>
      <c r="N644" s="235"/>
      <c r="O644" s="235"/>
      <c r="P644" s="235"/>
      <c r="Q644" s="235"/>
      <c r="R644" s="235"/>
      <c r="S644" s="235"/>
      <c r="T644" s="236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7" t="s">
        <v>198</v>
      </c>
      <c r="AU644" s="237" t="s">
        <v>84</v>
      </c>
      <c r="AV644" s="13" t="s">
        <v>82</v>
      </c>
      <c r="AW644" s="13" t="s">
        <v>35</v>
      </c>
      <c r="AX644" s="13" t="s">
        <v>74</v>
      </c>
      <c r="AY644" s="237" t="s">
        <v>187</v>
      </c>
    </row>
    <row r="645" s="14" customFormat="1">
      <c r="A645" s="14"/>
      <c r="B645" s="238"/>
      <c r="C645" s="239"/>
      <c r="D645" s="229" t="s">
        <v>198</v>
      </c>
      <c r="E645" s="240" t="s">
        <v>28</v>
      </c>
      <c r="F645" s="241" t="s">
        <v>818</v>
      </c>
      <c r="G645" s="239"/>
      <c r="H645" s="242">
        <v>4.7999999999999998</v>
      </c>
      <c r="I645" s="243"/>
      <c r="J645" s="239"/>
      <c r="K645" s="239"/>
      <c r="L645" s="244"/>
      <c r="M645" s="245"/>
      <c r="N645" s="246"/>
      <c r="O645" s="246"/>
      <c r="P645" s="246"/>
      <c r="Q645" s="246"/>
      <c r="R645" s="246"/>
      <c r="S645" s="246"/>
      <c r="T645" s="247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48" t="s">
        <v>198</v>
      </c>
      <c r="AU645" s="248" t="s">
        <v>84</v>
      </c>
      <c r="AV645" s="14" t="s">
        <v>84</v>
      </c>
      <c r="AW645" s="14" t="s">
        <v>35</v>
      </c>
      <c r="AX645" s="14" t="s">
        <v>74</v>
      </c>
      <c r="AY645" s="248" t="s">
        <v>187</v>
      </c>
    </row>
    <row r="646" s="13" customFormat="1">
      <c r="A646" s="13"/>
      <c r="B646" s="227"/>
      <c r="C646" s="228"/>
      <c r="D646" s="229" t="s">
        <v>198</v>
      </c>
      <c r="E646" s="230" t="s">
        <v>28</v>
      </c>
      <c r="F646" s="231" t="s">
        <v>830</v>
      </c>
      <c r="G646" s="228"/>
      <c r="H646" s="230" t="s">
        <v>28</v>
      </c>
      <c r="I646" s="232"/>
      <c r="J646" s="228"/>
      <c r="K646" s="228"/>
      <c r="L646" s="233"/>
      <c r="M646" s="234"/>
      <c r="N646" s="235"/>
      <c r="O646" s="235"/>
      <c r="P646" s="235"/>
      <c r="Q646" s="235"/>
      <c r="R646" s="235"/>
      <c r="S646" s="235"/>
      <c r="T646" s="236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37" t="s">
        <v>198</v>
      </c>
      <c r="AU646" s="237" t="s">
        <v>84</v>
      </c>
      <c r="AV646" s="13" t="s">
        <v>82</v>
      </c>
      <c r="AW646" s="13" t="s">
        <v>35</v>
      </c>
      <c r="AX646" s="13" t="s">
        <v>74</v>
      </c>
      <c r="AY646" s="237" t="s">
        <v>187</v>
      </c>
    </row>
    <row r="647" s="14" customFormat="1">
      <c r="A647" s="14"/>
      <c r="B647" s="238"/>
      <c r="C647" s="239"/>
      <c r="D647" s="229" t="s">
        <v>198</v>
      </c>
      <c r="E647" s="240" t="s">
        <v>28</v>
      </c>
      <c r="F647" s="241" t="s">
        <v>831</v>
      </c>
      <c r="G647" s="239"/>
      <c r="H647" s="242">
        <v>21</v>
      </c>
      <c r="I647" s="243"/>
      <c r="J647" s="239"/>
      <c r="K647" s="239"/>
      <c r="L647" s="244"/>
      <c r="M647" s="245"/>
      <c r="N647" s="246"/>
      <c r="O647" s="246"/>
      <c r="P647" s="246"/>
      <c r="Q647" s="246"/>
      <c r="R647" s="246"/>
      <c r="S647" s="246"/>
      <c r="T647" s="247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48" t="s">
        <v>198</v>
      </c>
      <c r="AU647" s="248" t="s">
        <v>84</v>
      </c>
      <c r="AV647" s="14" t="s">
        <v>84</v>
      </c>
      <c r="AW647" s="14" t="s">
        <v>35</v>
      </c>
      <c r="AX647" s="14" t="s">
        <v>74</v>
      </c>
      <c r="AY647" s="248" t="s">
        <v>187</v>
      </c>
    </row>
    <row r="648" s="15" customFormat="1">
      <c r="A648" s="15"/>
      <c r="B648" s="249"/>
      <c r="C648" s="250"/>
      <c r="D648" s="229" t="s">
        <v>198</v>
      </c>
      <c r="E648" s="251" t="s">
        <v>28</v>
      </c>
      <c r="F648" s="252" t="s">
        <v>207</v>
      </c>
      <c r="G648" s="250"/>
      <c r="H648" s="253">
        <v>30.524999999999999</v>
      </c>
      <c r="I648" s="254"/>
      <c r="J648" s="250"/>
      <c r="K648" s="250"/>
      <c r="L648" s="255"/>
      <c r="M648" s="256"/>
      <c r="N648" s="257"/>
      <c r="O648" s="257"/>
      <c r="P648" s="257"/>
      <c r="Q648" s="257"/>
      <c r="R648" s="257"/>
      <c r="S648" s="257"/>
      <c r="T648" s="258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T648" s="259" t="s">
        <v>198</v>
      </c>
      <c r="AU648" s="259" t="s">
        <v>84</v>
      </c>
      <c r="AV648" s="15" t="s">
        <v>194</v>
      </c>
      <c r="AW648" s="15" t="s">
        <v>35</v>
      </c>
      <c r="AX648" s="15" t="s">
        <v>82</v>
      </c>
      <c r="AY648" s="259" t="s">
        <v>187</v>
      </c>
    </row>
    <row r="649" s="2" customFormat="1" ht="33" customHeight="1">
      <c r="A649" s="41"/>
      <c r="B649" s="42"/>
      <c r="C649" s="209" t="s">
        <v>464</v>
      </c>
      <c r="D649" s="209" t="s">
        <v>189</v>
      </c>
      <c r="E649" s="210" t="s">
        <v>832</v>
      </c>
      <c r="F649" s="211" t="s">
        <v>833</v>
      </c>
      <c r="G649" s="212" t="s">
        <v>226</v>
      </c>
      <c r="H649" s="213">
        <v>21</v>
      </c>
      <c r="I649" s="214"/>
      <c r="J649" s="215">
        <f>ROUND(I649*H649,2)</f>
        <v>0</v>
      </c>
      <c r="K649" s="211" t="s">
        <v>28</v>
      </c>
      <c r="L649" s="47"/>
      <c r="M649" s="216" t="s">
        <v>28</v>
      </c>
      <c r="N649" s="217" t="s">
        <v>45</v>
      </c>
      <c r="O649" s="87"/>
      <c r="P649" s="218">
        <f>O649*H649</f>
        <v>0</v>
      </c>
      <c r="Q649" s="218">
        <v>0.0029299999999999999</v>
      </c>
      <c r="R649" s="218">
        <f>Q649*H649</f>
        <v>0.061529999999999994</v>
      </c>
      <c r="S649" s="218">
        <v>0</v>
      </c>
      <c r="T649" s="219">
        <f>S649*H649</f>
        <v>0</v>
      </c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R649" s="220" t="s">
        <v>295</v>
      </c>
      <c r="AT649" s="220" t="s">
        <v>189</v>
      </c>
      <c r="AU649" s="220" t="s">
        <v>84</v>
      </c>
      <c r="AY649" s="20" t="s">
        <v>187</v>
      </c>
      <c r="BE649" s="221">
        <f>IF(N649="základní",J649,0)</f>
        <v>0</v>
      </c>
      <c r="BF649" s="221">
        <f>IF(N649="snížená",J649,0)</f>
        <v>0</v>
      </c>
      <c r="BG649" s="221">
        <f>IF(N649="zákl. přenesená",J649,0)</f>
        <v>0</v>
      </c>
      <c r="BH649" s="221">
        <f>IF(N649="sníž. přenesená",J649,0)</f>
        <v>0</v>
      </c>
      <c r="BI649" s="221">
        <f>IF(N649="nulová",J649,0)</f>
        <v>0</v>
      </c>
      <c r="BJ649" s="20" t="s">
        <v>82</v>
      </c>
      <c r="BK649" s="221">
        <f>ROUND(I649*H649,2)</f>
        <v>0</v>
      </c>
      <c r="BL649" s="20" t="s">
        <v>295</v>
      </c>
      <c r="BM649" s="220" t="s">
        <v>834</v>
      </c>
    </row>
    <row r="650" s="13" customFormat="1">
      <c r="A650" s="13"/>
      <c r="B650" s="227"/>
      <c r="C650" s="228"/>
      <c r="D650" s="229" t="s">
        <v>198</v>
      </c>
      <c r="E650" s="230" t="s">
        <v>28</v>
      </c>
      <c r="F650" s="231" t="s">
        <v>707</v>
      </c>
      <c r="G650" s="228"/>
      <c r="H650" s="230" t="s">
        <v>28</v>
      </c>
      <c r="I650" s="232"/>
      <c r="J650" s="228"/>
      <c r="K650" s="228"/>
      <c r="L650" s="233"/>
      <c r="M650" s="234"/>
      <c r="N650" s="235"/>
      <c r="O650" s="235"/>
      <c r="P650" s="235"/>
      <c r="Q650" s="235"/>
      <c r="R650" s="235"/>
      <c r="S650" s="235"/>
      <c r="T650" s="236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37" t="s">
        <v>198</v>
      </c>
      <c r="AU650" s="237" t="s">
        <v>84</v>
      </c>
      <c r="AV650" s="13" t="s">
        <v>82</v>
      </c>
      <c r="AW650" s="13" t="s">
        <v>35</v>
      </c>
      <c r="AX650" s="13" t="s">
        <v>74</v>
      </c>
      <c r="AY650" s="237" t="s">
        <v>187</v>
      </c>
    </row>
    <row r="651" s="13" customFormat="1">
      <c r="A651" s="13"/>
      <c r="B651" s="227"/>
      <c r="C651" s="228"/>
      <c r="D651" s="229" t="s">
        <v>198</v>
      </c>
      <c r="E651" s="230" t="s">
        <v>28</v>
      </c>
      <c r="F651" s="231" t="s">
        <v>835</v>
      </c>
      <c r="G651" s="228"/>
      <c r="H651" s="230" t="s">
        <v>28</v>
      </c>
      <c r="I651" s="232"/>
      <c r="J651" s="228"/>
      <c r="K651" s="228"/>
      <c r="L651" s="233"/>
      <c r="M651" s="234"/>
      <c r="N651" s="235"/>
      <c r="O651" s="235"/>
      <c r="P651" s="235"/>
      <c r="Q651" s="235"/>
      <c r="R651" s="235"/>
      <c r="S651" s="235"/>
      <c r="T651" s="236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37" t="s">
        <v>198</v>
      </c>
      <c r="AU651" s="237" t="s">
        <v>84</v>
      </c>
      <c r="AV651" s="13" t="s">
        <v>82</v>
      </c>
      <c r="AW651" s="13" t="s">
        <v>35</v>
      </c>
      <c r="AX651" s="13" t="s">
        <v>74</v>
      </c>
      <c r="AY651" s="237" t="s">
        <v>187</v>
      </c>
    </row>
    <row r="652" s="14" customFormat="1">
      <c r="A652" s="14"/>
      <c r="B652" s="238"/>
      <c r="C652" s="239"/>
      <c r="D652" s="229" t="s">
        <v>198</v>
      </c>
      <c r="E652" s="240" t="s">
        <v>28</v>
      </c>
      <c r="F652" s="241" t="s">
        <v>831</v>
      </c>
      <c r="G652" s="239"/>
      <c r="H652" s="242">
        <v>21</v>
      </c>
      <c r="I652" s="243"/>
      <c r="J652" s="239"/>
      <c r="K652" s="239"/>
      <c r="L652" s="244"/>
      <c r="M652" s="245"/>
      <c r="N652" s="246"/>
      <c r="O652" s="246"/>
      <c r="P652" s="246"/>
      <c r="Q652" s="246"/>
      <c r="R652" s="246"/>
      <c r="S652" s="246"/>
      <c r="T652" s="247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48" t="s">
        <v>198</v>
      </c>
      <c r="AU652" s="248" t="s">
        <v>84</v>
      </c>
      <c r="AV652" s="14" t="s">
        <v>84</v>
      </c>
      <c r="AW652" s="14" t="s">
        <v>35</v>
      </c>
      <c r="AX652" s="14" t="s">
        <v>82</v>
      </c>
      <c r="AY652" s="248" t="s">
        <v>187</v>
      </c>
    </row>
    <row r="653" s="2" customFormat="1" ht="33" customHeight="1">
      <c r="A653" s="41"/>
      <c r="B653" s="42"/>
      <c r="C653" s="209" t="s">
        <v>836</v>
      </c>
      <c r="D653" s="209" t="s">
        <v>189</v>
      </c>
      <c r="E653" s="210" t="s">
        <v>837</v>
      </c>
      <c r="F653" s="211" t="s">
        <v>838</v>
      </c>
      <c r="G653" s="212" t="s">
        <v>226</v>
      </c>
      <c r="H653" s="213">
        <v>39</v>
      </c>
      <c r="I653" s="214"/>
      <c r="J653" s="215">
        <f>ROUND(I653*H653,2)</f>
        <v>0</v>
      </c>
      <c r="K653" s="211" t="s">
        <v>28</v>
      </c>
      <c r="L653" s="47"/>
      <c r="M653" s="216" t="s">
        <v>28</v>
      </c>
      <c r="N653" s="217" t="s">
        <v>45</v>
      </c>
      <c r="O653" s="87"/>
      <c r="P653" s="218">
        <f>O653*H653</f>
        <v>0</v>
      </c>
      <c r="Q653" s="218">
        <v>0.0029299999999999999</v>
      </c>
      <c r="R653" s="218">
        <f>Q653*H653</f>
        <v>0.11427</v>
      </c>
      <c r="S653" s="218">
        <v>0</v>
      </c>
      <c r="T653" s="219">
        <f>S653*H653</f>
        <v>0</v>
      </c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R653" s="220" t="s">
        <v>295</v>
      </c>
      <c r="AT653" s="220" t="s">
        <v>189</v>
      </c>
      <c r="AU653" s="220" t="s">
        <v>84</v>
      </c>
      <c r="AY653" s="20" t="s">
        <v>187</v>
      </c>
      <c r="BE653" s="221">
        <f>IF(N653="základní",J653,0)</f>
        <v>0</v>
      </c>
      <c r="BF653" s="221">
        <f>IF(N653="snížená",J653,0)</f>
        <v>0</v>
      </c>
      <c r="BG653" s="221">
        <f>IF(N653="zákl. přenesená",J653,0)</f>
        <v>0</v>
      </c>
      <c r="BH653" s="221">
        <f>IF(N653="sníž. přenesená",J653,0)</f>
        <v>0</v>
      </c>
      <c r="BI653" s="221">
        <f>IF(N653="nulová",J653,0)</f>
        <v>0</v>
      </c>
      <c r="BJ653" s="20" t="s">
        <v>82</v>
      </c>
      <c r="BK653" s="221">
        <f>ROUND(I653*H653,2)</f>
        <v>0</v>
      </c>
      <c r="BL653" s="20" t="s">
        <v>295</v>
      </c>
      <c r="BM653" s="220" t="s">
        <v>839</v>
      </c>
    </row>
    <row r="654" s="13" customFormat="1">
      <c r="A654" s="13"/>
      <c r="B654" s="227"/>
      <c r="C654" s="228"/>
      <c r="D654" s="229" t="s">
        <v>198</v>
      </c>
      <c r="E654" s="230" t="s">
        <v>28</v>
      </c>
      <c r="F654" s="231" t="s">
        <v>707</v>
      </c>
      <c r="G654" s="228"/>
      <c r="H654" s="230" t="s">
        <v>28</v>
      </c>
      <c r="I654" s="232"/>
      <c r="J654" s="228"/>
      <c r="K654" s="228"/>
      <c r="L654" s="233"/>
      <c r="M654" s="234"/>
      <c r="N654" s="235"/>
      <c r="O654" s="235"/>
      <c r="P654" s="235"/>
      <c r="Q654" s="235"/>
      <c r="R654" s="235"/>
      <c r="S654" s="235"/>
      <c r="T654" s="236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37" t="s">
        <v>198</v>
      </c>
      <c r="AU654" s="237" t="s">
        <v>84</v>
      </c>
      <c r="AV654" s="13" t="s">
        <v>82</v>
      </c>
      <c r="AW654" s="13" t="s">
        <v>35</v>
      </c>
      <c r="AX654" s="13" t="s">
        <v>74</v>
      </c>
      <c r="AY654" s="237" t="s">
        <v>187</v>
      </c>
    </row>
    <row r="655" s="13" customFormat="1">
      <c r="A655" s="13"/>
      <c r="B655" s="227"/>
      <c r="C655" s="228"/>
      <c r="D655" s="229" t="s">
        <v>198</v>
      </c>
      <c r="E655" s="230" t="s">
        <v>28</v>
      </c>
      <c r="F655" s="231" t="s">
        <v>840</v>
      </c>
      <c r="G655" s="228"/>
      <c r="H655" s="230" t="s">
        <v>28</v>
      </c>
      <c r="I655" s="232"/>
      <c r="J655" s="228"/>
      <c r="K655" s="228"/>
      <c r="L655" s="233"/>
      <c r="M655" s="234"/>
      <c r="N655" s="235"/>
      <c r="O655" s="235"/>
      <c r="P655" s="235"/>
      <c r="Q655" s="235"/>
      <c r="R655" s="235"/>
      <c r="S655" s="235"/>
      <c r="T655" s="236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7" t="s">
        <v>198</v>
      </c>
      <c r="AU655" s="237" t="s">
        <v>84</v>
      </c>
      <c r="AV655" s="13" t="s">
        <v>82</v>
      </c>
      <c r="AW655" s="13" t="s">
        <v>35</v>
      </c>
      <c r="AX655" s="13" t="s">
        <v>74</v>
      </c>
      <c r="AY655" s="237" t="s">
        <v>187</v>
      </c>
    </row>
    <row r="656" s="14" customFormat="1">
      <c r="A656" s="14"/>
      <c r="B656" s="238"/>
      <c r="C656" s="239"/>
      <c r="D656" s="229" t="s">
        <v>198</v>
      </c>
      <c r="E656" s="240" t="s">
        <v>28</v>
      </c>
      <c r="F656" s="241" t="s">
        <v>841</v>
      </c>
      <c r="G656" s="239"/>
      <c r="H656" s="242">
        <v>39</v>
      </c>
      <c r="I656" s="243"/>
      <c r="J656" s="239"/>
      <c r="K656" s="239"/>
      <c r="L656" s="244"/>
      <c r="M656" s="245"/>
      <c r="N656" s="246"/>
      <c r="O656" s="246"/>
      <c r="P656" s="246"/>
      <c r="Q656" s="246"/>
      <c r="R656" s="246"/>
      <c r="S656" s="246"/>
      <c r="T656" s="247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48" t="s">
        <v>198</v>
      </c>
      <c r="AU656" s="248" t="s">
        <v>84</v>
      </c>
      <c r="AV656" s="14" t="s">
        <v>84</v>
      </c>
      <c r="AW656" s="14" t="s">
        <v>35</v>
      </c>
      <c r="AX656" s="14" t="s">
        <v>82</v>
      </c>
      <c r="AY656" s="248" t="s">
        <v>187</v>
      </c>
    </row>
    <row r="657" s="2" customFormat="1" ht="37.8" customHeight="1">
      <c r="A657" s="41"/>
      <c r="B657" s="42"/>
      <c r="C657" s="209" t="s">
        <v>842</v>
      </c>
      <c r="D657" s="209" t="s">
        <v>189</v>
      </c>
      <c r="E657" s="210" t="s">
        <v>843</v>
      </c>
      <c r="F657" s="211" t="s">
        <v>844</v>
      </c>
      <c r="G657" s="212" t="s">
        <v>226</v>
      </c>
      <c r="H657" s="213">
        <v>106.25</v>
      </c>
      <c r="I657" s="214"/>
      <c r="J657" s="215">
        <f>ROUND(I657*H657,2)</f>
        <v>0</v>
      </c>
      <c r="K657" s="211" t="s">
        <v>28</v>
      </c>
      <c r="L657" s="47"/>
      <c r="M657" s="216" t="s">
        <v>28</v>
      </c>
      <c r="N657" s="217" t="s">
        <v>45</v>
      </c>
      <c r="O657" s="87"/>
      <c r="P657" s="218">
        <f>O657*H657</f>
        <v>0</v>
      </c>
      <c r="Q657" s="218">
        <v>0.0020200000000000001</v>
      </c>
      <c r="R657" s="218">
        <f>Q657*H657</f>
        <v>0.21462500000000001</v>
      </c>
      <c r="S657" s="218">
        <v>0</v>
      </c>
      <c r="T657" s="219">
        <f>S657*H657</f>
        <v>0</v>
      </c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R657" s="220" t="s">
        <v>295</v>
      </c>
      <c r="AT657" s="220" t="s">
        <v>189</v>
      </c>
      <c r="AU657" s="220" t="s">
        <v>84</v>
      </c>
      <c r="AY657" s="20" t="s">
        <v>187</v>
      </c>
      <c r="BE657" s="221">
        <f>IF(N657="základní",J657,0)</f>
        <v>0</v>
      </c>
      <c r="BF657" s="221">
        <f>IF(N657="snížená",J657,0)</f>
        <v>0</v>
      </c>
      <c r="BG657" s="221">
        <f>IF(N657="zákl. přenesená",J657,0)</f>
        <v>0</v>
      </c>
      <c r="BH657" s="221">
        <f>IF(N657="sníž. přenesená",J657,0)</f>
        <v>0</v>
      </c>
      <c r="BI657" s="221">
        <f>IF(N657="nulová",J657,0)</f>
        <v>0</v>
      </c>
      <c r="BJ657" s="20" t="s">
        <v>82</v>
      </c>
      <c r="BK657" s="221">
        <f>ROUND(I657*H657,2)</f>
        <v>0</v>
      </c>
      <c r="BL657" s="20" t="s">
        <v>295</v>
      </c>
      <c r="BM657" s="220" t="s">
        <v>845</v>
      </c>
    </row>
    <row r="658" s="13" customFormat="1">
      <c r="A658" s="13"/>
      <c r="B658" s="227"/>
      <c r="C658" s="228"/>
      <c r="D658" s="229" t="s">
        <v>198</v>
      </c>
      <c r="E658" s="230" t="s">
        <v>28</v>
      </c>
      <c r="F658" s="231" t="s">
        <v>707</v>
      </c>
      <c r="G658" s="228"/>
      <c r="H658" s="230" t="s">
        <v>28</v>
      </c>
      <c r="I658" s="232"/>
      <c r="J658" s="228"/>
      <c r="K658" s="228"/>
      <c r="L658" s="233"/>
      <c r="M658" s="234"/>
      <c r="N658" s="235"/>
      <c r="O658" s="235"/>
      <c r="P658" s="235"/>
      <c r="Q658" s="235"/>
      <c r="R658" s="235"/>
      <c r="S658" s="235"/>
      <c r="T658" s="236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7" t="s">
        <v>198</v>
      </c>
      <c r="AU658" s="237" t="s">
        <v>84</v>
      </c>
      <c r="AV658" s="13" t="s">
        <v>82</v>
      </c>
      <c r="AW658" s="13" t="s">
        <v>35</v>
      </c>
      <c r="AX658" s="13" t="s">
        <v>74</v>
      </c>
      <c r="AY658" s="237" t="s">
        <v>187</v>
      </c>
    </row>
    <row r="659" s="13" customFormat="1">
      <c r="A659" s="13"/>
      <c r="B659" s="227"/>
      <c r="C659" s="228"/>
      <c r="D659" s="229" t="s">
        <v>198</v>
      </c>
      <c r="E659" s="230" t="s">
        <v>28</v>
      </c>
      <c r="F659" s="231" t="s">
        <v>846</v>
      </c>
      <c r="G659" s="228"/>
      <c r="H659" s="230" t="s">
        <v>28</v>
      </c>
      <c r="I659" s="232"/>
      <c r="J659" s="228"/>
      <c r="K659" s="228"/>
      <c r="L659" s="233"/>
      <c r="M659" s="234"/>
      <c r="N659" s="235"/>
      <c r="O659" s="235"/>
      <c r="P659" s="235"/>
      <c r="Q659" s="235"/>
      <c r="R659" s="235"/>
      <c r="S659" s="235"/>
      <c r="T659" s="236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7" t="s">
        <v>198</v>
      </c>
      <c r="AU659" s="237" t="s">
        <v>84</v>
      </c>
      <c r="AV659" s="13" t="s">
        <v>82</v>
      </c>
      <c r="AW659" s="13" t="s">
        <v>35</v>
      </c>
      <c r="AX659" s="13" t="s">
        <v>74</v>
      </c>
      <c r="AY659" s="237" t="s">
        <v>187</v>
      </c>
    </row>
    <row r="660" s="14" customFormat="1">
      <c r="A660" s="14"/>
      <c r="B660" s="238"/>
      <c r="C660" s="239"/>
      <c r="D660" s="229" t="s">
        <v>198</v>
      </c>
      <c r="E660" s="240" t="s">
        <v>28</v>
      </c>
      <c r="F660" s="241" t="s">
        <v>847</v>
      </c>
      <c r="G660" s="239"/>
      <c r="H660" s="242">
        <v>106.25</v>
      </c>
      <c r="I660" s="243"/>
      <c r="J660" s="239"/>
      <c r="K660" s="239"/>
      <c r="L660" s="244"/>
      <c r="M660" s="245"/>
      <c r="N660" s="246"/>
      <c r="O660" s="246"/>
      <c r="P660" s="246"/>
      <c r="Q660" s="246"/>
      <c r="R660" s="246"/>
      <c r="S660" s="246"/>
      <c r="T660" s="247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48" t="s">
        <v>198</v>
      </c>
      <c r="AU660" s="248" t="s">
        <v>84</v>
      </c>
      <c r="AV660" s="14" t="s">
        <v>84</v>
      </c>
      <c r="AW660" s="14" t="s">
        <v>35</v>
      </c>
      <c r="AX660" s="14" t="s">
        <v>82</v>
      </c>
      <c r="AY660" s="248" t="s">
        <v>187</v>
      </c>
    </row>
    <row r="661" s="2" customFormat="1" ht="37.8" customHeight="1">
      <c r="A661" s="41"/>
      <c r="B661" s="42"/>
      <c r="C661" s="209" t="s">
        <v>848</v>
      </c>
      <c r="D661" s="209" t="s">
        <v>189</v>
      </c>
      <c r="E661" s="210" t="s">
        <v>849</v>
      </c>
      <c r="F661" s="211" t="s">
        <v>850</v>
      </c>
      <c r="G661" s="212" t="s">
        <v>226</v>
      </c>
      <c r="H661" s="213">
        <v>42.899999999999999</v>
      </c>
      <c r="I661" s="214"/>
      <c r="J661" s="215">
        <f>ROUND(I661*H661,2)</f>
        <v>0</v>
      </c>
      <c r="K661" s="211" t="s">
        <v>28</v>
      </c>
      <c r="L661" s="47"/>
      <c r="M661" s="216" t="s">
        <v>28</v>
      </c>
      <c r="N661" s="217" t="s">
        <v>45</v>
      </c>
      <c r="O661" s="87"/>
      <c r="P661" s="218">
        <f>O661*H661</f>
        <v>0</v>
      </c>
      <c r="Q661" s="218">
        <v>0.0020200000000000001</v>
      </c>
      <c r="R661" s="218">
        <f>Q661*H661</f>
        <v>0.086657999999999999</v>
      </c>
      <c r="S661" s="218">
        <v>0</v>
      </c>
      <c r="T661" s="219">
        <f>S661*H661</f>
        <v>0</v>
      </c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R661" s="220" t="s">
        <v>295</v>
      </c>
      <c r="AT661" s="220" t="s">
        <v>189</v>
      </c>
      <c r="AU661" s="220" t="s">
        <v>84</v>
      </c>
      <c r="AY661" s="20" t="s">
        <v>187</v>
      </c>
      <c r="BE661" s="221">
        <f>IF(N661="základní",J661,0)</f>
        <v>0</v>
      </c>
      <c r="BF661" s="221">
        <f>IF(N661="snížená",J661,0)</f>
        <v>0</v>
      </c>
      <c r="BG661" s="221">
        <f>IF(N661="zákl. přenesená",J661,0)</f>
        <v>0</v>
      </c>
      <c r="BH661" s="221">
        <f>IF(N661="sníž. přenesená",J661,0)</f>
        <v>0</v>
      </c>
      <c r="BI661" s="221">
        <f>IF(N661="nulová",J661,0)</f>
        <v>0</v>
      </c>
      <c r="BJ661" s="20" t="s">
        <v>82</v>
      </c>
      <c r="BK661" s="221">
        <f>ROUND(I661*H661,2)</f>
        <v>0</v>
      </c>
      <c r="BL661" s="20" t="s">
        <v>295</v>
      </c>
      <c r="BM661" s="220" t="s">
        <v>851</v>
      </c>
    </row>
    <row r="662" s="13" customFormat="1">
      <c r="A662" s="13"/>
      <c r="B662" s="227"/>
      <c r="C662" s="228"/>
      <c r="D662" s="229" t="s">
        <v>198</v>
      </c>
      <c r="E662" s="230" t="s">
        <v>28</v>
      </c>
      <c r="F662" s="231" t="s">
        <v>707</v>
      </c>
      <c r="G662" s="228"/>
      <c r="H662" s="230" t="s">
        <v>28</v>
      </c>
      <c r="I662" s="232"/>
      <c r="J662" s="228"/>
      <c r="K662" s="228"/>
      <c r="L662" s="233"/>
      <c r="M662" s="234"/>
      <c r="N662" s="235"/>
      <c r="O662" s="235"/>
      <c r="P662" s="235"/>
      <c r="Q662" s="235"/>
      <c r="R662" s="235"/>
      <c r="S662" s="235"/>
      <c r="T662" s="236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7" t="s">
        <v>198</v>
      </c>
      <c r="AU662" s="237" t="s">
        <v>84</v>
      </c>
      <c r="AV662" s="13" t="s">
        <v>82</v>
      </c>
      <c r="AW662" s="13" t="s">
        <v>35</v>
      </c>
      <c r="AX662" s="13" t="s">
        <v>74</v>
      </c>
      <c r="AY662" s="237" t="s">
        <v>187</v>
      </c>
    </row>
    <row r="663" s="13" customFormat="1">
      <c r="A663" s="13"/>
      <c r="B663" s="227"/>
      <c r="C663" s="228"/>
      <c r="D663" s="229" t="s">
        <v>198</v>
      </c>
      <c r="E663" s="230" t="s">
        <v>28</v>
      </c>
      <c r="F663" s="231" t="s">
        <v>852</v>
      </c>
      <c r="G663" s="228"/>
      <c r="H663" s="230" t="s">
        <v>28</v>
      </c>
      <c r="I663" s="232"/>
      <c r="J663" s="228"/>
      <c r="K663" s="228"/>
      <c r="L663" s="233"/>
      <c r="M663" s="234"/>
      <c r="N663" s="235"/>
      <c r="O663" s="235"/>
      <c r="P663" s="235"/>
      <c r="Q663" s="235"/>
      <c r="R663" s="235"/>
      <c r="S663" s="235"/>
      <c r="T663" s="236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7" t="s">
        <v>198</v>
      </c>
      <c r="AU663" s="237" t="s">
        <v>84</v>
      </c>
      <c r="AV663" s="13" t="s">
        <v>82</v>
      </c>
      <c r="AW663" s="13" t="s">
        <v>35</v>
      </c>
      <c r="AX663" s="13" t="s">
        <v>74</v>
      </c>
      <c r="AY663" s="237" t="s">
        <v>187</v>
      </c>
    </row>
    <row r="664" s="14" customFormat="1">
      <c r="A664" s="14"/>
      <c r="B664" s="238"/>
      <c r="C664" s="239"/>
      <c r="D664" s="229" t="s">
        <v>198</v>
      </c>
      <c r="E664" s="240" t="s">
        <v>28</v>
      </c>
      <c r="F664" s="241" t="s">
        <v>853</v>
      </c>
      <c r="G664" s="239"/>
      <c r="H664" s="242">
        <v>42.899999999999999</v>
      </c>
      <c r="I664" s="243"/>
      <c r="J664" s="239"/>
      <c r="K664" s="239"/>
      <c r="L664" s="244"/>
      <c r="M664" s="245"/>
      <c r="N664" s="246"/>
      <c r="O664" s="246"/>
      <c r="P664" s="246"/>
      <c r="Q664" s="246"/>
      <c r="R664" s="246"/>
      <c r="S664" s="246"/>
      <c r="T664" s="247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48" t="s">
        <v>198</v>
      </c>
      <c r="AU664" s="248" t="s">
        <v>84</v>
      </c>
      <c r="AV664" s="14" t="s">
        <v>84</v>
      </c>
      <c r="AW664" s="14" t="s">
        <v>35</v>
      </c>
      <c r="AX664" s="14" t="s">
        <v>82</v>
      </c>
      <c r="AY664" s="248" t="s">
        <v>187</v>
      </c>
    </row>
    <row r="665" s="2" customFormat="1" ht="37.8" customHeight="1">
      <c r="A665" s="41"/>
      <c r="B665" s="42"/>
      <c r="C665" s="209" t="s">
        <v>854</v>
      </c>
      <c r="D665" s="209" t="s">
        <v>189</v>
      </c>
      <c r="E665" s="210" t="s">
        <v>855</v>
      </c>
      <c r="F665" s="211" t="s">
        <v>856</v>
      </c>
      <c r="G665" s="212" t="s">
        <v>226</v>
      </c>
      <c r="H665" s="213">
        <v>120.95</v>
      </c>
      <c r="I665" s="214"/>
      <c r="J665" s="215">
        <f>ROUND(I665*H665,2)</f>
        <v>0</v>
      </c>
      <c r="K665" s="211" t="s">
        <v>28</v>
      </c>
      <c r="L665" s="47"/>
      <c r="M665" s="216" t="s">
        <v>28</v>
      </c>
      <c r="N665" s="217" t="s">
        <v>45</v>
      </c>
      <c r="O665" s="87"/>
      <c r="P665" s="218">
        <f>O665*H665</f>
        <v>0</v>
      </c>
      <c r="Q665" s="218">
        <v>0.0030200000000000001</v>
      </c>
      <c r="R665" s="218">
        <f>Q665*H665</f>
        <v>0.36526900000000001</v>
      </c>
      <c r="S665" s="218">
        <v>0</v>
      </c>
      <c r="T665" s="219">
        <f>S665*H665</f>
        <v>0</v>
      </c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R665" s="220" t="s">
        <v>295</v>
      </c>
      <c r="AT665" s="220" t="s">
        <v>189</v>
      </c>
      <c r="AU665" s="220" t="s">
        <v>84</v>
      </c>
      <c r="AY665" s="20" t="s">
        <v>187</v>
      </c>
      <c r="BE665" s="221">
        <f>IF(N665="základní",J665,0)</f>
        <v>0</v>
      </c>
      <c r="BF665" s="221">
        <f>IF(N665="snížená",J665,0)</f>
        <v>0</v>
      </c>
      <c r="BG665" s="221">
        <f>IF(N665="zákl. přenesená",J665,0)</f>
        <v>0</v>
      </c>
      <c r="BH665" s="221">
        <f>IF(N665="sníž. přenesená",J665,0)</f>
        <v>0</v>
      </c>
      <c r="BI665" s="221">
        <f>IF(N665="nulová",J665,0)</f>
        <v>0</v>
      </c>
      <c r="BJ665" s="20" t="s">
        <v>82</v>
      </c>
      <c r="BK665" s="221">
        <f>ROUND(I665*H665,2)</f>
        <v>0</v>
      </c>
      <c r="BL665" s="20" t="s">
        <v>295</v>
      </c>
      <c r="BM665" s="220" t="s">
        <v>857</v>
      </c>
    </row>
    <row r="666" s="13" customFormat="1">
      <c r="A666" s="13"/>
      <c r="B666" s="227"/>
      <c r="C666" s="228"/>
      <c r="D666" s="229" t="s">
        <v>198</v>
      </c>
      <c r="E666" s="230" t="s">
        <v>28</v>
      </c>
      <c r="F666" s="231" t="s">
        <v>707</v>
      </c>
      <c r="G666" s="228"/>
      <c r="H666" s="230" t="s">
        <v>28</v>
      </c>
      <c r="I666" s="232"/>
      <c r="J666" s="228"/>
      <c r="K666" s="228"/>
      <c r="L666" s="233"/>
      <c r="M666" s="234"/>
      <c r="N666" s="235"/>
      <c r="O666" s="235"/>
      <c r="P666" s="235"/>
      <c r="Q666" s="235"/>
      <c r="R666" s="235"/>
      <c r="S666" s="235"/>
      <c r="T666" s="236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37" t="s">
        <v>198</v>
      </c>
      <c r="AU666" s="237" t="s">
        <v>84</v>
      </c>
      <c r="AV666" s="13" t="s">
        <v>82</v>
      </c>
      <c r="AW666" s="13" t="s">
        <v>35</v>
      </c>
      <c r="AX666" s="13" t="s">
        <v>74</v>
      </c>
      <c r="AY666" s="237" t="s">
        <v>187</v>
      </c>
    </row>
    <row r="667" s="13" customFormat="1">
      <c r="A667" s="13"/>
      <c r="B667" s="227"/>
      <c r="C667" s="228"/>
      <c r="D667" s="229" t="s">
        <v>198</v>
      </c>
      <c r="E667" s="230" t="s">
        <v>28</v>
      </c>
      <c r="F667" s="231" t="s">
        <v>858</v>
      </c>
      <c r="G667" s="228"/>
      <c r="H667" s="230" t="s">
        <v>28</v>
      </c>
      <c r="I667" s="232"/>
      <c r="J667" s="228"/>
      <c r="K667" s="228"/>
      <c r="L667" s="233"/>
      <c r="M667" s="234"/>
      <c r="N667" s="235"/>
      <c r="O667" s="235"/>
      <c r="P667" s="235"/>
      <c r="Q667" s="235"/>
      <c r="R667" s="235"/>
      <c r="S667" s="235"/>
      <c r="T667" s="236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7" t="s">
        <v>198</v>
      </c>
      <c r="AU667" s="237" t="s">
        <v>84</v>
      </c>
      <c r="AV667" s="13" t="s">
        <v>82</v>
      </c>
      <c r="AW667" s="13" t="s">
        <v>35</v>
      </c>
      <c r="AX667" s="13" t="s">
        <v>74</v>
      </c>
      <c r="AY667" s="237" t="s">
        <v>187</v>
      </c>
    </row>
    <row r="668" s="14" customFormat="1">
      <c r="A668" s="14"/>
      <c r="B668" s="238"/>
      <c r="C668" s="239"/>
      <c r="D668" s="229" t="s">
        <v>198</v>
      </c>
      <c r="E668" s="240" t="s">
        <v>28</v>
      </c>
      <c r="F668" s="241" t="s">
        <v>859</v>
      </c>
      <c r="G668" s="239"/>
      <c r="H668" s="242">
        <v>120.95</v>
      </c>
      <c r="I668" s="243"/>
      <c r="J668" s="239"/>
      <c r="K668" s="239"/>
      <c r="L668" s="244"/>
      <c r="M668" s="245"/>
      <c r="N668" s="246"/>
      <c r="O668" s="246"/>
      <c r="P668" s="246"/>
      <c r="Q668" s="246"/>
      <c r="R668" s="246"/>
      <c r="S668" s="246"/>
      <c r="T668" s="247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48" t="s">
        <v>198</v>
      </c>
      <c r="AU668" s="248" t="s">
        <v>84</v>
      </c>
      <c r="AV668" s="14" t="s">
        <v>84</v>
      </c>
      <c r="AW668" s="14" t="s">
        <v>35</v>
      </c>
      <c r="AX668" s="14" t="s">
        <v>82</v>
      </c>
      <c r="AY668" s="248" t="s">
        <v>187</v>
      </c>
    </row>
    <row r="669" s="2" customFormat="1" ht="37.8" customHeight="1">
      <c r="A669" s="41"/>
      <c r="B669" s="42"/>
      <c r="C669" s="209" t="s">
        <v>860</v>
      </c>
      <c r="D669" s="209" t="s">
        <v>189</v>
      </c>
      <c r="E669" s="210" t="s">
        <v>861</v>
      </c>
      <c r="F669" s="211" t="s">
        <v>862</v>
      </c>
      <c r="G669" s="212" t="s">
        <v>226</v>
      </c>
      <c r="H669" s="213">
        <v>67.5</v>
      </c>
      <c r="I669" s="214"/>
      <c r="J669" s="215">
        <f>ROUND(I669*H669,2)</f>
        <v>0</v>
      </c>
      <c r="K669" s="211" t="s">
        <v>28</v>
      </c>
      <c r="L669" s="47"/>
      <c r="M669" s="216" t="s">
        <v>28</v>
      </c>
      <c r="N669" s="217" t="s">
        <v>45</v>
      </c>
      <c r="O669" s="87"/>
      <c r="P669" s="218">
        <f>O669*H669</f>
        <v>0</v>
      </c>
      <c r="Q669" s="218">
        <v>0.0020999999999999999</v>
      </c>
      <c r="R669" s="218">
        <f>Q669*H669</f>
        <v>0.14174999999999999</v>
      </c>
      <c r="S669" s="218">
        <v>0</v>
      </c>
      <c r="T669" s="219">
        <f>S669*H669</f>
        <v>0</v>
      </c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R669" s="220" t="s">
        <v>295</v>
      </c>
      <c r="AT669" s="220" t="s">
        <v>189</v>
      </c>
      <c r="AU669" s="220" t="s">
        <v>84</v>
      </c>
      <c r="AY669" s="20" t="s">
        <v>187</v>
      </c>
      <c r="BE669" s="221">
        <f>IF(N669="základní",J669,0)</f>
        <v>0</v>
      </c>
      <c r="BF669" s="221">
        <f>IF(N669="snížená",J669,0)</f>
        <v>0</v>
      </c>
      <c r="BG669" s="221">
        <f>IF(N669="zákl. přenesená",J669,0)</f>
        <v>0</v>
      </c>
      <c r="BH669" s="221">
        <f>IF(N669="sníž. přenesená",J669,0)</f>
        <v>0</v>
      </c>
      <c r="BI669" s="221">
        <f>IF(N669="nulová",J669,0)</f>
        <v>0</v>
      </c>
      <c r="BJ669" s="20" t="s">
        <v>82</v>
      </c>
      <c r="BK669" s="221">
        <f>ROUND(I669*H669,2)</f>
        <v>0</v>
      </c>
      <c r="BL669" s="20" t="s">
        <v>295</v>
      </c>
      <c r="BM669" s="220" t="s">
        <v>863</v>
      </c>
    </row>
    <row r="670" s="13" customFormat="1">
      <c r="A670" s="13"/>
      <c r="B670" s="227"/>
      <c r="C670" s="228"/>
      <c r="D670" s="229" t="s">
        <v>198</v>
      </c>
      <c r="E670" s="230" t="s">
        <v>28</v>
      </c>
      <c r="F670" s="231" t="s">
        <v>221</v>
      </c>
      <c r="G670" s="228"/>
      <c r="H670" s="230" t="s">
        <v>28</v>
      </c>
      <c r="I670" s="232"/>
      <c r="J670" s="228"/>
      <c r="K670" s="228"/>
      <c r="L670" s="233"/>
      <c r="M670" s="234"/>
      <c r="N670" s="235"/>
      <c r="O670" s="235"/>
      <c r="P670" s="235"/>
      <c r="Q670" s="235"/>
      <c r="R670" s="235"/>
      <c r="S670" s="235"/>
      <c r="T670" s="236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7" t="s">
        <v>198</v>
      </c>
      <c r="AU670" s="237" t="s">
        <v>84</v>
      </c>
      <c r="AV670" s="13" t="s">
        <v>82</v>
      </c>
      <c r="AW670" s="13" t="s">
        <v>35</v>
      </c>
      <c r="AX670" s="13" t="s">
        <v>74</v>
      </c>
      <c r="AY670" s="237" t="s">
        <v>187</v>
      </c>
    </row>
    <row r="671" s="14" customFormat="1">
      <c r="A671" s="14"/>
      <c r="B671" s="238"/>
      <c r="C671" s="239"/>
      <c r="D671" s="229" t="s">
        <v>198</v>
      </c>
      <c r="E671" s="240" t="s">
        <v>28</v>
      </c>
      <c r="F671" s="241" t="s">
        <v>864</v>
      </c>
      <c r="G671" s="239"/>
      <c r="H671" s="242">
        <v>32.5</v>
      </c>
      <c r="I671" s="243"/>
      <c r="J671" s="239"/>
      <c r="K671" s="239"/>
      <c r="L671" s="244"/>
      <c r="M671" s="245"/>
      <c r="N671" s="246"/>
      <c r="O671" s="246"/>
      <c r="P671" s="246"/>
      <c r="Q671" s="246"/>
      <c r="R671" s="246"/>
      <c r="S671" s="246"/>
      <c r="T671" s="247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48" t="s">
        <v>198</v>
      </c>
      <c r="AU671" s="248" t="s">
        <v>84</v>
      </c>
      <c r="AV671" s="14" t="s">
        <v>84</v>
      </c>
      <c r="AW671" s="14" t="s">
        <v>35</v>
      </c>
      <c r="AX671" s="14" t="s">
        <v>74</v>
      </c>
      <c r="AY671" s="248" t="s">
        <v>187</v>
      </c>
    </row>
    <row r="672" s="13" customFormat="1">
      <c r="A672" s="13"/>
      <c r="B672" s="227"/>
      <c r="C672" s="228"/>
      <c r="D672" s="229" t="s">
        <v>198</v>
      </c>
      <c r="E672" s="230" t="s">
        <v>28</v>
      </c>
      <c r="F672" s="231" t="s">
        <v>199</v>
      </c>
      <c r="G672" s="228"/>
      <c r="H672" s="230" t="s">
        <v>28</v>
      </c>
      <c r="I672" s="232"/>
      <c r="J672" s="228"/>
      <c r="K672" s="228"/>
      <c r="L672" s="233"/>
      <c r="M672" s="234"/>
      <c r="N672" s="235"/>
      <c r="O672" s="235"/>
      <c r="P672" s="235"/>
      <c r="Q672" s="235"/>
      <c r="R672" s="235"/>
      <c r="S672" s="235"/>
      <c r="T672" s="236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37" t="s">
        <v>198</v>
      </c>
      <c r="AU672" s="237" t="s">
        <v>84</v>
      </c>
      <c r="AV672" s="13" t="s">
        <v>82</v>
      </c>
      <c r="AW672" s="13" t="s">
        <v>35</v>
      </c>
      <c r="AX672" s="13" t="s">
        <v>74</v>
      </c>
      <c r="AY672" s="237" t="s">
        <v>187</v>
      </c>
    </row>
    <row r="673" s="14" customFormat="1">
      <c r="A673" s="14"/>
      <c r="B673" s="238"/>
      <c r="C673" s="239"/>
      <c r="D673" s="229" t="s">
        <v>198</v>
      </c>
      <c r="E673" s="240" t="s">
        <v>28</v>
      </c>
      <c r="F673" s="241" t="s">
        <v>865</v>
      </c>
      <c r="G673" s="239"/>
      <c r="H673" s="242">
        <v>17.5</v>
      </c>
      <c r="I673" s="243"/>
      <c r="J673" s="239"/>
      <c r="K673" s="239"/>
      <c r="L673" s="244"/>
      <c r="M673" s="245"/>
      <c r="N673" s="246"/>
      <c r="O673" s="246"/>
      <c r="P673" s="246"/>
      <c r="Q673" s="246"/>
      <c r="R673" s="246"/>
      <c r="S673" s="246"/>
      <c r="T673" s="247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48" t="s">
        <v>198</v>
      </c>
      <c r="AU673" s="248" t="s">
        <v>84</v>
      </c>
      <c r="AV673" s="14" t="s">
        <v>84</v>
      </c>
      <c r="AW673" s="14" t="s">
        <v>35</v>
      </c>
      <c r="AX673" s="14" t="s">
        <v>74</v>
      </c>
      <c r="AY673" s="248" t="s">
        <v>187</v>
      </c>
    </row>
    <row r="674" s="13" customFormat="1">
      <c r="A674" s="13"/>
      <c r="B674" s="227"/>
      <c r="C674" s="228"/>
      <c r="D674" s="229" t="s">
        <v>198</v>
      </c>
      <c r="E674" s="230" t="s">
        <v>28</v>
      </c>
      <c r="F674" s="231" t="s">
        <v>242</v>
      </c>
      <c r="G674" s="228"/>
      <c r="H674" s="230" t="s">
        <v>28</v>
      </c>
      <c r="I674" s="232"/>
      <c r="J674" s="228"/>
      <c r="K674" s="228"/>
      <c r="L674" s="233"/>
      <c r="M674" s="234"/>
      <c r="N674" s="235"/>
      <c r="O674" s="235"/>
      <c r="P674" s="235"/>
      <c r="Q674" s="235"/>
      <c r="R674" s="235"/>
      <c r="S674" s="235"/>
      <c r="T674" s="236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7" t="s">
        <v>198</v>
      </c>
      <c r="AU674" s="237" t="s">
        <v>84</v>
      </c>
      <c r="AV674" s="13" t="s">
        <v>82</v>
      </c>
      <c r="AW674" s="13" t="s">
        <v>35</v>
      </c>
      <c r="AX674" s="13" t="s">
        <v>74</v>
      </c>
      <c r="AY674" s="237" t="s">
        <v>187</v>
      </c>
    </row>
    <row r="675" s="14" customFormat="1">
      <c r="A675" s="14"/>
      <c r="B675" s="238"/>
      <c r="C675" s="239"/>
      <c r="D675" s="229" t="s">
        <v>198</v>
      </c>
      <c r="E675" s="240" t="s">
        <v>28</v>
      </c>
      <c r="F675" s="241" t="s">
        <v>865</v>
      </c>
      <c r="G675" s="239"/>
      <c r="H675" s="242">
        <v>17.5</v>
      </c>
      <c r="I675" s="243"/>
      <c r="J675" s="239"/>
      <c r="K675" s="239"/>
      <c r="L675" s="244"/>
      <c r="M675" s="245"/>
      <c r="N675" s="246"/>
      <c r="O675" s="246"/>
      <c r="P675" s="246"/>
      <c r="Q675" s="246"/>
      <c r="R675" s="246"/>
      <c r="S675" s="246"/>
      <c r="T675" s="247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48" t="s">
        <v>198</v>
      </c>
      <c r="AU675" s="248" t="s">
        <v>84</v>
      </c>
      <c r="AV675" s="14" t="s">
        <v>84</v>
      </c>
      <c r="AW675" s="14" t="s">
        <v>35</v>
      </c>
      <c r="AX675" s="14" t="s">
        <v>74</v>
      </c>
      <c r="AY675" s="248" t="s">
        <v>187</v>
      </c>
    </row>
    <row r="676" s="15" customFormat="1">
      <c r="A676" s="15"/>
      <c r="B676" s="249"/>
      <c r="C676" s="250"/>
      <c r="D676" s="229" t="s">
        <v>198</v>
      </c>
      <c r="E676" s="251" t="s">
        <v>96</v>
      </c>
      <c r="F676" s="252" t="s">
        <v>207</v>
      </c>
      <c r="G676" s="250"/>
      <c r="H676" s="253">
        <v>67.5</v>
      </c>
      <c r="I676" s="254"/>
      <c r="J676" s="250"/>
      <c r="K676" s="250"/>
      <c r="L676" s="255"/>
      <c r="M676" s="256"/>
      <c r="N676" s="257"/>
      <c r="O676" s="257"/>
      <c r="P676" s="257"/>
      <c r="Q676" s="257"/>
      <c r="R676" s="257"/>
      <c r="S676" s="257"/>
      <c r="T676" s="258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T676" s="259" t="s">
        <v>198</v>
      </c>
      <c r="AU676" s="259" t="s">
        <v>84</v>
      </c>
      <c r="AV676" s="15" t="s">
        <v>194</v>
      </c>
      <c r="AW676" s="15" t="s">
        <v>35</v>
      </c>
      <c r="AX676" s="15" t="s">
        <v>82</v>
      </c>
      <c r="AY676" s="259" t="s">
        <v>187</v>
      </c>
    </row>
    <row r="677" s="2" customFormat="1" ht="24.15" customHeight="1">
      <c r="A677" s="41"/>
      <c r="B677" s="42"/>
      <c r="C677" s="209" t="s">
        <v>866</v>
      </c>
      <c r="D677" s="209" t="s">
        <v>189</v>
      </c>
      <c r="E677" s="210" t="s">
        <v>867</v>
      </c>
      <c r="F677" s="211" t="s">
        <v>868</v>
      </c>
      <c r="G677" s="212" t="s">
        <v>226</v>
      </c>
      <c r="H677" s="213">
        <v>9</v>
      </c>
      <c r="I677" s="214"/>
      <c r="J677" s="215">
        <f>ROUND(I677*H677,2)</f>
        <v>0</v>
      </c>
      <c r="K677" s="211" t="s">
        <v>193</v>
      </c>
      <c r="L677" s="47"/>
      <c r="M677" s="216" t="s">
        <v>28</v>
      </c>
      <c r="N677" s="217" t="s">
        <v>45</v>
      </c>
      <c r="O677" s="87"/>
      <c r="P677" s="218">
        <f>O677*H677</f>
        <v>0</v>
      </c>
      <c r="Q677" s="218">
        <v>0.0024299999999999999</v>
      </c>
      <c r="R677" s="218">
        <f>Q677*H677</f>
        <v>0.021870000000000001</v>
      </c>
      <c r="S677" s="218">
        <v>0</v>
      </c>
      <c r="T677" s="219">
        <f>S677*H677</f>
        <v>0</v>
      </c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R677" s="220" t="s">
        <v>295</v>
      </c>
      <c r="AT677" s="220" t="s">
        <v>189</v>
      </c>
      <c r="AU677" s="220" t="s">
        <v>84</v>
      </c>
      <c r="AY677" s="20" t="s">
        <v>187</v>
      </c>
      <c r="BE677" s="221">
        <f>IF(N677="základní",J677,0)</f>
        <v>0</v>
      </c>
      <c r="BF677" s="221">
        <f>IF(N677="snížená",J677,0)</f>
        <v>0</v>
      </c>
      <c r="BG677" s="221">
        <f>IF(N677="zákl. přenesená",J677,0)</f>
        <v>0</v>
      </c>
      <c r="BH677" s="221">
        <f>IF(N677="sníž. přenesená",J677,0)</f>
        <v>0</v>
      </c>
      <c r="BI677" s="221">
        <f>IF(N677="nulová",J677,0)</f>
        <v>0</v>
      </c>
      <c r="BJ677" s="20" t="s">
        <v>82</v>
      </c>
      <c r="BK677" s="221">
        <f>ROUND(I677*H677,2)</f>
        <v>0</v>
      </c>
      <c r="BL677" s="20" t="s">
        <v>295</v>
      </c>
      <c r="BM677" s="220" t="s">
        <v>869</v>
      </c>
    </row>
    <row r="678" s="2" customFormat="1">
      <c r="A678" s="41"/>
      <c r="B678" s="42"/>
      <c r="C678" s="43"/>
      <c r="D678" s="222" t="s">
        <v>196</v>
      </c>
      <c r="E678" s="43"/>
      <c r="F678" s="223" t="s">
        <v>870</v>
      </c>
      <c r="G678" s="43"/>
      <c r="H678" s="43"/>
      <c r="I678" s="224"/>
      <c r="J678" s="43"/>
      <c r="K678" s="43"/>
      <c r="L678" s="47"/>
      <c r="M678" s="225"/>
      <c r="N678" s="226"/>
      <c r="O678" s="87"/>
      <c r="P678" s="87"/>
      <c r="Q678" s="87"/>
      <c r="R678" s="87"/>
      <c r="S678" s="87"/>
      <c r="T678" s="88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T678" s="20" t="s">
        <v>196</v>
      </c>
      <c r="AU678" s="20" t="s">
        <v>84</v>
      </c>
    </row>
    <row r="679" s="13" customFormat="1">
      <c r="A679" s="13"/>
      <c r="B679" s="227"/>
      <c r="C679" s="228"/>
      <c r="D679" s="229" t="s">
        <v>198</v>
      </c>
      <c r="E679" s="230" t="s">
        <v>28</v>
      </c>
      <c r="F679" s="231" t="s">
        <v>707</v>
      </c>
      <c r="G679" s="228"/>
      <c r="H679" s="230" t="s">
        <v>28</v>
      </c>
      <c r="I679" s="232"/>
      <c r="J679" s="228"/>
      <c r="K679" s="228"/>
      <c r="L679" s="233"/>
      <c r="M679" s="234"/>
      <c r="N679" s="235"/>
      <c r="O679" s="235"/>
      <c r="P679" s="235"/>
      <c r="Q679" s="235"/>
      <c r="R679" s="235"/>
      <c r="S679" s="235"/>
      <c r="T679" s="236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7" t="s">
        <v>198</v>
      </c>
      <c r="AU679" s="237" t="s">
        <v>84</v>
      </c>
      <c r="AV679" s="13" t="s">
        <v>82</v>
      </c>
      <c r="AW679" s="13" t="s">
        <v>35</v>
      </c>
      <c r="AX679" s="13" t="s">
        <v>74</v>
      </c>
      <c r="AY679" s="237" t="s">
        <v>187</v>
      </c>
    </row>
    <row r="680" s="13" customFormat="1">
      <c r="A680" s="13"/>
      <c r="B680" s="227"/>
      <c r="C680" s="228"/>
      <c r="D680" s="229" t="s">
        <v>198</v>
      </c>
      <c r="E680" s="230" t="s">
        <v>28</v>
      </c>
      <c r="F680" s="231" t="s">
        <v>871</v>
      </c>
      <c r="G680" s="228"/>
      <c r="H680" s="230" t="s">
        <v>28</v>
      </c>
      <c r="I680" s="232"/>
      <c r="J680" s="228"/>
      <c r="K680" s="228"/>
      <c r="L680" s="233"/>
      <c r="M680" s="234"/>
      <c r="N680" s="235"/>
      <c r="O680" s="235"/>
      <c r="P680" s="235"/>
      <c r="Q680" s="235"/>
      <c r="R680" s="235"/>
      <c r="S680" s="235"/>
      <c r="T680" s="236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37" t="s">
        <v>198</v>
      </c>
      <c r="AU680" s="237" t="s">
        <v>84</v>
      </c>
      <c r="AV680" s="13" t="s">
        <v>82</v>
      </c>
      <c r="AW680" s="13" t="s">
        <v>35</v>
      </c>
      <c r="AX680" s="13" t="s">
        <v>74</v>
      </c>
      <c r="AY680" s="237" t="s">
        <v>187</v>
      </c>
    </row>
    <row r="681" s="14" customFormat="1">
      <c r="A681" s="14"/>
      <c r="B681" s="238"/>
      <c r="C681" s="239"/>
      <c r="D681" s="229" t="s">
        <v>198</v>
      </c>
      <c r="E681" s="240" t="s">
        <v>28</v>
      </c>
      <c r="F681" s="241" t="s">
        <v>251</v>
      </c>
      <c r="G681" s="239"/>
      <c r="H681" s="242">
        <v>9</v>
      </c>
      <c r="I681" s="243"/>
      <c r="J681" s="239"/>
      <c r="K681" s="239"/>
      <c r="L681" s="244"/>
      <c r="M681" s="245"/>
      <c r="N681" s="246"/>
      <c r="O681" s="246"/>
      <c r="P681" s="246"/>
      <c r="Q681" s="246"/>
      <c r="R681" s="246"/>
      <c r="S681" s="246"/>
      <c r="T681" s="247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48" t="s">
        <v>198</v>
      </c>
      <c r="AU681" s="248" t="s">
        <v>84</v>
      </c>
      <c r="AV681" s="14" t="s">
        <v>84</v>
      </c>
      <c r="AW681" s="14" t="s">
        <v>35</v>
      </c>
      <c r="AX681" s="14" t="s">
        <v>82</v>
      </c>
      <c r="AY681" s="248" t="s">
        <v>187</v>
      </c>
    </row>
    <row r="682" s="2" customFormat="1" ht="24.15" customHeight="1">
      <c r="A682" s="41"/>
      <c r="B682" s="42"/>
      <c r="C682" s="209" t="s">
        <v>872</v>
      </c>
      <c r="D682" s="209" t="s">
        <v>189</v>
      </c>
      <c r="E682" s="210" t="s">
        <v>873</v>
      </c>
      <c r="F682" s="211" t="s">
        <v>874</v>
      </c>
      <c r="G682" s="212" t="s">
        <v>226</v>
      </c>
      <c r="H682" s="213">
        <v>13.949999999999999</v>
      </c>
      <c r="I682" s="214"/>
      <c r="J682" s="215">
        <f>ROUND(I682*H682,2)</f>
        <v>0</v>
      </c>
      <c r="K682" s="211" t="s">
        <v>193</v>
      </c>
      <c r="L682" s="47"/>
      <c r="M682" s="216" t="s">
        <v>28</v>
      </c>
      <c r="N682" s="217" t="s">
        <v>45</v>
      </c>
      <c r="O682" s="87"/>
      <c r="P682" s="218">
        <f>O682*H682</f>
        <v>0</v>
      </c>
      <c r="Q682" s="218">
        <v>0.0031199999999999999</v>
      </c>
      <c r="R682" s="218">
        <f>Q682*H682</f>
        <v>0.043524</v>
      </c>
      <c r="S682" s="218">
        <v>0</v>
      </c>
      <c r="T682" s="219">
        <f>S682*H682</f>
        <v>0</v>
      </c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R682" s="220" t="s">
        <v>295</v>
      </c>
      <c r="AT682" s="220" t="s">
        <v>189</v>
      </c>
      <c r="AU682" s="220" t="s">
        <v>84</v>
      </c>
      <c r="AY682" s="20" t="s">
        <v>187</v>
      </c>
      <c r="BE682" s="221">
        <f>IF(N682="základní",J682,0)</f>
        <v>0</v>
      </c>
      <c r="BF682" s="221">
        <f>IF(N682="snížená",J682,0)</f>
        <v>0</v>
      </c>
      <c r="BG682" s="221">
        <f>IF(N682="zákl. přenesená",J682,0)</f>
        <v>0</v>
      </c>
      <c r="BH682" s="221">
        <f>IF(N682="sníž. přenesená",J682,0)</f>
        <v>0</v>
      </c>
      <c r="BI682" s="221">
        <f>IF(N682="nulová",J682,0)</f>
        <v>0</v>
      </c>
      <c r="BJ682" s="20" t="s">
        <v>82</v>
      </c>
      <c r="BK682" s="221">
        <f>ROUND(I682*H682,2)</f>
        <v>0</v>
      </c>
      <c r="BL682" s="20" t="s">
        <v>295</v>
      </c>
      <c r="BM682" s="220" t="s">
        <v>875</v>
      </c>
    </row>
    <row r="683" s="2" customFormat="1">
      <c r="A683" s="41"/>
      <c r="B683" s="42"/>
      <c r="C683" s="43"/>
      <c r="D683" s="222" t="s">
        <v>196</v>
      </c>
      <c r="E683" s="43"/>
      <c r="F683" s="223" t="s">
        <v>876</v>
      </c>
      <c r="G683" s="43"/>
      <c r="H683" s="43"/>
      <c r="I683" s="224"/>
      <c r="J683" s="43"/>
      <c r="K683" s="43"/>
      <c r="L683" s="47"/>
      <c r="M683" s="225"/>
      <c r="N683" s="226"/>
      <c r="O683" s="87"/>
      <c r="P683" s="87"/>
      <c r="Q683" s="87"/>
      <c r="R683" s="87"/>
      <c r="S683" s="87"/>
      <c r="T683" s="88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T683" s="20" t="s">
        <v>196</v>
      </c>
      <c r="AU683" s="20" t="s">
        <v>84</v>
      </c>
    </row>
    <row r="684" s="13" customFormat="1">
      <c r="A684" s="13"/>
      <c r="B684" s="227"/>
      <c r="C684" s="228"/>
      <c r="D684" s="229" t="s">
        <v>198</v>
      </c>
      <c r="E684" s="230" t="s">
        <v>28</v>
      </c>
      <c r="F684" s="231" t="s">
        <v>707</v>
      </c>
      <c r="G684" s="228"/>
      <c r="H684" s="230" t="s">
        <v>28</v>
      </c>
      <c r="I684" s="232"/>
      <c r="J684" s="228"/>
      <c r="K684" s="228"/>
      <c r="L684" s="233"/>
      <c r="M684" s="234"/>
      <c r="N684" s="235"/>
      <c r="O684" s="235"/>
      <c r="P684" s="235"/>
      <c r="Q684" s="235"/>
      <c r="R684" s="235"/>
      <c r="S684" s="235"/>
      <c r="T684" s="236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37" t="s">
        <v>198</v>
      </c>
      <c r="AU684" s="237" t="s">
        <v>84</v>
      </c>
      <c r="AV684" s="13" t="s">
        <v>82</v>
      </c>
      <c r="AW684" s="13" t="s">
        <v>35</v>
      </c>
      <c r="AX684" s="13" t="s">
        <v>74</v>
      </c>
      <c r="AY684" s="237" t="s">
        <v>187</v>
      </c>
    </row>
    <row r="685" s="13" customFormat="1">
      <c r="A685" s="13"/>
      <c r="B685" s="227"/>
      <c r="C685" s="228"/>
      <c r="D685" s="229" t="s">
        <v>198</v>
      </c>
      <c r="E685" s="230" t="s">
        <v>28</v>
      </c>
      <c r="F685" s="231" t="s">
        <v>877</v>
      </c>
      <c r="G685" s="228"/>
      <c r="H685" s="230" t="s">
        <v>28</v>
      </c>
      <c r="I685" s="232"/>
      <c r="J685" s="228"/>
      <c r="K685" s="228"/>
      <c r="L685" s="233"/>
      <c r="M685" s="234"/>
      <c r="N685" s="235"/>
      <c r="O685" s="235"/>
      <c r="P685" s="235"/>
      <c r="Q685" s="235"/>
      <c r="R685" s="235"/>
      <c r="S685" s="235"/>
      <c r="T685" s="236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37" t="s">
        <v>198</v>
      </c>
      <c r="AU685" s="237" t="s">
        <v>84</v>
      </c>
      <c r="AV685" s="13" t="s">
        <v>82</v>
      </c>
      <c r="AW685" s="13" t="s">
        <v>35</v>
      </c>
      <c r="AX685" s="13" t="s">
        <v>74</v>
      </c>
      <c r="AY685" s="237" t="s">
        <v>187</v>
      </c>
    </row>
    <row r="686" s="14" customFormat="1">
      <c r="A686" s="14"/>
      <c r="B686" s="238"/>
      <c r="C686" s="239"/>
      <c r="D686" s="229" t="s">
        <v>198</v>
      </c>
      <c r="E686" s="240" t="s">
        <v>28</v>
      </c>
      <c r="F686" s="241" t="s">
        <v>878</v>
      </c>
      <c r="G686" s="239"/>
      <c r="H686" s="242">
        <v>13.949999999999999</v>
      </c>
      <c r="I686" s="243"/>
      <c r="J686" s="239"/>
      <c r="K686" s="239"/>
      <c r="L686" s="244"/>
      <c r="M686" s="245"/>
      <c r="N686" s="246"/>
      <c r="O686" s="246"/>
      <c r="P686" s="246"/>
      <c r="Q686" s="246"/>
      <c r="R686" s="246"/>
      <c r="S686" s="246"/>
      <c r="T686" s="247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48" t="s">
        <v>198</v>
      </c>
      <c r="AU686" s="248" t="s">
        <v>84</v>
      </c>
      <c r="AV686" s="14" t="s">
        <v>84</v>
      </c>
      <c r="AW686" s="14" t="s">
        <v>35</v>
      </c>
      <c r="AX686" s="14" t="s">
        <v>82</v>
      </c>
      <c r="AY686" s="248" t="s">
        <v>187</v>
      </c>
    </row>
    <row r="687" s="2" customFormat="1" ht="24.15" customHeight="1">
      <c r="A687" s="41"/>
      <c r="B687" s="42"/>
      <c r="C687" s="209" t="s">
        <v>879</v>
      </c>
      <c r="D687" s="209" t="s">
        <v>189</v>
      </c>
      <c r="E687" s="210" t="s">
        <v>880</v>
      </c>
      <c r="F687" s="211" t="s">
        <v>881</v>
      </c>
      <c r="G687" s="212" t="s">
        <v>226</v>
      </c>
      <c r="H687" s="213">
        <v>173.5</v>
      </c>
      <c r="I687" s="214"/>
      <c r="J687" s="215">
        <f>ROUND(I687*H687,2)</f>
        <v>0</v>
      </c>
      <c r="K687" s="211" t="s">
        <v>193</v>
      </c>
      <c r="L687" s="47"/>
      <c r="M687" s="216" t="s">
        <v>28</v>
      </c>
      <c r="N687" s="217" t="s">
        <v>45</v>
      </c>
      <c r="O687" s="87"/>
      <c r="P687" s="218">
        <f>O687*H687</f>
        <v>0</v>
      </c>
      <c r="Q687" s="218">
        <v>0.0037799999999999999</v>
      </c>
      <c r="R687" s="218">
        <f>Q687*H687</f>
        <v>0.65583000000000002</v>
      </c>
      <c r="S687" s="218">
        <v>0</v>
      </c>
      <c r="T687" s="219">
        <f>S687*H687</f>
        <v>0</v>
      </c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R687" s="220" t="s">
        <v>295</v>
      </c>
      <c r="AT687" s="220" t="s">
        <v>189</v>
      </c>
      <c r="AU687" s="220" t="s">
        <v>84</v>
      </c>
      <c r="AY687" s="20" t="s">
        <v>187</v>
      </c>
      <c r="BE687" s="221">
        <f>IF(N687="základní",J687,0)</f>
        <v>0</v>
      </c>
      <c r="BF687" s="221">
        <f>IF(N687="snížená",J687,0)</f>
        <v>0</v>
      </c>
      <c r="BG687" s="221">
        <f>IF(N687="zákl. přenesená",J687,0)</f>
        <v>0</v>
      </c>
      <c r="BH687" s="221">
        <f>IF(N687="sníž. přenesená",J687,0)</f>
        <v>0</v>
      </c>
      <c r="BI687" s="221">
        <f>IF(N687="nulová",J687,0)</f>
        <v>0</v>
      </c>
      <c r="BJ687" s="20" t="s">
        <v>82</v>
      </c>
      <c r="BK687" s="221">
        <f>ROUND(I687*H687,2)</f>
        <v>0</v>
      </c>
      <c r="BL687" s="20" t="s">
        <v>295</v>
      </c>
      <c r="BM687" s="220" t="s">
        <v>882</v>
      </c>
    </row>
    <row r="688" s="2" customFormat="1">
      <c r="A688" s="41"/>
      <c r="B688" s="42"/>
      <c r="C688" s="43"/>
      <c r="D688" s="222" t="s">
        <v>196</v>
      </c>
      <c r="E688" s="43"/>
      <c r="F688" s="223" t="s">
        <v>883</v>
      </c>
      <c r="G688" s="43"/>
      <c r="H688" s="43"/>
      <c r="I688" s="224"/>
      <c r="J688" s="43"/>
      <c r="K688" s="43"/>
      <c r="L688" s="47"/>
      <c r="M688" s="225"/>
      <c r="N688" s="226"/>
      <c r="O688" s="87"/>
      <c r="P688" s="87"/>
      <c r="Q688" s="87"/>
      <c r="R688" s="87"/>
      <c r="S688" s="87"/>
      <c r="T688" s="88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T688" s="20" t="s">
        <v>196</v>
      </c>
      <c r="AU688" s="20" t="s">
        <v>84</v>
      </c>
    </row>
    <row r="689" s="13" customFormat="1">
      <c r="A689" s="13"/>
      <c r="B689" s="227"/>
      <c r="C689" s="228"/>
      <c r="D689" s="229" t="s">
        <v>198</v>
      </c>
      <c r="E689" s="230" t="s">
        <v>28</v>
      </c>
      <c r="F689" s="231" t="s">
        <v>707</v>
      </c>
      <c r="G689" s="228"/>
      <c r="H689" s="230" t="s">
        <v>28</v>
      </c>
      <c r="I689" s="232"/>
      <c r="J689" s="228"/>
      <c r="K689" s="228"/>
      <c r="L689" s="233"/>
      <c r="M689" s="234"/>
      <c r="N689" s="235"/>
      <c r="O689" s="235"/>
      <c r="P689" s="235"/>
      <c r="Q689" s="235"/>
      <c r="R689" s="235"/>
      <c r="S689" s="235"/>
      <c r="T689" s="236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37" t="s">
        <v>198</v>
      </c>
      <c r="AU689" s="237" t="s">
        <v>84</v>
      </c>
      <c r="AV689" s="13" t="s">
        <v>82</v>
      </c>
      <c r="AW689" s="13" t="s">
        <v>35</v>
      </c>
      <c r="AX689" s="13" t="s">
        <v>74</v>
      </c>
      <c r="AY689" s="237" t="s">
        <v>187</v>
      </c>
    </row>
    <row r="690" s="13" customFormat="1">
      <c r="A690" s="13"/>
      <c r="B690" s="227"/>
      <c r="C690" s="228"/>
      <c r="D690" s="229" t="s">
        <v>198</v>
      </c>
      <c r="E690" s="230" t="s">
        <v>28</v>
      </c>
      <c r="F690" s="231" t="s">
        <v>884</v>
      </c>
      <c r="G690" s="228"/>
      <c r="H690" s="230" t="s">
        <v>28</v>
      </c>
      <c r="I690" s="232"/>
      <c r="J690" s="228"/>
      <c r="K690" s="228"/>
      <c r="L690" s="233"/>
      <c r="M690" s="234"/>
      <c r="N690" s="235"/>
      <c r="O690" s="235"/>
      <c r="P690" s="235"/>
      <c r="Q690" s="235"/>
      <c r="R690" s="235"/>
      <c r="S690" s="235"/>
      <c r="T690" s="236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37" t="s">
        <v>198</v>
      </c>
      <c r="AU690" s="237" t="s">
        <v>84</v>
      </c>
      <c r="AV690" s="13" t="s">
        <v>82</v>
      </c>
      <c r="AW690" s="13" t="s">
        <v>35</v>
      </c>
      <c r="AX690" s="13" t="s">
        <v>74</v>
      </c>
      <c r="AY690" s="237" t="s">
        <v>187</v>
      </c>
    </row>
    <row r="691" s="14" customFormat="1">
      <c r="A691" s="14"/>
      <c r="B691" s="238"/>
      <c r="C691" s="239"/>
      <c r="D691" s="229" t="s">
        <v>198</v>
      </c>
      <c r="E691" s="240" t="s">
        <v>28</v>
      </c>
      <c r="F691" s="241" t="s">
        <v>885</v>
      </c>
      <c r="G691" s="239"/>
      <c r="H691" s="242">
        <v>173.5</v>
      </c>
      <c r="I691" s="243"/>
      <c r="J691" s="239"/>
      <c r="K691" s="239"/>
      <c r="L691" s="244"/>
      <c r="M691" s="245"/>
      <c r="N691" s="246"/>
      <c r="O691" s="246"/>
      <c r="P691" s="246"/>
      <c r="Q691" s="246"/>
      <c r="R691" s="246"/>
      <c r="S691" s="246"/>
      <c r="T691" s="247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48" t="s">
        <v>198</v>
      </c>
      <c r="AU691" s="248" t="s">
        <v>84</v>
      </c>
      <c r="AV691" s="14" t="s">
        <v>84</v>
      </c>
      <c r="AW691" s="14" t="s">
        <v>35</v>
      </c>
      <c r="AX691" s="14" t="s">
        <v>82</v>
      </c>
      <c r="AY691" s="248" t="s">
        <v>187</v>
      </c>
    </row>
    <row r="692" s="2" customFormat="1" ht="33" customHeight="1">
      <c r="A692" s="41"/>
      <c r="B692" s="42"/>
      <c r="C692" s="209" t="s">
        <v>886</v>
      </c>
      <c r="D692" s="209" t="s">
        <v>189</v>
      </c>
      <c r="E692" s="210" t="s">
        <v>887</v>
      </c>
      <c r="F692" s="211" t="s">
        <v>888</v>
      </c>
      <c r="G692" s="212" t="s">
        <v>254</v>
      </c>
      <c r="H692" s="213">
        <v>12</v>
      </c>
      <c r="I692" s="214"/>
      <c r="J692" s="215">
        <f>ROUND(I692*H692,2)</f>
        <v>0</v>
      </c>
      <c r="K692" s="211" t="s">
        <v>193</v>
      </c>
      <c r="L692" s="47"/>
      <c r="M692" s="216" t="s">
        <v>28</v>
      </c>
      <c r="N692" s="217" t="s">
        <v>45</v>
      </c>
      <c r="O692" s="87"/>
      <c r="P692" s="218">
        <f>O692*H692</f>
        <v>0</v>
      </c>
      <c r="Q692" s="218">
        <v>0.0038899999999999998</v>
      </c>
      <c r="R692" s="218">
        <f>Q692*H692</f>
        <v>0.046679999999999999</v>
      </c>
      <c r="S692" s="218">
        <v>0</v>
      </c>
      <c r="T692" s="219">
        <f>S692*H692</f>
        <v>0</v>
      </c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R692" s="220" t="s">
        <v>295</v>
      </c>
      <c r="AT692" s="220" t="s">
        <v>189</v>
      </c>
      <c r="AU692" s="220" t="s">
        <v>84</v>
      </c>
      <c r="AY692" s="20" t="s">
        <v>187</v>
      </c>
      <c r="BE692" s="221">
        <f>IF(N692="základní",J692,0)</f>
        <v>0</v>
      </c>
      <c r="BF692" s="221">
        <f>IF(N692="snížená",J692,0)</f>
        <v>0</v>
      </c>
      <c r="BG692" s="221">
        <f>IF(N692="zákl. přenesená",J692,0)</f>
        <v>0</v>
      </c>
      <c r="BH692" s="221">
        <f>IF(N692="sníž. přenesená",J692,0)</f>
        <v>0</v>
      </c>
      <c r="BI692" s="221">
        <f>IF(N692="nulová",J692,0)</f>
        <v>0</v>
      </c>
      <c r="BJ692" s="20" t="s">
        <v>82</v>
      </c>
      <c r="BK692" s="221">
        <f>ROUND(I692*H692,2)</f>
        <v>0</v>
      </c>
      <c r="BL692" s="20" t="s">
        <v>295</v>
      </c>
      <c r="BM692" s="220" t="s">
        <v>889</v>
      </c>
    </row>
    <row r="693" s="2" customFormat="1">
      <c r="A693" s="41"/>
      <c r="B693" s="42"/>
      <c r="C693" s="43"/>
      <c r="D693" s="222" t="s">
        <v>196</v>
      </c>
      <c r="E693" s="43"/>
      <c r="F693" s="223" t="s">
        <v>890</v>
      </c>
      <c r="G693" s="43"/>
      <c r="H693" s="43"/>
      <c r="I693" s="224"/>
      <c r="J693" s="43"/>
      <c r="K693" s="43"/>
      <c r="L693" s="47"/>
      <c r="M693" s="225"/>
      <c r="N693" s="226"/>
      <c r="O693" s="87"/>
      <c r="P693" s="87"/>
      <c r="Q693" s="87"/>
      <c r="R693" s="87"/>
      <c r="S693" s="87"/>
      <c r="T693" s="88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T693" s="20" t="s">
        <v>196</v>
      </c>
      <c r="AU693" s="20" t="s">
        <v>84</v>
      </c>
    </row>
    <row r="694" s="13" customFormat="1">
      <c r="A694" s="13"/>
      <c r="B694" s="227"/>
      <c r="C694" s="228"/>
      <c r="D694" s="229" t="s">
        <v>198</v>
      </c>
      <c r="E694" s="230" t="s">
        <v>28</v>
      </c>
      <c r="F694" s="231" t="s">
        <v>707</v>
      </c>
      <c r="G694" s="228"/>
      <c r="H694" s="230" t="s">
        <v>28</v>
      </c>
      <c r="I694" s="232"/>
      <c r="J694" s="228"/>
      <c r="K694" s="228"/>
      <c r="L694" s="233"/>
      <c r="M694" s="234"/>
      <c r="N694" s="235"/>
      <c r="O694" s="235"/>
      <c r="P694" s="235"/>
      <c r="Q694" s="235"/>
      <c r="R694" s="235"/>
      <c r="S694" s="235"/>
      <c r="T694" s="236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37" t="s">
        <v>198</v>
      </c>
      <c r="AU694" s="237" t="s">
        <v>84</v>
      </c>
      <c r="AV694" s="13" t="s">
        <v>82</v>
      </c>
      <c r="AW694" s="13" t="s">
        <v>35</v>
      </c>
      <c r="AX694" s="13" t="s">
        <v>74</v>
      </c>
      <c r="AY694" s="237" t="s">
        <v>187</v>
      </c>
    </row>
    <row r="695" s="13" customFormat="1">
      <c r="A695" s="13"/>
      <c r="B695" s="227"/>
      <c r="C695" s="228"/>
      <c r="D695" s="229" t="s">
        <v>198</v>
      </c>
      <c r="E695" s="230" t="s">
        <v>28</v>
      </c>
      <c r="F695" s="231" t="s">
        <v>891</v>
      </c>
      <c r="G695" s="228"/>
      <c r="H695" s="230" t="s">
        <v>28</v>
      </c>
      <c r="I695" s="232"/>
      <c r="J695" s="228"/>
      <c r="K695" s="228"/>
      <c r="L695" s="233"/>
      <c r="M695" s="234"/>
      <c r="N695" s="235"/>
      <c r="O695" s="235"/>
      <c r="P695" s="235"/>
      <c r="Q695" s="235"/>
      <c r="R695" s="235"/>
      <c r="S695" s="235"/>
      <c r="T695" s="236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37" t="s">
        <v>198</v>
      </c>
      <c r="AU695" s="237" t="s">
        <v>84</v>
      </c>
      <c r="AV695" s="13" t="s">
        <v>82</v>
      </c>
      <c r="AW695" s="13" t="s">
        <v>35</v>
      </c>
      <c r="AX695" s="13" t="s">
        <v>74</v>
      </c>
      <c r="AY695" s="237" t="s">
        <v>187</v>
      </c>
    </row>
    <row r="696" s="14" customFormat="1">
      <c r="A696" s="14"/>
      <c r="B696" s="238"/>
      <c r="C696" s="239"/>
      <c r="D696" s="229" t="s">
        <v>198</v>
      </c>
      <c r="E696" s="240" t="s">
        <v>28</v>
      </c>
      <c r="F696" s="241" t="s">
        <v>262</v>
      </c>
      <c r="G696" s="239"/>
      <c r="H696" s="242">
        <v>11</v>
      </c>
      <c r="I696" s="243"/>
      <c r="J696" s="239"/>
      <c r="K696" s="239"/>
      <c r="L696" s="244"/>
      <c r="M696" s="245"/>
      <c r="N696" s="246"/>
      <c r="O696" s="246"/>
      <c r="P696" s="246"/>
      <c r="Q696" s="246"/>
      <c r="R696" s="246"/>
      <c r="S696" s="246"/>
      <c r="T696" s="247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48" t="s">
        <v>198</v>
      </c>
      <c r="AU696" s="248" t="s">
        <v>84</v>
      </c>
      <c r="AV696" s="14" t="s">
        <v>84</v>
      </c>
      <c r="AW696" s="14" t="s">
        <v>35</v>
      </c>
      <c r="AX696" s="14" t="s">
        <v>74</v>
      </c>
      <c r="AY696" s="248" t="s">
        <v>187</v>
      </c>
    </row>
    <row r="697" s="13" customFormat="1">
      <c r="A697" s="13"/>
      <c r="B697" s="227"/>
      <c r="C697" s="228"/>
      <c r="D697" s="229" t="s">
        <v>198</v>
      </c>
      <c r="E697" s="230" t="s">
        <v>28</v>
      </c>
      <c r="F697" s="231" t="s">
        <v>892</v>
      </c>
      <c r="G697" s="228"/>
      <c r="H697" s="230" t="s">
        <v>28</v>
      </c>
      <c r="I697" s="232"/>
      <c r="J697" s="228"/>
      <c r="K697" s="228"/>
      <c r="L697" s="233"/>
      <c r="M697" s="234"/>
      <c r="N697" s="235"/>
      <c r="O697" s="235"/>
      <c r="P697" s="235"/>
      <c r="Q697" s="235"/>
      <c r="R697" s="235"/>
      <c r="S697" s="235"/>
      <c r="T697" s="236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37" t="s">
        <v>198</v>
      </c>
      <c r="AU697" s="237" t="s">
        <v>84</v>
      </c>
      <c r="AV697" s="13" t="s">
        <v>82</v>
      </c>
      <c r="AW697" s="13" t="s">
        <v>35</v>
      </c>
      <c r="AX697" s="13" t="s">
        <v>74</v>
      </c>
      <c r="AY697" s="237" t="s">
        <v>187</v>
      </c>
    </row>
    <row r="698" s="14" customFormat="1">
      <c r="A698" s="14"/>
      <c r="B698" s="238"/>
      <c r="C698" s="239"/>
      <c r="D698" s="229" t="s">
        <v>198</v>
      </c>
      <c r="E698" s="240" t="s">
        <v>28</v>
      </c>
      <c r="F698" s="241" t="s">
        <v>82</v>
      </c>
      <c r="G698" s="239"/>
      <c r="H698" s="242">
        <v>1</v>
      </c>
      <c r="I698" s="243"/>
      <c r="J698" s="239"/>
      <c r="K698" s="239"/>
      <c r="L698" s="244"/>
      <c r="M698" s="245"/>
      <c r="N698" s="246"/>
      <c r="O698" s="246"/>
      <c r="P698" s="246"/>
      <c r="Q698" s="246"/>
      <c r="R698" s="246"/>
      <c r="S698" s="246"/>
      <c r="T698" s="247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48" t="s">
        <v>198</v>
      </c>
      <c r="AU698" s="248" t="s">
        <v>84</v>
      </c>
      <c r="AV698" s="14" t="s">
        <v>84</v>
      </c>
      <c r="AW698" s="14" t="s">
        <v>35</v>
      </c>
      <c r="AX698" s="14" t="s">
        <v>74</v>
      </c>
      <c r="AY698" s="248" t="s">
        <v>187</v>
      </c>
    </row>
    <row r="699" s="15" customFormat="1">
      <c r="A699" s="15"/>
      <c r="B699" s="249"/>
      <c r="C699" s="250"/>
      <c r="D699" s="229" t="s">
        <v>198</v>
      </c>
      <c r="E699" s="251" t="s">
        <v>28</v>
      </c>
      <c r="F699" s="252" t="s">
        <v>207</v>
      </c>
      <c r="G699" s="250"/>
      <c r="H699" s="253">
        <v>12</v>
      </c>
      <c r="I699" s="254"/>
      <c r="J699" s="250"/>
      <c r="K699" s="250"/>
      <c r="L699" s="255"/>
      <c r="M699" s="256"/>
      <c r="N699" s="257"/>
      <c r="O699" s="257"/>
      <c r="P699" s="257"/>
      <c r="Q699" s="257"/>
      <c r="R699" s="257"/>
      <c r="S699" s="257"/>
      <c r="T699" s="258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T699" s="259" t="s">
        <v>198</v>
      </c>
      <c r="AU699" s="259" t="s">
        <v>84</v>
      </c>
      <c r="AV699" s="15" t="s">
        <v>194</v>
      </c>
      <c r="AW699" s="15" t="s">
        <v>35</v>
      </c>
      <c r="AX699" s="15" t="s">
        <v>82</v>
      </c>
      <c r="AY699" s="259" t="s">
        <v>187</v>
      </c>
    </row>
    <row r="700" s="2" customFormat="1" ht="24.15" customHeight="1">
      <c r="A700" s="41"/>
      <c r="B700" s="42"/>
      <c r="C700" s="209" t="s">
        <v>893</v>
      </c>
      <c r="D700" s="209" t="s">
        <v>189</v>
      </c>
      <c r="E700" s="210" t="s">
        <v>894</v>
      </c>
      <c r="F700" s="211" t="s">
        <v>895</v>
      </c>
      <c r="G700" s="212" t="s">
        <v>226</v>
      </c>
      <c r="H700" s="213">
        <v>8.1999999999999993</v>
      </c>
      <c r="I700" s="214"/>
      <c r="J700" s="215">
        <f>ROUND(I700*H700,2)</f>
        <v>0</v>
      </c>
      <c r="K700" s="211" t="s">
        <v>28</v>
      </c>
      <c r="L700" s="47"/>
      <c r="M700" s="216" t="s">
        <v>28</v>
      </c>
      <c r="N700" s="217" t="s">
        <v>45</v>
      </c>
      <c r="O700" s="87"/>
      <c r="P700" s="218">
        <f>O700*H700</f>
        <v>0</v>
      </c>
      <c r="Q700" s="218">
        <v>0.0037799999999999999</v>
      </c>
      <c r="R700" s="218">
        <f>Q700*H700</f>
        <v>0.030995999999999996</v>
      </c>
      <c r="S700" s="218">
        <v>0</v>
      </c>
      <c r="T700" s="219">
        <f>S700*H700</f>
        <v>0</v>
      </c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R700" s="220" t="s">
        <v>295</v>
      </c>
      <c r="AT700" s="220" t="s">
        <v>189</v>
      </c>
      <c r="AU700" s="220" t="s">
        <v>84</v>
      </c>
      <c r="AY700" s="20" t="s">
        <v>187</v>
      </c>
      <c r="BE700" s="221">
        <f>IF(N700="základní",J700,0)</f>
        <v>0</v>
      </c>
      <c r="BF700" s="221">
        <f>IF(N700="snížená",J700,0)</f>
        <v>0</v>
      </c>
      <c r="BG700" s="221">
        <f>IF(N700="zákl. přenesená",J700,0)</f>
        <v>0</v>
      </c>
      <c r="BH700" s="221">
        <f>IF(N700="sníž. přenesená",J700,0)</f>
        <v>0</v>
      </c>
      <c r="BI700" s="221">
        <f>IF(N700="nulová",J700,0)</f>
        <v>0</v>
      </c>
      <c r="BJ700" s="20" t="s">
        <v>82</v>
      </c>
      <c r="BK700" s="221">
        <f>ROUND(I700*H700,2)</f>
        <v>0</v>
      </c>
      <c r="BL700" s="20" t="s">
        <v>295</v>
      </c>
      <c r="BM700" s="220" t="s">
        <v>896</v>
      </c>
    </row>
    <row r="701" s="13" customFormat="1">
      <c r="A701" s="13"/>
      <c r="B701" s="227"/>
      <c r="C701" s="228"/>
      <c r="D701" s="229" t="s">
        <v>198</v>
      </c>
      <c r="E701" s="230" t="s">
        <v>28</v>
      </c>
      <c r="F701" s="231" t="s">
        <v>707</v>
      </c>
      <c r="G701" s="228"/>
      <c r="H701" s="230" t="s">
        <v>28</v>
      </c>
      <c r="I701" s="232"/>
      <c r="J701" s="228"/>
      <c r="K701" s="228"/>
      <c r="L701" s="233"/>
      <c r="M701" s="234"/>
      <c r="N701" s="235"/>
      <c r="O701" s="235"/>
      <c r="P701" s="235"/>
      <c r="Q701" s="235"/>
      <c r="R701" s="235"/>
      <c r="S701" s="235"/>
      <c r="T701" s="236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7" t="s">
        <v>198</v>
      </c>
      <c r="AU701" s="237" t="s">
        <v>84</v>
      </c>
      <c r="AV701" s="13" t="s">
        <v>82</v>
      </c>
      <c r="AW701" s="13" t="s">
        <v>35</v>
      </c>
      <c r="AX701" s="13" t="s">
        <v>74</v>
      </c>
      <c r="AY701" s="237" t="s">
        <v>187</v>
      </c>
    </row>
    <row r="702" s="13" customFormat="1">
      <c r="A702" s="13"/>
      <c r="B702" s="227"/>
      <c r="C702" s="228"/>
      <c r="D702" s="229" t="s">
        <v>198</v>
      </c>
      <c r="E702" s="230" t="s">
        <v>28</v>
      </c>
      <c r="F702" s="231" t="s">
        <v>897</v>
      </c>
      <c r="G702" s="228"/>
      <c r="H702" s="230" t="s">
        <v>28</v>
      </c>
      <c r="I702" s="232"/>
      <c r="J702" s="228"/>
      <c r="K702" s="228"/>
      <c r="L702" s="233"/>
      <c r="M702" s="234"/>
      <c r="N702" s="235"/>
      <c r="O702" s="235"/>
      <c r="P702" s="235"/>
      <c r="Q702" s="235"/>
      <c r="R702" s="235"/>
      <c r="S702" s="235"/>
      <c r="T702" s="236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37" t="s">
        <v>198</v>
      </c>
      <c r="AU702" s="237" t="s">
        <v>84</v>
      </c>
      <c r="AV702" s="13" t="s">
        <v>82</v>
      </c>
      <c r="AW702" s="13" t="s">
        <v>35</v>
      </c>
      <c r="AX702" s="13" t="s">
        <v>74</v>
      </c>
      <c r="AY702" s="237" t="s">
        <v>187</v>
      </c>
    </row>
    <row r="703" s="14" customFormat="1">
      <c r="A703" s="14"/>
      <c r="B703" s="238"/>
      <c r="C703" s="239"/>
      <c r="D703" s="229" t="s">
        <v>198</v>
      </c>
      <c r="E703" s="240" t="s">
        <v>28</v>
      </c>
      <c r="F703" s="241" t="s">
        <v>898</v>
      </c>
      <c r="G703" s="239"/>
      <c r="H703" s="242">
        <v>8.1999999999999993</v>
      </c>
      <c r="I703" s="243"/>
      <c r="J703" s="239"/>
      <c r="K703" s="239"/>
      <c r="L703" s="244"/>
      <c r="M703" s="245"/>
      <c r="N703" s="246"/>
      <c r="O703" s="246"/>
      <c r="P703" s="246"/>
      <c r="Q703" s="246"/>
      <c r="R703" s="246"/>
      <c r="S703" s="246"/>
      <c r="T703" s="247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48" t="s">
        <v>198</v>
      </c>
      <c r="AU703" s="248" t="s">
        <v>84</v>
      </c>
      <c r="AV703" s="14" t="s">
        <v>84</v>
      </c>
      <c r="AW703" s="14" t="s">
        <v>35</v>
      </c>
      <c r="AX703" s="14" t="s">
        <v>82</v>
      </c>
      <c r="AY703" s="248" t="s">
        <v>187</v>
      </c>
    </row>
    <row r="704" s="2" customFormat="1" ht="24.15" customHeight="1">
      <c r="A704" s="41"/>
      <c r="B704" s="42"/>
      <c r="C704" s="209" t="s">
        <v>899</v>
      </c>
      <c r="D704" s="209" t="s">
        <v>189</v>
      </c>
      <c r="E704" s="210" t="s">
        <v>900</v>
      </c>
      <c r="F704" s="211" t="s">
        <v>901</v>
      </c>
      <c r="G704" s="212" t="s">
        <v>254</v>
      </c>
      <c r="H704" s="213">
        <v>28</v>
      </c>
      <c r="I704" s="214"/>
      <c r="J704" s="215">
        <f>ROUND(I704*H704,2)</f>
        <v>0</v>
      </c>
      <c r="K704" s="211" t="s">
        <v>193</v>
      </c>
      <c r="L704" s="47"/>
      <c r="M704" s="216" t="s">
        <v>28</v>
      </c>
      <c r="N704" s="217" t="s">
        <v>45</v>
      </c>
      <c r="O704" s="87"/>
      <c r="P704" s="218">
        <f>O704*H704</f>
        <v>0</v>
      </c>
      <c r="Q704" s="218">
        <v>0.0025100000000000001</v>
      </c>
      <c r="R704" s="218">
        <f>Q704*H704</f>
        <v>0.070280000000000009</v>
      </c>
      <c r="S704" s="218">
        <v>0</v>
      </c>
      <c r="T704" s="219">
        <f>S704*H704</f>
        <v>0</v>
      </c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R704" s="220" t="s">
        <v>295</v>
      </c>
      <c r="AT704" s="220" t="s">
        <v>189</v>
      </c>
      <c r="AU704" s="220" t="s">
        <v>84</v>
      </c>
      <c r="AY704" s="20" t="s">
        <v>187</v>
      </c>
      <c r="BE704" s="221">
        <f>IF(N704="základní",J704,0)</f>
        <v>0</v>
      </c>
      <c r="BF704" s="221">
        <f>IF(N704="snížená",J704,0)</f>
        <v>0</v>
      </c>
      <c r="BG704" s="221">
        <f>IF(N704="zákl. přenesená",J704,0)</f>
        <v>0</v>
      </c>
      <c r="BH704" s="221">
        <f>IF(N704="sníž. přenesená",J704,0)</f>
        <v>0</v>
      </c>
      <c r="BI704" s="221">
        <f>IF(N704="nulová",J704,0)</f>
        <v>0</v>
      </c>
      <c r="BJ704" s="20" t="s">
        <v>82</v>
      </c>
      <c r="BK704" s="221">
        <f>ROUND(I704*H704,2)</f>
        <v>0</v>
      </c>
      <c r="BL704" s="20" t="s">
        <v>295</v>
      </c>
      <c r="BM704" s="220" t="s">
        <v>902</v>
      </c>
    </row>
    <row r="705" s="2" customFormat="1">
      <c r="A705" s="41"/>
      <c r="B705" s="42"/>
      <c r="C705" s="43"/>
      <c r="D705" s="222" t="s">
        <v>196</v>
      </c>
      <c r="E705" s="43"/>
      <c r="F705" s="223" t="s">
        <v>903</v>
      </c>
      <c r="G705" s="43"/>
      <c r="H705" s="43"/>
      <c r="I705" s="224"/>
      <c r="J705" s="43"/>
      <c r="K705" s="43"/>
      <c r="L705" s="47"/>
      <c r="M705" s="225"/>
      <c r="N705" s="226"/>
      <c r="O705" s="87"/>
      <c r="P705" s="87"/>
      <c r="Q705" s="87"/>
      <c r="R705" s="87"/>
      <c r="S705" s="87"/>
      <c r="T705" s="88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T705" s="20" t="s">
        <v>196</v>
      </c>
      <c r="AU705" s="20" t="s">
        <v>84</v>
      </c>
    </row>
    <row r="706" s="13" customFormat="1">
      <c r="A706" s="13"/>
      <c r="B706" s="227"/>
      <c r="C706" s="228"/>
      <c r="D706" s="229" t="s">
        <v>198</v>
      </c>
      <c r="E706" s="230" t="s">
        <v>28</v>
      </c>
      <c r="F706" s="231" t="s">
        <v>707</v>
      </c>
      <c r="G706" s="228"/>
      <c r="H706" s="230" t="s">
        <v>28</v>
      </c>
      <c r="I706" s="232"/>
      <c r="J706" s="228"/>
      <c r="K706" s="228"/>
      <c r="L706" s="233"/>
      <c r="M706" s="234"/>
      <c r="N706" s="235"/>
      <c r="O706" s="235"/>
      <c r="P706" s="235"/>
      <c r="Q706" s="235"/>
      <c r="R706" s="235"/>
      <c r="S706" s="235"/>
      <c r="T706" s="236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37" t="s">
        <v>198</v>
      </c>
      <c r="AU706" s="237" t="s">
        <v>84</v>
      </c>
      <c r="AV706" s="13" t="s">
        <v>82</v>
      </c>
      <c r="AW706" s="13" t="s">
        <v>35</v>
      </c>
      <c r="AX706" s="13" t="s">
        <v>74</v>
      </c>
      <c r="AY706" s="237" t="s">
        <v>187</v>
      </c>
    </row>
    <row r="707" s="13" customFormat="1">
      <c r="A707" s="13"/>
      <c r="B707" s="227"/>
      <c r="C707" s="228"/>
      <c r="D707" s="229" t="s">
        <v>198</v>
      </c>
      <c r="E707" s="230" t="s">
        <v>28</v>
      </c>
      <c r="F707" s="231" t="s">
        <v>904</v>
      </c>
      <c r="G707" s="228"/>
      <c r="H707" s="230" t="s">
        <v>28</v>
      </c>
      <c r="I707" s="232"/>
      <c r="J707" s="228"/>
      <c r="K707" s="228"/>
      <c r="L707" s="233"/>
      <c r="M707" s="234"/>
      <c r="N707" s="235"/>
      <c r="O707" s="235"/>
      <c r="P707" s="235"/>
      <c r="Q707" s="235"/>
      <c r="R707" s="235"/>
      <c r="S707" s="235"/>
      <c r="T707" s="236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37" t="s">
        <v>198</v>
      </c>
      <c r="AU707" s="237" t="s">
        <v>84</v>
      </c>
      <c r="AV707" s="13" t="s">
        <v>82</v>
      </c>
      <c r="AW707" s="13" t="s">
        <v>35</v>
      </c>
      <c r="AX707" s="13" t="s">
        <v>74</v>
      </c>
      <c r="AY707" s="237" t="s">
        <v>187</v>
      </c>
    </row>
    <row r="708" s="14" customFormat="1">
      <c r="A708" s="14"/>
      <c r="B708" s="238"/>
      <c r="C708" s="239"/>
      <c r="D708" s="229" t="s">
        <v>198</v>
      </c>
      <c r="E708" s="240" t="s">
        <v>28</v>
      </c>
      <c r="F708" s="241" t="s">
        <v>295</v>
      </c>
      <c r="G708" s="239"/>
      <c r="H708" s="242">
        <v>16</v>
      </c>
      <c r="I708" s="243"/>
      <c r="J708" s="239"/>
      <c r="K708" s="239"/>
      <c r="L708" s="244"/>
      <c r="M708" s="245"/>
      <c r="N708" s="246"/>
      <c r="O708" s="246"/>
      <c r="P708" s="246"/>
      <c r="Q708" s="246"/>
      <c r="R708" s="246"/>
      <c r="S708" s="246"/>
      <c r="T708" s="247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48" t="s">
        <v>198</v>
      </c>
      <c r="AU708" s="248" t="s">
        <v>84</v>
      </c>
      <c r="AV708" s="14" t="s">
        <v>84</v>
      </c>
      <c r="AW708" s="14" t="s">
        <v>35</v>
      </c>
      <c r="AX708" s="14" t="s">
        <v>74</v>
      </c>
      <c r="AY708" s="248" t="s">
        <v>187</v>
      </c>
    </row>
    <row r="709" s="13" customFormat="1">
      <c r="A709" s="13"/>
      <c r="B709" s="227"/>
      <c r="C709" s="228"/>
      <c r="D709" s="229" t="s">
        <v>198</v>
      </c>
      <c r="E709" s="230" t="s">
        <v>28</v>
      </c>
      <c r="F709" s="231" t="s">
        <v>905</v>
      </c>
      <c r="G709" s="228"/>
      <c r="H709" s="230" t="s">
        <v>28</v>
      </c>
      <c r="I709" s="232"/>
      <c r="J709" s="228"/>
      <c r="K709" s="228"/>
      <c r="L709" s="233"/>
      <c r="M709" s="234"/>
      <c r="N709" s="235"/>
      <c r="O709" s="235"/>
      <c r="P709" s="235"/>
      <c r="Q709" s="235"/>
      <c r="R709" s="235"/>
      <c r="S709" s="235"/>
      <c r="T709" s="236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7" t="s">
        <v>198</v>
      </c>
      <c r="AU709" s="237" t="s">
        <v>84</v>
      </c>
      <c r="AV709" s="13" t="s">
        <v>82</v>
      </c>
      <c r="AW709" s="13" t="s">
        <v>35</v>
      </c>
      <c r="AX709" s="13" t="s">
        <v>74</v>
      </c>
      <c r="AY709" s="237" t="s">
        <v>187</v>
      </c>
    </row>
    <row r="710" s="14" customFormat="1">
      <c r="A710" s="14"/>
      <c r="B710" s="238"/>
      <c r="C710" s="239"/>
      <c r="D710" s="229" t="s">
        <v>198</v>
      </c>
      <c r="E710" s="240" t="s">
        <v>28</v>
      </c>
      <c r="F710" s="241" t="s">
        <v>8</v>
      </c>
      <c r="G710" s="239"/>
      <c r="H710" s="242">
        <v>12</v>
      </c>
      <c r="I710" s="243"/>
      <c r="J710" s="239"/>
      <c r="K710" s="239"/>
      <c r="L710" s="244"/>
      <c r="M710" s="245"/>
      <c r="N710" s="246"/>
      <c r="O710" s="246"/>
      <c r="P710" s="246"/>
      <c r="Q710" s="246"/>
      <c r="R710" s="246"/>
      <c r="S710" s="246"/>
      <c r="T710" s="247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48" t="s">
        <v>198</v>
      </c>
      <c r="AU710" s="248" t="s">
        <v>84</v>
      </c>
      <c r="AV710" s="14" t="s">
        <v>84</v>
      </c>
      <c r="AW710" s="14" t="s">
        <v>35</v>
      </c>
      <c r="AX710" s="14" t="s">
        <v>74</v>
      </c>
      <c r="AY710" s="248" t="s">
        <v>187</v>
      </c>
    </row>
    <row r="711" s="15" customFormat="1">
      <c r="A711" s="15"/>
      <c r="B711" s="249"/>
      <c r="C711" s="250"/>
      <c r="D711" s="229" t="s">
        <v>198</v>
      </c>
      <c r="E711" s="251" t="s">
        <v>28</v>
      </c>
      <c r="F711" s="252" t="s">
        <v>207</v>
      </c>
      <c r="G711" s="250"/>
      <c r="H711" s="253">
        <v>28</v>
      </c>
      <c r="I711" s="254"/>
      <c r="J711" s="250"/>
      <c r="K711" s="250"/>
      <c r="L711" s="255"/>
      <c r="M711" s="256"/>
      <c r="N711" s="257"/>
      <c r="O711" s="257"/>
      <c r="P711" s="257"/>
      <c r="Q711" s="257"/>
      <c r="R711" s="257"/>
      <c r="S711" s="257"/>
      <c r="T711" s="258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T711" s="259" t="s">
        <v>198</v>
      </c>
      <c r="AU711" s="259" t="s">
        <v>84</v>
      </c>
      <c r="AV711" s="15" t="s">
        <v>194</v>
      </c>
      <c r="AW711" s="15" t="s">
        <v>35</v>
      </c>
      <c r="AX711" s="15" t="s">
        <v>82</v>
      </c>
      <c r="AY711" s="259" t="s">
        <v>187</v>
      </c>
    </row>
    <row r="712" s="2" customFormat="1" ht="33" customHeight="1">
      <c r="A712" s="41"/>
      <c r="B712" s="42"/>
      <c r="C712" s="209" t="s">
        <v>906</v>
      </c>
      <c r="D712" s="209" t="s">
        <v>189</v>
      </c>
      <c r="E712" s="210" t="s">
        <v>907</v>
      </c>
      <c r="F712" s="211" t="s">
        <v>908</v>
      </c>
      <c r="G712" s="212" t="s">
        <v>254</v>
      </c>
      <c r="H712" s="213">
        <v>1</v>
      </c>
      <c r="I712" s="214"/>
      <c r="J712" s="215">
        <f>ROUND(I712*H712,2)</f>
        <v>0</v>
      </c>
      <c r="K712" s="211" t="s">
        <v>28</v>
      </c>
      <c r="L712" s="47"/>
      <c r="M712" s="216" t="s">
        <v>28</v>
      </c>
      <c r="N712" s="217" t="s">
        <v>45</v>
      </c>
      <c r="O712" s="87"/>
      <c r="P712" s="218">
        <f>O712*H712</f>
        <v>0</v>
      </c>
      <c r="Q712" s="218">
        <v>0.0038899999999999998</v>
      </c>
      <c r="R712" s="218">
        <f>Q712*H712</f>
        <v>0.0038899999999999998</v>
      </c>
      <c r="S712" s="218">
        <v>0</v>
      </c>
      <c r="T712" s="219">
        <f>S712*H712</f>
        <v>0</v>
      </c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R712" s="220" t="s">
        <v>295</v>
      </c>
      <c r="AT712" s="220" t="s">
        <v>189</v>
      </c>
      <c r="AU712" s="220" t="s">
        <v>84</v>
      </c>
      <c r="AY712" s="20" t="s">
        <v>187</v>
      </c>
      <c r="BE712" s="221">
        <f>IF(N712="základní",J712,0)</f>
        <v>0</v>
      </c>
      <c r="BF712" s="221">
        <f>IF(N712="snížená",J712,0)</f>
        <v>0</v>
      </c>
      <c r="BG712" s="221">
        <f>IF(N712="zákl. přenesená",J712,0)</f>
        <v>0</v>
      </c>
      <c r="BH712" s="221">
        <f>IF(N712="sníž. přenesená",J712,0)</f>
        <v>0</v>
      </c>
      <c r="BI712" s="221">
        <f>IF(N712="nulová",J712,0)</f>
        <v>0</v>
      </c>
      <c r="BJ712" s="20" t="s">
        <v>82</v>
      </c>
      <c r="BK712" s="221">
        <f>ROUND(I712*H712,2)</f>
        <v>0</v>
      </c>
      <c r="BL712" s="20" t="s">
        <v>295</v>
      </c>
      <c r="BM712" s="220" t="s">
        <v>909</v>
      </c>
    </row>
    <row r="713" s="13" customFormat="1">
      <c r="A713" s="13"/>
      <c r="B713" s="227"/>
      <c r="C713" s="228"/>
      <c r="D713" s="229" t="s">
        <v>198</v>
      </c>
      <c r="E713" s="230" t="s">
        <v>28</v>
      </c>
      <c r="F713" s="231" t="s">
        <v>707</v>
      </c>
      <c r="G713" s="228"/>
      <c r="H713" s="230" t="s">
        <v>28</v>
      </c>
      <c r="I713" s="232"/>
      <c r="J713" s="228"/>
      <c r="K713" s="228"/>
      <c r="L713" s="233"/>
      <c r="M713" s="234"/>
      <c r="N713" s="235"/>
      <c r="O713" s="235"/>
      <c r="P713" s="235"/>
      <c r="Q713" s="235"/>
      <c r="R713" s="235"/>
      <c r="S713" s="235"/>
      <c r="T713" s="236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37" t="s">
        <v>198</v>
      </c>
      <c r="AU713" s="237" t="s">
        <v>84</v>
      </c>
      <c r="AV713" s="13" t="s">
        <v>82</v>
      </c>
      <c r="AW713" s="13" t="s">
        <v>35</v>
      </c>
      <c r="AX713" s="13" t="s">
        <v>74</v>
      </c>
      <c r="AY713" s="237" t="s">
        <v>187</v>
      </c>
    </row>
    <row r="714" s="13" customFormat="1">
      <c r="A714" s="13"/>
      <c r="B714" s="227"/>
      <c r="C714" s="228"/>
      <c r="D714" s="229" t="s">
        <v>198</v>
      </c>
      <c r="E714" s="230" t="s">
        <v>28</v>
      </c>
      <c r="F714" s="231" t="s">
        <v>910</v>
      </c>
      <c r="G714" s="228"/>
      <c r="H714" s="230" t="s">
        <v>28</v>
      </c>
      <c r="I714" s="232"/>
      <c r="J714" s="228"/>
      <c r="K714" s="228"/>
      <c r="L714" s="233"/>
      <c r="M714" s="234"/>
      <c r="N714" s="235"/>
      <c r="O714" s="235"/>
      <c r="P714" s="235"/>
      <c r="Q714" s="235"/>
      <c r="R714" s="235"/>
      <c r="S714" s="235"/>
      <c r="T714" s="236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37" t="s">
        <v>198</v>
      </c>
      <c r="AU714" s="237" t="s">
        <v>84</v>
      </c>
      <c r="AV714" s="13" t="s">
        <v>82</v>
      </c>
      <c r="AW714" s="13" t="s">
        <v>35</v>
      </c>
      <c r="AX714" s="13" t="s">
        <v>74</v>
      </c>
      <c r="AY714" s="237" t="s">
        <v>187</v>
      </c>
    </row>
    <row r="715" s="14" customFormat="1">
      <c r="A715" s="14"/>
      <c r="B715" s="238"/>
      <c r="C715" s="239"/>
      <c r="D715" s="229" t="s">
        <v>198</v>
      </c>
      <c r="E715" s="240" t="s">
        <v>28</v>
      </c>
      <c r="F715" s="241" t="s">
        <v>82</v>
      </c>
      <c r="G715" s="239"/>
      <c r="H715" s="242">
        <v>1</v>
      </c>
      <c r="I715" s="243"/>
      <c r="J715" s="239"/>
      <c r="K715" s="239"/>
      <c r="L715" s="244"/>
      <c r="M715" s="245"/>
      <c r="N715" s="246"/>
      <c r="O715" s="246"/>
      <c r="P715" s="246"/>
      <c r="Q715" s="246"/>
      <c r="R715" s="246"/>
      <c r="S715" s="246"/>
      <c r="T715" s="247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48" t="s">
        <v>198</v>
      </c>
      <c r="AU715" s="248" t="s">
        <v>84</v>
      </c>
      <c r="AV715" s="14" t="s">
        <v>84</v>
      </c>
      <c r="AW715" s="14" t="s">
        <v>35</v>
      </c>
      <c r="AX715" s="14" t="s">
        <v>82</v>
      </c>
      <c r="AY715" s="248" t="s">
        <v>187</v>
      </c>
    </row>
    <row r="716" s="2" customFormat="1" ht="33" customHeight="1">
      <c r="A716" s="41"/>
      <c r="B716" s="42"/>
      <c r="C716" s="209" t="s">
        <v>911</v>
      </c>
      <c r="D716" s="209" t="s">
        <v>189</v>
      </c>
      <c r="E716" s="210" t="s">
        <v>912</v>
      </c>
      <c r="F716" s="211" t="s">
        <v>913</v>
      </c>
      <c r="G716" s="212" t="s">
        <v>226</v>
      </c>
      <c r="H716" s="213">
        <v>30.600000000000001</v>
      </c>
      <c r="I716" s="214"/>
      <c r="J716" s="215">
        <f>ROUND(I716*H716,2)</f>
        <v>0</v>
      </c>
      <c r="K716" s="211" t="s">
        <v>28</v>
      </c>
      <c r="L716" s="47"/>
      <c r="M716" s="216" t="s">
        <v>28</v>
      </c>
      <c r="N716" s="217" t="s">
        <v>45</v>
      </c>
      <c r="O716" s="87"/>
      <c r="P716" s="218">
        <f>O716*H716</f>
        <v>0</v>
      </c>
      <c r="Q716" s="218">
        <v>0.0061199999999999996</v>
      </c>
      <c r="R716" s="218">
        <f>Q716*H716</f>
        <v>0.18727199999999999</v>
      </c>
      <c r="S716" s="218">
        <v>0</v>
      </c>
      <c r="T716" s="219">
        <f>S716*H716</f>
        <v>0</v>
      </c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R716" s="220" t="s">
        <v>295</v>
      </c>
      <c r="AT716" s="220" t="s">
        <v>189</v>
      </c>
      <c r="AU716" s="220" t="s">
        <v>84</v>
      </c>
      <c r="AY716" s="20" t="s">
        <v>187</v>
      </c>
      <c r="BE716" s="221">
        <f>IF(N716="základní",J716,0)</f>
        <v>0</v>
      </c>
      <c r="BF716" s="221">
        <f>IF(N716="snížená",J716,0)</f>
        <v>0</v>
      </c>
      <c r="BG716" s="221">
        <f>IF(N716="zákl. přenesená",J716,0)</f>
        <v>0</v>
      </c>
      <c r="BH716" s="221">
        <f>IF(N716="sníž. přenesená",J716,0)</f>
        <v>0</v>
      </c>
      <c r="BI716" s="221">
        <f>IF(N716="nulová",J716,0)</f>
        <v>0</v>
      </c>
      <c r="BJ716" s="20" t="s">
        <v>82</v>
      </c>
      <c r="BK716" s="221">
        <f>ROUND(I716*H716,2)</f>
        <v>0</v>
      </c>
      <c r="BL716" s="20" t="s">
        <v>295</v>
      </c>
      <c r="BM716" s="220" t="s">
        <v>914</v>
      </c>
    </row>
    <row r="717" s="13" customFormat="1">
      <c r="A717" s="13"/>
      <c r="B717" s="227"/>
      <c r="C717" s="228"/>
      <c r="D717" s="229" t="s">
        <v>198</v>
      </c>
      <c r="E717" s="230" t="s">
        <v>28</v>
      </c>
      <c r="F717" s="231" t="s">
        <v>707</v>
      </c>
      <c r="G717" s="228"/>
      <c r="H717" s="230" t="s">
        <v>28</v>
      </c>
      <c r="I717" s="232"/>
      <c r="J717" s="228"/>
      <c r="K717" s="228"/>
      <c r="L717" s="233"/>
      <c r="M717" s="234"/>
      <c r="N717" s="235"/>
      <c r="O717" s="235"/>
      <c r="P717" s="235"/>
      <c r="Q717" s="235"/>
      <c r="R717" s="235"/>
      <c r="S717" s="235"/>
      <c r="T717" s="236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37" t="s">
        <v>198</v>
      </c>
      <c r="AU717" s="237" t="s">
        <v>84</v>
      </c>
      <c r="AV717" s="13" t="s">
        <v>82</v>
      </c>
      <c r="AW717" s="13" t="s">
        <v>35</v>
      </c>
      <c r="AX717" s="13" t="s">
        <v>74</v>
      </c>
      <c r="AY717" s="237" t="s">
        <v>187</v>
      </c>
    </row>
    <row r="718" s="13" customFormat="1">
      <c r="A718" s="13"/>
      <c r="B718" s="227"/>
      <c r="C718" s="228"/>
      <c r="D718" s="229" t="s">
        <v>198</v>
      </c>
      <c r="E718" s="230" t="s">
        <v>28</v>
      </c>
      <c r="F718" s="231" t="s">
        <v>915</v>
      </c>
      <c r="G718" s="228"/>
      <c r="H718" s="230" t="s">
        <v>28</v>
      </c>
      <c r="I718" s="232"/>
      <c r="J718" s="228"/>
      <c r="K718" s="228"/>
      <c r="L718" s="233"/>
      <c r="M718" s="234"/>
      <c r="N718" s="235"/>
      <c r="O718" s="235"/>
      <c r="P718" s="235"/>
      <c r="Q718" s="235"/>
      <c r="R718" s="235"/>
      <c r="S718" s="235"/>
      <c r="T718" s="236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37" t="s">
        <v>198</v>
      </c>
      <c r="AU718" s="237" t="s">
        <v>84</v>
      </c>
      <c r="AV718" s="13" t="s">
        <v>82</v>
      </c>
      <c r="AW718" s="13" t="s">
        <v>35</v>
      </c>
      <c r="AX718" s="13" t="s">
        <v>74</v>
      </c>
      <c r="AY718" s="237" t="s">
        <v>187</v>
      </c>
    </row>
    <row r="719" s="14" customFormat="1">
      <c r="A719" s="14"/>
      <c r="B719" s="238"/>
      <c r="C719" s="239"/>
      <c r="D719" s="229" t="s">
        <v>198</v>
      </c>
      <c r="E719" s="240" t="s">
        <v>28</v>
      </c>
      <c r="F719" s="241" t="s">
        <v>732</v>
      </c>
      <c r="G719" s="239"/>
      <c r="H719" s="242">
        <v>30.600000000000001</v>
      </c>
      <c r="I719" s="243"/>
      <c r="J719" s="239"/>
      <c r="K719" s="239"/>
      <c r="L719" s="244"/>
      <c r="M719" s="245"/>
      <c r="N719" s="246"/>
      <c r="O719" s="246"/>
      <c r="P719" s="246"/>
      <c r="Q719" s="246"/>
      <c r="R719" s="246"/>
      <c r="S719" s="246"/>
      <c r="T719" s="247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48" t="s">
        <v>198</v>
      </c>
      <c r="AU719" s="248" t="s">
        <v>84</v>
      </c>
      <c r="AV719" s="14" t="s">
        <v>84</v>
      </c>
      <c r="AW719" s="14" t="s">
        <v>35</v>
      </c>
      <c r="AX719" s="14" t="s">
        <v>82</v>
      </c>
      <c r="AY719" s="248" t="s">
        <v>187</v>
      </c>
    </row>
    <row r="720" s="2" customFormat="1" ht="24.15" customHeight="1">
      <c r="A720" s="41"/>
      <c r="B720" s="42"/>
      <c r="C720" s="209" t="s">
        <v>916</v>
      </c>
      <c r="D720" s="209" t="s">
        <v>189</v>
      </c>
      <c r="E720" s="210" t="s">
        <v>917</v>
      </c>
      <c r="F720" s="211" t="s">
        <v>918</v>
      </c>
      <c r="G720" s="212" t="s">
        <v>226</v>
      </c>
      <c r="H720" s="213">
        <v>144.15000000000001</v>
      </c>
      <c r="I720" s="214"/>
      <c r="J720" s="215">
        <f>ROUND(I720*H720,2)</f>
        <v>0</v>
      </c>
      <c r="K720" s="211" t="s">
        <v>193</v>
      </c>
      <c r="L720" s="47"/>
      <c r="M720" s="216" t="s">
        <v>28</v>
      </c>
      <c r="N720" s="217" t="s">
        <v>45</v>
      </c>
      <c r="O720" s="87"/>
      <c r="P720" s="218">
        <f>O720*H720</f>
        <v>0</v>
      </c>
      <c r="Q720" s="218">
        <v>0.0048399999999999997</v>
      </c>
      <c r="R720" s="218">
        <f>Q720*H720</f>
        <v>0.69768600000000003</v>
      </c>
      <c r="S720" s="218">
        <v>0</v>
      </c>
      <c r="T720" s="219">
        <f>S720*H720</f>
        <v>0</v>
      </c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R720" s="220" t="s">
        <v>295</v>
      </c>
      <c r="AT720" s="220" t="s">
        <v>189</v>
      </c>
      <c r="AU720" s="220" t="s">
        <v>84</v>
      </c>
      <c r="AY720" s="20" t="s">
        <v>187</v>
      </c>
      <c r="BE720" s="221">
        <f>IF(N720="základní",J720,0)</f>
        <v>0</v>
      </c>
      <c r="BF720" s="221">
        <f>IF(N720="snížená",J720,0)</f>
        <v>0</v>
      </c>
      <c r="BG720" s="221">
        <f>IF(N720="zákl. přenesená",J720,0)</f>
        <v>0</v>
      </c>
      <c r="BH720" s="221">
        <f>IF(N720="sníž. přenesená",J720,0)</f>
        <v>0</v>
      </c>
      <c r="BI720" s="221">
        <f>IF(N720="nulová",J720,0)</f>
        <v>0</v>
      </c>
      <c r="BJ720" s="20" t="s">
        <v>82</v>
      </c>
      <c r="BK720" s="221">
        <f>ROUND(I720*H720,2)</f>
        <v>0</v>
      </c>
      <c r="BL720" s="20" t="s">
        <v>295</v>
      </c>
      <c r="BM720" s="220" t="s">
        <v>919</v>
      </c>
    </row>
    <row r="721" s="2" customFormat="1">
      <c r="A721" s="41"/>
      <c r="B721" s="42"/>
      <c r="C721" s="43"/>
      <c r="D721" s="222" t="s">
        <v>196</v>
      </c>
      <c r="E721" s="43"/>
      <c r="F721" s="223" t="s">
        <v>920</v>
      </c>
      <c r="G721" s="43"/>
      <c r="H721" s="43"/>
      <c r="I721" s="224"/>
      <c r="J721" s="43"/>
      <c r="K721" s="43"/>
      <c r="L721" s="47"/>
      <c r="M721" s="225"/>
      <c r="N721" s="226"/>
      <c r="O721" s="87"/>
      <c r="P721" s="87"/>
      <c r="Q721" s="87"/>
      <c r="R721" s="87"/>
      <c r="S721" s="87"/>
      <c r="T721" s="88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T721" s="20" t="s">
        <v>196</v>
      </c>
      <c r="AU721" s="20" t="s">
        <v>84</v>
      </c>
    </row>
    <row r="722" s="13" customFormat="1">
      <c r="A722" s="13"/>
      <c r="B722" s="227"/>
      <c r="C722" s="228"/>
      <c r="D722" s="229" t="s">
        <v>198</v>
      </c>
      <c r="E722" s="230" t="s">
        <v>28</v>
      </c>
      <c r="F722" s="231" t="s">
        <v>707</v>
      </c>
      <c r="G722" s="228"/>
      <c r="H722" s="230" t="s">
        <v>28</v>
      </c>
      <c r="I722" s="232"/>
      <c r="J722" s="228"/>
      <c r="K722" s="228"/>
      <c r="L722" s="233"/>
      <c r="M722" s="234"/>
      <c r="N722" s="235"/>
      <c r="O722" s="235"/>
      <c r="P722" s="235"/>
      <c r="Q722" s="235"/>
      <c r="R722" s="235"/>
      <c r="S722" s="235"/>
      <c r="T722" s="236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37" t="s">
        <v>198</v>
      </c>
      <c r="AU722" s="237" t="s">
        <v>84</v>
      </c>
      <c r="AV722" s="13" t="s">
        <v>82</v>
      </c>
      <c r="AW722" s="13" t="s">
        <v>35</v>
      </c>
      <c r="AX722" s="13" t="s">
        <v>74</v>
      </c>
      <c r="AY722" s="237" t="s">
        <v>187</v>
      </c>
    </row>
    <row r="723" s="13" customFormat="1">
      <c r="A723" s="13"/>
      <c r="B723" s="227"/>
      <c r="C723" s="228"/>
      <c r="D723" s="229" t="s">
        <v>198</v>
      </c>
      <c r="E723" s="230" t="s">
        <v>28</v>
      </c>
      <c r="F723" s="231" t="s">
        <v>921</v>
      </c>
      <c r="G723" s="228"/>
      <c r="H723" s="230" t="s">
        <v>28</v>
      </c>
      <c r="I723" s="232"/>
      <c r="J723" s="228"/>
      <c r="K723" s="228"/>
      <c r="L723" s="233"/>
      <c r="M723" s="234"/>
      <c r="N723" s="235"/>
      <c r="O723" s="235"/>
      <c r="P723" s="235"/>
      <c r="Q723" s="235"/>
      <c r="R723" s="235"/>
      <c r="S723" s="235"/>
      <c r="T723" s="236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37" t="s">
        <v>198</v>
      </c>
      <c r="AU723" s="237" t="s">
        <v>84</v>
      </c>
      <c r="AV723" s="13" t="s">
        <v>82</v>
      </c>
      <c r="AW723" s="13" t="s">
        <v>35</v>
      </c>
      <c r="AX723" s="13" t="s">
        <v>74</v>
      </c>
      <c r="AY723" s="237" t="s">
        <v>187</v>
      </c>
    </row>
    <row r="724" s="14" customFormat="1">
      <c r="A724" s="14"/>
      <c r="B724" s="238"/>
      <c r="C724" s="239"/>
      <c r="D724" s="229" t="s">
        <v>198</v>
      </c>
      <c r="E724" s="240" t="s">
        <v>28</v>
      </c>
      <c r="F724" s="241" t="s">
        <v>922</v>
      </c>
      <c r="G724" s="239"/>
      <c r="H724" s="242">
        <v>144.15000000000001</v>
      </c>
      <c r="I724" s="243"/>
      <c r="J724" s="239"/>
      <c r="K724" s="239"/>
      <c r="L724" s="244"/>
      <c r="M724" s="245"/>
      <c r="N724" s="246"/>
      <c r="O724" s="246"/>
      <c r="P724" s="246"/>
      <c r="Q724" s="246"/>
      <c r="R724" s="246"/>
      <c r="S724" s="246"/>
      <c r="T724" s="247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48" t="s">
        <v>198</v>
      </c>
      <c r="AU724" s="248" t="s">
        <v>84</v>
      </c>
      <c r="AV724" s="14" t="s">
        <v>84</v>
      </c>
      <c r="AW724" s="14" t="s">
        <v>35</v>
      </c>
      <c r="AX724" s="14" t="s">
        <v>82</v>
      </c>
      <c r="AY724" s="248" t="s">
        <v>187</v>
      </c>
    </row>
    <row r="725" s="2" customFormat="1" ht="24.15" customHeight="1">
      <c r="A725" s="41"/>
      <c r="B725" s="42"/>
      <c r="C725" s="209" t="s">
        <v>923</v>
      </c>
      <c r="D725" s="209" t="s">
        <v>189</v>
      </c>
      <c r="E725" s="210" t="s">
        <v>924</v>
      </c>
      <c r="F725" s="211" t="s">
        <v>925</v>
      </c>
      <c r="G725" s="212" t="s">
        <v>226</v>
      </c>
      <c r="H725" s="213">
        <v>15.25</v>
      </c>
      <c r="I725" s="214"/>
      <c r="J725" s="215">
        <f>ROUND(I725*H725,2)</f>
        <v>0</v>
      </c>
      <c r="K725" s="211" t="s">
        <v>28</v>
      </c>
      <c r="L725" s="47"/>
      <c r="M725" s="216" t="s">
        <v>28</v>
      </c>
      <c r="N725" s="217" t="s">
        <v>45</v>
      </c>
      <c r="O725" s="87"/>
      <c r="P725" s="218">
        <f>O725*H725</f>
        <v>0</v>
      </c>
      <c r="Q725" s="218">
        <v>0.0048399999999999997</v>
      </c>
      <c r="R725" s="218">
        <f>Q725*H725</f>
        <v>0.073810000000000001</v>
      </c>
      <c r="S725" s="218">
        <v>0</v>
      </c>
      <c r="T725" s="219">
        <f>S725*H725</f>
        <v>0</v>
      </c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R725" s="220" t="s">
        <v>295</v>
      </c>
      <c r="AT725" s="220" t="s">
        <v>189</v>
      </c>
      <c r="AU725" s="220" t="s">
        <v>84</v>
      </c>
      <c r="AY725" s="20" t="s">
        <v>187</v>
      </c>
      <c r="BE725" s="221">
        <f>IF(N725="základní",J725,0)</f>
        <v>0</v>
      </c>
      <c r="BF725" s="221">
        <f>IF(N725="snížená",J725,0)</f>
        <v>0</v>
      </c>
      <c r="BG725" s="221">
        <f>IF(N725="zákl. přenesená",J725,0)</f>
        <v>0</v>
      </c>
      <c r="BH725" s="221">
        <f>IF(N725="sníž. přenesená",J725,0)</f>
        <v>0</v>
      </c>
      <c r="BI725" s="221">
        <f>IF(N725="nulová",J725,0)</f>
        <v>0</v>
      </c>
      <c r="BJ725" s="20" t="s">
        <v>82</v>
      </c>
      <c r="BK725" s="221">
        <f>ROUND(I725*H725,2)</f>
        <v>0</v>
      </c>
      <c r="BL725" s="20" t="s">
        <v>295</v>
      </c>
      <c r="BM725" s="220" t="s">
        <v>926</v>
      </c>
    </row>
    <row r="726" s="13" customFormat="1">
      <c r="A726" s="13"/>
      <c r="B726" s="227"/>
      <c r="C726" s="228"/>
      <c r="D726" s="229" t="s">
        <v>198</v>
      </c>
      <c r="E726" s="230" t="s">
        <v>28</v>
      </c>
      <c r="F726" s="231" t="s">
        <v>707</v>
      </c>
      <c r="G726" s="228"/>
      <c r="H726" s="230" t="s">
        <v>28</v>
      </c>
      <c r="I726" s="232"/>
      <c r="J726" s="228"/>
      <c r="K726" s="228"/>
      <c r="L726" s="233"/>
      <c r="M726" s="234"/>
      <c r="N726" s="235"/>
      <c r="O726" s="235"/>
      <c r="P726" s="235"/>
      <c r="Q726" s="235"/>
      <c r="R726" s="235"/>
      <c r="S726" s="235"/>
      <c r="T726" s="236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37" t="s">
        <v>198</v>
      </c>
      <c r="AU726" s="237" t="s">
        <v>84</v>
      </c>
      <c r="AV726" s="13" t="s">
        <v>82</v>
      </c>
      <c r="AW726" s="13" t="s">
        <v>35</v>
      </c>
      <c r="AX726" s="13" t="s">
        <v>74</v>
      </c>
      <c r="AY726" s="237" t="s">
        <v>187</v>
      </c>
    </row>
    <row r="727" s="13" customFormat="1">
      <c r="A727" s="13"/>
      <c r="B727" s="227"/>
      <c r="C727" s="228"/>
      <c r="D727" s="229" t="s">
        <v>198</v>
      </c>
      <c r="E727" s="230" t="s">
        <v>28</v>
      </c>
      <c r="F727" s="231" t="s">
        <v>927</v>
      </c>
      <c r="G727" s="228"/>
      <c r="H727" s="230" t="s">
        <v>28</v>
      </c>
      <c r="I727" s="232"/>
      <c r="J727" s="228"/>
      <c r="K727" s="228"/>
      <c r="L727" s="233"/>
      <c r="M727" s="234"/>
      <c r="N727" s="235"/>
      <c r="O727" s="235"/>
      <c r="P727" s="235"/>
      <c r="Q727" s="235"/>
      <c r="R727" s="235"/>
      <c r="S727" s="235"/>
      <c r="T727" s="236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37" t="s">
        <v>198</v>
      </c>
      <c r="AU727" s="237" t="s">
        <v>84</v>
      </c>
      <c r="AV727" s="13" t="s">
        <v>82</v>
      </c>
      <c r="AW727" s="13" t="s">
        <v>35</v>
      </c>
      <c r="AX727" s="13" t="s">
        <v>74</v>
      </c>
      <c r="AY727" s="237" t="s">
        <v>187</v>
      </c>
    </row>
    <row r="728" s="14" customFormat="1">
      <c r="A728" s="14"/>
      <c r="B728" s="238"/>
      <c r="C728" s="239"/>
      <c r="D728" s="229" t="s">
        <v>198</v>
      </c>
      <c r="E728" s="240" t="s">
        <v>28</v>
      </c>
      <c r="F728" s="241" t="s">
        <v>928</v>
      </c>
      <c r="G728" s="239"/>
      <c r="H728" s="242">
        <v>15.25</v>
      </c>
      <c r="I728" s="243"/>
      <c r="J728" s="239"/>
      <c r="K728" s="239"/>
      <c r="L728" s="244"/>
      <c r="M728" s="245"/>
      <c r="N728" s="246"/>
      <c r="O728" s="246"/>
      <c r="P728" s="246"/>
      <c r="Q728" s="246"/>
      <c r="R728" s="246"/>
      <c r="S728" s="246"/>
      <c r="T728" s="247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48" t="s">
        <v>198</v>
      </c>
      <c r="AU728" s="248" t="s">
        <v>84</v>
      </c>
      <c r="AV728" s="14" t="s">
        <v>84</v>
      </c>
      <c r="AW728" s="14" t="s">
        <v>35</v>
      </c>
      <c r="AX728" s="14" t="s">
        <v>82</v>
      </c>
      <c r="AY728" s="248" t="s">
        <v>187</v>
      </c>
    </row>
    <row r="729" s="2" customFormat="1" ht="55.5" customHeight="1">
      <c r="A729" s="41"/>
      <c r="B729" s="42"/>
      <c r="C729" s="209" t="s">
        <v>929</v>
      </c>
      <c r="D729" s="209" t="s">
        <v>189</v>
      </c>
      <c r="E729" s="210" t="s">
        <v>930</v>
      </c>
      <c r="F729" s="211" t="s">
        <v>931</v>
      </c>
      <c r="G729" s="212" t="s">
        <v>631</v>
      </c>
      <c r="H729" s="213">
        <v>3.1970000000000001</v>
      </c>
      <c r="I729" s="214"/>
      <c r="J729" s="215">
        <f>ROUND(I729*H729,2)</f>
        <v>0</v>
      </c>
      <c r="K729" s="211" t="s">
        <v>193</v>
      </c>
      <c r="L729" s="47"/>
      <c r="M729" s="216" t="s">
        <v>28</v>
      </c>
      <c r="N729" s="217" t="s">
        <v>45</v>
      </c>
      <c r="O729" s="87"/>
      <c r="P729" s="218">
        <f>O729*H729</f>
        <v>0</v>
      </c>
      <c r="Q729" s="218">
        <v>0</v>
      </c>
      <c r="R729" s="218">
        <f>Q729*H729</f>
        <v>0</v>
      </c>
      <c r="S729" s="218">
        <v>0</v>
      </c>
      <c r="T729" s="219">
        <f>S729*H729</f>
        <v>0</v>
      </c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R729" s="220" t="s">
        <v>295</v>
      </c>
      <c r="AT729" s="220" t="s">
        <v>189</v>
      </c>
      <c r="AU729" s="220" t="s">
        <v>84</v>
      </c>
      <c r="AY729" s="20" t="s">
        <v>187</v>
      </c>
      <c r="BE729" s="221">
        <f>IF(N729="základní",J729,0)</f>
        <v>0</v>
      </c>
      <c r="BF729" s="221">
        <f>IF(N729="snížená",J729,0)</f>
        <v>0</v>
      </c>
      <c r="BG729" s="221">
        <f>IF(N729="zákl. přenesená",J729,0)</f>
        <v>0</v>
      </c>
      <c r="BH729" s="221">
        <f>IF(N729="sníž. přenesená",J729,0)</f>
        <v>0</v>
      </c>
      <c r="BI729" s="221">
        <f>IF(N729="nulová",J729,0)</f>
        <v>0</v>
      </c>
      <c r="BJ729" s="20" t="s">
        <v>82</v>
      </c>
      <c r="BK729" s="221">
        <f>ROUND(I729*H729,2)</f>
        <v>0</v>
      </c>
      <c r="BL729" s="20" t="s">
        <v>295</v>
      </c>
      <c r="BM729" s="220" t="s">
        <v>932</v>
      </c>
    </row>
    <row r="730" s="2" customFormat="1">
      <c r="A730" s="41"/>
      <c r="B730" s="42"/>
      <c r="C730" s="43"/>
      <c r="D730" s="222" t="s">
        <v>196</v>
      </c>
      <c r="E730" s="43"/>
      <c r="F730" s="223" t="s">
        <v>933</v>
      </c>
      <c r="G730" s="43"/>
      <c r="H730" s="43"/>
      <c r="I730" s="224"/>
      <c r="J730" s="43"/>
      <c r="K730" s="43"/>
      <c r="L730" s="47"/>
      <c r="M730" s="225"/>
      <c r="N730" s="226"/>
      <c r="O730" s="87"/>
      <c r="P730" s="87"/>
      <c r="Q730" s="87"/>
      <c r="R730" s="87"/>
      <c r="S730" s="87"/>
      <c r="T730" s="88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T730" s="20" t="s">
        <v>196</v>
      </c>
      <c r="AU730" s="20" t="s">
        <v>84</v>
      </c>
    </row>
    <row r="731" s="12" customFormat="1" ht="22.8" customHeight="1">
      <c r="A731" s="12"/>
      <c r="B731" s="193"/>
      <c r="C731" s="194"/>
      <c r="D731" s="195" t="s">
        <v>73</v>
      </c>
      <c r="E731" s="207" t="s">
        <v>934</v>
      </c>
      <c r="F731" s="207" t="s">
        <v>935</v>
      </c>
      <c r="G731" s="194"/>
      <c r="H731" s="194"/>
      <c r="I731" s="197"/>
      <c r="J731" s="208">
        <f>BK731</f>
        <v>0</v>
      </c>
      <c r="K731" s="194"/>
      <c r="L731" s="199"/>
      <c r="M731" s="200"/>
      <c r="N731" s="201"/>
      <c r="O731" s="201"/>
      <c r="P731" s="202">
        <f>SUM(P732:P774)</f>
        <v>0</v>
      </c>
      <c r="Q731" s="201"/>
      <c r="R731" s="202">
        <f>SUM(R732:R774)</f>
        <v>2.5124</v>
      </c>
      <c r="S731" s="201"/>
      <c r="T731" s="203">
        <f>SUM(T732:T774)</f>
        <v>0.23749999999999999</v>
      </c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R731" s="204" t="s">
        <v>84</v>
      </c>
      <c r="AT731" s="205" t="s">
        <v>73</v>
      </c>
      <c r="AU731" s="205" t="s">
        <v>82</v>
      </c>
      <c r="AY731" s="204" t="s">
        <v>187</v>
      </c>
      <c r="BK731" s="206">
        <f>SUM(BK732:BK774)</f>
        <v>0</v>
      </c>
    </row>
    <row r="732" s="2" customFormat="1" ht="16.5" customHeight="1">
      <c r="A732" s="41"/>
      <c r="B732" s="42"/>
      <c r="C732" s="209" t="s">
        <v>936</v>
      </c>
      <c r="D732" s="209" t="s">
        <v>189</v>
      </c>
      <c r="E732" s="210" t="s">
        <v>937</v>
      </c>
      <c r="F732" s="211" t="s">
        <v>938</v>
      </c>
      <c r="G732" s="212" t="s">
        <v>226</v>
      </c>
      <c r="H732" s="213">
        <v>37.899999999999999</v>
      </c>
      <c r="I732" s="214"/>
      <c r="J732" s="215">
        <f>ROUND(I732*H732,2)</f>
        <v>0</v>
      </c>
      <c r="K732" s="211" t="s">
        <v>193</v>
      </c>
      <c r="L732" s="47"/>
      <c r="M732" s="216" t="s">
        <v>28</v>
      </c>
      <c r="N732" s="217" t="s">
        <v>45</v>
      </c>
      <c r="O732" s="87"/>
      <c r="P732" s="218">
        <f>O732*H732</f>
        <v>0</v>
      </c>
      <c r="Q732" s="218">
        <v>0</v>
      </c>
      <c r="R732" s="218">
        <f>Q732*H732</f>
        <v>0</v>
      </c>
      <c r="S732" s="218">
        <v>0.0050000000000000001</v>
      </c>
      <c r="T732" s="219">
        <f>S732*H732</f>
        <v>0.1895</v>
      </c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R732" s="220" t="s">
        <v>295</v>
      </c>
      <c r="AT732" s="220" t="s">
        <v>189</v>
      </c>
      <c r="AU732" s="220" t="s">
        <v>84</v>
      </c>
      <c r="AY732" s="20" t="s">
        <v>187</v>
      </c>
      <c r="BE732" s="221">
        <f>IF(N732="základní",J732,0)</f>
        <v>0</v>
      </c>
      <c r="BF732" s="221">
        <f>IF(N732="snížená",J732,0)</f>
        <v>0</v>
      </c>
      <c r="BG732" s="221">
        <f>IF(N732="zákl. přenesená",J732,0)</f>
        <v>0</v>
      </c>
      <c r="BH732" s="221">
        <f>IF(N732="sníž. přenesená",J732,0)</f>
        <v>0</v>
      </c>
      <c r="BI732" s="221">
        <f>IF(N732="nulová",J732,0)</f>
        <v>0</v>
      </c>
      <c r="BJ732" s="20" t="s">
        <v>82</v>
      </c>
      <c r="BK732" s="221">
        <f>ROUND(I732*H732,2)</f>
        <v>0</v>
      </c>
      <c r="BL732" s="20" t="s">
        <v>295</v>
      </c>
      <c r="BM732" s="220" t="s">
        <v>939</v>
      </c>
    </row>
    <row r="733" s="2" customFormat="1">
      <c r="A733" s="41"/>
      <c r="B733" s="42"/>
      <c r="C733" s="43"/>
      <c r="D733" s="222" t="s">
        <v>196</v>
      </c>
      <c r="E733" s="43"/>
      <c r="F733" s="223" t="s">
        <v>940</v>
      </c>
      <c r="G733" s="43"/>
      <c r="H733" s="43"/>
      <c r="I733" s="224"/>
      <c r="J733" s="43"/>
      <c r="K733" s="43"/>
      <c r="L733" s="47"/>
      <c r="M733" s="225"/>
      <c r="N733" s="226"/>
      <c r="O733" s="87"/>
      <c r="P733" s="87"/>
      <c r="Q733" s="87"/>
      <c r="R733" s="87"/>
      <c r="S733" s="87"/>
      <c r="T733" s="88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T733" s="20" t="s">
        <v>196</v>
      </c>
      <c r="AU733" s="20" t="s">
        <v>84</v>
      </c>
    </row>
    <row r="734" s="13" customFormat="1">
      <c r="A734" s="13"/>
      <c r="B734" s="227"/>
      <c r="C734" s="228"/>
      <c r="D734" s="229" t="s">
        <v>198</v>
      </c>
      <c r="E734" s="230" t="s">
        <v>28</v>
      </c>
      <c r="F734" s="231" t="s">
        <v>279</v>
      </c>
      <c r="G734" s="228"/>
      <c r="H734" s="230" t="s">
        <v>28</v>
      </c>
      <c r="I734" s="232"/>
      <c r="J734" s="228"/>
      <c r="K734" s="228"/>
      <c r="L734" s="233"/>
      <c r="M734" s="234"/>
      <c r="N734" s="235"/>
      <c r="O734" s="235"/>
      <c r="P734" s="235"/>
      <c r="Q734" s="235"/>
      <c r="R734" s="235"/>
      <c r="S734" s="235"/>
      <c r="T734" s="236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37" t="s">
        <v>198</v>
      </c>
      <c r="AU734" s="237" t="s">
        <v>84</v>
      </c>
      <c r="AV734" s="13" t="s">
        <v>82</v>
      </c>
      <c r="AW734" s="13" t="s">
        <v>35</v>
      </c>
      <c r="AX734" s="13" t="s">
        <v>74</v>
      </c>
      <c r="AY734" s="237" t="s">
        <v>187</v>
      </c>
    </row>
    <row r="735" s="14" customFormat="1">
      <c r="A735" s="14"/>
      <c r="B735" s="238"/>
      <c r="C735" s="239"/>
      <c r="D735" s="229" t="s">
        <v>198</v>
      </c>
      <c r="E735" s="240" t="s">
        <v>28</v>
      </c>
      <c r="F735" s="241" t="s">
        <v>941</v>
      </c>
      <c r="G735" s="239"/>
      <c r="H735" s="242">
        <v>34.899999999999999</v>
      </c>
      <c r="I735" s="243"/>
      <c r="J735" s="239"/>
      <c r="K735" s="239"/>
      <c r="L735" s="244"/>
      <c r="M735" s="245"/>
      <c r="N735" s="246"/>
      <c r="O735" s="246"/>
      <c r="P735" s="246"/>
      <c r="Q735" s="246"/>
      <c r="R735" s="246"/>
      <c r="S735" s="246"/>
      <c r="T735" s="247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48" t="s">
        <v>198</v>
      </c>
      <c r="AU735" s="248" t="s">
        <v>84</v>
      </c>
      <c r="AV735" s="14" t="s">
        <v>84</v>
      </c>
      <c r="AW735" s="14" t="s">
        <v>35</v>
      </c>
      <c r="AX735" s="14" t="s">
        <v>74</v>
      </c>
      <c r="AY735" s="248" t="s">
        <v>187</v>
      </c>
    </row>
    <row r="736" s="13" customFormat="1">
      <c r="A736" s="13"/>
      <c r="B736" s="227"/>
      <c r="C736" s="228"/>
      <c r="D736" s="229" t="s">
        <v>198</v>
      </c>
      <c r="E736" s="230" t="s">
        <v>28</v>
      </c>
      <c r="F736" s="231" t="s">
        <v>228</v>
      </c>
      <c r="G736" s="228"/>
      <c r="H736" s="230" t="s">
        <v>28</v>
      </c>
      <c r="I736" s="232"/>
      <c r="J736" s="228"/>
      <c r="K736" s="228"/>
      <c r="L736" s="233"/>
      <c r="M736" s="234"/>
      <c r="N736" s="235"/>
      <c r="O736" s="235"/>
      <c r="P736" s="235"/>
      <c r="Q736" s="235"/>
      <c r="R736" s="235"/>
      <c r="S736" s="235"/>
      <c r="T736" s="236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37" t="s">
        <v>198</v>
      </c>
      <c r="AU736" s="237" t="s">
        <v>84</v>
      </c>
      <c r="AV736" s="13" t="s">
        <v>82</v>
      </c>
      <c r="AW736" s="13" t="s">
        <v>35</v>
      </c>
      <c r="AX736" s="13" t="s">
        <v>74</v>
      </c>
      <c r="AY736" s="237" t="s">
        <v>187</v>
      </c>
    </row>
    <row r="737" s="13" customFormat="1">
      <c r="A737" s="13"/>
      <c r="B737" s="227"/>
      <c r="C737" s="228"/>
      <c r="D737" s="229" t="s">
        <v>198</v>
      </c>
      <c r="E737" s="230" t="s">
        <v>28</v>
      </c>
      <c r="F737" s="231" t="s">
        <v>229</v>
      </c>
      <c r="G737" s="228"/>
      <c r="H737" s="230" t="s">
        <v>28</v>
      </c>
      <c r="I737" s="232"/>
      <c r="J737" s="228"/>
      <c r="K737" s="228"/>
      <c r="L737" s="233"/>
      <c r="M737" s="234"/>
      <c r="N737" s="235"/>
      <c r="O737" s="235"/>
      <c r="P737" s="235"/>
      <c r="Q737" s="235"/>
      <c r="R737" s="235"/>
      <c r="S737" s="235"/>
      <c r="T737" s="236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37" t="s">
        <v>198</v>
      </c>
      <c r="AU737" s="237" t="s">
        <v>84</v>
      </c>
      <c r="AV737" s="13" t="s">
        <v>82</v>
      </c>
      <c r="AW737" s="13" t="s">
        <v>35</v>
      </c>
      <c r="AX737" s="13" t="s">
        <v>74</v>
      </c>
      <c r="AY737" s="237" t="s">
        <v>187</v>
      </c>
    </row>
    <row r="738" s="14" customFormat="1">
      <c r="A738" s="14"/>
      <c r="B738" s="238"/>
      <c r="C738" s="239"/>
      <c r="D738" s="229" t="s">
        <v>198</v>
      </c>
      <c r="E738" s="240" t="s">
        <v>28</v>
      </c>
      <c r="F738" s="241" t="s">
        <v>942</v>
      </c>
      <c r="G738" s="239"/>
      <c r="H738" s="242">
        <v>3</v>
      </c>
      <c r="I738" s="243"/>
      <c r="J738" s="239"/>
      <c r="K738" s="239"/>
      <c r="L738" s="244"/>
      <c r="M738" s="245"/>
      <c r="N738" s="246"/>
      <c r="O738" s="246"/>
      <c r="P738" s="246"/>
      <c r="Q738" s="246"/>
      <c r="R738" s="246"/>
      <c r="S738" s="246"/>
      <c r="T738" s="247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48" t="s">
        <v>198</v>
      </c>
      <c r="AU738" s="248" t="s">
        <v>84</v>
      </c>
      <c r="AV738" s="14" t="s">
        <v>84</v>
      </c>
      <c r="AW738" s="14" t="s">
        <v>35</v>
      </c>
      <c r="AX738" s="14" t="s">
        <v>74</v>
      </c>
      <c r="AY738" s="248" t="s">
        <v>187</v>
      </c>
    </row>
    <row r="739" s="15" customFormat="1">
      <c r="A739" s="15"/>
      <c r="B739" s="249"/>
      <c r="C739" s="250"/>
      <c r="D739" s="229" t="s">
        <v>198</v>
      </c>
      <c r="E739" s="251" t="s">
        <v>28</v>
      </c>
      <c r="F739" s="252" t="s">
        <v>207</v>
      </c>
      <c r="G739" s="250"/>
      <c r="H739" s="253">
        <v>37.899999999999999</v>
      </c>
      <c r="I739" s="254"/>
      <c r="J739" s="250"/>
      <c r="K739" s="250"/>
      <c r="L739" s="255"/>
      <c r="M739" s="256"/>
      <c r="N739" s="257"/>
      <c r="O739" s="257"/>
      <c r="P739" s="257"/>
      <c r="Q739" s="257"/>
      <c r="R739" s="257"/>
      <c r="S739" s="257"/>
      <c r="T739" s="258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T739" s="259" t="s">
        <v>198</v>
      </c>
      <c r="AU739" s="259" t="s">
        <v>84</v>
      </c>
      <c r="AV739" s="15" t="s">
        <v>194</v>
      </c>
      <c r="AW739" s="15" t="s">
        <v>35</v>
      </c>
      <c r="AX739" s="15" t="s">
        <v>82</v>
      </c>
      <c r="AY739" s="259" t="s">
        <v>187</v>
      </c>
    </row>
    <row r="740" s="2" customFormat="1" ht="44.25" customHeight="1">
      <c r="A740" s="41"/>
      <c r="B740" s="42"/>
      <c r="C740" s="209" t="s">
        <v>943</v>
      </c>
      <c r="D740" s="209" t="s">
        <v>189</v>
      </c>
      <c r="E740" s="210" t="s">
        <v>944</v>
      </c>
      <c r="F740" s="211" t="s">
        <v>945</v>
      </c>
      <c r="G740" s="212" t="s">
        <v>356</v>
      </c>
      <c r="H740" s="213">
        <v>1</v>
      </c>
      <c r="I740" s="214"/>
      <c r="J740" s="215">
        <f>ROUND(I740*H740,2)</f>
        <v>0</v>
      </c>
      <c r="K740" s="211" t="s">
        <v>28</v>
      </c>
      <c r="L740" s="47"/>
      <c r="M740" s="216" t="s">
        <v>28</v>
      </c>
      <c r="N740" s="217" t="s">
        <v>45</v>
      </c>
      <c r="O740" s="87"/>
      <c r="P740" s="218">
        <f>O740*H740</f>
        <v>0</v>
      </c>
      <c r="Q740" s="218">
        <v>0.254</v>
      </c>
      <c r="R740" s="218">
        <f>Q740*H740</f>
        <v>0.254</v>
      </c>
      <c r="S740" s="218">
        <v>0</v>
      </c>
      <c r="T740" s="219">
        <f>S740*H740</f>
        <v>0</v>
      </c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R740" s="220" t="s">
        <v>295</v>
      </c>
      <c r="AT740" s="220" t="s">
        <v>189</v>
      </c>
      <c r="AU740" s="220" t="s">
        <v>84</v>
      </c>
      <c r="AY740" s="20" t="s">
        <v>187</v>
      </c>
      <c r="BE740" s="221">
        <f>IF(N740="základní",J740,0)</f>
        <v>0</v>
      </c>
      <c r="BF740" s="221">
        <f>IF(N740="snížená",J740,0)</f>
        <v>0</v>
      </c>
      <c r="BG740" s="221">
        <f>IF(N740="zákl. přenesená",J740,0)</f>
        <v>0</v>
      </c>
      <c r="BH740" s="221">
        <f>IF(N740="sníž. přenesená",J740,0)</f>
        <v>0</v>
      </c>
      <c r="BI740" s="221">
        <f>IF(N740="nulová",J740,0)</f>
        <v>0</v>
      </c>
      <c r="BJ740" s="20" t="s">
        <v>82</v>
      </c>
      <c r="BK740" s="221">
        <f>ROUND(I740*H740,2)</f>
        <v>0</v>
      </c>
      <c r="BL740" s="20" t="s">
        <v>295</v>
      </c>
      <c r="BM740" s="220" t="s">
        <v>946</v>
      </c>
    </row>
    <row r="741" s="13" customFormat="1">
      <c r="A741" s="13"/>
      <c r="B741" s="227"/>
      <c r="C741" s="228"/>
      <c r="D741" s="229" t="s">
        <v>198</v>
      </c>
      <c r="E741" s="230" t="s">
        <v>28</v>
      </c>
      <c r="F741" s="231" t="s">
        <v>277</v>
      </c>
      <c r="G741" s="228"/>
      <c r="H741" s="230" t="s">
        <v>28</v>
      </c>
      <c r="I741" s="232"/>
      <c r="J741" s="228"/>
      <c r="K741" s="228"/>
      <c r="L741" s="233"/>
      <c r="M741" s="234"/>
      <c r="N741" s="235"/>
      <c r="O741" s="235"/>
      <c r="P741" s="235"/>
      <c r="Q741" s="235"/>
      <c r="R741" s="235"/>
      <c r="S741" s="235"/>
      <c r="T741" s="236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37" t="s">
        <v>198</v>
      </c>
      <c r="AU741" s="237" t="s">
        <v>84</v>
      </c>
      <c r="AV741" s="13" t="s">
        <v>82</v>
      </c>
      <c r="AW741" s="13" t="s">
        <v>35</v>
      </c>
      <c r="AX741" s="13" t="s">
        <v>74</v>
      </c>
      <c r="AY741" s="237" t="s">
        <v>187</v>
      </c>
    </row>
    <row r="742" s="14" customFormat="1">
      <c r="A742" s="14"/>
      <c r="B742" s="238"/>
      <c r="C742" s="239"/>
      <c r="D742" s="229" t="s">
        <v>198</v>
      </c>
      <c r="E742" s="240" t="s">
        <v>28</v>
      </c>
      <c r="F742" s="241" t="s">
        <v>82</v>
      </c>
      <c r="G742" s="239"/>
      <c r="H742" s="242">
        <v>1</v>
      </c>
      <c r="I742" s="243"/>
      <c r="J742" s="239"/>
      <c r="K742" s="239"/>
      <c r="L742" s="244"/>
      <c r="M742" s="245"/>
      <c r="N742" s="246"/>
      <c r="O742" s="246"/>
      <c r="P742" s="246"/>
      <c r="Q742" s="246"/>
      <c r="R742" s="246"/>
      <c r="S742" s="246"/>
      <c r="T742" s="247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48" t="s">
        <v>198</v>
      </c>
      <c r="AU742" s="248" t="s">
        <v>84</v>
      </c>
      <c r="AV742" s="14" t="s">
        <v>84</v>
      </c>
      <c r="AW742" s="14" t="s">
        <v>35</v>
      </c>
      <c r="AX742" s="14" t="s">
        <v>82</v>
      </c>
      <c r="AY742" s="248" t="s">
        <v>187</v>
      </c>
    </row>
    <row r="743" s="2" customFormat="1" ht="37.8" customHeight="1">
      <c r="A743" s="41"/>
      <c r="B743" s="42"/>
      <c r="C743" s="209" t="s">
        <v>947</v>
      </c>
      <c r="D743" s="209" t="s">
        <v>189</v>
      </c>
      <c r="E743" s="210" t="s">
        <v>948</v>
      </c>
      <c r="F743" s="211" t="s">
        <v>949</v>
      </c>
      <c r="G743" s="212" t="s">
        <v>356</v>
      </c>
      <c r="H743" s="213">
        <v>2</v>
      </c>
      <c r="I743" s="214"/>
      <c r="J743" s="215">
        <f>ROUND(I743*H743,2)</f>
        <v>0</v>
      </c>
      <c r="K743" s="211" t="s">
        <v>28</v>
      </c>
      <c r="L743" s="47"/>
      <c r="M743" s="216" t="s">
        <v>28</v>
      </c>
      <c r="N743" s="217" t="s">
        <v>45</v>
      </c>
      <c r="O743" s="87"/>
      <c r="P743" s="218">
        <f>O743*H743</f>
        <v>0</v>
      </c>
      <c r="Q743" s="218">
        <v>0.16200000000000001</v>
      </c>
      <c r="R743" s="218">
        <f>Q743*H743</f>
        <v>0.32400000000000001</v>
      </c>
      <c r="S743" s="218">
        <v>0</v>
      </c>
      <c r="T743" s="219">
        <f>S743*H743</f>
        <v>0</v>
      </c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R743" s="220" t="s">
        <v>295</v>
      </c>
      <c r="AT743" s="220" t="s">
        <v>189</v>
      </c>
      <c r="AU743" s="220" t="s">
        <v>84</v>
      </c>
      <c r="AY743" s="20" t="s">
        <v>187</v>
      </c>
      <c r="BE743" s="221">
        <f>IF(N743="základní",J743,0)</f>
        <v>0</v>
      </c>
      <c r="BF743" s="221">
        <f>IF(N743="snížená",J743,0)</f>
        <v>0</v>
      </c>
      <c r="BG743" s="221">
        <f>IF(N743="zákl. přenesená",J743,0)</f>
        <v>0</v>
      </c>
      <c r="BH743" s="221">
        <f>IF(N743="sníž. přenesená",J743,0)</f>
        <v>0</v>
      </c>
      <c r="BI743" s="221">
        <f>IF(N743="nulová",J743,0)</f>
        <v>0</v>
      </c>
      <c r="BJ743" s="20" t="s">
        <v>82</v>
      </c>
      <c r="BK743" s="221">
        <f>ROUND(I743*H743,2)</f>
        <v>0</v>
      </c>
      <c r="BL743" s="20" t="s">
        <v>295</v>
      </c>
      <c r="BM743" s="220" t="s">
        <v>950</v>
      </c>
    </row>
    <row r="744" s="13" customFormat="1">
      <c r="A744" s="13"/>
      <c r="B744" s="227"/>
      <c r="C744" s="228"/>
      <c r="D744" s="229" t="s">
        <v>198</v>
      </c>
      <c r="E744" s="230" t="s">
        <v>28</v>
      </c>
      <c r="F744" s="231" t="s">
        <v>277</v>
      </c>
      <c r="G744" s="228"/>
      <c r="H744" s="230" t="s">
        <v>28</v>
      </c>
      <c r="I744" s="232"/>
      <c r="J744" s="228"/>
      <c r="K744" s="228"/>
      <c r="L744" s="233"/>
      <c r="M744" s="234"/>
      <c r="N744" s="235"/>
      <c r="O744" s="235"/>
      <c r="P744" s="235"/>
      <c r="Q744" s="235"/>
      <c r="R744" s="235"/>
      <c r="S744" s="235"/>
      <c r="T744" s="236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37" t="s">
        <v>198</v>
      </c>
      <c r="AU744" s="237" t="s">
        <v>84</v>
      </c>
      <c r="AV744" s="13" t="s">
        <v>82</v>
      </c>
      <c r="AW744" s="13" t="s">
        <v>35</v>
      </c>
      <c r="AX744" s="13" t="s">
        <v>74</v>
      </c>
      <c r="AY744" s="237" t="s">
        <v>187</v>
      </c>
    </row>
    <row r="745" s="14" customFormat="1">
      <c r="A745" s="14"/>
      <c r="B745" s="238"/>
      <c r="C745" s="239"/>
      <c r="D745" s="229" t="s">
        <v>198</v>
      </c>
      <c r="E745" s="240" t="s">
        <v>28</v>
      </c>
      <c r="F745" s="241" t="s">
        <v>84</v>
      </c>
      <c r="G745" s="239"/>
      <c r="H745" s="242">
        <v>2</v>
      </c>
      <c r="I745" s="243"/>
      <c r="J745" s="239"/>
      <c r="K745" s="239"/>
      <c r="L745" s="244"/>
      <c r="M745" s="245"/>
      <c r="N745" s="246"/>
      <c r="O745" s="246"/>
      <c r="P745" s="246"/>
      <c r="Q745" s="246"/>
      <c r="R745" s="246"/>
      <c r="S745" s="246"/>
      <c r="T745" s="247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48" t="s">
        <v>198</v>
      </c>
      <c r="AU745" s="248" t="s">
        <v>84</v>
      </c>
      <c r="AV745" s="14" t="s">
        <v>84</v>
      </c>
      <c r="AW745" s="14" t="s">
        <v>35</v>
      </c>
      <c r="AX745" s="14" t="s">
        <v>82</v>
      </c>
      <c r="AY745" s="248" t="s">
        <v>187</v>
      </c>
    </row>
    <row r="746" s="2" customFormat="1" ht="37.8" customHeight="1">
      <c r="A746" s="41"/>
      <c r="B746" s="42"/>
      <c r="C746" s="209" t="s">
        <v>951</v>
      </c>
      <c r="D746" s="209" t="s">
        <v>189</v>
      </c>
      <c r="E746" s="210" t="s">
        <v>952</v>
      </c>
      <c r="F746" s="211" t="s">
        <v>953</v>
      </c>
      <c r="G746" s="212" t="s">
        <v>356</v>
      </c>
      <c r="H746" s="213">
        <v>1</v>
      </c>
      <c r="I746" s="214"/>
      <c r="J746" s="215">
        <f>ROUND(I746*H746,2)</f>
        <v>0</v>
      </c>
      <c r="K746" s="211" t="s">
        <v>28</v>
      </c>
      <c r="L746" s="47"/>
      <c r="M746" s="216" t="s">
        <v>28</v>
      </c>
      <c r="N746" s="217" t="s">
        <v>45</v>
      </c>
      <c r="O746" s="87"/>
      <c r="P746" s="218">
        <f>O746*H746</f>
        <v>0</v>
      </c>
      <c r="Q746" s="218">
        <v>0.063</v>
      </c>
      <c r="R746" s="218">
        <f>Q746*H746</f>
        <v>0.063</v>
      </c>
      <c r="S746" s="218">
        <v>0</v>
      </c>
      <c r="T746" s="219">
        <f>S746*H746</f>
        <v>0</v>
      </c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R746" s="220" t="s">
        <v>295</v>
      </c>
      <c r="AT746" s="220" t="s">
        <v>189</v>
      </c>
      <c r="AU746" s="220" t="s">
        <v>84</v>
      </c>
      <c r="AY746" s="20" t="s">
        <v>187</v>
      </c>
      <c r="BE746" s="221">
        <f>IF(N746="základní",J746,0)</f>
        <v>0</v>
      </c>
      <c r="BF746" s="221">
        <f>IF(N746="snížená",J746,0)</f>
        <v>0</v>
      </c>
      <c r="BG746" s="221">
        <f>IF(N746="zákl. přenesená",J746,0)</f>
        <v>0</v>
      </c>
      <c r="BH746" s="221">
        <f>IF(N746="sníž. přenesená",J746,0)</f>
        <v>0</v>
      </c>
      <c r="BI746" s="221">
        <f>IF(N746="nulová",J746,0)</f>
        <v>0</v>
      </c>
      <c r="BJ746" s="20" t="s">
        <v>82</v>
      </c>
      <c r="BK746" s="221">
        <f>ROUND(I746*H746,2)</f>
        <v>0</v>
      </c>
      <c r="BL746" s="20" t="s">
        <v>295</v>
      </c>
      <c r="BM746" s="220" t="s">
        <v>954</v>
      </c>
    </row>
    <row r="747" s="13" customFormat="1">
      <c r="A747" s="13"/>
      <c r="B747" s="227"/>
      <c r="C747" s="228"/>
      <c r="D747" s="229" t="s">
        <v>198</v>
      </c>
      <c r="E747" s="230" t="s">
        <v>28</v>
      </c>
      <c r="F747" s="231" t="s">
        <v>277</v>
      </c>
      <c r="G747" s="228"/>
      <c r="H747" s="230" t="s">
        <v>28</v>
      </c>
      <c r="I747" s="232"/>
      <c r="J747" s="228"/>
      <c r="K747" s="228"/>
      <c r="L747" s="233"/>
      <c r="M747" s="234"/>
      <c r="N747" s="235"/>
      <c r="O747" s="235"/>
      <c r="P747" s="235"/>
      <c r="Q747" s="235"/>
      <c r="R747" s="235"/>
      <c r="S747" s="235"/>
      <c r="T747" s="236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37" t="s">
        <v>198</v>
      </c>
      <c r="AU747" s="237" t="s">
        <v>84</v>
      </c>
      <c r="AV747" s="13" t="s">
        <v>82</v>
      </c>
      <c r="AW747" s="13" t="s">
        <v>35</v>
      </c>
      <c r="AX747" s="13" t="s">
        <v>74</v>
      </c>
      <c r="AY747" s="237" t="s">
        <v>187</v>
      </c>
    </row>
    <row r="748" s="14" customFormat="1">
      <c r="A748" s="14"/>
      <c r="B748" s="238"/>
      <c r="C748" s="239"/>
      <c r="D748" s="229" t="s">
        <v>198</v>
      </c>
      <c r="E748" s="240" t="s">
        <v>28</v>
      </c>
      <c r="F748" s="241" t="s">
        <v>82</v>
      </c>
      <c r="G748" s="239"/>
      <c r="H748" s="242">
        <v>1</v>
      </c>
      <c r="I748" s="243"/>
      <c r="J748" s="239"/>
      <c r="K748" s="239"/>
      <c r="L748" s="244"/>
      <c r="M748" s="245"/>
      <c r="N748" s="246"/>
      <c r="O748" s="246"/>
      <c r="P748" s="246"/>
      <c r="Q748" s="246"/>
      <c r="R748" s="246"/>
      <c r="S748" s="246"/>
      <c r="T748" s="247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48" t="s">
        <v>198</v>
      </c>
      <c r="AU748" s="248" t="s">
        <v>84</v>
      </c>
      <c r="AV748" s="14" t="s">
        <v>84</v>
      </c>
      <c r="AW748" s="14" t="s">
        <v>35</v>
      </c>
      <c r="AX748" s="14" t="s">
        <v>82</v>
      </c>
      <c r="AY748" s="248" t="s">
        <v>187</v>
      </c>
    </row>
    <row r="749" s="2" customFormat="1" ht="33" customHeight="1">
      <c r="A749" s="41"/>
      <c r="B749" s="42"/>
      <c r="C749" s="209" t="s">
        <v>955</v>
      </c>
      <c r="D749" s="209" t="s">
        <v>189</v>
      </c>
      <c r="E749" s="210" t="s">
        <v>956</v>
      </c>
      <c r="F749" s="211" t="s">
        <v>957</v>
      </c>
      <c r="G749" s="212" t="s">
        <v>356</v>
      </c>
      <c r="H749" s="213">
        <v>3</v>
      </c>
      <c r="I749" s="214"/>
      <c r="J749" s="215">
        <f>ROUND(I749*H749,2)</f>
        <v>0</v>
      </c>
      <c r="K749" s="211" t="s">
        <v>28</v>
      </c>
      <c r="L749" s="47"/>
      <c r="M749" s="216" t="s">
        <v>28</v>
      </c>
      <c r="N749" s="217" t="s">
        <v>45</v>
      </c>
      <c r="O749" s="87"/>
      <c r="P749" s="218">
        <f>O749*H749</f>
        <v>0</v>
      </c>
      <c r="Q749" s="218">
        <v>0.039</v>
      </c>
      <c r="R749" s="218">
        <f>Q749*H749</f>
        <v>0.11699999999999999</v>
      </c>
      <c r="S749" s="218">
        <v>0</v>
      </c>
      <c r="T749" s="219">
        <f>S749*H749</f>
        <v>0</v>
      </c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R749" s="220" t="s">
        <v>295</v>
      </c>
      <c r="AT749" s="220" t="s">
        <v>189</v>
      </c>
      <c r="AU749" s="220" t="s">
        <v>84</v>
      </c>
      <c r="AY749" s="20" t="s">
        <v>187</v>
      </c>
      <c r="BE749" s="221">
        <f>IF(N749="základní",J749,0)</f>
        <v>0</v>
      </c>
      <c r="BF749" s="221">
        <f>IF(N749="snížená",J749,0)</f>
        <v>0</v>
      </c>
      <c r="BG749" s="221">
        <f>IF(N749="zákl. přenesená",J749,0)</f>
        <v>0</v>
      </c>
      <c r="BH749" s="221">
        <f>IF(N749="sníž. přenesená",J749,0)</f>
        <v>0</v>
      </c>
      <c r="BI749" s="221">
        <f>IF(N749="nulová",J749,0)</f>
        <v>0</v>
      </c>
      <c r="BJ749" s="20" t="s">
        <v>82</v>
      </c>
      <c r="BK749" s="221">
        <f>ROUND(I749*H749,2)</f>
        <v>0</v>
      </c>
      <c r="BL749" s="20" t="s">
        <v>295</v>
      </c>
      <c r="BM749" s="220" t="s">
        <v>958</v>
      </c>
    </row>
    <row r="750" s="13" customFormat="1">
      <c r="A750" s="13"/>
      <c r="B750" s="227"/>
      <c r="C750" s="228"/>
      <c r="D750" s="229" t="s">
        <v>198</v>
      </c>
      <c r="E750" s="230" t="s">
        <v>28</v>
      </c>
      <c r="F750" s="231" t="s">
        <v>279</v>
      </c>
      <c r="G750" s="228"/>
      <c r="H750" s="230" t="s">
        <v>28</v>
      </c>
      <c r="I750" s="232"/>
      <c r="J750" s="228"/>
      <c r="K750" s="228"/>
      <c r="L750" s="233"/>
      <c r="M750" s="234"/>
      <c r="N750" s="235"/>
      <c r="O750" s="235"/>
      <c r="P750" s="235"/>
      <c r="Q750" s="235"/>
      <c r="R750" s="235"/>
      <c r="S750" s="235"/>
      <c r="T750" s="236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37" t="s">
        <v>198</v>
      </c>
      <c r="AU750" s="237" t="s">
        <v>84</v>
      </c>
      <c r="AV750" s="13" t="s">
        <v>82</v>
      </c>
      <c r="AW750" s="13" t="s">
        <v>35</v>
      </c>
      <c r="AX750" s="13" t="s">
        <v>74</v>
      </c>
      <c r="AY750" s="237" t="s">
        <v>187</v>
      </c>
    </row>
    <row r="751" s="14" customFormat="1">
      <c r="A751" s="14"/>
      <c r="B751" s="238"/>
      <c r="C751" s="239"/>
      <c r="D751" s="229" t="s">
        <v>198</v>
      </c>
      <c r="E751" s="240" t="s">
        <v>28</v>
      </c>
      <c r="F751" s="241" t="s">
        <v>208</v>
      </c>
      <c r="G751" s="239"/>
      <c r="H751" s="242">
        <v>3</v>
      </c>
      <c r="I751" s="243"/>
      <c r="J751" s="239"/>
      <c r="K751" s="239"/>
      <c r="L751" s="244"/>
      <c r="M751" s="245"/>
      <c r="N751" s="246"/>
      <c r="O751" s="246"/>
      <c r="P751" s="246"/>
      <c r="Q751" s="246"/>
      <c r="R751" s="246"/>
      <c r="S751" s="246"/>
      <c r="T751" s="247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48" t="s">
        <v>198</v>
      </c>
      <c r="AU751" s="248" t="s">
        <v>84</v>
      </c>
      <c r="AV751" s="14" t="s">
        <v>84</v>
      </c>
      <c r="AW751" s="14" t="s">
        <v>35</v>
      </c>
      <c r="AX751" s="14" t="s">
        <v>82</v>
      </c>
      <c r="AY751" s="248" t="s">
        <v>187</v>
      </c>
    </row>
    <row r="752" s="2" customFormat="1" ht="33" customHeight="1">
      <c r="A752" s="41"/>
      <c r="B752" s="42"/>
      <c r="C752" s="209" t="s">
        <v>959</v>
      </c>
      <c r="D752" s="209" t="s">
        <v>189</v>
      </c>
      <c r="E752" s="210" t="s">
        <v>960</v>
      </c>
      <c r="F752" s="211" t="s">
        <v>961</v>
      </c>
      <c r="G752" s="212" t="s">
        <v>356</v>
      </c>
      <c r="H752" s="213">
        <v>6</v>
      </c>
      <c r="I752" s="214"/>
      <c r="J752" s="215">
        <f>ROUND(I752*H752,2)</f>
        <v>0</v>
      </c>
      <c r="K752" s="211" t="s">
        <v>28</v>
      </c>
      <c r="L752" s="47"/>
      <c r="M752" s="216" t="s">
        <v>28</v>
      </c>
      <c r="N752" s="217" t="s">
        <v>45</v>
      </c>
      <c r="O752" s="87"/>
      <c r="P752" s="218">
        <f>O752*H752</f>
        <v>0</v>
      </c>
      <c r="Q752" s="218">
        <v>0.071999999999999995</v>
      </c>
      <c r="R752" s="218">
        <f>Q752*H752</f>
        <v>0.43199999999999994</v>
      </c>
      <c r="S752" s="218">
        <v>0</v>
      </c>
      <c r="T752" s="219">
        <f>S752*H752</f>
        <v>0</v>
      </c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R752" s="220" t="s">
        <v>295</v>
      </c>
      <c r="AT752" s="220" t="s">
        <v>189</v>
      </c>
      <c r="AU752" s="220" t="s">
        <v>84</v>
      </c>
      <c r="AY752" s="20" t="s">
        <v>187</v>
      </c>
      <c r="BE752" s="221">
        <f>IF(N752="základní",J752,0)</f>
        <v>0</v>
      </c>
      <c r="BF752" s="221">
        <f>IF(N752="snížená",J752,0)</f>
        <v>0</v>
      </c>
      <c r="BG752" s="221">
        <f>IF(N752="zákl. přenesená",J752,0)</f>
        <v>0</v>
      </c>
      <c r="BH752" s="221">
        <f>IF(N752="sníž. přenesená",J752,0)</f>
        <v>0</v>
      </c>
      <c r="BI752" s="221">
        <f>IF(N752="nulová",J752,0)</f>
        <v>0</v>
      </c>
      <c r="BJ752" s="20" t="s">
        <v>82</v>
      </c>
      <c r="BK752" s="221">
        <f>ROUND(I752*H752,2)</f>
        <v>0</v>
      </c>
      <c r="BL752" s="20" t="s">
        <v>295</v>
      </c>
      <c r="BM752" s="220" t="s">
        <v>962</v>
      </c>
    </row>
    <row r="753" s="13" customFormat="1">
      <c r="A753" s="13"/>
      <c r="B753" s="227"/>
      <c r="C753" s="228"/>
      <c r="D753" s="229" t="s">
        <v>198</v>
      </c>
      <c r="E753" s="230" t="s">
        <v>28</v>
      </c>
      <c r="F753" s="231" t="s">
        <v>279</v>
      </c>
      <c r="G753" s="228"/>
      <c r="H753" s="230" t="s">
        <v>28</v>
      </c>
      <c r="I753" s="232"/>
      <c r="J753" s="228"/>
      <c r="K753" s="228"/>
      <c r="L753" s="233"/>
      <c r="M753" s="234"/>
      <c r="N753" s="235"/>
      <c r="O753" s="235"/>
      <c r="P753" s="235"/>
      <c r="Q753" s="235"/>
      <c r="R753" s="235"/>
      <c r="S753" s="235"/>
      <c r="T753" s="236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37" t="s">
        <v>198</v>
      </c>
      <c r="AU753" s="237" t="s">
        <v>84</v>
      </c>
      <c r="AV753" s="13" t="s">
        <v>82</v>
      </c>
      <c r="AW753" s="13" t="s">
        <v>35</v>
      </c>
      <c r="AX753" s="13" t="s">
        <v>74</v>
      </c>
      <c r="AY753" s="237" t="s">
        <v>187</v>
      </c>
    </row>
    <row r="754" s="14" customFormat="1">
      <c r="A754" s="14"/>
      <c r="B754" s="238"/>
      <c r="C754" s="239"/>
      <c r="D754" s="229" t="s">
        <v>198</v>
      </c>
      <c r="E754" s="240" t="s">
        <v>28</v>
      </c>
      <c r="F754" s="241" t="s">
        <v>232</v>
      </c>
      <c r="G754" s="239"/>
      <c r="H754" s="242">
        <v>6</v>
      </c>
      <c r="I754" s="243"/>
      <c r="J754" s="239"/>
      <c r="K754" s="239"/>
      <c r="L754" s="244"/>
      <c r="M754" s="245"/>
      <c r="N754" s="246"/>
      <c r="O754" s="246"/>
      <c r="P754" s="246"/>
      <c r="Q754" s="246"/>
      <c r="R754" s="246"/>
      <c r="S754" s="246"/>
      <c r="T754" s="247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48" t="s">
        <v>198</v>
      </c>
      <c r="AU754" s="248" t="s">
        <v>84</v>
      </c>
      <c r="AV754" s="14" t="s">
        <v>84</v>
      </c>
      <c r="AW754" s="14" t="s">
        <v>35</v>
      </c>
      <c r="AX754" s="14" t="s">
        <v>82</v>
      </c>
      <c r="AY754" s="248" t="s">
        <v>187</v>
      </c>
    </row>
    <row r="755" s="2" customFormat="1" ht="33" customHeight="1">
      <c r="A755" s="41"/>
      <c r="B755" s="42"/>
      <c r="C755" s="209" t="s">
        <v>963</v>
      </c>
      <c r="D755" s="209" t="s">
        <v>189</v>
      </c>
      <c r="E755" s="210" t="s">
        <v>964</v>
      </c>
      <c r="F755" s="211" t="s">
        <v>965</v>
      </c>
      <c r="G755" s="212" t="s">
        <v>356</v>
      </c>
      <c r="H755" s="213">
        <v>1</v>
      </c>
      <c r="I755" s="214"/>
      <c r="J755" s="215">
        <f>ROUND(I755*H755,2)</f>
        <v>0</v>
      </c>
      <c r="K755" s="211" t="s">
        <v>28</v>
      </c>
      <c r="L755" s="47"/>
      <c r="M755" s="216" t="s">
        <v>28</v>
      </c>
      <c r="N755" s="217" t="s">
        <v>45</v>
      </c>
      <c r="O755" s="87"/>
      <c r="P755" s="218">
        <f>O755*H755</f>
        <v>0</v>
      </c>
      <c r="Q755" s="218">
        <v>0.012</v>
      </c>
      <c r="R755" s="218">
        <f>Q755*H755</f>
        <v>0.012</v>
      </c>
      <c r="S755" s="218">
        <v>0</v>
      </c>
      <c r="T755" s="219">
        <f>S755*H755</f>
        <v>0</v>
      </c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R755" s="220" t="s">
        <v>295</v>
      </c>
      <c r="AT755" s="220" t="s">
        <v>189</v>
      </c>
      <c r="AU755" s="220" t="s">
        <v>84</v>
      </c>
      <c r="AY755" s="20" t="s">
        <v>187</v>
      </c>
      <c r="BE755" s="221">
        <f>IF(N755="základní",J755,0)</f>
        <v>0</v>
      </c>
      <c r="BF755" s="221">
        <f>IF(N755="snížená",J755,0)</f>
        <v>0</v>
      </c>
      <c r="BG755" s="221">
        <f>IF(N755="zákl. přenesená",J755,0)</f>
        <v>0</v>
      </c>
      <c r="BH755" s="221">
        <f>IF(N755="sníž. přenesená",J755,0)</f>
        <v>0</v>
      </c>
      <c r="BI755" s="221">
        <f>IF(N755="nulová",J755,0)</f>
        <v>0</v>
      </c>
      <c r="BJ755" s="20" t="s">
        <v>82</v>
      </c>
      <c r="BK755" s="221">
        <f>ROUND(I755*H755,2)</f>
        <v>0</v>
      </c>
      <c r="BL755" s="20" t="s">
        <v>295</v>
      </c>
      <c r="BM755" s="220" t="s">
        <v>966</v>
      </c>
    </row>
    <row r="756" s="13" customFormat="1">
      <c r="A756" s="13"/>
      <c r="B756" s="227"/>
      <c r="C756" s="228"/>
      <c r="D756" s="229" t="s">
        <v>198</v>
      </c>
      <c r="E756" s="230" t="s">
        <v>28</v>
      </c>
      <c r="F756" s="231" t="s">
        <v>279</v>
      </c>
      <c r="G756" s="228"/>
      <c r="H756" s="230" t="s">
        <v>28</v>
      </c>
      <c r="I756" s="232"/>
      <c r="J756" s="228"/>
      <c r="K756" s="228"/>
      <c r="L756" s="233"/>
      <c r="M756" s="234"/>
      <c r="N756" s="235"/>
      <c r="O756" s="235"/>
      <c r="P756" s="235"/>
      <c r="Q756" s="235"/>
      <c r="R756" s="235"/>
      <c r="S756" s="235"/>
      <c r="T756" s="236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37" t="s">
        <v>198</v>
      </c>
      <c r="AU756" s="237" t="s">
        <v>84</v>
      </c>
      <c r="AV756" s="13" t="s">
        <v>82</v>
      </c>
      <c r="AW756" s="13" t="s">
        <v>35</v>
      </c>
      <c r="AX756" s="13" t="s">
        <v>74</v>
      </c>
      <c r="AY756" s="237" t="s">
        <v>187</v>
      </c>
    </row>
    <row r="757" s="14" customFormat="1">
      <c r="A757" s="14"/>
      <c r="B757" s="238"/>
      <c r="C757" s="239"/>
      <c r="D757" s="229" t="s">
        <v>198</v>
      </c>
      <c r="E757" s="240" t="s">
        <v>28</v>
      </c>
      <c r="F757" s="241" t="s">
        <v>82</v>
      </c>
      <c r="G757" s="239"/>
      <c r="H757" s="242">
        <v>1</v>
      </c>
      <c r="I757" s="243"/>
      <c r="J757" s="239"/>
      <c r="K757" s="239"/>
      <c r="L757" s="244"/>
      <c r="M757" s="245"/>
      <c r="N757" s="246"/>
      <c r="O757" s="246"/>
      <c r="P757" s="246"/>
      <c r="Q757" s="246"/>
      <c r="R757" s="246"/>
      <c r="S757" s="246"/>
      <c r="T757" s="247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48" t="s">
        <v>198</v>
      </c>
      <c r="AU757" s="248" t="s">
        <v>84</v>
      </c>
      <c r="AV757" s="14" t="s">
        <v>84</v>
      </c>
      <c r="AW757" s="14" t="s">
        <v>35</v>
      </c>
      <c r="AX757" s="14" t="s">
        <v>82</v>
      </c>
      <c r="AY757" s="248" t="s">
        <v>187</v>
      </c>
    </row>
    <row r="758" s="2" customFormat="1" ht="33" customHeight="1">
      <c r="A758" s="41"/>
      <c r="B758" s="42"/>
      <c r="C758" s="209" t="s">
        <v>967</v>
      </c>
      <c r="D758" s="209" t="s">
        <v>189</v>
      </c>
      <c r="E758" s="210" t="s">
        <v>968</v>
      </c>
      <c r="F758" s="211" t="s">
        <v>969</v>
      </c>
      <c r="G758" s="212" t="s">
        <v>356</v>
      </c>
      <c r="H758" s="213">
        <v>2</v>
      </c>
      <c r="I758" s="214"/>
      <c r="J758" s="215">
        <f>ROUND(I758*H758,2)</f>
        <v>0</v>
      </c>
      <c r="K758" s="211" t="s">
        <v>28</v>
      </c>
      <c r="L758" s="47"/>
      <c r="M758" s="216" t="s">
        <v>28</v>
      </c>
      <c r="N758" s="217" t="s">
        <v>45</v>
      </c>
      <c r="O758" s="87"/>
      <c r="P758" s="218">
        <f>O758*H758</f>
        <v>0</v>
      </c>
      <c r="Q758" s="218">
        <v>0.017999999999999999</v>
      </c>
      <c r="R758" s="218">
        <f>Q758*H758</f>
        <v>0.035999999999999997</v>
      </c>
      <c r="S758" s="218">
        <v>0</v>
      </c>
      <c r="T758" s="219">
        <f>S758*H758</f>
        <v>0</v>
      </c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R758" s="220" t="s">
        <v>295</v>
      </c>
      <c r="AT758" s="220" t="s">
        <v>189</v>
      </c>
      <c r="AU758" s="220" t="s">
        <v>84</v>
      </c>
      <c r="AY758" s="20" t="s">
        <v>187</v>
      </c>
      <c r="BE758" s="221">
        <f>IF(N758="základní",J758,0)</f>
        <v>0</v>
      </c>
      <c r="BF758" s="221">
        <f>IF(N758="snížená",J758,0)</f>
        <v>0</v>
      </c>
      <c r="BG758" s="221">
        <f>IF(N758="zákl. přenesená",J758,0)</f>
        <v>0</v>
      </c>
      <c r="BH758" s="221">
        <f>IF(N758="sníž. přenesená",J758,0)</f>
        <v>0</v>
      </c>
      <c r="BI758" s="221">
        <f>IF(N758="nulová",J758,0)</f>
        <v>0</v>
      </c>
      <c r="BJ758" s="20" t="s">
        <v>82</v>
      </c>
      <c r="BK758" s="221">
        <f>ROUND(I758*H758,2)</f>
        <v>0</v>
      </c>
      <c r="BL758" s="20" t="s">
        <v>295</v>
      </c>
      <c r="BM758" s="220" t="s">
        <v>970</v>
      </c>
    </row>
    <row r="759" s="13" customFormat="1">
      <c r="A759" s="13"/>
      <c r="B759" s="227"/>
      <c r="C759" s="228"/>
      <c r="D759" s="229" t="s">
        <v>198</v>
      </c>
      <c r="E759" s="230" t="s">
        <v>28</v>
      </c>
      <c r="F759" s="231" t="s">
        <v>279</v>
      </c>
      <c r="G759" s="228"/>
      <c r="H759" s="230" t="s">
        <v>28</v>
      </c>
      <c r="I759" s="232"/>
      <c r="J759" s="228"/>
      <c r="K759" s="228"/>
      <c r="L759" s="233"/>
      <c r="M759" s="234"/>
      <c r="N759" s="235"/>
      <c r="O759" s="235"/>
      <c r="P759" s="235"/>
      <c r="Q759" s="235"/>
      <c r="R759" s="235"/>
      <c r="S759" s="235"/>
      <c r="T759" s="236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37" t="s">
        <v>198</v>
      </c>
      <c r="AU759" s="237" t="s">
        <v>84</v>
      </c>
      <c r="AV759" s="13" t="s">
        <v>82</v>
      </c>
      <c r="AW759" s="13" t="s">
        <v>35</v>
      </c>
      <c r="AX759" s="13" t="s">
        <v>74</v>
      </c>
      <c r="AY759" s="237" t="s">
        <v>187</v>
      </c>
    </row>
    <row r="760" s="14" customFormat="1">
      <c r="A760" s="14"/>
      <c r="B760" s="238"/>
      <c r="C760" s="239"/>
      <c r="D760" s="229" t="s">
        <v>198</v>
      </c>
      <c r="E760" s="240" t="s">
        <v>28</v>
      </c>
      <c r="F760" s="241" t="s">
        <v>84</v>
      </c>
      <c r="G760" s="239"/>
      <c r="H760" s="242">
        <v>2</v>
      </c>
      <c r="I760" s="243"/>
      <c r="J760" s="239"/>
      <c r="K760" s="239"/>
      <c r="L760" s="244"/>
      <c r="M760" s="245"/>
      <c r="N760" s="246"/>
      <c r="O760" s="246"/>
      <c r="P760" s="246"/>
      <c r="Q760" s="246"/>
      <c r="R760" s="246"/>
      <c r="S760" s="246"/>
      <c r="T760" s="247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48" t="s">
        <v>198</v>
      </c>
      <c r="AU760" s="248" t="s">
        <v>84</v>
      </c>
      <c r="AV760" s="14" t="s">
        <v>84</v>
      </c>
      <c r="AW760" s="14" t="s">
        <v>35</v>
      </c>
      <c r="AX760" s="14" t="s">
        <v>82</v>
      </c>
      <c r="AY760" s="248" t="s">
        <v>187</v>
      </c>
    </row>
    <row r="761" s="2" customFormat="1" ht="33" customHeight="1">
      <c r="A761" s="41"/>
      <c r="B761" s="42"/>
      <c r="C761" s="209" t="s">
        <v>971</v>
      </c>
      <c r="D761" s="209" t="s">
        <v>189</v>
      </c>
      <c r="E761" s="210" t="s">
        <v>972</v>
      </c>
      <c r="F761" s="211" t="s">
        <v>973</v>
      </c>
      <c r="G761" s="212" t="s">
        <v>356</v>
      </c>
      <c r="H761" s="213">
        <v>2</v>
      </c>
      <c r="I761" s="214"/>
      <c r="J761" s="215">
        <f>ROUND(I761*H761,2)</f>
        <v>0</v>
      </c>
      <c r="K761" s="211" t="s">
        <v>28</v>
      </c>
      <c r="L761" s="47"/>
      <c r="M761" s="216" t="s">
        <v>28</v>
      </c>
      <c r="N761" s="217" t="s">
        <v>45</v>
      </c>
      <c r="O761" s="87"/>
      <c r="P761" s="218">
        <f>O761*H761</f>
        <v>0</v>
      </c>
      <c r="Q761" s="218">
        <v>0.0071999999999999998</v>
      </c>
      <c r="R761" s="218">
        <f>Q761*H761</f>
        <v>0.0144</v>
      </c>
      <c r="S761" s="218">
        <v>0</v>
      </c>
      <c r="T761" s="219">
        <f>S761*H761</f>
        <v>0</v>
      </c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R761" s="220" t="s">
        <v>295</v>
      </c>
      <c r="AT761" s="220" t="s">
        <v>189</v>
      </c>
      <c r="AU761" s="220" t="s">
        <v>84</v>
      </c>
      <c r="AY761" s="20" t="s">
        <v>187</v>
      </c>
      <c r="BE761" s="221">
        <f>IF(N761="základní",J761,0)</f>
        <v>0</v>
      </c>
      <c r="BF761" s="221">
        <f>IF(N761="snížená",J761,0)</f>
        <v>0</v>
      </c>
      <c r="BG761" s="221">
        <f>IF(N761="zákl. přenesená",J761,0)</f>
        <v>0</v>
      </c>
      <c r="BH761" s="221">
        <f>IF(N761="sníž. přenesená",J761,0)</f>
        <v>0</v>
      </c>
      <c r="BI761" s="221">
        <f>IF(N761="nulová",J761,0)</f>
        <v>0</v>
      </c>
      <c r="BJ761" s="20" t="s">
        <v>82</v>
      </c>
      <c r="BK761" s="221">
        <f>ROUND(I761*H761,2)</f>
        <v>0</v>
      </c>
      <c r="BL761" s="20" t="s">
        <v>295</v>
      </c>
      <c r="BM761" s="220" t="s">
        <v>974</v>
      </c>
    </row>
    <row r="762" s="13" customFormat="1">
      <c r="A762" s="13"/>
      <c r="B762" s="227"/>
      <c r="C762" s="228"/>
      <c r="D762" s="229" t="s">
        <v>198</v>
      </c>
      <c r="E762" s="230" t="s">
        <v>28</v>
      </c>
      <c r="F762" s="231" t="s">
        <v>279</v>
      </c>
      <c r="G762" s="228"/>
      <c r="H762" s="230" t="s">
        <v>28</v>
      </c>
      <c r="I762" s="232"/>
      <c r="J762" s="228"/>
      <c r="K762" s="228"/>
      <c r="L762" s="233"/>
      <c r="M762" s="234"/>
      <c r="N762" s="235"/>
      <c r="O762" s="235"/>
      <c r="P762" s="235"/>
      <c r="Q762" s="235"/>
      <c r="R762" s="235"/>
      <c r="S762" s="235"/>
      <c r="T762" s="236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37" t="s">
        <v>198</v>
      </c>
      <c r="AU762" s="237" t="s">
        <v>84</v>
      </c>
      <c r="AV762" s="13" t="s">
        <v>82</v>
      </c>
      <c r="AW762" s="13" t="s">
        <v>35</v>
      </c>
      <c r="AX762" s="13" t="s">
        <v>74</v>
      </c>
      <c r="AY762" s="237" t="s">
        <v>187</v>
      </c>
    </row>
    <row r="763" s="14" customFormat="1">
      <c r="A763" s="14"/>
      <c r="B763" s="238"/>
      <c r="C763" s="239"/>
      <c r="D763" s="229" t="s">
        <v>198</v>
      </c>
      <c r="E763" s="240" t="s">
        <v>28</v>
      </c>
      <c r="F763" s="241" t="s">
        <v>84</v>
      </c>
      <c r="G763" s="239"/>
      <c r="H763" s="242">
        <v>2</v>
      </c>
      <c r="I763" s="243"/>
      <c r="J763" s="239"/>
      <c r="K763" s="239"/>
      <c r="L763" s="244"/>
      <c r="M763" s="245"/>
      <c r="N763" s="246"/>
      <c r="O763" s="246"/>
      <c r="P763" s="246"/>
      <c r="Q763" s="246"/>
      <c r="R763" s="246"/>
      <c r="S763" s="246"/>
      <c r="T763" s="247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48" t="s">
        <v>198</v>
      </c>
      <c r="AU763" s="248" t="s">
        <v>84</v>
      </c>
      <c r="AV763" s="14" t="s">
        <v>84</v>
      </c>
      <c r="AW763" s="14" t="s">
        <v>35</v>
      </c>
      <c r="AX763" s="14" t="s">
        <v>82</v>
      </c>
      <c r="AY763" s="248" t="s">
        <v>187</v>
      </c>
    </row>
    <row r="764" s="2" customFormat="1" ht="33" customHeight="1">
      <c r="A764" s="41"/>
      <c r="B764" s="42"/>
      <c r="C764" s="209" t="s">
        <v>975</v>
      </c>
      <c r="D764" s="209" t="s">
        <v>189</v>
      </c>
      <c r="E764" s="210" t="s">
        <v>976</v>
      </c>
      <c r="F764" s="211" t="s">
        <v>977</v>
      </c>
      <c r="G764" s="212" t="s">
        <v>356</v>
      </c>
      <c r="H764" s="213">
        <v>10</v>
      </c>
      <c r="I764" s="214"/>
      <c r="J764" s="215">
        <f>ROUND(I764*H764,2)</f>
        <v>0</v>
      </c>
      <c r="K764" s="211" t="s">
        <v>28</v>
      </c>
      <c r="L764" s="47"/>
      <c r="M764" s="216" t="s">
        <v>28</v>
      </c>
      <c r="N764" s="217" t="s">
        <v>45</v>
      </c>
      <c r="O764" s="87"/>
      <c r="P764" s="218">
        <f>O764*H764</f>
        <v>0</v>
      </c>
      <c r="Q764" s="218">
        <v>0.108</v>
      </c>
      <c r="R764" s="218">
        <f>Q764*H764</f>
        <v>1.0800000000000001</v>
      </c>
      <c r="S764" s="218">
        <v>0</v>
      </c>
      <c r="T764" s="219">
        <f>S764*H764</f>
        <v>0</v>
      </c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R764" s="220" t="s">
        <v>295</v>
      </c>
      <c r="AT764" s="220" t="s">
        <v>189</v>
      </c>
      <c r="AU764" s="220" t="s">
        <v>84</v>
      </c>
      <c r="AY764" s="20" t="s">
        <v>187</v>
      </c>
      <c r="BE764" s="221">
        <f>IF(N764="základní",J764,0)</f>
        <v>0</v>
      </c>
      <c r="BF764" s="221">
        <f>IF(N764="snížená",J764,0)</f>
        <v>0</v>
      </c>
      <c r="BG764" s="221">
        <f>IF(N764="zákl. přenesená",J764,0)</f>
        <v>0</v>
      </c>
      <c r="BH764" s="221">
        <f>IF(N764="sníž. přenesená",J764,0)</f>
        <v>0</v>
      </c>
      <c r="BI764" s="221">
        <f>IF(N764="nulová",J764,0)</f>
        <v>0</v>
      </c>
      <c r="BJ764" s="20" t="s">
        <v>82</v>
      </c>
      <c r="BK764" s="221">
        <f>ROUND(I764*H764,2)</f>
        <v>0</v>
      </c>
      <c r="BL764" s="20" t="s">
        <v>295</v>
      </c>
      <c r="BM764" s="220" t="s">
        <v>978</v>
      </c>
    </row>
    <row r="765" s="13" customFormat="1">
      <c r="A765" s="13"/>
      <c r="B765" s="227"/>
      <c r="C765" s="228"/>
      <c r="D765" s="229" t="s">
        <v>198</v>
      </c>
      <c r="E765" s="230" t="s">
        <v>28</v>
      </c>
      <c r="F765" s="231" t="s">
        <v>279</v>
      </c>
      <c r="G765" s="228"/>
      <c r="H765" s="230" t="s">
        <v>28</v>
      </c>
      <c r="I765" s="232"/>
      <c r="J765" s="228"/>
      <c r="K765" s="228"/>
      <c r="L765" s="233"/>
      <c r="M765" s="234"/>
      <c r="N765" s="235"/>
      <c r="O765" s="235"/>
      <c r="P765" s="235"/>
      <c r="Q765" s="235"/>
      <c r="R765" s="235"/>
      <c r="S765" s="235"/>
      <c r="T765" s="236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37" t="s">
        <v>198</v>
      </c>
      <c r="AU765" s="237" t="s">
        <v>84</v>
      </c>
      <c r="AV765" s="13" t="s">
        <v>82</v>
      </c>
      <c r="AW765" s="13" t="s">
        <v>35</v>
      </c>
      <c r="AX765" s="13" t="s">
        <v>74</v>
      </c>
      <c r="AY765" s="237" t="s">
        <v>187</v>
      </c>
    </row>
    <row r="766" s="14" customFormat="1">
      <c r="A766" s="14"/>
      <c r="B766" s="238"/>
      <c r="C766" s="239"/>
      <c r="D766" s="229" t="s">
        <v>198</v>
      </c>
      <c r="E766" s="240" t="s">
        <v>28</v>
      </c>
      <c r="F766" s="241" t="s">
        <v>257</v>
      </c>
      <c r="G766" s="239"/>
      <c r="H766" s="242">
        <v>10</v>
      </c>
      <c r="I766" s="243"/>
      <c r="J766" s="239"/>
      <c r="K766" s="239"/>
      <c r="L766" s="244"/>
      <c r="M766" s="245"/>
      <c r="N766" s="246"/>
      <c r="O766" s="246"/>
      <c r="P766" s="246"/>
      <c r="Q766" s="246"/>
      <c r="R766" s="246"/>
      <c r="S766" s="246"/>
      <c r="T766" s="247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48" t="s">
        <v>198</v>
      </c>
      <c r="AU766" s="248" t="s">
        <v>84</v>
      </c>
      <c r="AV766" s="14" t="s">
        <v>84</v>
      </c>
      <c r="AW766" s="14" t="s">
        <v>35</v>
      </c>
      <c r="AX766" s="14" t="s">
        <v>82</v>
      </c>
      <c r="AY766" s="248" t="s">
        <v>187</v>
      </c>
    </row>
    <row r="767" s="2" customFormat="1" ht="33" customHeight="1">
      <c r="A767" s="41"/>
      <c r="B767" s="42"/>
      <c r="C767" s="209" t="s">
        <v>979</v>
      </c>
      <c r="D767" s="209" t="s">
        <v>189</v>
      </c>
      <c r="E767" s="210" t="s">
        <v>980</v>
      </c>
      <c r="F767" s="211" t="s">
        <v>981</v>
      </c>
      <c r="G767" s="212" t="s">
        <v>356</v>
      </c>
      <c r="H767" s="213">
        <v>2</v>
      </c>
      <c r="I767" s="214"/>
      <c r="J767" s="215">
        <f>ROUND(I767*H767,2)</f>
        <v>0</v>
      </c>
      <c r="K767" s="211" t="s">
        <v>28</v>
      </c>
      <c r="L767" s="47"/>
      <c r="M767" s="216" t="s">
        <v>28</v>
      </c>
      <c r="N767" s="217" t="s">
        <v>45</v>
      </c>
      <c r="O767" s="87"/>
      <c r="P767" s="218">
        <f>O767*H767</f>
        <v>0</v>
      </c>
      <c r="Q767" s="218">
        <v>0.089999999999999997</v>
      </c>
      <c r="R767" s="218">
        <f>Q767*H767</f>
        <v>0.17999999999999999</v>
      </c>
      <c r="S767" s="218">
        <v>0</v>
      </c>
      <c r="T767" s="219">
        <f>S767*H767</f>
        <v>0</v>
      </c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R767" s="220" t="s">
        <v>295</v>
      </c>
      <c r="AT767" s="220" t="s">
        <v>189</v>
      </c>
      <c r="AU767" s="220" t="s">
        <v>84</v>
      </c>
      <c r="AY767" s="20" t="s">
        <v>187</v>
      </c>
      <c r="BE767" s="221">
        <f>IF(N767="základní",J767,0)</f>
        <v>0</v>
      </c>
      <c r="BF767" s="221">
        <f>IF(N767="snížená",J767,0)</f>
        <v>0</v>
      </c>
      <c r="BG767" s="221">
        <f>IF(N767="zákl. přenesená",J767,0)</f>
        <v>0</v>
      </c>
      <c r="BH767" s="221">
        <f>IF(N767="sníž. přenesená",J767,0)</f>
        <v>0</v>
      </c>
      <c r="BI767" s="221">
        <f>IF(N767="nulová",J767,0)</f>
        <v>0</v>
      </c>
      <c r="BJ767" s="20" t="s">
        <v>82</v>
      </c>
      <c r="BK767" s="221">
        <f>ROUND(I767*H767,2)</f>
        <v>0</v>
      </c>
      <c r="BL767" s="20" t="s">
        <v>295</v>
      </c>
      <c r="BM767" s="220" t="s">
        <v>982</v>
      </c>
    </row>
    <row r="768" s="13" customFormat="1">
      <c r="A768" s="13"/>
      <c r="B768" s="227"/>
      <c r="C768" s="228"/>
      <c r="D768" s="229" t="s">
        <v>198</v>
      </c>
      <c r="E768" s="230" t="s">
        <v>28</v>
      </c>
      <c r="F768" s="231" t="s">
        <v>279</v>
      </c>
      <c r="G768" s="228"/>
      <c r="H768" s="230" t="s">
        <v>28</v>
      </c>
      <c r="I768" s="232"/>
      <c r="J768" s="228"/>
      <c r="K768" s="228"/>
      <c r="L768" s="233"/>
      <c r="M768" s="234"/>
      <c r="N768" s="235"/>
      <c r="O768" s="235"/>
      <c r="P768" s="235"/>
      <c r="Q768" s="235"/>
      <c r="R768" s="235"/>
      <c r="S768" s="235"/>
      <c r="T768" s="236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37" t="s">
        <v>198</v>
      </c>
      <c r="AU768" s="237" t="s">
        <v>84</v>
      </c>
      <c r="AV768" s="13" t="s">
        <v>82</v>
      </c>
      <c r="AW768" s="13" t="s">
        <v>35</v>
      </c>
      <c r="AX768" s="13" t="s">
        <v>74</v>
      </c>
      <c r="AY768" s="237" t="s">
        <v>187</v>
      </c>
    </row>
    <row r="769" s="14" customFormat="1">
      <c r="A769" s="14"/>
      <c r="B769" s="238"/>
      <c r="C769" s="239"/>
      <c r="D769" s="229" t="s">
        <v>198</v>
      </c>
      <c r="E769" s="240" t="s">
        <v>28</v>
      </c>
      <c r="F769" s="241" t="s">
        <v>84</v>
      </c>
      <c r="G769" s="239"/>
      <c r="H769" s="242">
        <v>2</v>
      </c>
      <c r="I769" s="243"/>
      <c r="J769" s="239"/>
      <c r="K769" s="239"/>
      <c r="L769" s="244"/>
      <c r="M769" s="245"/>
      <c r="N769" s="246"/>
      <c r="O769" s="246"/>
      <c r="P769" s="246"/>
      <c r="Q769" s="246"/>
      <c r="R769" s="246"/>
      <c r="S769" s="246"/>
      <c r="T769" s="247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48" t="s">
        <v>198</v>
      </c>
      <c r="AU769" s="248" t="s">
        <v>84</v>
      </c>
      <c r="AV769" s="14" t="s">
        <v>84</v>
      </c>
      <c r="AW769" s="14" t="s">
        <v>35</v>
      </c>
      <c r="AX769" s="14" t="s">
        <v>82</v>
      </c>
      <c r="AY769" s="248" t="s">
        <v>187</v>
      </c>
    </row>
    <row r="770" s="2" customFormat="1" ht="33" customHeight="1">
      <c r="A770" s="41"/>
      <c r="B770" s="42"/>
      <c r="C770" s="209" t="s">
        <v>983</v>
      </c>
      <c r="D770" s="209" t="s">
        <v>189</v>
      </c>
      <c r="E770" s="210" t="s">
        <v>984</v>
      </c>
      <c r="F770" s="211" t="s">
        <v>985</v>
      </c>
      <c r="G770" s="212" t="s">
        <v>192</v>
      </c>
      <c r="H770" s="213">
        <v>1.2</v>
      </c>
      <c r="I770" s="214"/>
      <c r="J770" s="215">
        <f>ROUND(I770*H770,2)</f>
        <v>0</v>
      </c>
      <c r="K770" s="211" t="s">
        <v>28</v>
      </c>
      <c r="L770" s="47"/>
      <c r="M770" s="216" t="s">
        <v>28</v>
      </c>
      <c r="N770" s="217" t="s">
        <v>45</v>
      </c>
      <c r="O770" s="87"/>
      <c r="P770" s="218">
        <f>O770*H770</f>
        <v>0</v>
      </c>
      <c r="Q770" s="218">
        <v>0</v>
      </c>
      <c r="R770" s="218">
        <f>Q770*H770</f>
        <v>0</v>
      </c>
      <c r="S770" s="218">
        <v>0.040000000000000001</v>
      </c>
      <c r="T770" s="219">
        <f>S770*H770</f>
        <v>0.048000000000000001</v>
      </c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R770" s="220" t="s">
        <v>295</v>
      </c>
      <c r="AT770" s="220" t="s">
        <v>189</v>
      </c>
      <c r="AU770" s="220" t="s">
        <v>84</v>
      </c>
      <c r="AY770" s="20" t="s">
        <v>187</v>
      </c>
      <c r="BE770" s="221">
        <f>IF(N770="základní",J770,0)</f>
        <v>0</v>
      </c>
      <c r="BF770" s="221">
        <f>IF(N770="snížená",J770,0)</f>
        <v>0</v>
      </c>
      <c r="BG770" s="221">
        <f>IF(N770="zákl. přenesená",J770,0)</f>
        <v>0</v>
      </c>
      <c r="BH770" s="221">
        <f>IF(N770="sníž. přenesená",J770,0)</f>
        <v>0</v>
      </c>
      <c r="BI770" s="221">
        <f>IF(N770="nulová",J770,0)</f>
        <v>0</v>
      </c>
      <c r="BJ770" s="20" t="s">
        <v>82</v>
      </c>
      <c r="BK770" s="221">
        <f>ROUND(I770*H770,2)</f>
        <v>0</v>
      </c>
      <c r="BL770" s="20" t="s">
        <v>295</v>
      </c>
      <c r="BM770" s="220" t="s">
        <v>986</v>
      </c>
    </row>
    <row r="771" s="13" customFormat="1">
      <c r="A771" s="13"/>
      <c r="B771" s="227"/>
      <c r="C771" s="228"/>
      <c r="D771" s="229" t="s">
        <v>198</v>
      </c>
      <c r="E771" s="230" t="s">
        <v>28</v>
      </c>
      <c r="F771" s="231" t="s">
        <v>424</v>
      </c>
      <c r="G771" s="228"/>
      <c r="H771" s="230" t="s">
        <v>28</v>
      </c>
      <c r="I771" s="232"/>
      <c r="J771" s="228"/>
      <c r="K771" s="228"/>
      <c r="L771" s="233"/>
      <c r="M771" s="234"/>
      <c r="N771" s="235"/>
      <c r="O771" s="235"/>
      <c r="P771" s="235"/>
      <c r="Q771" s="235"/>
      <c r="R771" s="235"/>
      <c r="S771" s="235"/>
      <c r="T771" s="236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37" t="s">
        <v>198</v>
      </c>
      <c r="AU771" s="237" t="s">
        <v>84</v>
      </c>
      <c r="AV771" s="13" t="s">
        <v>82</v>
      </c>
      <c r="AW771" s="13" t="s">
        <v>35</v>
      </c>
      <c r="AX771" s="13" t="s">
        <v>74</v>
      </c>
      <c r="AY771" s="237" t="s">
        <v>187</v>
      </c>
    </row>
    <row r="772" s="14" customFormat="1">
      <c r="A772" s="14"/>
      <c r="B772" s="238"/>
      <c r="C772" s="239"/>
      <c r="D772" s="229" t="s">
        <v>198</v>
      </c>
      <c r="E772" s="240" t="s">
        <v>28</v>
      </c>
      <c r="F772" s="241" t="s">
        <v>987</v>
      </c>
      <c r="G772" s="239"/>
      <c r="H772" s="242">
        <v>1.2</v>
      </c>
      <c r="I772" s="243"/>
      <c r="J772" s="239"/>
      <c r="K772" s="239"/>
      <c r="L772" s="244"/>
      <c r="M772" s="245"/>
      <c r="N772" s="246"/>
      <c r="O772" s="246"/>
      <c r="P772" s="246"/>
      <c r="Q772" s="246"/>
      <c r="R772" s="246"/>
      <c r="S772" s="246"/>
      <c r="T772" s="247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48" t="s">
        <v>198</v>
      </c>
      <c r="AU772" s="248" t="s">
        <v>84</v>
      </c>
      <c r="AV772" s="14" t="s">
        <v>84</v>
      </c>
      <c r="AW772" s="14" t="s">
        <v>35</v>
      </c>
      <c r="AX772" s="14" t="s">
        <v>82</v>
      </c>
      <c r="AY772" s="248" t="s">
        <v>187</v>
      </c>
    </row>
    <row r="773" s="2" customFormat="1" ht="55.5" customHeight="1">
      <c r="A773" s="41"/>
      <c r="B773" s="42"/>
      <c r="C773" s="209" t="s">
        <v>988</v>
      </c>
      <c r="D773" s="209" t="s">
        <v>189</v>
      </c>
      <c r="E773" s="210" t="s">
        <v>989</v>
      </c>
      <c r="F773" s="211" t="s">
        <v>990</v>
      </c>
      <c r="G773" s="212" t="s">
        <v>631</v>
      </c>
      <c r="H773" s="213">
        <v>2.512</v>
      </c>
      <c r="I773" s="214"/>
      <c r="J773" s="215">
        <f>ROUND(I773*H773,2)</f>
        <v>0</v>
      </c>
      <c r="K773" s="211" t="s">
        <v>193</v>
      </c>
      <c r="L773" s="47"/>
      <c r="M773" s="216" t="s">
        <v>28</v>
      </c>
      <c r="N773" s="217" t="s">
        <v>45</v>
      </c>
      <c r="O773" s="87"/>
      <c r="P773" s="218">
        <f>O773*H773</f>
        <v>0</v>
      </c>
      <c r="Q773" s="218">
        <v>0</v>
      </c>
      <c r="R773" s="218">
        <f>Q773*H773</f>
        <v>0</v>
      </c>
      <c r="S773" s="218">
        <v>0</v>
      </c>
      <c r="T773" s="219">
        <f>S773*H773</f>
        <v>0</v>
      </c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R773" s="220" t="s">
        <v>295</v>
      </c>
      <c r="AT773" s="220" t="s">
        <v>189</v>
      </c>
      <c r="AU773" s="220" t="s">
        <v>84</v>
      </c>
      <c r="AY773" s="20" t="s">
        <v>187</v>
      </c>
      <c r="BE773" s="221">
        <f>IF(N773="základní",J773,0)</f>
        <v>0</v>
      </c>
      <c r="BF773" s="221">
        <f>IF(N773="snížená",J773,0)</f>
        <v>0</v>
      </c>
      <c r="BG773" s="221">
        <f>IF(N773="zákl. přenesená",J773,0)</f>
        <v>0</v>
      </c>
      <c r="BH773" s="221">
        <f>IF(N773="sníž. přenesená",J773,0)</f>
        <v>0</v>
      </c>
      <c r="BI773" s="221">
        <f>IF(N773="nulová",J773,0)</f>
        <v>0</v>
      </c>
      <c r="BJ773" s="20" t="s">
        <v>82</v>
      </c>
      <c r="BK773" s="221">
        <f>ROUND(I773*H773,2)</f>
        <v>0</v>
      </c>
      <c r="BL773" s="20" t="s">
        <v>295</v>
      </c>
      <c r="BM773" s="220" t="s">
        <v>991</v>
      </c>
    </row>
    <row r="774" s="2" customFormat="1">
      <c r="A774" s="41"/>
      <c r="B774" s="42"/>
      <c r="C774" s="43"/>
      <c r="D774" s="222" t="s">
        <v>196</v>
      </c>
      <c r="E774" s="43"/>
      <c r="F774" s="223" t="s">
        <v>992</v>
      </c>
      <c r="G774" s="43"/>
      <c r="H774" s="43"/>
      <c r="I774" s="224"/>
      <c r="J774" s="43"/>
      <c r="K774" s="43"/>
      <c r="L774" s="47"/>
      <c r="M774" s="225"/>
      <c r="N774" s="226"/>
      <c r="O774" s="87"/>
      <c r="P774" s="87"/>
      <c r="Q774" s="87"/>
      <c r="R774" s="87"/>
      <c r="S774" s="87"/>
      <c r="T774" s="88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T774" s="20" t="s">
        <v>196</v>
      </c>
      <c r="AU774" s="20" t="s">
        <v>84</v>
      </c>
    </row>
    <row r="775" s="12" customFormat="1" ht="22.8" customHeight="1">
      <c r="A775" s="12"/>
      <c r="B775" s="193"/>
      <c r="C775" s="194"/>
      <c r="D775" s="195" t="s">
        <v>73</v>
      </c>
      <c r="E775" s="207" t="s">
        <v>993</v>
      </c>
      <c r="F775" s="207" t="s">
        <v>994</v>
      </c>
      <c r="G775" s="194"/>
      <c r="H775" s="194"/>
      <c r="I775" s="197"/>
      <c r="J775" s="208">
        <f>BK775</f>
        <v>0</v>
      </c>
      <c r="K775" s="194"/>
      <c r="L775" s="199"/>
      <c r="M775" s="200"/>
      <c r="N775" s="201"/>
      <c r="O775" s="201"/>
      <c r="P775" s="202">
        <f>SUM(P776:P783)</f>
        <v>0</v>
      </c>
      <c r="Q775" s="201"/>
      <c r="R775" s="202">
        <f>SUM(R776:R783)</f>
        <v>0.056249999999999994</v>
      </c>
      <c r="S775" s="201"/>
      <c r="T775" s="203">
        <f>SUM(T776:T783)</f>
        <v>0</v>
      </c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R775" s="204" t="s">
        <v>84</v>
      </c>
      <c r="AT775" s="205" t="s">
        <v>73</v>
      </c>
      <c r="AU775" s="205" t="s">
        <v>82</v>
      </c>
      <c r="AY775" s="204" t="s">
        <v>187</v>
      </c>
      <c r="BK775" s="206">
        <f>SUM(BK776:BK783)</f>
        <v>0</v>
      </c>
    </row>
    <row r="776" s="2" customFormat="1" ht="37.8" customHeight="1">
      <c r="A776" s="41"/>
      <c r="B776" s="42"/>
      <c r="C776" s="209" t="s">
        <v>995</v>
      </c>
      <c r="D776" s="209" t="s">
        <v>189</v>
      </c>
      <c r="E776" s="210" t="s">
        <v>996</v>
      </c>
      <c r="F776" s="211" t="s">
        <v>997</v>
      </c>
      <c r="G776" s="212" t="s">
        <v>356</v>
      </c>
      <c r="H776" s="213">
        <v>2</v>
      </c>
      <c r="I776" s="214"/>
      <c r="J776" s="215">
        <f>ROUND(I776*H776,2)</f>
        <v>0</v>
      </c>
      <c r="K776" s="211" t="s">
        <v>28</v>
      </c>
      <c r="L776" s="47"/>
      <c r="M776" s="216" t="s">
        <v>28</v>
      </c>
      <c r="N776" s="217" t="s">
        <v>45</v>
      </c>
      <c r="O776" s="87"/>
      <c r="P776" s="218">
        <f>O776*H776</f>
        <v>0</v>
      </c>
      <c r="Q776" s="218">
        <v>0.022499999999999999</v>
      </c>
      <c r="R776" s="218">
        <f>Q776*H776</f>
        <v>0.044999999999999998</v>
      </c>
      <c r="S776" s="218">
        <v>0</v>
      </c>
      <c r="T776" s="219">
        <f>S776*H776</f>
        <v>0</v>
      </c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R776" s="220" t="s">
        <v>295</v>
      </c>
      <c r="AT776" s="220" t="s">
        <v>189</v>
      </c>
      <c r="AU776" s="220" t="s">
        <v>84</v>
      </c>
      <c r="AY776" s="20" t="s">
        <v>187</v>
      </c>
      <c r="BE776" s="221">
        <f>IF(N776="základní",J776,0)</f>
        <v>0</v>
      </c>
      <c r="BF776" s="221">
        <f>IF(N776="snížená",J776,0)</f>
        <v>0</v>
      </c>
      <c r="BG776" s="221">
        <f>IF(N776="zákl. přenesená",J776,0)</f>
        <v>0</v>
      </c>
      <c r="BH776" s="221">
        <f>IF(N776="sníž. přenesená",J776,0)</f>
        <v>0</v>
      </c>
      <c r="BI776" s="221">
        <f>IF(N776="nulová",J776,0)</f>
        <v>0</v>
      </c>
      <c r="BJ776" s="20" t="s">
        <v>82</v>
      </c>
      <c r="BK776" s="221">
        <f>ROUND(I776*H776,2)</f>
        <v>0</v>
      </c>
      <c r="BL776" s="20" t="s">
        <v>295</v>
      </c>
      <c r="BM776" s="220" t="s">
        <v>998</v>
      </c>
    </row>
    <row r="777" s="13" customFormat="1">
      <c r="A777" s="13"/>
      <c r="B777" s="227"/>
      <c r="C777" s="228"/>
      <c r="D777" s="229" t="s">
        <v>198</v>
      </c>
      <c r="E777" s="230" t="s">
        <v>28</v>
      </c>
      <c r="F777" s="231" t="s">
        <v>221</v>
      </c>
      <c r="G777" s="228"/>
      <c r="H777" s="230" t="s">
        <v>28</v>
      </c>
      <c r="I777" s="232"/>
      <c r="J777" s="228"/>
      <c r="K777" s="228"/>
      <c r="L777" s="233"/>
      <c r="M777" s="234"/>
      <c r="N777" s="235"/>
      <c r="O777" s="235"/>
      <c r="P777" s="235"/>
      <c r="Q777" s="235"/>
      <c r="R777" s="235"/>
      <c r="S777" s="235"/>
      <c r="T777" s="236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37" t="s">
        <v>198</v>
      </c>
      <c r="AU777" s="237" t="s">
        <v>84</v>
      </c>
      <c r="AV777" s="13" t="s">
        <v>82</v>
      </c>
      <c r="AW777" s="13" t="s">
        <v>35</v>
      </c>
      <c r="AX777" s="13" t="s">
        <v>74</v>
      </c>
      <c r="AY777" s="237" t="s">
        <v>187</v>
      </c>
    </row>
    <row r="778" s="14" customFormat="1">
      <c r="A778" s="14"/>
      <c r="B778" s="238"/>
      <c r="C778" s="239"/>
      <c r="D778" s="229" t="s">
        <v>198</v>
      </c>
      <c r="E778" s="240" t="s">
        <v>28</v>
      </c>
      <c r="F778" s="241" t="s">
        <v>84</v>
      </c>
      <c r="G778" s="239"/>
      <c r="H778" s="242">
        <v>2</v>
      </c>
      <c r="I778" s="243"/>
      <c r="J778" s="239"/>
      <c r="K778" s="239"/>
      <c r="L778" s="244"/>
      <c r="M778" s="245"/>
      <c r="N778" s="246"/>
      <c r="O778" s="246"/>
      <c r="P778" s="246"/>
      <c r="Q778" s="246"/>
      <c r="R778" s="246"/>
      <c r="S778" s="246"/>
      <c r="T778" s="247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48" t="s">
        <v>198</v>
      </c>
      <c r="AU778" s="248" t="s">
        <v>84</v>
      </c>
      <c r="AV778" s="14" t="s">
        <v>84</v>
      </c>
      <c r="AW778" s="14" t="s">
        <v>35</v>
      </c>
      <c r="AX778" s="14" t="s">
        <v>82</v>
      </c>
      <c r="AY778" s="248" t="s">
        <v>187</v>
      </c>
    </row>
    <row r="779" s="2" customFormat="1" ht="37.8" customHeight="1">
      <c r="A779" s="41"/>
      <c r="B779" s="42"/>
      <c r="C779" s="209" t="s">
        <v>999</v>
      </c>
      <c r="D779" s="209" t="s">
        <v>189</v>
      </c>
      <c r="E779" s="210" t="s">
        <v>1000</v>
      </c>
      <c r="F779" s="211" t="s">
        <v>1001</v>
      </c>
      <c r="G779" s="212" t="s">
        <v>356</v>
      </c>
      <c r="H779" s="213">
        <v>1</v>
      </c>
      <c r="I779" s="214"/>
      <c r="J779" s="215">
        <f>ROUND(I779*H779,2)</f>
        <v>0</v>
      </c>
      <c r="K779" s="211" t="s">
        <v>28</v>
      </c>
      <c r="L779" s="47"/>
      <c r="M779" s="216" t="s">
        <v>28</v>
      </c>
      <c r="N779" s="217" t="s">
        <v>45</v>
      </c>
      <c r="O779" s="87"/>
      <c r="P779" s="218">
        <f>O779*H779</f>
        <v>0</v>
      </c>
      <c r="Q779" s="218">
        <v>0.01125</v>
      </c>
      <c r="R779" s="218">
        <f>Q779*H779</f>
        <v>0.01125</v>
      </c>
      <c r="S779" s="218">
        <v>0</v>
      </c>
      <c r="T779" s="219">
        <f>S779*H779</f>
        <v>0</v>
      </c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R779" s="220" t="s">
        <v>295</v>
      </c>
      <c r="AT779" s="220" t="s">
        <v>189</v>
      </c>
      <c r="AU779" s="220" t="s">
        <v>84</v>
      </c>
      <c r="AY779" s="20" t="s">
        <v>187</v>
      </c>
      <c r="BE779" s="221">
        <f>IF(N779="základní",J779,0)</f>
        <v>0</v>
      </c>
      <c r="BF779" s="221">
        <f>IF(N779="snížená",J779,0)</f>
        <v>0</v>
      </c>
      <c r="BG779" s="221">
        <f>IF(N779="zákl. přenesená",J779,0)</f>
        <v>0</v>
      </c>
      <c r="BH779" s="221">
        <f>IF(N779="sníž. přenesená",J779,0)</f>
        <v>0</v>
      </c>
      <c r="BI779" s="221">
        <f>IF(N779="nulová",J779,0)</f>
        <v>0</v>
      </c>
      <c r="BJ779" s="20" t="s">
        <v>82</v>
      </c>
      <c r="BK779" s="221">
        <f>ROUND(I779*H779,2)</f>
        <v>0</v>
      </c>
      <c r="BL779" s="20" t="s">
        <v>295</v>
      </c>
      <c r="BM779" s="220" t="s">
        <v>1002</v>
      </c>
    </row>
    <row r="780" s="13" customFormat="1">
      <c r="A780" s="13"/>
      <c r="B780" s="227"/>
      <c r="C780" s="228"/>
      <c r="D780" s="229" t="s">
        <v>198</v>
      </c>
      <c r="E780" s="230" t="s">
        <v>28</v>
      </c>
      <c r="F780" s="231" t="s">
        <v>221</v>
      </c>
      <c r="G780" s="228"/>
      <c r="H780" s="230" t="s">
        <v>28</v>
      </c>
      <c r="I780" s="232"/>
      <c r="J780" s="228"/>
      <c r="K780" s="228"/>
      <c r="L780" s="233"/>
      <c r="M780" s="234"/>
      <c r="N780" s="235"/>
      <c r="O780" s="235"/>
      <c r="P780" s="235"/>
      <c r="Q780" s="235"/>
      <c r="R780" s="235"/>
      <c r="S780" s="235"/>
      <c r="T780" s="236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37" t="s">
        <v>198</v>
      </c>
      <c r="AU780" s="237" t="s">
        <v>84</v>
      </c>
      <c r="AV780" s="13" t="s">
        <v>82</v>
      </c>
      <c r="AW780" s="13" t="s">
        <v>35</v>
      </c>
      <c r="AX780" s="13" t="s">
        <v>74</v>
      </c>
      <c r="AY780" s="237" t="s">
        <v>187</v>
      </c>
    </row>
    <row r="781" s="14" customFormat="1">
      <c r="A781" s="14"/>
      <c r="B781" s="238"/>
      <c r="C781" s="239"/>
      <c r="D781" s="229" t="s">
        <v>198</v>
      </c>
      <c r="E781" s="240" t="s">
        <v>28</v>
      </c>
      <c r="F781" s="241" t="s">
        <v>82</v>
      </c>
      <c r="G781" s="239"/>
      <c r="H781" s="242">
        <v>1</v>
      </c>
      <c r="I781" s="243"/>
      <c r="J781" s="239"/>
      <c r="K781" s="239"/>
      <c r="L781" s="244"/>
      <c r="M781" s="245"/>
      <c r="N781" s="246"/>
      <c r="O781" s="246"/>
      <c r="P781" s="246"/>
      <c r="Q781" s="246"/>
      <c r="R781" s="246"/>
      <c r="S781" s="246"/>
      <c r="T781" s="247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48" t="s">
        <v>198</v>
      </c>
      <c r="AU781" s="248" t="s">
        <v>84</v>
      </c>
      <c r="AV781" s="14" t="s">
        <v>84</v>
      </c>
      <c r="AW781" s="14" t="s">
        <v>35</v>
      </c>
      <c r="AX781" s="14" t="s">
        <v>82</v>
      </c>
      <c r="AY781" s="248" t="s">
        <v>187</v>
      </c>
    </row>
    <row r="782" s="2" customFormat="1" ht="55.5" customHeight="1">
      <c r="A782" s="41"/>
      <c r="B782" s="42"/>
      <c r="C782" s="209" t="s">
        <v>1003</v>
      </c>
      <c r="D782" s="209" t="s">
        <v>189</v>
      </c>
      <c r="E782" s="210" t="s">
        <v>1004</v>
      </c>
      <c r="F782" s="211" t="s">
        <v>1005</v>
      </c>
      <c r="G782" s="212" t="s">
        <v>631</v>
      </c>
      <c r="H782" s="213">
        <v>0.056000000000000001</v>
      </c>
      <c r="I782" s="214"/>
      <c r="J782" s="215">
        <f>ROUND(I782*H782,2)</f>
        <v>0</v>
      </c>
      <c r="K782" s="211" t="s">
        <v>193</v>
      </c>
      <c r="L782" s="47"/>
      <c r="M782" s="216" t="s">
        <v>28</v>
      </c>
      <c r="N782" s="217" t="s">
        <v>45</v>
      </c>
      <c r="O782" s="87"/>
      <c r="P782" s="218">
        <f>O782*H782</f>
        <v>0</v>
      </c>
      <c r="Q782" s="218">
        <v>0</v>
      </c>
      <c r="R782" s="218">
        <f>Q782*H782</f>
        <v>0</v>
      </c>
      <c r="S782" s="218">
        <v>0</v>
      </c>
      <c r="T782" s="219">
        <f>S782*H782</f>
        <v>0</v>
      </c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R782" s="220" t="s">
        <v>295</v>
      </c>
      <c r="AT782" s="220" t="s">
        <v>189</v>
      </c>
      <c r="AU782" s="220" t="s">
        <v>84</v>
      </c>
      <c r="AY782" s="20" t="s">
        <v>187</v>
      </c>
      <c r="BE782" s="221">
        <f>IF(N782="základní",J782,0)</f>
        <v>0</v>
      </c>
      <c r="BF782" s="221">
        <f>IF(N782="snížená",J782,0)</f>
        <v>0</v>
      </c>
      <c r="BG782" s="221">
        <f>IF(N782="zákl. přenesená",J782,0)</f>
        <v>0</v>
      </c>
      <c r="BH782" s="221">
        <f>IF(N782="sníž. přenesená",J782,0)</f>
        <v>0</v>
      </c>
      <c r="BI782" s="221">
        <f>IF(N782="nulová",J782,0)</f>
        <v>0</v>
      </c>
      <c r="BJ782" s="20" t="s">
        <v>82</v>
      </c>
      <c r="BK782" s="221">
        <f>ROUND(I782*H782,2)</f>
        <v>0</v>
      </c>
      <c r="BL782" s="20" t="s">
        <v>295</v>
      </c>
      <c r="BM782" s="220" t="s">
        <v>1006</v>
      </c>
    </row>
    <row r="783" s="2" customFormat="1">
      <c r="A783" s="41"/>
      <c r="B783" s="42"/>
      <c r="C783" s="43"/>
      <c r="D783" s="222" t="s">
        <v>196</v>
      </c>
      <c r="E783" s="43"/>
      <c r="F783" s="223" t="s">
        <v>1007</v>
      </c>
      <c r="G783" s="43"/>
      <c r="H783" s="43"/>
      <c r="I783" s="224"/>
      <c r="J783" s="43"/>
      <c r="K783" s="43"/>
      <c r="L783" s="47"/>
      <c r="M783" s="225"/>
      <c r="N783" s="226"/>
      <c r="O783" s="87"/>
      <c r="P783" s="87"/>
      <c r="Q783" s="87"/>
      <c r="R783" s="87"/>
      <c r="S783" s="87"/>
      <c r="T783" s="88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T783" s="20" t="s">
        <v>196</v>
      </c>
      <c r="AU783" s="20" t="s">
        <v>84</v>
      </c>
    </row>
    <row r="784" s="12" customFormat="1" ht="22.8" customHeight="1">
      <c r="A784" s="12"/>
      <c r="B784" s="193"/>
      <c r="C784" s="194"/>
      <c r="D784" s="195" t="s">
        <v>73</v>
      </c>
      <c r="E784" s="207" t="s">
        <v>1008</v>
      </c>
      <c r="F784" s="207" t="s">
        <v>1009</v>
      </c>
      <c r="G784" s="194"/>
      <c r="H784" s="194"/>
      <c r="I784" s="197"/>
      <c r="J784" s="208">
        <f>BK784</f>
        <v>0</v>
      </c>
      <c r="K784" s="194"/>
      <c r="L784" s="199"/>
      <c r="M784" s="200"/>
      <c r="N784" s="201"/>
      <c r="O784" s="201"/>
      <c r="P784" s="202">
        <f>SUM(P785:P819)</f>
        <v>0</v>
      </c>
      <c r="Q784" s="201"/>
      <c r="R784" s="202">
        <f>SUM(R785:R819)</f>
        <v>5.1736052499999996</v>
      </c>
      <c r="S784" s="201"/>
      <c r="T784" s="203">
        <f>SUM(T785:T819)</f>
        <v>5.1300780000000001</v>
      </c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R784" s="204" t="s">
        <v>84</v>
      </c>
      <c r="AT784" s="205" t="s">
        <v>73</v>
      </c>
      <c r="AU784" s="205" t="s">
        <v>82</v>
      </c>
      <c r="AY784" s="204" t="s">
        <v>187</v>
      </c>
      <c r="BK784" s="206">
        <f>SUM(BK785:BK819)</f>
        <v>0</v>
      </c>
    </row>
    <row r="785" s="2" customFormat="1" ht="33" customHeight="1">
      <c r="A785" s="41"/>
      <c r="B785" s="42"/>
      <c r="C785" s="209" t="s">
        <v>1010</v>
      </c>
      <c r="D785" s="209" t="s">
        <v>189</v>
      </c>
      <c r="E785" s="210" t="s">
        <v>1011</v>
      </c>
      <c r="F785" s="211" t="s">
        <v>1012</v>
      </c>
      <c r="G785" s="212" t="s">
        <v>192</v>
      </c>
      <c r="H785" s="213">
        <v>113.532</v>
      </c>
      <c r="I785" s="214"/>
      <c r="J785" s="215">
        <f>ROUND(I785*H785,2)</f>
        <v>0</v>
      </c>
      <c r="K785" s="211" t="s">
        <v>193</v>
      </c>
      <c r="L785" s="47"/>
      <c r="M785" s="216" t="s">
        <v>28</v>
      </c>
      <c r="N785" s="217" t="s">
        <v>45</v>
      </c>
      <c r="O785" s="87"/>
      <c r="P785" s="218">
        <f>O785*H785</f>
        <v>0</v>
      </c>
      <c r="Q785" s="218">
        <v>0.0047000000000000002</v>
      </c>
      <c r="R785" s="218">
        <f>Q785*H785</f>
        <v>0.53360039999999997</v>
      </c>
      <c r="S785" s="218">
        <v>0.0047000000000000002</v>
      </c>
      <c r="T785" s="219">
        <f>S785*H785</f>
        <v>0.53360039999999997</v>
      </c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R785" s="220" t="s">
        <v>295</v>
      </c>
      <c r="AT785" s="220" t="s">
        <v>189</v>
      </c>
      <c r="AU785" s="220" t="s">
        <v>84</v>
      </c>
      <c r="AY785" s="20" t="s">
        <v>187</v>
      </c>
      <c r="BE785" s="221">
        <f>IF(N785="základní",J785,0)</f>
        <v>0</v>
      </c>
      <c r="BF785" s="221">
        <f>IF(N785="snížená",J785,0)</f>
        <v>0</v>
      </c>
      <c r="BG785" s="221">
        <f>IF(N785="zákl. přenesená",J785,0)</f>
        <v>0</v>
      </c>
      <c r="BH785" s="221">
        <f>IF(N785="sníž. přenesená",J785,0)</f>
        <v>0</v>
      </c>
      <c r="BI785" s="221">
        <f>IF(N785="nulová",J785,0)</f>
        <v>0</v>
      </c>
      <c r="BJ785" s="20" t="s">
        <v>82</v>
      </c>
      <c r="BK785" s="221">
        <f>ROUND(I785*H785,2)</f>
        <v>0</v>
      </c>
      <c r="BL785" s="20" t="s">
        <v>295</v>
      </c>
      <c r="BM785" s="220" t="s">
        <v>1013</v>
      </c>
    </row>
    <row r="786" s="2" customFormat="1">
      <c r="A786" s="41"/>
      <c r="B786" s="42"/>
      <c r="C786" s="43"/>
      <c r="D786" s="222" t="s">
        <v>196</v>
      </c>
      <c r="E786" s="43"/>
      <c r="F786" s="223" t="s">
        <v>1014</v>
      </c>
      <c r="G786" s="43"/>
      <c r="H786" s="43"/>
      <c r="I786" s="224"/>
      <c r="J786" s="43"/>
      <c r="K786" s="43"/>
      <c r="L786" s="47"/>
      <c r="M786" s="225"/>
      <c r="N786" s="226"/>
      <c r="O786" s="87"/>
      <c r="P786" s="87"/>
      <c r="Q786" s="87"/>
      <c r="R786" s="87"/>
      <c r="S786" s="87"/>
      <c r="T786" s="88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T786" s="20" t="s">
        <v>196</v>
      </c>
      <c r="AU786" s="20" t="s">
        <v>84</v>
      </c>
    </row>
    <row r="787" s="14" customFormat="1">
      <c r="A787" s="14"/>
      <c r="B787" s="238"/>
      <c r="C787" s="239"/>
      <c r="D787" s="229" t="s">
        <v>198</v>
      </c>
      <c r="E787" s="240" t="s">
        <v>28</v>
      </c>
      <c r="F787" s="241" t="s">
        <v>110</v>
      </c>
      <c r="G787" s="239"/>
      <c r="H787" s="242">
        <v>113.532</v>
      </c>
      <c r="I787" s="243"/>
      <c r="J787" s="239"/>
      <c r="K787" s="239"/>
      <c r="L787" s="244"/>
      <c r="M787" s="245"/>
      <c r="N787" s="246"/>
      <c r="O787" s="246"/>
      <c r="P787" s="246"/>
      <c r="Q787" s="246"/>
      <c r="R787" s="246"/>
      <c r="S787" s="246"/>
      <c r="T787" s="247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48" t="s">
        <v>198</v>
      </c>
      <c r="AU787" s="248" t="s">
        <v>84</v>
      </c>
      <c r="AV787" s="14" t="s">
        <v>84</v>
      </c>
      <c r="AW787" s="14" t="s">
        <v>35</v>
      </c>
      <c r="AX787" s="14" t="s">
        <v>82</v>
      </c>
      <c r="AY787" s="248" t="s">
        <v>187</v>
      </c>
    </row>
    <row r="788" s="2" customFormat="1" ht="24.15" customHeight="1">
      <c r="A788" s="41"/>
      <c r="B788" s="42"/>
      <c r="C788" s="209" t="s">
        <v>1015</v>
      </c>
      <c r="D788" s="209" t="s">
        <v>189</v>
      </c>
      <c r="E788" s="210" t="s">
        <v>1016</v>
      </c>
      <c r="F788" s="211" t="s">
        <v>1017</v>
      </c>
      <c r="G788" s="212" t="s">
        <v>192</v>
      </c>
      <c r="H788" s="213">
        <v>113.532</v>
      </c>
      <c r="I788" s="214"/>
      <c r="J788" s="215">
        <f>ROUND(I788*H788,2)</f>
        <v>0</v>
      </c>
      <c r="K788" s="211" t="s">
        <v>193</v>
      </c>
      <c r="L788" s="47"/>
      <c r="M788" s="216" t="s">
        <v>28</v>
      </c>
      <c r="N788" s="217" t="s">
        <v>45</v>
      </c>
      <c r="O788" s="87"/>
      <c r="P788" s="218">
        <f>O788*H788</f>
        <v>0</v>
      </c>
      <c r="Q788" s="218">
        <v>0.0264</v>
      </c>
      <c r="R788" s="218">
        <f>Q788*H788</f>
        <v>2.9972447999999998</v>
      </c>
      <c r="S788" s="218">
        <v>0.0264</v>
      </c>
      <c r="T788" s="219">
        <f>S788*H788</f>
        <v>2.9972447999999998</v>
      </c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R788" s="220" t="s">
        <v>295</v>
      </c>
      <c r="AT788" s="220" t="s">
        <v>189</v>
      </c>
      <c r="AU788" s="220" t="s">
        <v>84</v>
      </c>
      <c r="AY788" s="20" t="s">
        <v>187</v>
      </c>
      <c r="BE788" s="221">
        <f>IF(N788="základní",J788,0)</f>
        <v>0</v>
      </c>
      <c r="BF788" s="221">
        <f>IF(N788="snížená",J788,0)</f>
        <v>0</v>
      </c>
      <c r="BG788" s="221">
        <f>IF(N788="zákl. přenesená",J788,0)</f>
        <v>0</v>
      </c>
      <c r="BH788" s="221">
        <f>IF(N788="sníž. přenesená",J788,0)</f>
        <v>0</v>
      </c>
      <c r="BI788" s="221">
        <f>IF(N788="nulová",J788,0)</f>
        <v>0</v>
      </c>
      <c r="BJ788" s="20" t="s">
        <v>82</v>
      </c>
      <c r="BK788" s="221">
        <f>ROUND(I788*H788,2)</f>
        <v>0</v>
      </c>
      <c r="BL788" s="20" t="s">
        <v>295</v>
      </c>
      <c r="BM788" s="220" t="s">
        <v>1018</v>
      </c>
    </row>
    <row r="789" s="2" customFormat="1">
      <c r="A789" s="41"/>
      <c r="B789" s="42"/>
      <c r="C789" s="43"/>
      <c r="D789" s="222" t="s">
        <v>196</v>
      </c>
      <c r="E789" s="43"/>
      <c r="F789" s="223" t="s">
        <v>1019</v>
      </c>
      <c r="G789" s="43"/>
      <c r="H789" s="43"/>
      <c r="I789" s="224"/>
      <c r="J789" s="43"/>
      <c r="K789" s="43"/>
      <c r="L789" s="47"/>
      <c r="M789" s="225"/>
      <c r="N789" s="226"/>
      <c r="O789" s="87"/>
      <c r="P789" s="87"/>
      <c r="Q789" s="87"/>
      <c r="R789" s="87"/>
      <c r="S789" s="87"/>
      <c r="T789" s="88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T789" s="20" t="s">
        <v>196</v>
      </c>
      <c r="AU789" s="20" t="s">
        <v>84</v>
      </c>
    </row>
    <row r="790" s="13" customFormat="1">
      <c r="A790" s="13"/>
      <c r="B790" s="227"/>
      <c r="C790" s="228"/>
      <c r="D790" s="229" t="s">
        <v>198</v>
      </c>
      <c r="E790" s="230" t="s">
        <v>28</v>
      </c>
      <c r="F790" s="231" t="s">
        <v>221</v>
      </c>
      <c r="G790" s="228"/>
      <c r="H790" s="230" t="s">
        <v>28</v>
      </c>
      <c r="I790" s="232"/>
      <c r="J790" s="228"/>
      <c r="K790" s="228"/>
      <c r="L790" s="233"/>
      <c r="M790" s="234"/>
      <c r="N790" s="235"/>
      <c r="O790" s="235"/>
      <c r="P790" s="235"/>
      <c r="Q790" s="235"/>
      <c r="R790" s="235"/>
      <c r="S790" s="235"/>
      <c r="T790" s="236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37" t="s">
        <v>198</v>
      </c>
      <c r="AU790" s="237" t="s">
        <v>84</v>
      </c>
      <c r="AV790" s="13" t="s">
        <v>82</v>
      </c>
      <c r="AW790" s="13" t="s">
        <v>35</v>
      </c>
      <c r="AX790" s="13" t="s">
        <v>74</v>
      </c>
      <c r="AY790" s="237" t="s">
        <v>187</v>
      </c>
    </row>
    <row r="791" s="14" customFormat="1">
      <c r="A791" s="14"/>
      <c r="B791" s="238"/>
      <c r="C791" s="239"/>
      <c r="D791" s="229" t="s">
        <v>198</v>
      </c>
      <c r="E791" s="240" t="s">
        <v>28</v>
      </c>
      <c r="F791" s="241" t="s">
        <v>1020</v>
      </c>
      <c r="G791" s="239"/>
      <c r="H791" s="242">
        <v>29.038</v>
      </c>
      <c r="I791" s="243"/>
      <c r="J791" s="239"/>
      <c r="K791" s="239"/>
      <c r="L791" s="244"/>
      <c r="M791" s="245"/>
      <c r="N791" s="246"/>
      <c r="O791" s="246"/>
      <c r="P791" s="246"/>
      <c r="Q791" s="246"/>
      <c r="R791" s="246"/>
      <c r="S791" s="246"/>
      <c r="T791" s="247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48" t="s">
        <v>198</v>
      </c>
      <c r="AU791" s="248" t="s">
        <v>84</v>
      </c>
      <c r="AV791" s="14" t="s">
        <v>84</v>
      </c>
      <c r="AW791" s="14" t="s">
        <v>35</v>
      </c>
      <c r="AX791" s="14" t="s">
        <v>74</v>
      </c>
      <c r="AY791" s="248" t="s">
        <v>187</v>
      </c>
    </row>
    <row r="792" s="14" customFormat="1">
      <c r="A792" s="14"/>
      <c r="B792" s="238"/>
      <c r="C792" s="239"/>
      <c r="D792" s="229" t="s">
        <v>198</v>
      </c>
      <c r="E792" s="240" t="s">
        <v>28</v>
      </c>
      <c r="F792" s="241" t="s">
        <v>1021</v>
      </c>
      <c r="G792" s="239"/>
      <c r="H792" s="242">
        <v>11.707000000000001</v>
      </c>
      <c r="I792" s="243"/>
      <c r="J792" s="239"/>
      <c r="K792" s="239"/>
      <c r="L792" s="244"/>
      <c r="M792" s="245"/>
      <c r="N792" s="246"/>
      <c r="O792" s="246"/>
      <c r="P792" s="246"/>
      <c r="Q792" s="246"/>
      <c r="R792" s="246"/>
      <c r="S792" s="246"/>
      <c r="T792" s="247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48" t="s">
        <v>198</v>
      </c>
      <c r="AU792" s="248" t="s">
        <v>84</v>
      </c>
      <c r="AV792" s="14" t="s">
        <v>84</v>
      </c>
      <c r="AW792" s="14" t="s">
        <v>35</v>
      </c>
      <c r="AX792" s="14" t="s">
        <v>74</v>
      </c>
      <c r="AY792" s="248" t="s">
        <v>187</v>
      </c>
    </row>
    <row r="793" s="13" customFormat="1">
      <c r="A793" s="13"/>
      <c r="B793" s="227"/>
      <c r="C793" s="228"/>
      <c r="D793" s="229" t="s">
        <v>198</v>
      </c>
      <c r="E793" s="230" t="s">
        <v>28</v>
      </c>
      <c r="F793" s="231" t="s">
        <v>199</v>
      </c>
      <c r="G793" s="228"/>
      <c r="H793" s="230" t="s">
        <v>28</v>
      </c>
      <c r="I793" s="232"/>
      <c r="J793" s="228"/>
      <c r="K793" s="228"/>
      <c r="L793" s="233"/>
      <c r="M793" s="234"/>
      <c r="N793" s="235"/>
      <c r="O793" s="235"/>
      <c r="P793" s="235"/>
      <c r="Q793" s="235"/>
      <c r="R793" s="235"/>
      <c r="S793" s="235"/>
      <c r="T793" s="236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37" t="s">
        <v>198</v>
      </c>
      <c r="AU793" s="237" t="s">
        <v>84</v>
      </c>
      <c r="AV793" s="13" t="s">
        <v>82</v>
      </c>
      <c r="AW793" s="13" t="s">
        <v>35</v>
      </c>
      <c r="AX793" s="13" t="s">
        <v>74</v>
      </c>
      <c r="AY793" s="237" t="s">
        <v>187</v>
      </c>
    </row>
    <row r="794" s="14" customFormat="1">
      <c r="A794" s="14"/>
      <c r="B794" s="238"/>
      <c r="C794" s="239"/>
      <c r="D794" s="229" t="s">
        <v>198</v>
      </c>
      <c r="E794" s="240" t="s">
        <v>28</v>
      </c>
      <c r="F794" s="241" t="s">
        <v>1022</v>
      </c>
      <c r="G794" s="239"/>
      <c r="H794" s="242">
        <v>14.48</v>
      </c>
      <c r="I794" s="243"/>
      <c r="J794" s="239"/>
      <c r="K794" s="239"/>
      <c r="L794" s="244"/>
      <c r="M794" s="245"/>
      <c r="N794" s="246"/>
      <c r="O794" s="246"/>
      <c r="P794" s="246"/>
      <c r="Q794" s="246"/>
      <c r="R794" s="246"/>
      <c r="S794" s="246"/>
      <c r="T794" s="247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48" t="s">
        <v>198</v>
      </c>
      <c r="AU794" s="248" t="s">
        <v>84</v>
      </c>
      <c r="AV794" s="14" t="s">
        <v>84</v>
      </c>
      <c r="AW794" s="14" t="s">
        <v>35</v>
      </c>
      <c r="AX794" s="14" t="s">
        <v>74</v>
      </c>
      <c r="AY794" s="248" t="s">
        <v>187</v>
      </c>
    </row>
    <row r="795" s="13" customFormat="1">
      <c r="A795" s="13"/>
      <c r="B795" s="227"/>
      <c r="C795" s="228"/>
      <c r="D795" s="229" t="s">
        <v>198</v>
      </c>
      <c r="E795" s="230" t="s">
        <v>28</v>
      </c>
      <c r="F795" s="231" t="s">
        <v>242</v>
      </c>
      <c r="G795" s="228"/>
      <c r="H795" s="230" t="s">
        <v>28</v>
      </c>
      <c r="I795" s="232"/>
      <c r="J795" s="228"/>
      <c r="K795" s="228"/>
      <c r="L795" s="233"/>
      <c r="M795" s="234"/>
      <c r="N795" s="235"/>
      <c r="O795" s="235"/>
      <c r="P795" s="235"/>
      <c r="Q795" s="235"/>
      <c r="R795" s="235"/>
      <c r="S795" s="235"/>
      <c r="T795" s="236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37" t="s">
        <v>198</v>
      </c>
      <c r="AU795" s="237" t="s">
        <v>84</v>
      </c>
      <c r="AV795" s="13" t="s">
        <v>82</v>
      </c>
      <c r="AW795" s="13" t="s">
        <v>35</v>
      </c>
      <c r="AX795" s="13" t="s">
        <v>74</v>
      </c>
      <c r="AY795" s="237" t="s">
        <v>187</v>
      </c>
    </row>
    <row r="796" s="14" customFormat="1">
      <c r="A796" s="14"/>
      <c r="B796" s="238"/>
      <c r="C796" s="239"/>
      <c r="D796" s="229" t="s">
        <v>198</v>
      </c>
      <c r="E796" s="240" t="s">
        <v>28</v>
      </c>
      <c r="F796" s="241" t="s">
        <v>1023</v>
      </c>
      <c r="G796" s="239"/>
      <c r="H796" s="242">
        <v>52.512</v>
      </c>
      <c r="I796" s="243"/>
      <c r="J796" s="239"/>
      <c r="K796" s="239"/>
      <c r="L796" s="244"/>
      <c r="M796" s="245"/>
      <c r="N796" s="246"/>
      <c r="O796" s="246"/>
      <c r="P796" s="246"/>
      <c r="Q796" s="246"/>
      <c r="R796" s="246"/>
      <c r="S796" s="246"/>
      <c r="T796" s="247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48" t="s">
        <v>198</v>
      </c>
      <c r="AU796" s="248" t="s">
        <v>84</v>
      </c>
      <c r="AV796" s="14" t="s">
        <v>84</v>
      </c>
      <c r="AW796" s="14" t="s">
        <v>35</v>
      </c>
      <c r="AX796" s="14" t="s">
        <v>74</v>
      </c>
      <c r="AY796" s="248" t="s">
        <v>187</v>
      </c>
    </row>
    <row r="797" s="13" customFormat="1">
      <c r="A797" s="13"/>
      <c r="B797" s="227"/>
      <c r="C797" s="228"/>
      <c r="D797" s="229" t="s">
        <v>198</v>
      </c>
      <c r="E797" s="230" t="s">
        <v>28</v>
      </c>
      <c r="F797" s="231" t="s">
        <v>228</v>
      </c>
      <c r="G797" s="228"/>
      <c r="H797" s="230" t="s">
        <v>28</v>
      </c>
      <c r="I797" s="232"/>
      <c r="J797" s="228"/>
      <c r="K797" s="228"/>
      <c r="L797" s="233"/>
      <c r="M797" s="234"/>
      <c r="N797" s="235"/>
      <c r="O797" s="235"/>
      <c r="P797" s="235"/>
      <c r="Q797" s="235"/>
      <c r="R797" s="235"/>
      <c r="S797" s="235"/>
      <c r="T797" s="236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37" t="s">
        <v>198</v>
      </c>
      <c r="AU797" s="237" t="s">
        <v>84</v>
      </c>
      <c r="AV797" s="13" t="s">
        <v>82</v>
      </c>
      <c r="AW797" s="13" t="s">
        <v>35</v>
      </c>
      <c r="AX797" s="13" t="s">
        <v>74</v>
      </c>
      <c r="AY797" s="237" t="s">
        <v>187</v>
      </c>
    </row>
    <row r="798" s="13" customFormat="1">
      <c r="A798" s="13"/>
      <c r="B798" s="227"/>
      <c r="C798" s="228"/>
      <c r="D798" s="229" t="s">
        <v>198</v>
      </c>
      <c r="E798" s="230" t="s">
        <v>28</v>
      </c>
      <c r="F798" s="231" t="s">
        <v>229</v>
      </c>
      <c r="G798" s="228"/>
      <c r="H798" s="230" t="s">
        <v>28</v>
      </c>
      <c r="I798" s="232"/>
      <c r="J798" s="228"/>
      <c r="K798" s="228"/>
      <c r="L798" s="233"/>
      <c r="M798" s="234"/>
      <c r="N798" s="235"/>
      <c r="O798" s="235"/>
      <c r="P798" s="235"/>
      <c r="Q798" s="235"/>
      <c r="R798" s="235"/>
      <c r="S798" s="235"/>
      <c r="T798" s="236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37" t="s">
        <v>198</v>
      </c>
      <c r="AU798" s="237" t="s">
        <v>84</v>
      </c>
      <c r="AV798" s="13" t="s">
        <v>82</v>
      </c>
      <c r="AW798" s="13" t="s">
        <v>35</v>
      </c>
      <c r="AX798" s="13" t="s">
        <v>74</v>
      </c>
      <c r="AY798" s="237" t="s">
        <v>187</v>
      </c>
    </row>
    <row r="799" s="14" customFormat="1">
      <c r="A799" s="14"/>
      <c r="B799" s="238"/>
      <c r="C799" s="239"/>
      <c r="D799" s="229" t="s">
        <v>198</v>
      </c>
      <c r="E799" s="240" t="s">
        <v>28</v>
      </c>
      <c r="F799" s="241" t="s">
        <v>1024</v>
      </c>
      <c r="G799" s="239"/>
      <c r="H799" s="242">
        <v>5.7949999999999999</v>
      </c>
      <c r="I799" s="243"/>
      <c r="J799" s="239"/>
      <c r="K799" s="239"/>
      <c r="L799" s="244"/>
      <c r="M799" s="245"/>
      <c r="N799" s="246"/>
      <c r="O799" s="246"/>
      <c r="P799" s="246"/>
      <c r="Q799" s="246"/>
      <c r="R799" s="246"/>
      <c r="S799" s="246"/>
      <c r="T799" s="247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48" t="s">
        <v>198</v>
      </c>
      <c r="AU799" s="248" t="s">
        <v>84</v>
      </c>
      <c r="AV799" s="14" t="s">
        <v>84</v>
      </c>
      <c r="AW799" s="14" t="s">
        <v>35</v>
      </c>
      <c r="AX799" s="14" t="s">
        <v>74</v>
      </c>
      <c r="AY799" s="248" t="s">
        <v>187</v>
      </c>
    </row>
    <row r="800" s="15" customFormat="1">
      <c r="A800" s="15"/>
      <c r="B800" s="249"/>
      <c r="C800" s="250"/>
      <c r="D800" s="229" t="s">
        <v>198</v>
      </c>
      <c r="E800" s="251" t="s">
        <v>110</v>
      </c>
      <c r="F800" s="252" t="s">
        <v>207</v>
      </c>
      <c r="G800" s="250"/>
      <c r="H800" s="253">
        <v>113.532</v>
      </c>
      <c r="I800" s="254"/>
      <c r="J800" s="250"/>
      <c r="K800" s="250"/>
      <c r="L800" s="255"/>
      <c r="M800" s="256"/>
      <c r="N800" s="257"/>
      <c r="O800" s="257"/>
      <c r="P800" s="257"/>
      <c r="Q800" s="257"/>
      <c r="R800" s="257"/>
      <c r="S800" s="257"/>
      <c r="T800" s="258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T800" s="259" t="s">
        <v>198</v>
      </c>
      <c r="AU800" s="259" t="s">
        <v>84</v>
      </c>
      <c r="AV800" s="15" t="s">
        <v>194</v>
      </c>
      <c r="AW800" s="15" t="s">
        <v>35</v>
      </c>
      <c r="AX800" s="15" t="s">
        <v>82</v>
      </c>
      <c r="AY800" s="259" t="s">
        <v>187</v>
      </c>
    </row>
    <row r="801" s="2" customFormat="1" ht="24.15" customHeight="1">
      <c r="A801" s="41"/>
      <c r="B801" s="42"/>
      <c r="C801" s="209" t="s">
        <v>1025</v>
      </c>
      <c r="D801" s="209" t="s">
        <v>189</v>
      </c>
      <c r="E801" s="210" t="s">
        <v>1026</v>
      </c>
      <c r="F801" s="211" t="s">
        <v>1027</v>
      </c>
      <c r="G801" s="212" t="s">
        <v>192</v>
      </c>
      <c r="H801" s="213">
        <v>113.532</v>
      </c>
      <c r="I801" s="214"/>
      <c r="J801" s="215">
        <f>ROUND(I801*H801,2)</f>
        <v>0</v>
      </c>
      <c r="K801" s="211" t="s">
        <v>193</v>
      </c>
      <c r="L801" s="47"/>
      <c r="M801" s="216" t="s">
        <v>28</v>
      </c>
      <c r="N801" s="217" t="s">
        <v>45</v>
      </c>
      <c r="O801" s="87"/>
      <c r="P801" s="218">
        <f>O801*H801</f>
        <v>0</v>
      </c>
      <c r="Q801" s="218">
        <v>0.00025000000000000001</v>
      </c>
      <c r="R801" s="218">
        <f>Q801*H801</f>
        <v>0.028382999999999999</v>
      </c>
      <c r="S801" s="218">
        <v>0</v>
      </c>
      <c r="T801" s="219">
        <f>S801*H801</f>
        <v>0</v>
      </c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R801" s="220" t="s">
        <v>295</v>
      </c>
      <c r="AT801" s="220" t="s">
        <v>189</v>
      </c>
      <c r="AU801" s="220" t="s">
        <v>84</v>
      </c>
      <c r="AY801" s="20" t="s">
        <v>187</v>
      </c>
      <c r="BE801" s="221">
        <f>IF(N801="základní",J801,0)</f>
        <v>0</v>
      </c>
      <c r="BF801" s="221">
        <f>IF(N801="snížená",J801,0)</f>
        <v>0</v>
      </c>
      <c r="BG801" s="221">
        <f>IF(N801="zákl. přenesená",J801,0)</f>
        <v>0</v>
      </c>
      <c r="BH801" s="221">
        <f>IF(N801="sníž. přenesená",J801,0)</f>
        <v>0</v>
      </c>
      <c r="BI801" s="221">
        <f>IF(N801="nulová",J801,0)</f>
        <v>0</v>
      </c>
      <c r="BJ801" s="20" t="s">
        <v>82</v>
      </c>
      <c r="BK801" s="221">
        <f>ROUND(I801*H801,2)</f>
        <v>0</v>
      </c>
      <c r="BL801" s="20" t="s">
        <v>295</v>
      </c>
      <c r="BM801" s="220" t="s">
        <v>1028</v>
      </c>
    </row>
    <row r="802" s="2" customFormat="1">
      <c r="A802" s="41"/>
      <c r="B802" s="42"/>
      <c r="C802" s="43"/>
      <c r="D802" s="222" t="s">
        <v>196</v>
      </c>
      <c r="E802" s="43"/>
      <c r="F802" s="223" t="s">
        <v>1029</v>
      </c>
      <c r="G802" s="43"/>
      <c r="H802" s="43"/>
      <c r="I802" s="224"/>
      <c r="J802" s="43"/>
      <c r="K802" s="43"/>
      <c r="L802" s="47"/>
      <c r="M802" s="225"/>
      <c r="N802" s="226"/>
      <c r="O802" s="87"/>
      <c r="P802" s="87"/>
      <c r="Q802" s="87"/>
      <c r="R802" s="87"/>
      <c r="S802" s="87"/>
      <c r="T802" s="88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T802" s="20" t="s">
        <v>196</v>
      </c>
      <c r="AU802" s="20" t="s">
        <v>84</v>
      </c>
    </row>
    <row r="803" s="14" customFormat="1">
      <c r="A803" s="14"/>
      <c r="B803" s="238"/>
      <c r="C803" s="239"/>
      <c r="D803" s="229" t="s">
        <v>198</v>
      </c>
      <c r="E803" s="240" t="s">
        <v>28</v>
      </c>
      <c r="F803" s="241" t="s">
        <v>110</v>
      </c>
      <c r="G803" s="239"/>
      <c r="H803" s="242">
        <v>113.532</v>
      </c>
      <c r="I803" s="243"/>
      <c r="J803" s="239"/>
      <c r="K803" s="239"/>
      <c r="L803" s="244"/>
      <c r="M803" s="245"/>
      <c r="N803" s="246"/>
      <c r="O803" s="246"/>
      <c r="P803" s="246"/>
      <c r="Q803" s="246"/>
      <c r="R803" s="246"/>
      <c r="S803" s="246"/>
      <c r="T803" s="247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48" t="s">
        <v>198</v>
      </c>
      <c r="AU803" s="248" t="s">
        <v>84</v>
      </c>
      <c r="AV803" s="14" t="s">
        <v>84</v>
      </c>
      <c r="AW803" s="14" t="s">
        <v>35</v>
      </c>
      <c r="AX803" s="14" t="s">
        <v>82</v>
      </c>
      <c r="AY803" s="248" t="s">
        <v>187</v>
      </c>
    </row>
    <row r="804" s="2" customFormat="1" ht="24.15" customHeight="1">
      <c r="A804" s="41"/>
      <c r="B804" s="42"/>
      <c r="C804" s="209" t="s">
        <v>1030</v>
      </c>
      <c r="D804" s="209" t="s">
        <v>189</v>
      </c>
      <c r="E804" s="210" t="s">
        <v>1031</v>
      </c>
      <c r="F804" s="211" t="s">
        <v>1032</v>
      </c>
      <c r="G804" s="212" t="s">
        <v>192</v>
      </c>
      <c r="H804" s="213">
        <v>60.576999999999998</v>
      </c>
      <c r="I804" s="214"/>
      <c r="J804" s="215">
        <f>ROUND(I804*H804,2)</f>
        <v>0</v>
      </c>
      <c r="K804" s="211" t="s">
        <v>28</v>
      </c>
      <c r="L804" s="47"/>
      <c r="M804" s="216" t="s">
        <v>28</v>
      </c>
      <c r="N804" s="217" t="s">
        <v>45</v>
      </c>
      <c r="O804" s="87"/>
      <c r="P804" s="218">
        <f>O804*H804</f>
        <v>0</v>
      </c>
      <c r="Q804" s="218">
        <v>0.0264</v>
      </c>
      <c r="R804" s="218">
        <f>Q804*H804</f>
        <v>1.5992328</v>
      </c>
      <c r="S804" s="218">
        <v>0.0264</v>
      </c>
      <c r="T804" s="219">
        <f>S804*H804</f>
        <v>1.5992328</v>
      </c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R804" s="220" t="s">
        <v>295</v>
      </c>
      <c r="AT804" s="220" t="s">
        <v>189</v>
      </c>
      <c r="AU804" s="220" t="s">
        <v>84</v>
      </c>
      <c r="AY804" s="20" t="s">
        <v>187</v>
      </c>
      <c r="BE804" s="221">
        <f>IF(N804="základní",J804,0)</f>
        <v>0</v>
      </c>
      <c r="BF804" s="221">
        <f>IF(N804="snížená",J804,0)</f>
        <v>0</v>
      </c>
      <c r="BG804" s="221">
        <f>IF(N804="zákl. přenesená",J804,0)</f>
        <v>0</v>
      </c>
      <c r="BH804" s="221">
        <f>IF(N804="sníž. přenesená",J804,0)</f>
        <v>0</v>
      </c>
      <c r="BI804" s="221">
        <f>IF(N804="nulová",J804,0)</f>
        <v>0</v>
      </c>
      <c r="BJ804" s="20" t="s">
        <v>82</v>
      </c>
      <c r="BK804" s="221">
        <f>ROUND(I804*H804,2)</f>
        <v>0</v>
      </c>
      <c r="BL804" s="20" t="s">
        <v>295</v>
      </c>
      <c r="BM804" s="220" t="s">
        <v>1033</v>
      </c>
    </row>
    <row r="805" s="13" customFormat="1">
      <c r="A805" s="13"/>
      <c r="B805" s="227"/>
      <c r="C805" s="228"/>
      <c r="D805" s="229" t="s">
        <v>198</v>
      </c>
      <c r="E805" s="230" t="s">
        <v>28</v>
      </c>
      <c r="F805" s="231" t="s">
        <v>221</v>
      </c>
      <c r="G805" s="228"/>
      <c r="H805" s="230" t="s">
        <v>28</v>
      </c>
      <c r="I805" s="232"/>
      <c r="J805" s="228"/>
      <c r="K805" s="228"/>
      <c r="L805" s="233"/>
      <c r="M805" s="234"/>
      <c r="N805" s="235"/>
      <c r="O805" s="235"/>
      <c r="P805" s="235"/>
      <c r="Q805" s="235"/>
      <c r="R805" s="235"/>
      <c r="S805" s="235"/>
      <c r="T805" s="236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37" t="s">
        <v>198</v>
      </c>
      <c r="AU805" s="237" t="s">
        <v>84</v>
      </c>
      <c r="AV805" s="13" t="s">
        <v>82</v>
      </c>
      <c r="AW805" s="13" t="s">
        <v>35</v>
      </c>
      <c r="AX805" s="13" t="s">
        <v>74</v>
      </c>
      <c r="AY805" s="237" t="s">
        <v>187</v>
      </c>
    </row>
    <row r="806" s="14" customFormat="1">
      <c r="A806" s="14"/>
      <c r="B806" s="238"/>
      <c r="C806" s="239"/>
      <c r="D806" s="229" t="s">
        <v>198</v>
      </c>
      <c r="E806" s="240" t="s">
        <v>28</v>
      </c>
      <c r="F806" s="241" t="s">
        <v>1034</v>
      </c>
      <c r="G806" s="239"/>
      <c r="H806" s="242">
        <v>24.09</v>
      </c>
      <c r="I806" s="243"/>
      <c r="J806" s="239"/>
      <c r="K806" s="239"/>
      <c r="L806" s="244"/>
      <c r="M806" s="245"/>
      <c r="N806" s="246"/>
      <c r="O806" s="246"/>
      <c r="P806" s="246"/>
      <c r="Q806" s="246"/>
      <c r="R806" s="246"/>
      <c r="S806" s="246"/>
      <c r="T806" s="247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48" t="s">
        <v>198</v>
      </c>
      <c r="AU806" s="248" t="s">
        <v>84</v>
      </c>
      <c r="AV806" s="14" t="s">
        <v>84</v>
      </c>
      <c r="AW806" s="14" t="s">
        <v>35</v>
      </c>
      <c r="AX806" s="14" t="s">
        <v>74</v>
      </c>
      <c r="AY806" s="248" t="s">
        <v>187</v>
      </c>
    </row>
    <row r="807" s="13" customFormat="1">
      <c r="A807" s="13"/>
      <c r="B807" s="227"/>
      <c r="C807" s="228"/>
      <c r="D807" s="229" t="s">
        <v>198</v>
      </c>
      <c r="E807" s="230" t="s">
        <v>28</v>
      </c>
      <c r="F807" s="231" t="s">
        <v>199</v>
      </c>
      <c r="G807" s="228"/>
      <c r="H807" s="230" t="s">
        <v>28</v>
      </c>
      <c r="I807" s="232"/>
      <c r="J807" s="228"/>
      <c r="K807" s="228"/>
      <c r="L807" s="233"/>
      <c r="M807" s="234"/>
      <c r="N807" s="235"/>
      <c r="O807" s="235"/>
      <c r="P807" s="235"/>
      <c r="Q807" s="235"/>
      <c r="R807" s="235"/>
      <c r="S807" s="235"/>
      <c r="T807" s="236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37" t="s">
        <v>198</v>
      </c>
      <c r="AU807" s="237" t="s">
        <v>84</v>
      </c>
      <c r="AV807" s="13" t="s">
        <v>82</v>
      </c>
      <c r="AW807" s="13" t="s">
        <v>35</v>
      </c>
      <c r="AX807" s="13" t="s">
        <v>74</v>
      </c>
      <c r="AY807" s="237" t="s">
        <v>187</v>
      </c>
    </row>
    <row r="808" s="14" customFormat="1">
      <c r="A808" s="14"/>
      <c r="B808" s="238"/>
      <c r="C808" s="239"/>
      <c r="D808" s="229" t="s">
        <v>198</v>
      </c>
      <c r="E808" s="240" t="s">
        <v>28</v>
      </c>
      <c r="F808" s="241" t="s">
        <v>1035</v>
      </c>
      <c r="G808" s="239"/>
      <c r="H808" s="242">
        <v>11.781000000000001</v>
      </c>
      <c r="I808" s="243"/>
      <c r="J808" s="239"/>
      <c r="K808" s="239"/>
      <c r="L808" s="244"/>
      <c r="M808" s="245"/>
      <c r="N808" s="246"/>
      <c r="O808" s="246"/>
      <c r="P808" s="246"/>
      <c r="Q808" s="246"/>
      <c r="R808" s="246"/>
      <c r="S808" s="246"/>
      <c r="T808" s="247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48" t="s">
        <v>198</v>
      </c>
      <c r="AU808" s="248" t="s">
        <v>84</v>
      </c>
      <c r="AV808" s="14" t="s">
        <v>84</v>
      </c>
      <c r="AW808" s="14" t="s">
        <v>35</v>
      </c>
      <c r="AX808" s="14" t="s">
        <v>74</v>
      </c>
      <c r="AY808" s="248" t="s">
        <v>187</v>
      </c>
    </row>
    <row r="809" s="13" customFormat="1">
      <c r="A809" s="13"/>
      <c r="B809" s="227"/>
      <c r="C809" s="228"/>
      <c r="D809" s="229" t="s">
        <v>198</v>
      </c>
      <c r="E809" s="230" t="s">
        <v>28</v>
      </c>
      <c r="F809" s="231" t="s">
        <v>242</v>
      </c>
      <c r="G809" s="228"/>
      <c r="H809" s="230" t="s">
        <v>28</v>
      </c>
      <c r="I809" s="232"/>
      <c r="J809" s="228"/>
      <c r="K809" s="228"/>
      <c r="L809" s="233"/>
      <c r="M809" s="234"/>
      <c r="N809" s="235"/>
      <c r="O809" s="235"/>
      <c r="P809" s="235"/>
      <c r="Q809" s="235"/>
      <c r="R809" s="235"/>
      <c r="S809" s="235"/>
      <c r="T809" s="236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37" t="s">
        <v>198</v>
      </c>
      <c r="AU809" s="237" t="s">
        <v>84</v>
      </c>
      <c r="AV809" s="13" t="s">
        <v>82</v>
      </c>
      <c r="AW809" s="13" t="s">
        <v>35</v>
      </c>
      <c r="AX809" s="13" t="s">
        <v>74</v>
      </c>
      <c r="AY809" s="237" t="s">
        <v>187</v>
      </c>
    </row>
    <row r="810" s="14" customFormat="1">
      <c r="A810" s="14"/>
      <c r="B810" s="238"/>
      <c r="C810" s="239"/>
      <c r="D810" s="229" t="s">
        <v>198</v>
      </c>
      <c r="E810" s="240" t="s">
        <v>28</v>
      </c>
      <c r="F810" s="241" t="s">
        <v>1036</v>
      </c>
      <c r="G810" s="239"/>
      <c r="H810" s="242">
        <v>6.0720000000000001</v>
      </c>
      <c r="I810" s="243"/>
      <c r="J810" s="239"/>
      <c r="K810" s="239"/>
      <c r="L810" s="244"/>
      <c r="M810" s="245"/>
      <c r="N810" s="246"/>
      <c r="O810" s="246"/>
      <c r="P810" s="246"/>
      <c r="Q810" s="246"/>
      <c r="R810" s="246"/>
      <c r="S810" s="246"/>
      <c r="T810" s="247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48" t="s">
        <v>198</v>
      </c>
      <c r="AU810" s="248" t="s">
        <v>84</v>
      </c>
      <c r="AV810" s="14" t="s">
        <v>84</v>
      </c>
      <c r="AW810" s="14" t="s">
        <v>35</v>
      </c>
      <c r="AX810" s="14" t="s">
        <v>74</v>
      </c>
      <c r="AY810" s="248" t="s">
        <v>187</v>
      </c>
    </row>
    <row r="811" s="14" customFormat="1">
      <c r="A811" s="14"/>
      <c r="B811" s="238"/>
      <c r="C811" s="239"/>
      <c r="D811" s="229" t="s">
        <v>198</v>
      </c>
      <c r="E811" s="240" t="s">
        <v>28</v>
      </c>
      <c r="F811" s="241" t="s">
        <v>1037</v>
      </c>
      <c r="G811" s="239"/>
      <c r="H811" s="242">
        <v>10.683999999999999</v>
      </c>
      <c r="I811" s="243"/>
      <c r="J811" s="239"/>
      <c r="K811" s="239"/>
      <c r="L811" s="244"/>
      <c r="M811" s="245"/>
      <c r="N811" s="246"/>
      <c r="O811" s="246"/>
      <c r="P811" s="246"/>
      <c r="Q811" s="246"/>
      <c r="R811" s="246"/>
      <c r="S811" s="246"/>
      <c r="T811" s="247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48" t="s">
        <v>198</v>
      </c>
      <c r="AU811" s="248" t="s">
        <v>84</v>
      </c>
      <c r="AV811" s="14" t="s">
        <v>84</v>
      </c>
      <c r="AW811" s="14" t="s">
        <v>35</v>
      </c>
      <c r="AX811" s="14" t="s">
        <v>74</v>
      </c>
      <c r="AY811" s="248" t="s">
        <v>187</v>
      </c>
    </row>
    <row r="812" s="13" customFormat="1">
      <c r="A812" s="13"/>
      <c r="B812" s="227"/>
      <c r="C812" s="228"/>
      <c r="D812" s="229" t="s">
        <v>198</v>
      </c>
      <c r="E812" s="230" t="s">
        <v>28</v>
      </c>
      <c r="F812" s="231" t="s">
        <v>228</v>
      </c>
      <c r="G812" s="228"/>
      <c r="H812" s="230" t="s">
        <v>28</v>
      </c>
      <c r="I812" s="232"/>
      <c r="J812" s="228"/>
      <c r="K812" s="228"/>
      <c r="L812" s="233"/>
      <c r="M812" s="234"/>
      <c r="N812" s="235"/>
      <c r="O812" s="235"/>
      <c r="P812" s="235"/>
      <c r="Q812" s="235"/>
      <c r="R812" s="235"/>
      <c r="S812" s="235"/>
      <c r="T812" s="236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37" t="s">
        <v>198</v>
      </c>
      <c r="AU812" s="237" t="s">
        <v>84</v>
      </c>
      <c r="AV812" s="13" t="s">
        <v>82</v>
      </c>
      <c r="AW812" s="13" t="s">
        <v>35</v>
      </c>
      <c r="AX812" s="13" t="s">
        <v>74</v>
      </c>
      <c r="AY812" s="237" t="s">
        <v>187</v>
      </c>
    </row>
    <row r="813" s="13" customFormat="1">
      <c r="A813" s="13"/>
      <c r="B813" s="227"/>
      <c r="C813" s="228"/>
      <c r="D813" s="229" t="s">
        <v>198</v>
      </c>
      <c r="E813" s="230" t="s">
        <v>28</v>
      </c>
      <c r="F813" s="231" t="s">
        <v>229</v>
      </c>
      <c r="G813" s="228"/>
      <c r="H813" s="230" t="s">
        <v>28</v>
      </c>
      <c r="I813" s="232"/>
      <c r="J813" s="228"/>
      <c r="K813" s="228"/>
      <c r="L813" s="233"/>
      <c r="M813" s="234"/>
      <c r="N813" s="235"/>
      <c r="O813" s="235"/>
      <c r="P813" s="235"/>
      <c r="Q813" s="235"/>
      <c r="R813" s="235"/>
      <c r="S813" s="235"/>
      <c r="T813" s="236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37" t="s">
        <v>198</v>
      </c>
      <c r="AU813" s="237" t="s">
        <v>84</v>
      </c>
      <c r="AV813" s="13" t="s">
        <v>82</v>
      </c>
      <c r="AW813" s="13" t="s">
        <v>35</v>
      </c>
      <c r="AX813" s="13" t="s">
        <v>74</v>
      </c>
      <c r="AY813" s="237" t="s">
        <v>187</v>
      </c>
    </row>
    <row r="814" s="14" customFormat="1">
      <c r="A814" s="14"/>
      <c r="B814" s="238"/>
      <c r="C814" s="239"/>
      <c r="D814" s="229" t="s">
        <v>198</v>
      </c>
      <c r="E814" s="240" t="s">
        <v>28</v>
      </c>
      <c r="F814" s="241" t="s">
        <v>1038</v>
      </c>
      <c r="G814" s="239"/>
      <c r="H814" s="242">
        <v>7.9500000000000002</v>
      </c>
      <c r="I814" s="243"/>
      <c r="J814" s="239"/>
      <c r="K814" s="239"/>
      <c r="L814" s="244"/>
      <c r="M814" s="245"/>
      <c r="N814" s="246"/>
      <c r="O814" s="246"/>
      <c r="P814" s="246"/>
      <c r="Q814" s="246"/>
      <c r="R814" s="246"/>
      <c r="S814" s="246"/>
      <c r="T814" s="247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48" t="s">
        <v>198</v>
      </c>
      <c r="AU814" s="248" t="s">
        <v>84</v>
      </c>
      <c r="AV814" s="14" t="s">
        <v>84</v>
      </c>
      <c r="AW814" s="14" t="s">
        <v>35</v>
      </c>
      <c r="AX814" s="14" t="s">
        <v>74</v>
      </c>
      <c r="AY814" s="248" t="s">
        <v>187</v>
      </c>
    </row>
    <row r="815" s="15" customFormat="1">
      <c r="A815" s="15"/>
      <c r="B815" s="249"/>
      <c r="C815" s="250"/>
      <c r="D815" s="229" t="s">
        <v>198</v>
      </c>
      <c r="E815" s="251" t="s">
        <v>112</v>
      </c>
      <c r="F815" s="252" t="s">
        <v>207</v>
      </c>
      <c r="G815" s="250"/>
      <c r="H815" s="253">
        <v>60.576999999999998</v>
      </c>
      <c r="I815" s="254"/>
      <c r="J815" s="250"/>
      <c r="K815" s="250"/>
      <c r="L815" s="255"/>
      <c r="M815" s="256"/>
      <c r="N815" s="257"/>
      <c r="O815" s="257"/>
      <c r="P815" s="257"/>
      <c r="Q815" s="257"/>
      <c r="R815" s="257"/>
      <c r="S815" s="257"/>
      <c r="T815" s="258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T815" s="259" t="s">
        <v>198</v>
      </c>
      <c r="AU815" s="259" t="s">
        <v>84</v>
      </c>
      <c r="AV815" s="15" t="s">
        <v>194</v>
      </c>
      <c r="AW815" s="15" t="s">
        <v>35</v>
      </c>
      <c r="AX815" s="15" t="s">
        <v>82</v>
      </c>
      <c r="AY815" s="259" t="s">
        <v>187</v>
      </c>
    </row>
    <row r="816" s="2" customFormat="1" ht="24.15" customHeight="1">
      <c r="A816" s="41"/>
      <c r="B816" s="42"/>
      <c r="C816" s="209" t="s">
        <v>1039</v>
      </c>
      <c r="D816" s="209" t="s">
        <v>189</v>
      </c>
      <c r="E816" s="210" t="s">
        <v>1040</v>
      </c>
      <c r="F816" s="211" t="s">
        <v>1041</v>
      </c>
      <c r="G816" s="212" t="s">
        <v>192</v>
      </c>
      <c r="H816" s="213">
        <v>60.576999999999998</v>
      </c>
      <c r="I816" s="214"/>
      <c r="J816" s="215">
        <f>ROUND(I816*H816,2)</f>
        <v>0</v>
      </c>
      <c r="K816" s="211" t="s">
        <v>28</v>
      </c>
      <c r="L816" s="47"/>
      <c r="M816" s="216" t="s">
        <v>28</v>
      </c>
      <c r="N816" s="217" t="s">
        <v>45</v>
      </c>
      <c r="O816" s="87"/>
      <c r="P816" s="218">
        <f>O816*H816</f>
        <v>0</v>
      </c>
      <c r="Q816" s="218">
        <v>0.00025000000000000001</v>
      </c>
      <c r="R816" s="218">
        <f>Q816*H816</f>
        <v>0.01514425</v>
      </c>
      <c r="S816" s="218">
        <v>0</v>
      </c>
      <c r="T816" s="219">
        <f>S816*H816</f>
        <v>0</v>
      </c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R816" s="220" t="s">
        <v>295</v>
      </c>
      <c r="AT816" s="220" t="s">
        <v>189</v>
      </c>
      <c r="AU816" s="220" t="s">
        <v>84</v>
      </c>
      <c r="AY816" s="20" t="s">
        <v>187</v>
      </c>
      <c r="BE816" s="221">
        <f>IF(N816="základní",J816,0)</f>
        <v>0</v>
      </c>
      <c r="BF816" s="221">
        <f>IF(N816="snížená",J816,0)</f>
        <v>0</v>
      </c>
      <c r="BG816" s="221">
        <f>IF(N816="zákl. přenesená",J816,0)</f>
        <v>0</v>
      </c>
      <c r="BH816" s="221">
        <f>IF(N816="sníž. přenesená",J816,0)</f>
        <v>0</v>
      </c>
      <c r="BI816" s="221">
        <f>IF(N816="nulová",J816,0)</f>
        <v>0</v>
      </c>
      <c r="BJ816" s="20" t="s">
        <v>82</v>
      </c>
      <c r="BK816" s="221">
        <f>ROUND(I816*H816,2)</f>
        <v>0</v>
      </c>
      <c r="BL816" s="20" t="s">
        <v>295</v>
      </c>
      <c r="BM816" s="220" t="s">
        <v>1042</v>
      </c>
    </row>
    <row r="817" s="14" customFormat="1">
      <c r="A817" s="14"/>
      <c r="B817" s="238"/>
      <c r="C817" s="239"/>
      <c r="D817" s="229" t="s">
        <v>198</v>
      </c>
      <c r="E817" s="240" t="s">
        <v>28</v>
      </c>
      <c r="F817" s="241" t="s">
        <v>112</v>
      </c>
      <c r="G817" s="239"/>
      <c r="H817" s="242">
        <v>60.576999999999998</v>
      </c>
      <c r="I817" s="243"/>
      <c r="J817" s="239"/>
      <c r="K817" s="239"/>
      <c r="L817" s="244"/>
      <c r="M817" s="245"/>
      <c r="N817" s="246"/>
      <c r="O817" s="246"/>
      <c r="P817" s="246"/>
      <c r="Q817" s="246"/>
      <c r="R817" s="246"/>
      <c r="S817" s="246"/>
      <c r="T817" s="247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48" t="s">
        <v>198</v>
      </c>
      <c r="AU817" s="248" t="s">
        <v>84</v>
      </c>
      <c r="AV817" s="14" t="s">
        <v>84</v>
      </c>
      <c r="AW817" s="14" t="s">
        <v>35</v>
      </c>
      <c r="AX817" s="14" t="s">
        <v>82</v>
      </c>
      <c r="AY817" s="248" t="s">
        <v>187</v>
      </c>
    </row>
    <row r="818" s="2" customFormat="1" ht="55.5" customHeight="1">
      <c r="A818" s="41"/>
      <c r="B818" s="42"/>
      <c r="C818" s="209" t="s">
        <v>1043</v>
      </c>
      <c r="D818" s="209" t="s">
        <v>189</v>
      </c>
      <c r="E818" s="210" t="s">
        <v>1044</v>
      </c>
      <c r="F818" s="211" t="s">
        <v>1045</v>
      </c>
      <c r="G818" s="212" t="s">
        <v>631</v>
      </c>
      <c r="H818" s="213">
        <v>5.1740000000000004</v>
      </c>
      <c r="I818" s="214"/>
      <c r="J818" s="215">
        <f>ROUND(I818*H818,2)</f>
        <v>0</v>
      </c>
      <c r="K818" s="211" t="s">
        <v>193</v>
      </c>
      <c r="L818" s="47"/>
      <c r="M818" s="216" t="s">
        <v>28</v>
      </c>
      <c r="N818" s="217" t="s">
        <v>45</v>
      </c>
      <c r="O818" s="87"/>
      <c r="P818" s="218">
        <f>O818*H818</f>
        <v>0</v>
      </c>
      <c r="Q818" s="218">
        <v>0</v>
      </c>
      <c r="R818" s="218">
        <f>Q818*H818</f>
        <v>0</v>
      </c>
      <c r="S818" s="218">
        <v>0</v>
      </c>
      <c r="T818" s="219">
        <f>S818*H818</f>
        <v>0</v>
      </c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R818" s="220" t="s">
        <v>295</v>
      </c>
      <c r="AT818" s="220" t="s">
        <v>189</v>
      </c>
      <c r="AU818" s="220" t="s">
        <v>84</v>
      </c>
      <c r="AY818" s="20" t="s">
        <v>187</v>
      </c>
      <c r="BE818" s="221">
        <f>IF(N818="základní",J818,0)</f>
        <v>0</v>
      </c>
      <c r="BF818" s="221">
        <f>IF(N818="snížená",J818,0)</f>
        <v>0</v>
      </c>
      <c r="BG818" s="221">
        <f>IF(N818="zákl. přenesená",J818,0)</f>
        <v>0</v>
      </c>
      <c r="BH818" s="221">
        <f>IF(N818="sníž. přenesená",J818,0)</f>
        <v>0</v>
      </c>
      <c r="BI818" s="221">
        <f>IF(N818="nulová",J818,0)</f>
        <v>0</v>
      </c>
      <c r="BJ818" s="20" t="s">
        <v>82</v>
      </c>
      <c r="BK818" s="221">
        <f>ROUND(I818*H818,2)</f>
        <v>0</v>
      </c>
      <c r="BL818" s="20" t="s">
        <v>295</v>
      </c>
      <c r="BM818" s="220" t="s">
        <v>1046</v>
      </c>
    </row>
    <row r="819" s="2" customFormat="1">
      <c r="A819" s="41"/>
      <c r="B819" s="42"/>
      <c r="C819" s="43"/>
      <c r="D819" s="222" t="s">
        <v>196</v>
      </c>
      <c r="E819" s="43"/>
      <c r="F819" s="223" t="s">
        <v>1047</v>
      </c>
      <c r="G819" s="43"/>
      <c r="H819" s="43"/>
      <c r="I819" s="224"/>
      <c r="J819" s="43"/>
      <c r="K819" s="43"/>
      <c r="L819" s="47"/>
      <c r="M819" s="225"/>
      <c r="N819" s="226"/>
      <c r="O819" s="87"/>
      <c r="P819" s="87"/>
      <c r="Q819" s="87"/>
      <c r="R819" s="87"/>
      <c r="S819" s="87"/>
      <c r="T819" s="88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T819" s="20" t="s">
        <v>196</v>
      </c>
      <c r="AU819" s="20" t="s">
        <v>84</v>
      </c>
    </row>
    <row r="820" s="12" customFormat="1" ht="22.8" customHeight="1">
      <c r="A820" s="12"/>
      <c r="B820" s="193"/>
      <c r="C820" s="194"/>
      <c r="D820" s="195" t="s">
        <v>73</v>
      </c>
      <c r="E820" s="207" t="s">
        <v>1048</v>
      </c>
      <c r="F820" s="207" t="s">
        <v>1049</v>
      </c>
      <c r="G820" s="194"/>
      <c r="H820" s="194"/>
      <c r="I820" s="197"/>
      <c r="J820" s="208">
        <f>BK820</f>
        <v>0</v>
      </c>
      <c r="K820" s="194"/>
      <c r="L820" s="199"/>
      <c r="M820" s="200"/>
      <c r="N820" s="201"/>
      <c r="O820" s="201"/>
      <c r="P820" s="202">
        <f>SUM(P821:P909)</f>
        <v>0</v>
      </c>
      <c r="Q820" s="201"/>
      <c r="R820" s="202">
        <f>SUM(R821:R909)</f>
        <v>4.2624944799999991</v>
      </c>
      <c r="S820" s="201"/>
      <c r="T820" s="203">
        <f>SUM(T821:T909)</f>
        <v>0.11098379200000001</v>
      </c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R820" s="204" t="s">
        <v>84</v>
      </c>
      <c r="AT820" s="205" t="s">
        <v>73</v>
      </c>
      <c r="AU820" s="205" t="s">
        <v>82</v>
      </c>
      <c r="AY820" s="204" t="s">
        <v>187</v>
      </c>
      <c r="BK820" s="206">
        <f>SUM(BK821:BK909)</f>
        <v>0</v>
      </c>
    </row>
    <row r="821" s="2" customFormat="1" ht="24.15" customHeight="1">
      <c r="A821" s="41"/>
      <c r="B821" s="42"/>
      <c r="C821" s="209" t="s">
        <v>1050</v>
      </c>
      <c r="D821" s="209" t="s">
        <v>189</v>
      </c>
      <c r="E821" s="210" t="s">
        <v>1051</v>
      </c>
      <c r="F821" s="211" t="s">
        <v>1052</v>
      </c>
      <c r="G821" s="212" t="s">
        <v>226</v>
      </c>
      <c r="H821" s="213">
        <v>3126.3040000000001</v>
      </c>
      <c r="I821" s="214"/>
      <c r="J821" s="215">
        <f>ROUND(I821*H821,2)</f>
        <v>0</v>
      </c>
      <c r="K821" s="211" t="s">
        <v>193</v>
      </c>
      <c r="L821" s="47"/>
      <c r="M821" s="216" t="s">
        <v>28</v>
      </c>
      <c r="N821" s="217" t="s">
        <v>45</v>
      </c>
      <c r="O821" s="87"/>
      <c r="P821" s="218">
        <f>O821*H821</f>
        <v>0</v>
      </c>
      <c r="Q821" s="218">
        <v>0</v>
      </c>
      <c r="R821" s="218">
        <f>Q821*H821</f>
        <v>0</v>
      </c>
      <c r="S821" s="218">
        <v>3.5500000000000002E-05</v>
      </c>
      <c r="T821" s="219">
        <f>S821*H821</f>
        <v>0.11098379200000001</v>
      </c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R821" s="220" t="s">
        <v>295</v>
      </c>
      <c r="AT821" s="220" t="s">
        <v>189</v>
      </c>
      <c r="AU821" s="220" t="s">
        <v>84</v>
      </c>
      <c r="AY821" s="20" t="s">
        <v>187</v>
      </c>
      <c r="BE821" s="221">
        <f>IF(N821="základní",J821,0)</f>
        <v>0</v>
      </c>
      <c r="BF821" s="221">
        <f>IF(N821="snížená",J821,0)</f>
        <v>0</v>
      </c>
      <c r="BG821" s="221">
        <f>IF(N821="zákl. přenesená",J821,0)</f>
        <v>0</v>
      </c>
      <c r="BH821" s="221">
        <f>IF(N821="sníž. přenesená",J821,0)</f>
        <v>0</v>
      </c>
      <c r="BI821" s="221">
        <f>IF(N821="nulová",J821,0)</f>
        <v>0</v>
      </c>
      <c r="BJ821" s="20" t="s">
        <v>82</v>
      </c>
      <c r="BK821" s="221">
        <f>ROUND(I821*H821,2)</f>
        <v>0</v>
      </c>
      <c r="BL821" s="20" t="s">
        <v>295</v>
      </c>
      <c r="BM821" s="220" t="s">
        <v>1053</v>
      </c>
    </row>
    <row r="822" s="2" customFormat="1">
      <c r="A822" s="41"/>
      <c r="B822" s="42"/>
      <c r="C822" s="43"/>
      <c r="D822" s="222" t="s">
        <v>196</v>
      </c>
      <c r="E822" s="43"/>
      <c r="F822" s="223" t="s">
        <v>1054</v>
      </c>
      <c r="G822" s="43"/>
      <c r="H822" s="43"/>
      <c r="I822" s="224"/>
      <c r="J822" s="43"/>
      <c r="K822" s="43"/>
      <c r="L822" s="47"/>
      <c r="M822" s="225"/>
      <c r="N822" s="226"/>
      <c r="O822" s="87"/>
      <c r="P822" s="87"/>
      <c r="Q822" s="87"/>
      <c r="R822" s="87"/>
      <c r="S822" s="87"/>
      <c r="T822" s="88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T822" s="20" t="s">
        <v>196</v>
      </c>
      <c r="AU822" s="20" t="s">
        <v>84</v>
      </c>
    </row>
    <row r="823" s="13" customFormat="1">
      <c r="A823" s="13"/>
      <c r="B823" s="227"/>
      <c r="C823" s="228"/>
      <c r="D823" s="229" t="s">
        <v>198</v>
      </c>
      <c r="E823" s="230" t="s">
        <v>28</v>
      </c>
      <c r="F823" s="231" t="s">
        <v>1055</v>
      </c>
      <c r="G823" s="228"/>
      <c r="H823" s="230" t="s">
        <v>28</v>
      </c>
      <c r="I823" s="232"/>
      <c r="J823" s="228"/>
      <c r="K823" s="228"/>
      <c r="L823" s="233"/>
      <c r="M823" s="234"/>
      <c r="N823" s="235"/>
      <c r="O823" s="235"/>
      <c r="P823" s="235"/>
      <c r="Q823" s="235"/>
      <c r="R823" s="235"/>
      <c r="S823" s="235"/>
      <c r="T823" s="236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37" t="s">
        <v>198</v>
      </c>
      <c r="AU823" s="237" t="s">
        <v>84</v>
      </c>
      <c r="AV823" s="13" t="s">
        <v>82</v>
      </c>
      <c r="AW823" s="13" t="s">
        <v>35</v>
      </c>
      <c r="AX823" s="13" t="s">
        <v>74</v>
      </c>
      <c r="AY823" s="237" t="s">
        <v>187</v>
      </c>
    </row>
    <row r="824" s="14" customFormat="1">
      <c r="A824" s="14"/>
      <c r="B824" s="238"/>
      <c r="C824" s="239"/>
      <c r="D824" s="229" t="s">
        <v>198</v>
      </c>
      <c r="E824" s="240" t="s">
        <v>28</v>
      </c>
      <c r="F824" s="241" t="s">
        <v>1056</v>
      </c>
      <c r="G824" s="239"/>
      <c r="H824" s="242">
        <v>2582.2399999999998</v>
      </c>
      <c r="I824" s="243"/>
      <c r="J824" s="239"/>
      <c r="K824" s="239"/>
      <c r="L824" s="244"/>
      <c r="M824" s="245"/>
      <c r="N824" s="246"/>
      <c r="O824" s="246"/>
      <c r="P824" s="246"/>
      <c r="Q824" s="246"/>
      <c r="R824" s="246"/>
      <c r="S824" s="246"/>
      <c r="T824" s="247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48" t="s">
        <v>198</v>
      </c>
      <c r="AU824" s="248" t="s">
        <v>84</v>
      </c>
      <c r="AV824" s="14" t="s">
        <v>84</v>
      </c>
      <c r="AW824" s="14" t="s">
        <v>35</v>
      </c>
      <c r="AX824" s="14" t="s">
        <v>74</v>
      </c>
      <c r="AY824" s="248" t="s">
        <v>187</v>
      </c>
    </row>
    <row r="825" s="14" customFormat="1">
      <c r="A825" s="14"/>
      <c r="B825" s="238"/>
      <c r="C825" s="239"/>
      <c r="D825" s="229" t="s">
        <v>198</v>
      </c>
      <c r="E825" s="240" t="s">
        <v>28</v>
      </c>
      <c r="F825" s="241" t="s">
        <v>1057</v>
      </c>
      <c r="G825" s="239"/>
      <c r="H825" s="242">
        <v>270.38400000000001</v>
      </c>
      <c r="I825" s="243"/>
      <c r="J825" s="239"/>
      <c r="K825" s="239"/>
      <c r="L825" s="244"/>
      <c r="M825" s="245"/>
      <c r="N825" s="246"/>
      <c r="O825" s="246"/>
      <c r="P825" s="246"/>
      <c r="Q825" s="246"/>
      <c r="R825" s="246"/>
      <c r="S825" s="246"/>
      <c r="T825" s="247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48" t="s">
        <v>198</v>
      </c>
      <c r="AU825" s="248" t="s">
        <v>84</v>
      </c>
      <c r="AV825" s="14" t="s">
        <v>84</v>
      </c>
      <c r="AW825" s="14" t="s">
        <v>35</v>
      </c>
      <c r="AX825" s="14" t="s">
        <v>74</v>
      </c>
      <c r="AY825" s="248" t="s">
        <v>187</v>
      </c>
    </row>
    <row r="826" s="14" customFormat="1">
      <c r="A826" s="14"/>
      <c r="B826" s="238"/>
      <c r="C826" s="239"/>
      <c r="D826" s="229" t="s">
        <v>198</v>
      </c>
      <c r="E826" s="240" t="s">
        <v>28</v>
      </c>
      <c r="F826" s="241" t="s">
        <v>1058</v>
      </c>
      <c r="G826" s="239"/>
      <c r="H826" s="242">
        <v>273.68000000000001</v>
      </c>
      <c r="I826" s="243"/>
      <c r="J826" s="239"/>
      <c r="K826" s="239"/>
      <c r="L826" s="244"/>
      <c r="M826" s="245"/>
      <c r="N826" s="246"/>
      <c r="O826" s="246"/>
      <c r="P826" s="246"/>
      <c r="Q826" s="246"/>
      <c r="R826" s="246"/>
      <c r="S826" s="246"/>
      <c r="T826" s="247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48" t="s">
        <v>198</v>
      </c>
      <c r="AU826" s="248" t="s">
        <v>84</v>
      </c>
      <c r="AV826" s="14" t="s">
        <v>84</v>
      </c>
      <c r="AW826" s="14" t="s">
        <v>35</v>
      </c>
      <c r="AX826" s="14" t="s">
        <v>74</v>
      </c>
      <c r="AY826" s="248" t="s">
        <v>187</v>
      </c>
    </row>
    <row r="827" s="15" customFormat="1">
      <c r="A827" s="15"/>
      <c r="B827" s="249"/>
      <c r="C827" s="250"/>
      <c r="D827" s="229" t="s">
        <v>198</v>
      </c>
      <c r="E827" s="251" t="s">
        <v>145</v>
      </c>
      <c r="F827" s="252" t="s">
        <v>207</v>
      </c>
      <c r="G827" s="250"/>
      <c r="H827" s="253">
        <v>3126.3040000000001</v>
      </c>
      <c r="I827" s="254"/>
      <c r="J827" s="250"/>
      <c r="K827" s="250"/>
      <c r="L827" s="255"/>
      <c r="M827" s="256"/>
      <c r="N827" s="257"/>
      <c r="O827" s="257"/>
      <c r="P827" s="257"/>
      <c r="Q827" s="257"/>
      <c r="R827" s="257"/>
      <c r="S827" s="257"/>
      <c r="T827" s="258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T827" s="259" t="s">
        <v>198</v>
      </c>
      <c r="AU827" s="259" t="s">
        <v>84</v>
      </c>
      <c r="AV827" s="15" t="s">
        <v>194</v>
      </c>
      <c r="AW827" s="15" t="s">
        <v>35</v>
      </c>
      <c r="AX827" s="15" t="s">
        <v>82</v>
      </c>
      <c r="AY827" s="259" t="s">
        <v>187</v>
      </c>
    </row>
    <row r="828" s="2" customFormat="1" ht="24.15" customHeight="1">
      <c r="A828" s="41"/>
      <c r="B828" s="42"/>
      <c r="C828" s="260" t="s">
        <v>1059</v>
      </c>
      <c r="D828" s="260" t="s">
        <v>209</v>
      </c>
      <c r="E828" s="261" t="s">
        <v>1060</v>
      </c>
      <c r="F828" s="262" t="s">
        <v>1061</v>
      </c>
      <c r="G828" s="263" t="s">
        <v>226</v>
      </c>
      <c r="H828" s="264">
        <v>3282.6190000000001</v>
      </c>
      <c r="I828" s="265"/>
      <c r="J828" s="266">
        <f>ROUND(I828*H828,2)</f>
        <v>0</v>
      </c>
      <c r="K828" s="262" t="s">
        <v>193</v>
      </c>
      <c r="L828" s="267"/>
      <c r="M828" s="268" t="s">
        <v>28</v>
      </c>
      <c r="N828" s="269" t="s">
        <v>45</v>
      </c>
      <c r="O828" s="87"/>
      <c r="P828" s="218">
        <f>O828*H828</f>
        <v>0</v>
      </c>
      <c r="Q828" s="218">
        <v>0</v>
      </c>
      <c r="R828" s="218">
        <f>Q828*H828</f>
        <v>0</v>
      </c>
      <c r="S828" s="218">
        <v>0</v>
      </c>
      <c r="T828" s="219">
        <f>S828*H828</f>
        <v>0</v>
      </c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R828" s="220" t="s">
        <v>401</v>
      </c>
      <c r="AT828" s="220" t="s">
        <v>209</v>
      </c>
      <c r="AU828" s="220" t="s">
        <v>84</v>
      </c>
      <c r="AY828" s="20" t="s">
        <v>187</v>
      </c>
      <c r="BE828" s="221">
        <f>IF(N828="základní",J828,0)</f>
        <v>0</v>
      </c>
      <c r="BF828" s="221">
        <f>IF(N828="snížená",J828,0)</f>
        <v>0</v>
      </c>
      <c r="BG828" s="221">
        <f>IF(N828="zákl. přenesená",J828,0)</f>
        <v>0</v>
      </c>
      <c r="BH828" s="221">
        <f>IF(N828="sníž. přenesená",J828,0)</f>
        <v>0</v>
      </c>
      <c r="BI828" s="221">
        <f>IF(N828="nulová",J828,0)</f>
        <v>0</v>
      </c>
      <c r="BJ828" s="20" t="s">
        <v>82</v>
      </c>
      <c r="BK828" s="221">
        <f>ROUND(I828*H828,2)</f>
        <v>0</v>
      </c>
      <c r="BL828" s="20" t="s">
        <v>295</v>
      </c>
      <c r="BM828" s="220" t="s">
        <v>1062</v>
      </c>
    </row>
    <row r="829" s="14" customFormat="1">
      <c r="A829" s="14"/>
      <c r="B829" s="238"/>
      <c r="C829" s="239"/>
      <c r="D829" s="229" t="s">
        <v>198</v>
      </c>
      <c r="E829" s="240" t="s">
        <v>28</v>
      </c>
      <c r="F829" s="241" t="s">
        <v>1063</v>
      </c>
      <c r="G829" s="239"/>
      <c r="H829" s="242">
        <v>3282.6190000000001</v>
      </c>
      <c r="I829" s="243"/>
      <c r="J829" s="239"/>
      <c r="K829" s="239"/>
      <c r="L829" s="244"/>
      <c r="M829" s="245"/>
      <c r="N829" s="246"/>
      <c r="O829" s="246"/>
      <c r="P829" s="246"/>
      <c r="Q829" s="246"/>
      <c r="R829" s="246"/>
      <c r="S829" s="246"/>
      <c r="T829" s="247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48" t="s">
        <v>198</v>
      </c>
      <c r="AU829" s="248" t="s">
        <v>84</v>
      </c>
      <c r="AV829" s="14" t="s">
        <v>84</v>
      </c>
      <c r="AW829" s="14" t="s">
        <v>35</v>
      </c>
      <c r="AX829" s="14" t="s">
        <v>82</v>
      </c>
      <c r="AY829" s="248" t="s">
        <v>187</v>
      </c>
    </row>
    <row r="830" s="2" customFormat="1" ht="33" customHeight="1">
      <c r="A830" s="41"/>
      <c r="B830" s="42"/>
      <c r="C830" s="209" t="s">
        <v>1064</v>
      </c>
      <c r="D830" s="209" t="s">
        <v>189</v>
      </c>
      <c r="E830" s="210" t="s">
        <v>1065</v>
      </c>
      <c r="F830" s="211" t="s">
        <v>1066</v>
      </c>
      <c r="G830" s="212" t="s">
        <v>254</v>
      </c>
      <c r="H830" s="213">
        <v>392</v>
      </c>
      <c r="I830" s="214"/>
      <c r="J830" s="215">
        <f>ROUND(I830*H830,2)</f>
        <v>0</v>
      </c>
      <c r="K830" s="211" t="s">
        <v>193</v>
      </c>
      <c r="L830" s="47"/>
      <c r="M830" s="216" t="s">
        <v>28</v>
      </c>
      <c r="N830" s="217" t="s">
        <v>45</v>
      </c>
      <c r="O830" s="87"/>
      <c r="P830" s="218">
        <f>O830*H830</f>
        <v>0</v>
      </c>
      <c r="Q830" s="218">
        <v>0</v>
      </c>
      <c r="R830" s="218">
        <f>Q830*H830</f>
        <v>0</v>
      </c>
      <c r="S830" s="218">
        <v>0</v>
      </c>
      <c r="T830" s="219">
        <f>S830*H830</f>
        <v>0</v>
      </c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R830" s="220" t="s">
        <v>295</v>
      </c>
      <c r="AT830" s="220" t="s">
        <v>189</v>
      </c>
      <c r="AU830" s="220" t="s">
        <v>84</v>
      </c>
      <c r="AY830" s="20" t="s">
        <v>187</v>
      </c>
      <c r="BE830" s="221">
        <f>IF(N830="základní",J830,0)</f>
        <v>0</v>
      </c>
      <c r="BF830" s="221">
        <f>IF(N830="snížená",J830,0)</f>
        <v>0</v>
      </c>
      <c r="BG830" s="221">
        <f>IF(N830="zákl. přenesená",J830,0)</f>
        <v>0</v>
      </c>
      <c r="BH830" s="221">
        <f>IF(N830="sníž. přenesená",J830,0)</f>
        <v>0</v>
      </c>
      <c r="BI830" s="221">
        <f>IF(N830="nulová",J830,0)</f>
        <v>0</v>
      </c>
      <c r="BJ830" s="20" t="s">
        <v>82</v>
      </c>
      <c r="BK830" s="221">
        <f>ROUND(I830*H830,2)</f>
        <v>0</v>
      </c>
      <c r="BL830" s="20" t="s">
        <v>295</v>
      </c>
      <c r="BM830" s="220" t="s">
        <v>1067</v>
      </c>
    </row>
    <row r="831" s="2" customFormat="1">
      <c r="A831" s="41"/>
      <c r="B831" s="42"/>
      <c r="C831" s="43"/>
      <c r="D831" s="222" t="s">
        <v>196</v>
      </c>
      <c r="E831" s="43"/>
      <c r="F831" s="223" t="s">
        <v>1068</v>
      </c>
      <c r="G831" s="43"/>
      <c r="H831" s="43"/>
      <c r="I831" s="224"/>
      <c r="J831" s="43"/>
      <c r="K831" s="43"/>
      <c r="L831" s="47"/>
      <c r="M831" s="225"/>
      <c r="N831" s="226"/>
      <c r="O831" s="87"/>
      <c r="P831" s="87"/>
      <c r="Q831" s="87"/>
      <c r="R831" s="87"/>
      <c r="S831" s="87"/>
      <c r="T831" s="88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T831" s="20" t="s">
        <v>196</v>
      </c>
      <c r="AU831" s="20" t="s">
        <v>84</v>
      </c>
    </row>
    <row r="832" s="13" customFormat="1">
      <c r="A832" s="13"/>
      <c r="B832" s="227"/>
      <c r="C832" s="228"/>
      <c r="D832" s="229" t="s">
        <v>198</v>
      </c>
      <c r="E832" s="230" t="s">
        <v>28</v>
      </c>
      <c r="F832" s="231" t="s">
        <v>1055</v>
      </c>
      <c r="G832" s="228"/>
      <c r="H832" s="230" t="s">
        <v>28</v>
      </c>
      <c r="I832" s="232"/>
      <c r="J832" s="228"/>
      <c r="K832" s="228"/>
      <c r="L832" s="233"/>
      <c r="M832" s="234"/>
      <c r="N832" s="235"/>
      <c r="O832" s="235"/>
      <c r="P832" s="235"/>
      <c r="Q832" s="235"/>
      <c r="R832" s="235"/>
      <c r="S832" s="235"/>
      <c r="T832" s="236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37" t="s">
        <v>198</v>
      </c>
      <c r="AU832" s="237" t="s">
        <v>84</v>
      </c>
      <c r="AV832" s="13" t="s">
        <v>82</v>
      </c>
      <c r="AW832" s="13" t="s">
        <v>35</v>
      </c>
      <c r="AX832" s="13" t="s">
        <v>74</v>
      </c>
      <c r="AY832" s="237" t="s">
        <v>187</v>
      </c>
    </row>
    <row r="833" s="14" customFormat="1">
      <c r="A833" s="14"/>
      <c r="B833" s="238"/>
      <c r="C833" s="239"/>
      <c r="D833" s="229" t="s">
        <v>198</v>
      </c>
      <c r="E833" s="240" t="s">
        <v>28</v>
      </c>
      <c r="F833" s="241" t="s">
        <v>1069</v>
      </c>
      <c r="G833" s="239"/>
      <c r="H833" s="242">
        <v>392</v>
      </c>
      <c r="I833" s="243"/>
      <c r="J833" s="239"/>
      <c r="K833" s="239"/>
      <c r="L833" s="244"/>
      <c r="M833" s="245"/>
      <c r="N833" s="246"/>
      <c r="O833" s="246"/>
      <c r="P833" s="246"/>
      <c r="Q833" s="246"/>
      <c r="R833" s="246"/>
      <c r="S833" s="246"/>
      <c r="T833" s="247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48" t="s">
        <v>198</v>
      </c>
      <c r="AU833" s="248" t="s">
        <v>84</v>
      </c>
      <c r="AV833" s="14" t="s">
        <v>84</v>
      </c>
      <c r="AW833" s="14" t="s">
        <v>35</v>
      </c>
      <c r="AX833" s="14" t="s">
        <v>74</v>
      </c>
      <c r="AY833" s="248" t="s">
        <v>187</v>
      </c>
    </row>
    <row r="834" s="15" customFormat="1">
      <c r="A834" s="15"/>
      <c r="B834" s="249"/>
      <c r="C834" s="250"/>
      <c r="D834" s="229" t="s">
        <v>198</v>
      </c>
      <c r="E834" s="251" t="s">
        <v>28</v>
      </c>
      <c r="F834" s="252" t="s">
        <v>207</v>
      </c>
      <c r="G834" s="250"/>
      <c r="H834" s="253">
        <v>392</v>
      </c>
      <c r="I834" s="254"/>
      <c r="J834" s="250"/>
      <c r="K834" s="250"/>
      <c r="L834" s="255"/>
      <c r="M834" s="256"/>
      <c r="N834" s="257"/>
      <c r="O834" s="257"/>
      <c r="P834" s="257"/>
      <c r="Q834" s="257"/>
      <c r="R834" s="257"/>
      <c r="S834" s="257"/>
      <c r="T834" s="258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T834" s="259" t="s">
        <v>198</v>
      </c>
      <c r="AU834" s="259" t="s">
        <v>84</v>
      </c>
      <c r="AV834" s="15" t="s">
        <v>194</v>
      </c>
      <c r="AW834" s="15" t="s">
        <v>35</v>
      </c>
      <c r="AX834" s="15" t="s">
        <v>82</v>
      </c>
      <c r="AY834" s="259" t="s">
        <v>187</v>
      </c>
    </row>
    <row r="835" s="2" customFormat="1" ht="33" customHeight="1">
      <c r="A835" s="41"/>
      <c r="B835" s="42"/>
      <c r="C835" s="209" t="s">
        <v>1070</v>
      </c>
      <c r="D835" s="209" t="s">
        <v>189</v>
      </c>
      <c r="E835" s="210" t="s">
        <v>1071</v>
      </c>
      <c r="F835" s="211" t="s">
        <v>1072</v>
      </c>
      <c r="G835" s="212" t="s">
        <v>254</v>
      </c>
      <c r="H835" s="213">
        <v>392</v>
      </c>
      <c r="I835" s="214"/>
      <c r="J835" s="215">
        <f>ROUND(I835*H835,2)</f>
        <v>0</v>
      </c>
      <c r="K835" s="211" t="s">
        <v>193</v>
      </c>
      <c r="L835" s="47"/>
      <c r="M835" s="216" t="s">
        <v>28</v>
      </c>
      <c r="N835" s="217" t="s">
        <v>45</v>
      </c>
      <c r="O835" s="87"/>
      <c r="P835" s="218">
        <f>O835*H835</f>
        <v>0</v>
      </c>
      <c r="Q835" s="218">
        <v>0</v>
      </c>
      <c r="R835" s="218">
        <f>Q835*H835</f>
        <v>0</v>
      </c>
      <c r="S835" s="218">
        <v>0</v>
      </c>
      <c r="T835" s="219">
        <f>S835*H835</f>
        <v>0</v>
      </c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R835" s="220" t="s">
        <v>295</v>
      </c>
      <c r="AT835" s="220" t="s">
        <v>189</v>
      </c>
      <c r="AU835" s="220" t="s">
        <v>84</v>
      </c>
      <c r="AY835" s="20" t="s">
        <v>187</v>
      </c>
      <c r="BE835" s="221">
        <f>IF(N835="základní",J835,0)</f>
        <v>0</v>
      </c>
      <c r="BF835" s="221">
        <f>IF(N835="snížená",J835,0)</f>
        <v>0</v>
      </c>
      <c r="BG835" s="221">
        <f>IF(N835="zákl. přenesená",J835,0)</f>
        <v>0</v>
      </c>
      <c r="BH835" s="221">
        <f>IF(N835="sníž. přenesená",J835,0)</f>
        <v>0</v>
      </c>
      <c r="BI835" s="221">
        <f>IF(N835="nulová",J835,0)</f>
        <v>0</v>
      </c>
      <c r="BJ835" s="20" t="s">
        <v>82</v>
      </c>
      <c r="BK835" s="221">
        <f>ROUND(I835*H835,2)</f>
        <v>0</v>
      </c>
      <c r="BL835" s="20" t="s">
        <v>295</v>
      </c>
      <c r="BM835" s="220" t="s">
        <v>1073</v>
      </c>
    </row>
    <row r="836" s="2" customFormat="1">
      <c r="A836" s="41"/>
      <c r="B836" s="42"/>
      <c r="C836" s="43"/>
      <c r="D836" s="222" t="s">
        <v>196</v>
      </c>
      <c r="E836" s="43"/>
      <c r="F836" s="223" t="s">
        <v>1074</v>
      </c>
      <c r="G836" s="43"/>
      <c r="H836" s="43"/>
      <c r="I836" s="224"/>
      <c r="J836" s="43"/>
      <c r="K836" s="43"/>
      <c r="L836" s="47"/>
      <c r="M836" s="225"/>
      <c r="N836" s="226"/>
      <c r="O836" s="87"/>
      <c r="P836" s="87"/>
      <c r="Q836" s="87"/>
      <c r="R836" s="87"/>
      <c r="S836" s="87"/>
      <c r="T836" s="88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T836" s="20" t="s">
        <v>196</v>
      </c>
      <c r="AU836" s="20" t="s">
        <v>84</v>
      </c>
    </row>
    <row r="837" s="13" customFormat="1">
      <c r="A837" s="13"/>
      <c r="B837" s="227"/>
      <c r="C837" s="228"/>
      <c r="D837" s="229" t="s">
        <v>198</v>
      </c>
      <c r="E837" s="230" t="s">
        <v>28</v>
      </c>
      <c r="F837" s="231" t="s">
        <v>1055</v>
      </c>
      <c r="G837" s="228"/>
      <c r="H837" s="230" t="s">
        <v>28</v>
      </c>
      <c r="I837" s="232"/>
      <c r="J837" s="228"/>
      <c r="K837" s="228"/>
      <c r="L837" s="233"/>
      <c r="M837" s="234"/>
      <c r="N837" s="235"/>
      <c r="O837" s="235"/>
      <c r="P837" s="235"/>
      <c r="Q837" s="235"/>
      <c r="R837" s="235"/>
      <c r="S837" s="235"/>
      <c r="T837" s="236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37" t="s">
        <v>198</v>
      </c>
      <c r="AU837" s="237" t="s">
        <v>84</v>
      </c>
      <c r="AV837" s="13" t="s">
        <v>82</v>
      </c>
      <c r="AW837" s="13" t="s">
        <v>35</v>
      </c>
      <c r="AX837" s="13" t="s">
        <v>74</v>
      </c>
      <c r="AY837" s="237" t="s">
        <v>187</v>
      </c>
    </row>
    <row r="838" s="14" customFormat="1">
      <c r="A838" s="14"/>
      <c r="B838" s="238"/>
      <c r="C838" s="239"/>
      <c r="D838" s="229" t="s">
        <v>198</v>
      </c>
      <c r="E838" s="240" t="s">
        <v>28</v>
      </c>
      <c r="F838" s="241" t="s">
        <v>1069</v>
      </c>
      <c r="G838" s="239"/>
      <c r="H838" s="242">
        <v>392</v>
      </c>
      <c r="I838" s="243"/>
      <c r="J838" s="239"/>
      <c r="K838" s="239"/>
      <c r="L838" s="244"/>
      <c r="M838" s="245"/>
      <c r="N838" s="246"/>
      <c r="O838" s="246"/>
      <c r="P838" s="246"/>
      <c r="Q838" s="246"/>
      <c r="R838" s="246"/>
      <c r="S838" s="246"/>
      <c r="T838" s="247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48" t="s">
        <v>198</v>
      </c>
      <c r="AU838" s="248" t="s">
        <v>84</v>
      </c>
      <c r="AV838" s="14" t="s">
        <v>84</v>
      </c>
      <c r="AW838" s="14" t="s">
        <v>35</v>
      </c>
      <c r="AX838" s="14" t="s">
        <v>74</v>
      </c>
      <c r="AY838" s="248" t="s">
        <v>187</v>
      </c>
    </row>
    <row r="839" s="15" customFormat="1">
      <c r="A839" s="15"/>
      <c r="B839" s="249"/>
      <c r="C839" s="250"/>
      <c r="D839" s="229" t="s">
        <v>198</v>
      </c>
      <c r="E839" s="251" t="s">
        <v>28</v>
      </c>
      <c r="F839" s="252" t="s">
        <v>207</v>
      </c>
      <c r="G839" s="250"/>
      <c r="H839" s="253">
        <v>392</v>
      </c>
      <c r="I839" s="254"/>
      <c r="J839" s="250"/>
      <c r="K839" s="250"/>
      <c r="L839" s="255"/>
      <c r="M839" s="256"/>
      <c r="N839" s="257"/>
      <c r="O839" s="257"/>
      <c r="P839" s="257"/>
      <c r="Q839" s="257"/>
      <c r="R839" s="257"/>
      <c r="S839" s="257"/>
      <c r="T839" s="258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T839" s="259" t="s">
        <v>198</v>
      </c>
      <c r="AU839" s="259" t="s">
        <v>84</v>
      </c>
      <c r="AV839" s="15" t="s">
        <v>194</v>
      </c>
      <c r="AW839" s="15" t="s">
        <v>35</v>
      </c>
      <c r="AX839" s="15" t="s">
        <v>82</v>
      </c>
      <c r="AY839" s="259" t="s">
        <v>187</v>
      </c>
    </row>
    <row r="840" s="2" customFormat="1" ht="33" customHeight="1">
      <c r="A840" s="41"/>
      <c r="B840" s="42"/>
      <c r="C840" s="209" t="s">
        <v>1075</v>
      </c>
      <c r="D840" s="209" t="s">
        <v>189</v>
      </c>
      <c r="E840" s="210" t="s">
        <v>1076</v>
      </c>
      <c r="F840" s="211" t="s">
        <v>1077</v>
      </c>
      <c r="G840" s="212" t="s">
        <v>192</v>
      </c>
      <c r="H840" s="213">
        <v>722.19399999999996</v>
      </c>
      <c r="I840" s="214"/>
      <c r="J840" s="215">
        <f>ROUND(I840*H840,2)</f>
        <v>0</v>
      </c>
      <c r="K840" s="211" t="s">
        <v>193</v>
      </c>
      <c r="L840" s="47"/>
      <c r="M840" s="216" t="s">
        <v>28</v>
      </c>
      <c r="N840" s="217" t="s">
        <v>45</v>
      </c>
      <c r="O840" s="87"/>
      <c r="P840" s="218">
        <f>O840*H840</f>
        <v>0</v>
      </c>
      <c r="Q840" s="218">
        <v>0</v>
      </c>
      <c r="R840" s="218">
        <f>Q840*H840</f>
        <v>0</v>
      </c>
      <c r="S840" s="218">
        <v>0</v>
      </c>
      <c r="T840" s="219">
        <f>S840*H840</f>
        <v>0</v>
      </c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R840" s="220" t="s">
        <v>295</v>
      </c>
      <c r="AT840" s="220" t="s">
        <v>189</v>
      </c>
      <c r="AU840" s="220" t="s">
        <v>84</v>
      </c>
      <c r="AY840" s="20" t="s">
        <v>187</v>
      </c>
      <c r="BE840" s="221">
        <f>IF(N840="základní",J840,0)</f>
        <v>0</v>
      </c>
      <c r="BF840" s="221">
        <f>IF(N840="snížená",J840,0)</f>
        <v>0</v>
      </c>
      <c r="BG840" s="221">
        <f>IF(N840="zákl. přenesená",J840,0)</f>
        <v>0</v>
      </c>
      <c r="BH840" s="221">
        <f>IF(N840="sníž. přenesená",J840,0)</f>
        <v>0</v>
      </c>
      <c r="BI840" s="221">
        <f>IF(N840="nulová",J840,0)</f>
        <v>0</v>
      </c>
      <c r="BJ840" s="20" t="s">
        <v>82</v>
      </c>
      <c r="BK840" s="221">
        <f>ROUND(I840*H840,2)</f>
        <v>0</v>
      </c>
      <c r="BL840" s="20" t="s">
        <v>295</v>
      </c>
      <c r="BM840" s="220" t="s">
        <v>1078</v>
      </c>
    </row>
    <row r="841" s="2" customFormat="1">
      <c r="A841" s="41"/>
      <c r="B841" s="42"/>
      <c r="C841" s="43"/>
      <c r="D841" s="222" t="s">
        <v>196</v>
      </c>
      <c r="E841" s="43"/>
      <c r="F841" s="223" t="s">
        <v>1079</v>
      </c>
      <c r="G841" s="43"/>
      <c r="H841" s="43"/>
      <c r="I841" s="224"/>
      <c r="J841" s="43"/>
      <c r="K841" s="43"/>
      <c r="L841" s="47"/>
      <c r="M841" s="225"/>
      <c r="N841" s="226"/>
      <c r="O841" s="87"/>
      <c r="P841" s="87"/>
      <c r="Q841" s="87"/>
      <c r="R841" s="87"/>
      <c r="S841" s="87"/>
      <c r="T841" s="88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T841" s="20" t="s">
        <v>196</v>
      </c>
      <c r="AU841" s="20" t="s">
        <v>84</v>
      </c>
    </row>
    <row r="842" s="13" customFormat="1">
      <c r="A842" s="13"/>
      <c r="B842" s="227"/>
      <c r="C842" s="228"/>
      <c r="D842" s="229" t="s">
        <v>198</v>
      </c>
      <c r="E842" s="230" t="s">
        <v>28</v>
      </c>
      <c r="F842" s="231" t="s">
        <v>1055</v>
      </c>
      <c r="G842" s="228"/>
      <c r="H842" s="230" t="s">
        <v>28</v>
      </c>
      <c r="I842" s="232"/>
      <c r="J842" s="228"/>
      <c r="K842" s="228"/>
      <c r="L842" s="233"/>
      <c r="M842" s="234"/>
      <c r="N842" s="235"/>
      <c r="O842" s="235"/>
      <c r="P842" s="235"/>
      <c r="Q842" s="235"/>
      <c r="R842" s="235"/>
      <c r="S842" s="235"/>
      <c r="T842" s="236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37" t="s">
        <v>198</v>
      </c>
      <c r="AU842" s="237" t="s">
        <v>84</v>
      </c>
      <c r="AV842" s="13" t="s">
        <v>82</v>
      </c>
      <c r="AW842" s="13" t="s">
        <v>35</v>
      </c>
      <c r="AX842" s="13" t="s">
        <v>74</v>
      </c>
      <c r="AY842" s="237" t="s">
        <v>187</v>
      </c>
    </row>
    <row r="843" s="14" customFormat="1">
      <c r="A843" s="14"/>
      <c r="B843" s="238"/>
      <c r="C843" s="239"/>
      <c r="D843" s="229" t="s">
        <v>198</v>
      </c>
      <c r="E843" s="240" t="s">
        <v>28</v>
      </c>
      <c r="F843" s="241" t="s">
        <v>1080</v>
      </c>
      <c r="G843" s="239"/>
      <c r="H843" s="242">
        <v>610.52099999999996</v>
      </c>
      <c r="I843" s="243"/>
      <c r="J843" s="239"/>
      <c r="K843" s="239"/>
      <c r="L843" s="244"/>
      <c r="M843" s="245"/>
      <c r="N843" s="246"/>
      <c r="O843" s="246"/>
      <c r="P843" s="246"/>
      <c r="Q843" s="246"/>
      <c r="R843" s="246"/>
      <c r="S843" s="246"/>
      <c r="T843" s="247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48" t="s">
        <v>198</v>
      </c>
      <c r="AU843" s="248" t="s">
        <v>84</v>
      </c>
      <c r="AV843" s="14" t="s">
        <v>84</v>
      </c>
      <c r="AW843" s="14" t="s">
        <v>35</v>
      </c>
      <c r="AX843" s="14" t="s">
        <v>74</v>
      </c>
      <c r="AY843" s="248" t="s">
        <v>187</v>
      </c>
    </row>
    <row r="844" s="14" customFormat="1">
      <c r="A844" s="14"/>
      <c r="B844" s="238"/>
      <c r="C844" s="239"/>
      <c r="D844" s="229" t="s">
        <v>198</v>
      </c>
      <c r="E844" s="240" t="s">
        <v>28</v>
      </c>
      <c r="F844" s="241" t="s">
        <v>1081</v>
      </c>
      <c r="G844" s="239"/>
      <c r="H844" s="242">
        <v>106.176</v>
      </c>
      <c r="I844" s="243"/>
      <c r="J844" s="239"/>
      <c r="K844" s="239"/>
      <c r="L844" s="244"/>
      <c r="M844" s="245"/>
      <c r="N844" s="246"/>
      <c r="O844" s="246"/>
      <c r="P844" s="246"/>
      <c r="Q844" s="246"/>
      <c r="R844" s="246"/>
      <c r="S844" s="246"/>
      <c r="T844" s="247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48" t="s">
        <v>198</v>
      </c>
      <c r="AU844" s="248" t="s">
        <v>84</v>
      </c>
      <c r="AV844" s="14" t="s">
        <v>84</v>
      </c>
      <c r="AW844" s="14" t="s">
        <v>35</v>
      </c>
      <c r="AX844" s="14" t="s">
        <v>74</v>
      </c>
      <c r="AY844" s="248" t="s">
        <v>187</v>
      </c>
    </row>
    <row r="845" s="14" customFormat="1">
      <c r="A845" s="14"/>
      <c r="B845" s="238"/>
      <c r="C845" s="239"/>
      <c r="D845" s="229" t="s">
        <v>198</v>
      </c>
      <c r="E845" s="240" t="s">
        <v>28</v>
      </c>
      <c r="F845" s="241" t="s">
        <v>1082</v>
      </c>
      <c r="G845" s="239"/>
      <c r="H845" s="242">
        <v>5.4969999999999999</v>
      </c>
      <c r="I845" s="243"/>
      <c r="J845" s="239"/>
      <c r="K845" s="239"/>
      <c r="L845" s="244"/>
      <c r="M845" s="245"/>
      <c r="N845" s="246"/>
      <c r="O845" s="246"/>
      <c r="P845" s="246"/>
      <c r="Q845" s="246"/>
      <c r="R845" s="246"/>
      <c r="S845" s="246"/>
      <c r="T845" s="247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48" t="s">
        <v>198</v>
      </c>
      <c r="AU845" s="248" t="s">
        <v>84</v>
      </c>
      <c r="AV845" s="14" t="s">
        <v>84</v>
      </c>
      <c r="AW845" s="14" t="s">
        <v>35</v>
      </c>
      <c r="AX845" s="14" t="s">
        <v>74</v>
      </c>
      <c r="AY845" s="248" t="s">
        <v>187</v>
      </c>
    </row>
    <row r="846" s="15" customFormat="1">
      <c r="A846" s="15"/>
      <c r="B846" s="249"/>
      <c r="C846" s="250"/>
      <c r="D846" s="229" t="s">
        <v>198</v>
      </c>
      <c r="E846" s="251" t="s">
        <v>28</v>
      </c>
      <c r="F846" s="252" t="s">
        <v>207</v>
      </c>
      <c r="G846" s="250"/>
      <c r="H846" s="253">
        <v>722.19399999999996</v>
      </c>
      <c r="I846" s="254"/>
      <c r="J846" s="250"/>
      <c r="K846" s="250"/>
      <c r="L846" s="255"/>
      <c r="M846" s="256"/>
      <c r="N846" s="257"/>
      <c r="O846" s="257"/>
      <c r="P846" s="257"/>
      <c r="Q846" s="257"/>
      <c r="R846" s="257"/>
      <c r="S846" s="257"/>
      <c r="T846" s="258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T846" s="259" t="s">
        <v>198</v>
      </c>
      <c r="AU846" s="259" t="s">
        <v>84</v>
      </c>
      <c r="AV846" s="15" t="s">
        <v>194</v>
      </c>
      <c r="AW846" s="15" t="s">
        <v>35</v>
      </c>
      <c r="AX846" s="15" t="s">
        <v>82</v>
      </c>
      <c r="AY846" s="259" t="s">
        <v>187</v>
      </c>
    </row>
    <row r="847" s="2" customFormat="1" ht="24.15" customHeight="1">
      <c r="A847" s="41"/>
      <c r="B847" s="42"/>
      <c r="C847" s="209" t="s">
        <v>1083</v>
      </c>
      <c r="D847" s="209" t="s">
        <v>189</v>
      </c>
      <c r="E847" s="210" t="s">
        <v>1084</v>
      </c>
      <c r="F847" s="211" t="s">
        <v>1085</v>
      </c>
      <c r="G847" s="212" t="s">
        <v>192</v>
      </c>
      <c r="H847" s="213">
        <v>1085.0119999999999</v>
      </c>
      <c r="I847" s="214"/>
      <c r="J847" s="215">
        <f>ROUND(I847*H847,2)</f>
        <v>0</v>
      </c>
      <c r="K847" s="211" t="s">
        <v>193</v>
      </c>
      <c r="L847" s="47"/>
      <c r="M847" s="216" t="s">
        <v>28</v>
      </c>
      <c r="N847" s="217" t="s">
        <v>45</v>
      </c>
      <c r="O847" s="87"/>
      <c r="P847" s="218">
        <f>O847*H847</f>
        <v>0</v>
      </c>
      <c r="Q847" s="218">
        <v>0</v>
      </c>
      <c r="R847" s="218">
        <f>Q847*H847</f>
        <v>0</v>
      </c>
      <c r="S847" s="218">
        <v>0</v>
      </c>
      <c r="T847" s="219">
        <f>S847*H847</f>
        <v>0</v>
      </c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R847" s="220" t="s">
        <v>295</v>
      </c>
      <c r="AT847" s="220" t="s">
        <v>189</v>
      </c>
      <c r="AU847" s="220" t="s">
        <v>84</v>
      </c>
      <c r="AY847" s="20" t="s">
        <v>187</v>
      </c>
      <c r="BE847" s="221">
        <f>IF(N847="základní",J847,0)</f>
        <v>0</v>
      </c>
      <c r="BF847" s="221">
        <f>IF(N847="snížená",J847,0)</f>
        <v>0</v>
      </c>
      <c r="BG847" s="221">
        <f>IF(N847="zákl. přenesená",J847,0)</f>
        <v>0</v>
      </c>
      <c r="BH847" s="221">
        <f>IF(N847="sníž. přenesená",J847,0)</f>
        <v>0</v>
      </c>
      <c r="BI847" s="221">
        <f>IF(N847="nulová",J847,0)</f>
        <v>0</v>
      </c>
      <c r="BJ847" s="20" t="s">
        <v>82</v>
      </c>
      <c r="BK847" s="221">
        <f>ROUND(I847*H847,2)</f>
        <v>0</v>
      </c>
      <c r="BL847" s="20" t="s">
        <v>295</v>
      </c>
      <c r="BM847" s="220" t="s">
        <v>1086</v>
      </c>
    </row>
    <row r="848" s="2" customFormat="1">
      <c r="A848" s="41"/>
      <c r="B848" s="42"/>
      <c r="C848" s="43"/>
      <c r="D848" s="222" t="s">
        <v>196</v>
      </c>
      <c r="E848" s="43"/>
      <c r="F848" s="223" t="s">
        <v>1087</v>
      </c>
      <c r="G848" s="43"/>
      <c r="H848" s="43"/>
      <c r="I848" s="224"/>
      <c r="J848" s="43"/>
      <c r="K848" s="43"/>
      <c r="L848" s="47"/>
      <c r="M848" s="225"/>
      <c r="N848" s="226"/>
      <c r="O848" s="87"/>
      <c r="P848" s="87"/>
      <c r="Q848" s="87"/>
      <c r="R848" s="87"/>
      <c r="S848" s="87"/>
      <c r="T848" s="88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T848" s="20" t="s">
        <v>196</v>
      </c>
      <c r="AU848" s="20" t="s">
        <v>84</v>
      </c>
    </row>
    <row r="849" s="13" customFormat="1">
      <c r="A849" s="13"/>
      <c r="B849" s="227"/>
      <c r="C849" s="228"/>
      <c r="D849" s="229" t="s">
        <v>198</v>
      </c>
      <c r="E849" s="230" t="s">
        <v>28</v>
      </c>
      <c r="F849" s="231" t="s">
        <v>1055</v>
      </c>
      <c r="G849" s="228"/>
      <c r="H849" s="230" t="s">
        <v>28</v>
      </c>
      <c r="I849" s="232"/>
      <c r="J849" s="228"/>
      <c r="K849" s="228"/>
      <c r="L849" s="233"/>
      <c r="M849" s="234"/>
      <c r="N849" s="235"/>
      <c r="O849" s="235"/>
      <c r="P849" s="235"/>
      <c r="Q849" s="235"/>
      <c r="R849" s="235"/>
      <c r="S849" s="235"/>
      <c r="T849" s="236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37" t="s">
        <v>198</v>
      </c>
      <c r="AU849" s="237" t="s">
        <v>84</v>
      </c>
      <c r="AV849" s="13" t="s">
        <v>82</v>
      </c>
      <c r="AW849" s="13" t="s">
        <v>35</v>
      </c>
      <c r="AX849" s="13" t="s">
        <v>74</v>
      </c>
      <c r="AY849" s="237" t="s">
        <v>187</v>
      </c>
    </row>
    <row r="850" s="14" customFormat="1">
      <c r="A850" s="14"/>
      <c r="B850" s="238"/>
      <c r="C850" s="239"/>
      <c r="D850" s="229" t="s">
        <v>198</v>
      </c>
      <c r="E850" s="240" t="s">
        <v>28</v>
      </c>
      <c r="F850" s="241" t="s">
        <v>1088</v>
      </c>
      <c r="G850" s="239"/>
      <c r="H850" s="242">
        <v>908.58199999999999</v>
      </c>
      <c r="I850" s="243"/>
      <c r="J850" s="239"/>
      <c r="K850" s="239"/>
      <c r="L850" s="244"/>
      <c r="M850" s="245"/>
      <c r="N850" s="246"/>
      <c r="O850" s="246"/>
      <c r="P850" s="246"/>
      <c r="Q850" s="246"/>
      <c r="R850" s="246"/>
      <c r="S850" s="246"/>
      <c r="T850" s="247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48" t="s">
        <v>198</v>
      </c>
      <c r="AU850" s="248" t="s">
        <v>84</v>
      </c>
      <c r="AV850" s="14" t="s">
        <v>84</v>
      </c>
      <c r="AW850" s="14" t="s">
        <v>35</v>
      </c>
      <c r="AX850" s="14" t="s">
        <v>74</v>
      </c>
      <c r="AY850" s="248" t="s">
        <v>187</v>
      </c>
    </row>
    <row r="851" s="14" customFormat="1">
      <c r="A851" s="14"/>
      <c r="B851" s="238"/>
      <c r="C851" s="239"/>
      <c r="D851" s="229" t="s">
        <v>198</v>
      </c>
      <c r="E851" s="240" t="s">
        <v>28</v>
      </c>
      <c r="F851" s="241" t="s">
        <v>1089</v>
      </c>
      <c r="G851" s="239"/>
      <c r="H851" s="242">
        <v>159.93899999999999</v>
      </c>
      <c r="I851" s="243"/>
      <c r="J851" s="239"/>
      <c r="K851" s="239"/>
      <c r="L851" s="244"/>
      <c r="M851" s="245"/>
      <c r="N851" s="246"/>
      <c r="O851" s="246"/>
      <c r="P851" s="246"/>
      <c r="Q851" s="246"/>
      <c r="R851" s="246"/>
      <c r="S851" s="246"/>
      <c r="T851" s="247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48" t="s">
        <v>198</v>
      </c>
      <c r="AU851" s="248" t="s">
        <v>84</v>
      </c>
      <c r="AV851" s="14" t="s">
        <v>84</v>
      </c>
      <c r="AW851" s="14" t="s">
        <v>35</v>
      </c>
      <c r="AX851" s="14" t="s">
        <v>74</v>
      </c>
      <c r="AY851" s="248" t="s">
        <v>187</v>
      </c>
    </row>
    <row r="852" s="14" customFormat="1">
      <c r="A852" s="14"/>
      <c r="B852" s="238"/>
      <c r="C852" s="239"/>
      <c r="D852" s="229" t="s">
        <v>198</v>
      </c>
      <c r="E852" s="240" t="s">
        <v>28</v>
      </c>
      <c r="F852" s="241" t="s">
        <v>1090</v>
      </c>
      <c r="G852" s="239"/>
      <c r="H852" s="242">
        <v>16.491</v>
      </c>
      <c r="I852" s="243"/>
      <c r="J852" s="239"/>
      <c r="K852" s="239"/>
      <c r="L852" s="244"/>
      <c r="M852" s="245"/>
      <c r="N852" s="246"/>
      <c r="O852" s="246"/>
      <c r="P852" s="246"/>
      <c r="Q852" s="246"/>
      <c r="R852" s="246"/>
      <c r="S852" s="246"/>
      <c r="T852" s="247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48" t="s">
        <v>198</v>
      </c>
      <c r="AU852" s="248" t="s">
        <v>84</v>
      </c>
      <c r="AV852" s="14" t="s">
        <v>84</v>
      </c>
      <c r="AW852" s="14" t="s">
        <v>35</v>
      </c>
      <c r="AX852" s="14" t="s">
        <v>74</v>
      </c>
      <c r="AY852" s="248" t="s">
        <v>187</v>
      </c>
    </row>
    <row r="853" s="15" customFormat="1">
      <c r="A853" s="15"/>
      <c r="B853" s="249"/>
      <c r="C853" s="250"/>
      <c r="D853" s="229" t="s">
        <v>198</v>
      </c>
      <c r="E853" s="251" t="s">
        <v>105</v>
      </c>
      <c r="F853" s="252" t="s">
        <v>207</v>
      </c>
      <c r="G853" s="250"/>
      <c r="H853" s="253">
        <v>1085.0119999999999</v>
      </c>
      <c r="I853" s="254"/>
      <c r="J853" s="250"/>
      <c r="K853" s="250"/>
      <c r="L853" s="255"/>
      <c r="M853" s="256"/>
      <c r="N853" s="257"/>
      <c r="O853" s="257"/>
      <c r="P853" s="257"/>
      <c r="Q853" s="257"/>
      <c r="R853" s="257"/>
      <c r="S853" s="257"/>
      <c r="T853" s="258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T853" s="259" t="s">
        <v>198</v>
      </c>
      <c r="AU853" s="259" t="s">
        <v>84</v>
      </c>
      <c r="AV853" s="15" t="s">
        <v>194</v>
      </c>
      <c r="AW853" s="15" t="s">
        <v>35</v>
      </c>
      <c r="AX853" s="15" t="s">
        <v>82</v>
      </c>
      <c r="AY853" s="259" t="s">
        <v>187</v>
      </c>
    </row>
    <row r="854" s="2" customFormat="1" ht="24.15" customHeight="1">
      <c r="A854" s="41"/>
      <c r="B854" s="42"/>
      <c r="C854" s="209" t="s">
        <v>1091</v>
      </c>
      <c r="D854" s="209" t="s">
        <v>189</v>
      </c>
      <c r="E854" s="210" t="s">
        <v>1092</v>
      </c>
      <c r="F854" s="211" t="s">
        <v>1093</v>
      </c>
      <c r="G854" s="212" t="s">
        <v>192</v>
      </c>
      <c r="H854" s="213">
        <v>1085.0119999999999</v>
      </c>
      <c r="I854" s="214"/>
      <c r="J854" s="215">
        <f>ROUND(I854*H854,2)</f>
        <v>0</v>
      </c>
      <c r="K854" s="211" t="s">
        <v>193</v>
      </c>
      <c r="L854" s="47"/>
      <c r="M854" s="216" t="s">
        <v>28</v>
      </c>
      <c r="N854" s="217" t="s">
        <v>45</v>
      </c>
      <c r="O854" s="87"/>
      <c r="P854" s="218">
        <f>O854*H854</f>
        <v>0</v>
      </c>
      <c r="Q854" s="218">
        <v>0.00011</v>
      </c>
      <c r="R854" s="218">
        <f>Q854*H854</f>
        <v>0.11935132</v>
      </c>
      <c r="S854" s="218">
        <v>0</v>
      </c>
      <c r="T854" s="219">
        <f>S854*H854</f>
        <v>0</v>
      </c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R854" s="220" t="s">
        <v>295</v>
      </c>
      <c r="AT854" s="220" t="s">
        <v>189</v>
      </c>
      <c r="AU854" s="220" t="s">
        <v>84</v>
      </c>
      <c r="AY854" s="20" t="s">
        <v>187</v>
      </c>
      <c r="BE854" s="221">
        <f>IF(N854="základní",J854,0)</f>
        <v>0</v>
      </c>
      <c r="BF854" s="221">
        <f>IF(N854="snížená",J854,0)</f>
        <v>0</v>
      </c>
      <c r="BG854" s="221">
        <f>IF(N854="zákl. přenesená",J854,0)</f>
        <v>0</v>
      </c>
      <c r="BH854" s="221">
        <f>IF(N854="sníž. přenesená",J854,0)</f>
        <v>0</v>
      </c>
      <c r="BI854" s="221">
        <f>IF(N854="nulová",J854,0)</f>
        <v>0</v>
      </c>
      <c r="BJ854" s="20" t="s">
        <v>82</v>
      </c>
      <c r="BK854" s="221">
        <f>ROUND(I854*H854,2)</f>
        <v>0</v>
      </c>
      <c r="BL854" s="20" t="s">
        <v>295</v>
      </c>
      <c r="BM854" s="220" t="s">
        <v>1094</v>
      </c>
    </row>
    <row r="855" s="2" customFormat="1">
      <c r="A855" s="41"/>
      <c r="B855" s="42"/>
      <c r="C855" s="43"/>
      <c r="D855" s="222" t="s">
        <v>196</v>
      </c>
      <c r="E855" s="43"/>
      <c r="F855" s="223" t="s">
        <v>1095</v>
      </c>
      <c r="G855" s="43"/>
      <c r="H855" s="43"/>
      <c r="I855" s="224"/>
      <c r="J855" s="43"/>
      <c r="K855" s="43"/>
      <c r="L855" s="47"/>
      <c r="M855" s="225"/>
      <c r="N855" s="226"/>
      <c r="O855" s="87"/>
      <c r="P855" s="87"/>
      <c r="Q855" s="87"/>
      <c r="R855" s="87"/>
      <c r="S855" s="87"/>
      <c r="T855" s="88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T855" s="20" t="s">
        <v>196</v>
      </c>
      <c r="AU855" s="20" t="s">
        <v>84</v>
      </c>
    </row>
    <row r="856" s="14" customFormat="1">
      <c r="A856" s="14"/>
      <c r="B856" s="238"/>
      <c r="C856" s="239"/>
      <c r="D856" s="229" t="s">
        <v>198</v>
      </c>
      <c r="E856" s="240" t="s">
        <v>28</v>
      </c>
      <c r="F856" s="241" t="s">
        <v>105</v>
      </c>
      <c r="G856" s="239"/>
      <c r="H856" s="242">
        <v>1085.0119999999999</v>
      </c>
      <c r="I856" s="243"/>
      <c r="J856" s="239"/>
      <c r="K856" s="239"/>
      <c r="L856" s="244"/>
      <c r="M856" s="245"/>
      <c r="N856" s="246"/>
      <c r="O856" s="246"/>
      <c r="P856" s="246"/>
      <c r="Q856" s="246"/>
      <c r="R856" s="246"/>
      <c r="S856" s="246"/>
      <c r="T856" s="247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48" t="s">
        <v>198</v>
      </c>
      <c r="AU856" s="248" t="s">
        <v>84</v>
      </c>
      <c r="AV856" s="14" t="s">
        <v>84</v>
      </c>
      <c r="AW856" s="14" t="s">
        <v>35</v>
      </c>
      <c r="AX856" s="14" t="s">
        <v>82</v>
      </c>
      <c r="AY856" s="248" t="s">
        <v>187</v>
      </c>
    </row>
    <row r="857" s="2" customFormat="1" ht="24.15" customHeight="1">
      <c r="A857" s="41"/>
      <c r="B857" s="42"/>
      <c r="C857" s="209" t="s">
        <v>1096</v>
      </c>
      <c r="D857" s="209" t="s">
        <v>189</v>
      </c>
      <c r="E857" s="210" t="s">
        <v>1097</v>
      </c>
      <c r="F857" s="211" t="s">
        <v>1098</v>
      </c>
      <c r="G857" s="212" t="s">
        <v>192</v>
      </c>
      <c r="H857" s="213">
        <v>1085.0119999999999</v>
      </c>
      <c r="I857" s="214"/>
      <c r="J857" s="215">
        <f>ROUND(I857*H857,2)</f>
        <v>0</v>
      </c>
      <c r="K857" s="211" t="s">
        <v>193</v>
      </c>
      <c r="L857" s="47"/>
      <c r="M857" s="216" t="s">
        <v>28</v>
      </c>
      <c r="N857" s="217" t="s">
        <v>45</v>
      </c>
      <c r="O857" s="87"/>
      <c r="P857" s="218">
        <f>O857*H857</f>
        <v>0</v>
      </c>
      <c r="Q857" s="218">
        <v>0.00012999999999999999</v>
      </c>
      <c r="R857" s="218">
        <f>Q857*H857</f>
        <v>0.14105155999999999</v>
      </c>
      <c r="S857" s="218">
        <v>0</v>
      </c>
      <c r="T857" s="219">
        <f>S857*H857</f>
        <v>0</v>
      </c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R857" s="220" t="s">
        <v>295</v>
      </c>
      <c r="AT857" s="220" t="s">
        <v>189</v>
      </c>
      <c r="AU857" s="220" t="s">
        <v>84</v>
      </c>
      <c r="AY857" s="20" t="s">
        <v>187</v>
      </c>
      <c r="BE857" s="221">
        <f>IF(N857="základní",J857,0)</f>
        <v>0</v>
      </c>
      <c r="BF857" s="221">
        <f>IF(N857="snížená",J857,0)</f>
        <v>0</v>
      </c>
      <c r="BG857" s="221">
        <f>IF(N857="zákl. přenesená",J857,0)</f>
        <v>0</v>
      </c>
      <c r="BH857" s="221">
        <f>IF(N857="sníž. přenesená",J857,0)</f>
        <v>0</v>
      </c>
      <c r="BI857" s="221">
        <f>IF(N857="nulová",J857,0)</f>
        <v>0</v>
      </c>
      <c r="BJ857" s="20" t="s">
        <v>82</v>
      </c>
      <c r="BK857" s="221">
        <f>ROUND(I857*H857,2)</f>
        <v>0</v>
      </c>
      <c r="BL857" s="20" t="s">
        <v>295</v>
      </c>
      <c r="BM857" s="220" t="s">
        <v>1099</v>
      </c>
    </row>
    <row r="858" s="2" customFormat="1">
      <c r="A858" s="41"/>
      <c r="B858" s="42"/>
      <c r="C858" s="43"/>
      <c r="D858" s="222" t="s">
        <v>196</v>
      </c>
      <c r="E858" s="43"/>
      <c r="F858" s="223" t="s">
        <v>1100</v>
      </c>
      <c r="G858" s="43"/>
      <c r="H858" s="43"/>
      <c r="I858" s="224"/>
      <c r="J858" s="43"/>
      <c r="K858" s="43"/>
      <c r="L858" s="47"/>
      <c r="M858" s="225"/>
      <c r="N858" s="226"/>
      <c r="O858" s="87"/>
      <c r="P858" s="87"/>
      <c r="Q858" s="87"/>
      <c r="R858" s="87"/>
      <c r="S858" s="87"/>
      <c r="T858" s="88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T858" s="20" t="s">
        <v>196</v>
      </c>
      <c r="AU858" s="20" t="s">
        <v>84</v>
      </c>
    </row>
    <row r="859" s="14" customFormat="1">
      <c r="A859" s="14"/>
      <c r="B859" s="238"/>
      <c r="C859" s="239"/>
      <c r="D859" s="229" t="s">
        <v>198</v>
      </c>
      <c r="E859" s="240" t="s">
        <v>28</v>
      </c>
      <c r="F859" s="241" t="s">
        <v>105</v>
      </c>
      <c r="G859" s="239"/>
      <c r="H859" s="242">
        <v>1085.0119999999999</v>
      </c>
      <c r="I859" s="243"/>
      <c r="J859" s="239"/>
      <c r="K859" s="239"/>
      <c r="L859" s="244"/>
      <c r="M859" s="245"/>
      <c r="N859" s="246"/>
      <c r="O859" s="246"/>
      <c r="P859" s="246"/>
      <c r="Q859" s="246"/>
      <c r="R859" s="246"/>
      <c r="S859" s="246"/>
      <c r="T859" s="247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48" t="s">
        <v>198</v>
      </c>
      <c r="AU859" s="248" t="s">
        <v>84</v>
      </c>
      <c r="AV859" s="14" t="s">
        <v>84</v>
      </c>
      <c r="AW859" s="14" t="s">
        <v>35</v>
      </c>
      <c r="AX859" s="14" t="s">
        <v>82</v>
      </c>
      <c r="AY859" s="248" t="s">
        <v>187</v>
      </c>
    </row>
    <row r="860" s="2" customFormat="1" ht="24.15" customHeight="1">
      <c r="A860" s="41"/>
      <c r="B860" s="42"/>
      <c r="C860" s="209" t="s">
        <v>1101</v>
      </c>
      <c r="D860" s="209" t="s">
        <v>189</v>
      </c>
      <c r="E860" s="210" t="s">
        <v>1102</v>
      </c>
      <c r="F860" s="211" t="s">
        <v>1103</v>
      </c>
      <c r="G860" s="212" t="s">
        <v>192</v>
      </c>
      <c r="H860" s="213">
        <v>2170.0239999999999</v>
      </c>
      <c r="I860" s="214"/>
      <c r="J860" s="215">
        <f>ROUND(I860*H860,2)</f>
        <v>0</v>
      </c>
      <c r="K860" s="211" t="s">
        <v>193</v>
      </c>
      <c r="L860" s="47"/>
      <c r="M860" s="216" t="s">
        <v>28</v>
      </c>
      <c r="N860" s="217" t="s">
        <v>45</v>
      </c>
      <c r="O860" s="87"/>
      <c r="P860" s="218">
        <f>O860*H860</f>
        <v>0</v>
      </c>
      <c r="Q860" s="218">
        <v>0.00012</v>
      </c>
      <c r="R860" s="218">
        <f>Q860*H860</f>
        <v>0.26040288</v>
      </c>
      <c r="S860" s="218">
        <v>0</v>
      </c>
      <c r="T860" s="219">
        <f>S860*H860</f>
        <v>0</v>
      </c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R860" s="220" t="s">
        <v>295</v>
      </c>
      <c r="AT860" s="220" t="s">
        <v>189</v>
      </c>
      <c r="AU860" s="220" t="s">
        <v>84</v>
      </c>
      <c r="AY860" s="20" t="s">
        <v>187</v>
      </c>
      <c r="BE860" s="221">
        <f>IF(N860="základní",J860,0)</f>
        <v>0</v>
      </c>
      <c r="BF860" s="221">
        <f>IF(N860="snížená",J860,0)</f>
        <v>0</v>
      </c>
      <c r="BG860" s="221">
        <f>IF(N860="zákl. přenesená",J860,0)</f>
        <v>0</v>
      </c>
      <c r="BH860" s="221">
        <f>IF(N860="sníž. přenesená",J860,0)</f>
        <v>0</v>
      </c>
      <c r="BI860" s="221">
        <f>IF(N860="nulová",J860,0)</f>
        <v>0</v>
      </c>
      <c r="BJ860" s="20" t="s">
        <v>82</v>
      </c>
      <c r="BK860" s="221">
        <f>ROUND(I860*H860,2)</f>
        <v>0</v>
      </c>
      <c r="BL860" s="20" t="s">
        <v>295</v>
      </c>
      <c r="BM860" s="220" t="s">
        <v>1104</v>
      </c>
    </row>
    <row r="861" s="2" customFormat="1">
      <c r="A861" s="41"/>
      <c r="B861" s="42"/>
      <c r="C861" s="43"/>
      <c r="D861" s="222" t="s">
        <v>196</v>
      </c>
      <c r="E861" s="43"/>
      <c r="F861" s="223" t="s">
        <v>1105</v>
      </c>
      <c r="G861" s="43"/>
      <c r="H861" s="43"/>
      <c r="I861" s="224"/>
      <c r="J861" s="43"/>
      <c r="K861" s="43"/>
      <c r="L861" s="47"/>
      <c r="M861" s="225"/>
      <c r="N861" s="226"/>
      <c r="O861" s="87"/>
      <c r="P861" s="87"/>
      <c r="Q861" s="87"/>
      <c r="R861" s="87"/>
      <c r="S861" s="87"/>
      <c r="T861" s="88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T861" s="20" t="s">
        <v>196</v>
      </c>
      <c r="AU861" s="20" t="s">
        <v>84</v>
      </c>
    </row>
    <row r="862" s="14" customFormat="1">
      <c r="A862" s="14"/>
      <c r="B862" s="238"/>
      <c r="C862" s="239"/>
      <c r="D862" s="229" t="s">
        <v>198</v>
      </c>
      <c r="E862" s="240" t="s">
        <v>28</v>
      </c>
      <c r="F862" s="241" t="s">
        <v>1106</v>
      </c>
      <c r="G862" s="239"/>
      <c r="H862" s="242">
        <v>2170.0239999999999</v>
      </c>
      <c r="I862" s="243"/>
      <c r="J862" s="239"/>
      <c r="K862" s="239"/>
      <c r="L862" s="244"/>
      <c r="M862" s="245"/>
      <c r="N862" s="246"/>
      <c r="O862" s="246"/>
      <c r="P862" s="246"/>
      <c r="Q862" s="246"/>
      <c r="R862" s="246"/>
      <c r="S862" s="246"/>
      <c r="T862" s="247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48" t="s">
        <v>198</v>
      </c>
      <c r="AU862" s="248" t="s">
        <v>84</v>
      </c>
      <c r="AV862" s="14" t="s">
        <v>84</v>
      </c>
      <c r="AW862" s="14" t="s">
        <v>35</v>
      </c>
      <c r="AX862" s="14" t="s">
        <v>82</v>
      </c>
      <c r="AY862" s="248" t="s">
        <v>187</v>
      </c>
    </row>
    <row r="863" s="2" customFormat="1" ht="24.15" customHeight="1">
      <c r="A863" s="41"/>
      <c r="B863" s="42"/>
      <c r="C863" s="209" t="s">
        <v>1107</v>
      </c>
      <c r="D863" s="209" t="s">
        <v>189</v>
      </c>
      <c r="E863" s="210" t="s">
        <v>1108</v>
      </c>
      <c r="F863" s="211" t="s">
        <v>1109</v>
      </c>
      <c r="G863" s="212" t="s">
        <v>192</v>
      </c>
      <c r="H863" s="213">
        <v>1085.0119999999999</v>
      </c>
      <c r="I863" s="214"/>
      <c r="J863" s="215">
        <f>ROUND(I863*H863,2)</f>
        <v>0</v>
      </c>
      <c r="K863" s="211" t="s">
        <v>193</v>
      </c>
      <c r="L863" s="47"/>
      <c r="M863" s="216" t="s">
        <v>28</v>
      </c>
      <c r="N863" s="217" t="s">
        <v>45</v>
      </c>
      <c r="O863" s="87"/>
      <c r="P863" s="218">
        <f>O863*H863</f>
        <v>0</v>
      </c>
      <c r="Q863" s="218">
        <v>0.00013999999999999999</v>
      </c>
      <c r="R863" s="218">
        <f>Q863*H863</f>
        <v>0.15190167999999998</v>
      </c>
      <c r="S863" s="218">
        <v>0</v>
      </c>
      <c r="T863" s="219">
        <f>S863*H863</f>
        <v>0</v>
      </c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R863" s="220" t="s">
        <v>295</v>
      </c>
      <c r="AT863" s="220" t="s">
        <v>189</v>
      </c>
      <c r="AU863" s="220" t="s">
        <v>84</v>
      </c>
      <c r="AY863" s="20" t="s">
        <v>187</v>
      </c>
      <c r="BE863" s="221">
        <f>IF(N863="základní",J863,0)</f>
        <v>0</v>
      </c>
      <c r="BF863" s="221">
        <f>IF(N863="snížená",J863,0)</f>
        <v>0</v>
      </c>
      <c r="BG863" s="221">
        <f>IF(N863="zákl. přenesená",J863,0)</f>
        <v>0</v>
      </c>
      <c r="BH863" s="221">
        <f>IF(N863="sníž. přenesená",J863,0)</f>
        <v>0</v>
      </c>
      <c r="BI863" s="221">
        <f>IF(N863="nulová",J863,0)</f>
        <v>0</v>
      </c>
      <c r="BJ863" s="20" t="s">
        <v>82</v>
      </c>
      <c r="BK863" s="221">
        <f>ROUND(I863*H863,2)</f>
        <v>0</v>
      </c>
      <c r="BL863" s="20" t="s">
        <v>295</v>
      </c>
      <c r="BM863" s="220" t="s">
        <v>1110</v>
      </c>
    </row>
    <row r="864" s="2" customFormat="1">
      <c r="A864" s="41"/>
      <c r="B864" s="42"/>
      <c r="C864" s="43"/>
      <c r="D864" s="222" t="s">
        <v>196</v>
      </c>
      <c r="E864" s="43"/>
      <c r="F864" s="223" t="s">
        <v>1111</v>
      </c>
      <c r="G864" s="43"/>
      <c r="H864" s="43"/>
      <c r="I864" s="224"/>
      <c r="J864" s="43"/>
      <c r="K864" s="43"/>
      <c r="L864" s="47"/>
      <c r="M864" s="225"/>
      <c r="N864" s="226"/>
      <c r="O864" s="87"/>
      <c r="P864" s="87"/>
      <c r="Q864" s="87"/>
      <c r="R864" s="87"/>
      <c r="S864" s="87"/>
      <c r="T864" s="88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T864" s="20" t="s">
        <v>196</v>
      </c>
      <c r="AU864" s="20" t="s">
        <v>84</v>
      </c>
    </row>
    <row r="865" s="14" customFormat="1">
      <c r="A865" s="14"/>
      <c r="B865" s="238"/>
      <c r="C865" s="239"/>
      <c r="D865" s="229" t="s">
        <v>198</v>
      </c>
      <c r="E865" s="240" t="s">
        <v>28</v>
      </c>
      <c r="F865" s="241" t="s">
        <v>105</v>
      </c>
      <c r="G865" s="239"/>
      <c r="H865" s="242">
        <v>1085.0119999999999</v>
      </c>
      <c r="I865" s="243"/>
      <c r="J865" s="239"/>
      <c r="K865" s="239"/>
      <c r="L865" s="244"/>
      <c r="M865" s="245"/>
      <c r="N865" s="246"/>
      <c r="O865" s="246"/>
      <c r="P865" s="246"/>
      <c r="Q865" s="246"/>
      <c r="R865" s="246"/>
      <c r="S865" s="246"/>
      <c r="T865" s="247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48" t="s">
        <v>198</v>
      </c>
      <c r="AU865" s="248" t="s">
        <v>84</v>
      </c>
      <c r="AV865" s="14" t="s">
        <v>84</v>
      </c>
      <c r="AW865" s="14" t="s">
        <v>35</v>
      </c>
      <c r="AX865" s="14" t="s">
        <v>82</v>
      </c>
      <c r="AY865" s="248" t="s">
        <v>187</v>
      </c>
    </row>
    <row r="866" s="2" customFormat="1" ht="37.8" customHeight="1">
      <c r="A866" s="41"/>
      <c r="B866" s="42"/>
      <c r="C866" s="209" t="s">
        <v>1112</v>
      </c>
      <c r="D866" s="209" t="s">
        <v>189</v>
      </c>
      <c r="E866" s="210" t="s">
        <v>1113</v>
      </c>
      <c r="F866" s="211" t="s">
        <v>1114</v>
      </c>
      <c r="G866" s="212" t="s">
        <v>192</v>
      </c>
      <c r="H866" s="213">
        <v>1085.0119999999999</v>
      </c>
      <c r="I866" s="214"/>
      <c r="J866" s="215">
        <f>ROUND(I866*H866,2)</f>
        <v>0</v>
      </c>
      <c r="K866" s="211" t="s">
        <v>28</v>
      </c>
      <c r="L866" s="47"/>
      <c r="M866" s="216" t="s">
        <v>28</v>
      </c>
      <c r="N866" s="217" t="s">
        <v>45</v>
      </c>
      <c r="O866" s="87"/>
      <c r="P866" s="218">
        <f>O866*H866</f>
        <v>0</v>
      </c>
      <c r="Q866" s="218">
        <v>5.0000000000000002E-05</v>
      </c>
      <c r="R866" s="218">
        <f>Q866*H866</f>
        <v>0.054250600000000003</v>
      </c>
      <c r="S866" s="218">
        <v>0</v>
      </c>
      <c r="T866" s="219">
        <f>S866*H866</f>
        <v>0</v>
      </c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R866" s="220" t="s">
        <v>295</v>
      </c>
      <c r="AT866" s="220" t="s">
        <v>189</v>
      </c>
      <c r="AU866" s="220" t="s">
        <v>84</v>
      </c>
      <c r="AY866" s="20" t="s">
        <v>187</v>
      </c>
      <c r="BE866" s="221">
        <f>IF(N866="základní",J866,0)</f>
        <v>0</v>
      </c>
      <c r="BF866" s="221">
        <f>IF(N866="snížená",J866,0)</f>
        <v>0</v>
      </c>
      <c r="BG866" s="221">
        <f>IF(N866="zákl. přenesená",J866,0)</f>
        <v>0</v>
      </c>
      <c r="BH866" s="221">
        <f>IF(N866="sníž. přenesená",J866,0)</f>
        <v>0</v>
      </c>
      <c r="BI866" s="221">
        <f>IF(N866="nulová",J866,0)</f>
        <v>0</v>
      </c>
      <c r="BJ866" s="20" t="s">
        <v>82</v>
      </c>
      <c r="BK866" s="221">
        <f>ROUND(I866*H866,2)</f>
        <v>0</v>
      </c>
      <c r="BL866" s="20" t="s">
        <v>295</v>
      </c>
      <c r="BM866" s="220" t="s">
        <v>1115</v>
      </c>
    </row>
    <row r="867" s="14" customFormat="1">
      <c r="A867" s="14"/>
      <c r="B867" s="238"/>
      <c r="C867" s="239"/>
      <c r="D867" s="229" t="s">
        <v>198</v>
      </c>
      <c r="E867" s="240" t="s">
        <v>28</v>
      </c>
      <c r="F867" s="241" t="s">
        <v>105</v>
      </c>
      <c r="G867" s="239"/>
      <c r="H867" s="242">
        <v>1085.0119999999999</v>
      </c>
      <c r="I867" s="243"/>
      <c r="J867" s="239"/>
      <c r="K867" s="239"/>
      <c r="L867" s="244"/>
      <c r="M867" s="245"/>
      <c r="N867" s="246"/>
      <c r="O867" s="246"/>
      <c r="P867" s="246"/>
      <c r="Q867" s="246"/>
      <c r="R867" s="246"/>
      <c r="S867" s="246"/>
      <c r="T867" s="247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48" t="s">
        <v>198</v>
      </c>
      <c r="AU867" s="248" t="s">
        <v>84</v>
      </c>
      <c r="AV867" s="14" t="s">
        <v>84</v>
      </c>
      <c r="AW867" s="14" t="s">
        <v>35</v>
      </c>
      <c r="AX867" s="14" t="s">
        <v>82</v>
      </c>
      <c r="AY867" s="248" t="s">
        <v>187</v>
      </c>
    </row>
    <row r="868" s="2" customFormat="1" ht="37.8" customHeight="1">
      <c r="A868" s="41"/>
      <c r="B868" s="42"/>
      <c r="C868" s="209" t="s">
        <v>1116</v>
      </c>
      <c r="D868" s="209" t="s">
        <v>189</v>
      </c>
      <c r="E868" s="210" t="s">
        <v>1117</v>
      </c>
      <c r="F868" s="211" t="s">
        <v>1118</v>
      </c>
      <c r="G868" s="212" t="s">
        <v>192</v>
      </c>
      <c r="H868" s="213">
        <v>27</v>
      </c>
      <c r="I868" s="214"/>
      <c r="J868" s="215">
        <f>ROUND(I868*H868,2)</f>
        <v>0</v>
      </c>
      <c r="K868" s="211" t="s">
        <v>193</v>
      </c>
      <c r="L868" s="47"/>
      <c r="M868" s="216" t="s">
        <v>28</v>
      </c>
      <c r="N868" s="217" t="s">
        <v>45</v>
      </c>
      <c r="O868" s="87"/>
      <c r="P868" s="218">
        <f>O868*H868</f>
        <v>0</v>
      </c>
      <c r="Q868" s="218">
        <v>6.9999999999999994E-05</v>
      </c>
      <c r="R868" s="218">
        <f>Q868*H868</f>
        <v>0.0018899999999999998</v>
      </c>
      <c r="S868" s="218">
        <v>0</v>
      </c>
      <c r="T868" s="219">
        <f>S868*H868</f>
        <v>0</v>
      </c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R868" s="220" t="s">
        <v>295</v>
      </c>
      <c r="AT868" s="220" t="s">
        <v>189</v>
      </c>
      <c r="AU868" s="220" t="s">
        <v>84</v>
      </c>
      <c r="AY868" s="20" t="s">
        <v>187</v>
      </c>
      <c r="BE868" s="221">
        <f>IF(N868="základní",J868,0)</f>
        <v>0</v>
      </c>
      <c r="BF868" s="221">
        <f>IF(N868="snížená",J868,0)</f>
        <v>0</v>
      </c>
      <c r="BG868" s="221">
        <f>IF(N868="zákl. přenesená",J868,0)</f>
        <v>0</v>
      </c>
      <c r="BH868" s="221">
        <f>IF(N868="sníž. přenesená",J868,0)</f>
        <v>0</v>
      </c>
      <c r="BI868" s="221">
        <f>IF(N868="nulová",J868,0)</f>
        <v>0</v>
      </c>
      <c r="BJ868" s="20" t="s">
        <v>82</v>
      </c>
      <c r="BK868" s="221">
        <f>ROUND(I868*H868,2)</f>
        <v>0</v>
      </c>
      <c r="BL868" s="20" t="s">
        <v>295</v>
      </c>
      <c r="BM868" s="220" t="s">
        <v>1119</v>
      </c>
    </row>
    <row r="869" s="2" customFormat="1">
      <c r="A869" s="41"/>
      <c r="B869" s="42"/>
      <c r="C869" s="43"/>
      <c r="D869" s="222" t="s">
        <v>196</v>
      </c>
      <c r="E869" s="43"/>
      <c r="F869" s="223" t="s">
        <v>1120</v>
      </c>
      <c r="G869" s="43"/>
      <c r="H869" s="43"/>
      <c r="I869" s="224"/>
      <c r="J869" s="43"/>
      <c r="K869" s="43"/>
      <c r="L869" s="47"/>
      <c r="M869" s="225"/>
      <c r="N869" s="226"/>
      <c r="O869" s="87"/>
      <c r="P869" s="87"/>
      <c r="Q869" s="87"/>
      <c r="R869" s="87"/>
      <c r="S869" s="87"/>
      <c r="T869" s="88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T869" s="20" t="s">
        <v>196</v>
      </c>
      <c r="AU869" s="20" t="s">
        <v>84</v>
      </c>
    </row>
    <row r="870" s="13" customFormat="1">
      <c r="A870" s="13"/>
      <c r="B870" s="227"/>
      <c r="C870" s="228"/>
      <c r="D870" s="229" t="s">
        <v>198</v>
      </c>
      <c r="E870" s="230" t="s">
        <v>28</v>
      </c>
      <c r="F870" s="231" t="s">
        <v>228</v>
      </c>
      <c r="G870" s="228"/>
      <c r="H870" s="230" t="s">
        <v>28</v>
      </c>
      <c r="I870" s="232"/>
      <c r="J870" s="228"/>
      <c r="K870" s="228"/>
      <c r="L870" s="233"/>
      <c r="M870" s="234"/>
      <c r="N870" s="235"/>
      <c r="O870" s="235"/>
      <c r="P870" s="235"/>
      <c r="Q870" s="235"/>
      <c r="R870" s="235"/>
      <c r="S870" s="235"/>
      <c r="T870" s="236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37" t="s">
        <v>198</v>
      </c>
      <c r="AU870" s="237" t="s">
        <v>84</v>
      </c>
      <c r="AV870" s="13" t="s">
        <v>82</v>
      </c>
      <c r="AW870" s="13" t="s">
        <v>35</v>
      </c>
      <c r="AX870" s="13" t="s">
        <v>74</v>
      </c>
      <c r="AY870" s="237" t="s">
        <v>187</v>
      </c>
    </row>
    <row r="871" s="13" customFormat="1">
      <c r="A871" s="13"/>
      <c r="B871" s="227"/>
      <c r="C871" s="228"/>
      <c r="D871" s="229" t="s">
        <v>198</v>
      </c>
      <c r="E871" s="230" t="s">
        <v>28</v>
      </c>
      <c r="F871" s="231" t="s">
        <v>229</v>
      </c>
      <c r="G871" s="228"/>
      <c r="H871" s="230" t="s">
        <v>28</v>
      </c>
      <c r="I871" s="232"/>
      <c r="J871" s="228"/>
      <c r="K871" s="228"/>
      <c r="L871" s="233"/>
      <c r="M871" s="234"/>
      <c r="N871" s="235"/>
      <c r="O871" s="235"/>
      <c r="P871" s="235"/>
      <c r="Q871" s="235"/>
      <c r="R871" s="235"/>
      <c r="S871" s="235"/>
      <c r="T871" s="236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37" t="s">
        <v>198</v>
      </c>
      <c r="AU871" s="237" t="s">
        <v>84</v>
      </c>
      <c r="AV871" s="13" t="s">
        <v>82</v>
      </c>
      <c r="AW871" s="13" t="s">
        <v>35</v>
      </c>
      <c r="AX871" s="13" t="s">
        <v>74</v>
      </c>
      <c r="AY871" s="237" t="s">
        <v>187</v>
      </c>
    </row>
    <row r="872" s="14" customFormat="1">
      <c r="A872" s="14"/>
      <c r="B872" s="238"/>
      <c r="C872" s="239"/>
      <c r="D872" s="229" t="s">
        <v>198</v>
      </c>
      <c r="E872" s="240" t="s">
        <v>28</v>
      </c>
      <c r="F872" s="241" t="s">
        <v>1121</v>
      </c>
      <c r="G872" s="239"/>
      <c r="H872" s="242">
        <v>27</v>
      </c>
      <c r="I872" s="243"/>
      <c r="J872" s="239"/>
      <c r="K872" s="239"/>
      <c r="L872" s="244"/>
      <c r="M872" s="245"/>
      <c r="N872" s="246"/>
      <c r="O872" s="246"/>
      <c r="P872" s="246"/>
      <c r="Q872" s="246"/>
      <c r="R872" s="246"/>
      <c r="S872" s="246"/>
      <c r="T872" s="247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T872" s="248" t="s">
        <v>198</v>
      </c>
      <c r="AU872" s="248" t="s">
        <v>84</v>
      </c>
      <c r="AV872" s="14" t="s">
        <v>84</v>
      </c>
      <c r="AW872" s="14" t="s">
        <v>35</v>
      </c>
      <c r="AX872" s="14" t="s">
        <v>74</v>
      </c>
      <c r="AY872" s="248" t="s">
        <v>187</v>
      </c>
    </row>
    <row r="873" s="15" customFormat="1">
      <c r="A873" s="15"/>
      <c r="B873" s="249"/>
      <c r="C873" s="250"/>
      <c r="D873" s="229" t="s">
        <v>198</v>
      </c>
      <c r="E873" s="251" t="s">
        <v>108</v>
      </c>
      <c r="F873" s="252" t="s">
        <v>207</v>
      </c>
      <c r="G873" s="250"/>
      <c r="H873" s="253">
        <v>27</v>
      </c>
      <c r="I873" s="254"/>
      <c r="J873" s="250"/>
      <c r="K873" s="250"/>
      <c r="L873" s="255"/>
      <c r="M873" s="256"/>
      <c r="N873" s="257"/>
      <c r="O873" s="257"/>
      <c r="P873" s="257"/>
      <c r="Q873" s="257"/>
      <c r="R873" s="257"/>
      <c r="S873" s="257"/>
      <c r="T873" s="258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T873" s="259" t="s">
        <v>198</v>
      </c>
      <c r="AU873" s="259" t="s">
        <v>84</v>
      </c>
      <c r="AV873" s="15" t="s">
        <v>194</v>
      </c>
      <c r="AW873" s="15" t="s">
        <v>35</v>
      </c>
      <c r="AX873" s="15" t="s">
        <v>82</v>
      </c>
      <c r="AY873" s="259" t="s">
        <v>187</v>
      </c>
    </row>
    <row r="874" s="2" customFormat="1" ht="37.8" customHeight="1">
      <c r="A874" s="41"/>
      <c r="B874" s="42"/>
      <c r="C874" s="209" t="s">
        <v>1122</v>
      </c>
      <c r="D874" s="209" t="s">
        <v>189</v>
      </c>
      <c r="E874" s="210" t="s">
        <v>1123</v>
      </c>
      <c r="F874" s="211" t="s">
        <v>1124</v>
      </c>
      <c r="G874" s="212" t="s">
        <v>192</v>
      </c>
      <c r="H874" s="213">
        <v>27</v>
      </c>
      <c r="I874" s="214"/>
      <c r="J874" s="215">
        <f>ROUND(I874*H874,2)</f>
        <v>0</v>
      </c>
      <c r="K874" s="211" t="s">
        <v>193</v>
      </c>
      <c r="L874" s="47"/>
      <c r="M874" s="216" t="s">
        <v>28</v>
      </c>
      <c r="N874" s="217" t="s">
        <v>45</v>
      </c>
      <c r="O874" s="87"/>
      <c r="P874" s="218">
        <f>O874*H874</f>
        <v>0</v>
      </c>
      <c r="Q874" s="218">
        <v>6.9999999999999994E-05</v>
      </c>
      <c r="R874" s="218">
        <f>Q874*H874</f>
        <v>0.0018899999999999998</v>
      </c>
      <c r="S874" s="218">
        <v>0</v>
      </c>
      <c r="T874" s="219">
        <f>S874*H874</f>
        <v>0</v>
      </c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R874" s="220" t="s">
        <v>295</v>
      </c>
      <c r="AT874" s="220" t="s">
        <v>189</v>
      </c>
      <c r="AU874" s="220" t="s">
        <v>84</v>
      </c>
      <c r="AY874" s="20" t="s">
        <v>187</v>
      </c>
      <c r="BE874" s="221">
        <f>IF(N874="základní",J874,0)</f>
        <v>0</v>
      </c>
      <c r="BF874" s="221">
        <f>IF(N874="snížená",J874,0)</f>
        <v>0</v>
      </c>
      <c r="BG874" s="221">
        <f>IF(N874="zákl. přenesená",J874,0)</f>
        <v>0</v>
      </c>
      <c r="BH874" s="221">
        <f>IF(N874="sníž. přenesená",J874,0)</f>
        <v>0</v>
      </c>
      <c r="BI874" s="221">
        <f>IF(N874="nulová",J874,0)</f>
        <v>0</v>
      </c>
      <c r="BJ874" s="20" t="s">
        <v>82</v>
      </c>
      <c r="BK874" s="221">
        <f>ROUND(I874*H874,2)</f>
        <v>0</v>
      </c>
      <c r="BL874" s="20" t="s">
        <v>295</v>
      </c>
      <c r="BM874" s="220" t="s">
        <v>1125</v>
      </c>
    </row>
    <row r="875" s="2" customFormat="1">
      <c r="A875" s="41"/>
      <c r="B875" s="42"/>
      <c r="C875" s="43"/>
      <c r="D875" s="222" t="s">
        <v>196</v>
      </c>
      <c r="E875" s="43"/>
      <c r="F875" s="223" t="s">
        <v>1126</v>
      </c>
      <c r="G875" s="43"/>
      <c r="H875" s="43"/>
      <c r="I875" s="224"/>
      <c r="J875" s="43"/>
      <c r="K875" s="43"/>
      <c r="L875" s="47"/>
      <c r="M875" s="225"/>
      <c r="N875" s="226"/>
      <c r="O875" s="87"/>
      <c r="P875" s="87"/>
      <c r="Q875" s="87"/>
      <c r="R875" s="87"/>
      <c r="S875" s="87"/>
      <c r="T875" s="88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T875" s="20" t="s">
        <v>196</v>
      </c>
      <c r="AU875" s="20" t="s">
        <v>84</v>
      </c>
    </row>
    <row r="876" s="14" customFormat="1">
      <c r="A876" s="14"/>
      <c r="B876" s="238"/>
      <c r="C876" s="239"/>
      <c r="D876" s="229" t="s">
        <v>198</v>
      </c>
      <c r="E876" s="240" t="s">
        <v>28</v>
      </c>
      <c r="F876" s="241" t="s">
        <v>108</v>
      </c>
      <c r="G876" s="239"/>
      <c r="H876" s="242">
        <v>27</v>
      </c>
      <c r="I876" s="243"/>
      <c r="J876" s="239"/>
      <c r="K876" s="239"/>
      <c r="L876" s="244"/>
      <c r="M876" s="245"/>
      <c r="N876" s="246"/>
      <c r="O876" s="246"/>
      <c r="P876" s="246"/>
      <c r="Q876" s="246"/>
      <c r="R876" s="246"/>
      <c r="S876" s="246"/>
      <c r="T876" s="247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48" t="s">
        <v>198</v>
      </c>
      <c r="AU876" s="248" t="s">
        <v>84</v>
      </c>
      <c r="AV876" s="14" t="s">
        <v>84</v>
      </c>
      <c r="AW876" s="14" t="s">
        <v>35</v>
      </c>
      <c r="AX876" s="14" t="s">
        <v>82</v>
      </c>
      <c r="AY876" s="248" t="s">
        <v>187</v>
      </c>
    </row>
    <row r="877" s="2" customFormat="1" ht="24.15" customHeight="1">
      <c r="A877" s="41"/>
      <c r="B877" s="42"/>
      <c r="C877" s="209" t="s">
        <v>1127</v>
      </c>
      <c r="D877" s="209" t="s">
        <v>189</v>
      </c>
      <c r="E877" s="210" t="s">
        <v>1128</v>
      </c>
      <c r="F877" s="211" t="s">
        <v>1129</v>
      </c>
      <c r="G877" s="212" t="s">
        <v>192</v>
      </c>
      <c r="H877" s="213">
        <v>27</v>
      </c>
      <c r="I877" s="214"/>
      <c r="J877" s="215">
        <f>ROUND(I877*H877,2)</f>
        <v>0</v>
      </c>
      <c r="K877" s="211" t="s">
        <v>193</v>
      </c>
      <c r="L877" s="47"/>
      <c r="M877" s="216" t="s">
        <v>28</v>
      </c>
      <c r="N877" s="217" t="s">
        <v>45</v>
      </c>
      <c r="O877" s="87"/>
      <c r="P877" s="218">
        <f>O877*H877</f>
        <v>0</v>
      </c>
      <c r="Q877" s="218">
        <v>0.00011</v>
      </c>
      <c r="R877" s="218">
        <f>Q877*H877</f>
        <v>0.00297</v>
      </c>
      <c r="S877" s="218">
        <v>0</v>
      </c>
      <c r="T877" s="219">
        <f>S877*H877</f>
        <v>0</v>
      </c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R877" s="220" t="s">
        <v>295</v>
      </c>
      <c r="AT877" s="220" t="s">
        <v>189</v>
      </c>
      <c r="AU877" s="220" t="s">
        <v>84</v>
      </c>
      <c r="AY877" s="20" t="s">
        <v>187</v>
      </c>
      <c r="BE877" s="221">
        <f>IF(N877="základní",J877,0)</f>
        <v>0</v>
      </c>
      <c r="BF877" s="221">
        <f>IF(N877="snížená",J877,0)</f>
        <v>0</v>
      </c>
      <c r="BG877" s="221">
        <f>IF(N877="zákl. přenesená",J877,0)</f>
        <v>0</v>
      </c>
      <c r="BH877" s="221">
        <f>IF(N877="sníž. přenesená",J877,0)</f>
        <v>0</v>
      </c>
      <c r="BI877" s="221">
        <f>IF(N877="nulová",J877,0)</f>
        <v>0</v>
      </c>
      <c r="BJ877" s="20" t="s">
        <v>82</v>
      </c>
      <c r="BK877" s="221">
        <f>ROUND(I877*H877,2)</f>
        <v>0</v>
      </c>
      <c r="BL877" s="20" t="s">
        <v>295</v>
      </c>
      <c r="BM877" s="220" t="s">
        <v>1130</v>
      </c>
    </row>
    <row r="878" s="2" customFormat="1">
      <c r="A878" s="41"/>
      <c r="B878" s="42"/>
      <c r="C878" s="43"/>
      <c r="D878" s="222" t="s">
        <v>196</v>
      </c>
      <c r="E878" s="43"/>
      <c r="F878" s="223" t="s">
        <v>1131</v>
      </c>
      <c r="G878" s="43"/>
      <c r="H878" s="43"/>
      <c r="I878" s="224"/>
      <c r="J878" s="43"/>
      <c r="K878" s="43"/>
      <c r="L878" s="47"/>
      <c r="M878" s="225"/>
      <c r="N878" s="226"/>
      <c r="O878" s="87"/>
      <c r="P878" s="87"/>
      <c r="Q878" s="87"/>
      <c r="R878" s="87"/>
      <c r="S878" s="87"/>
      <c r="T878" s="88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T878" s="20" t="s">
        <v>196</v>
      </c>
      <c r="AU878" s="20" t="s">
        <v>84</v>
      </c>
    </row>
    <row r="879" s="14" customFormat="1">
      <c r="A879" s="14"/>
      <c r="B879" s="238"/>
      <c r="C879" s="239"/>
      <c r="D879" s="229" t="s">
        <v>198</v>
      </c>
      <c r="E879" s="240" t="s">
        <v>28</v>
      </c>
      <c r="F879" s="241" t="s">
        <v>108</v>
      </c>
      <c r="G879" s="239"/>
      <c r="H879" s="242">
        <v>27</v>
      </c>
      <c r="I879" s="243"/>
      <c r="J879" s="239"/>
      <c r="K879" s="239"/>
      <c r="L879" s="244"/>
      <c r="M879" s="245"/>
      <c r="N879" s="246"/>
      <c r="O879" s="246"/>
      <c r="P879" s="246"/>
      <c r="Q879" s="246"/>
      <c r="R879" s="246"/>
      <c r="S879" s="246"/>
      <c r="T879" s="247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48" t="s">
        <v>198</v>
      </c>
      <c r="AU879" s="248" t="s">
        <v>84</v>
      </c>
      <c r="AV879" s="14" t="s">
        <v>84</v>
      </c>
      <c r="AW879" s="14" t="s">
        <v>35</v>
      </c>
      <c r="AX879" s="14" t="s">
        <v>82</v>
      </c>
      <c r="AY879" s="248" t="s">
        <v>187</v>
      </c>
    </row>
    <row r="880" s="2" customFormat="1" ht="24.15" customHeight="1">
      <c r="A880" s="41"/>
      <c r="B880" s="42"/>
      <c r="C880" s="209" t="s">
        <v>1132</v>
      </c>
      <c r="D880" s="209" t="s">
        <v>189</v>
      </c>
      <c r="E880" s="210" t="s">
        <v>1133</v>
      </c>
      <c r="F880" s="211" t="s">
        <v>1134</v>
      </c>
      <c r="G880" s="212" t="s">
        <v>192</v>
      </c>
      <c r="H880" s="213">
        <v>27</v>
      </c>
      <c r="I880" s="214"/>
      <c r="J880" s="215">
        <f>ROUND(I880*H880,2)</f>
        <v>0</v>
      </c>
      <c r="K880" s="211" t="s">
        <v>193</v>
      </c>
      <c r="L880" s="47"/>
      <c r="M880" s="216" t="s">
        <v>28</v>
      </c>
      <c r="N880" s="217" t="s">
        <v>45</v>
      </c>
      <c r="O880" s="87"/>
      <c r="P880" s="218">
        <f>O880*H880</f>
        <v>0</v>
      </c>
      <c r="Q880" s="218">
        <v>0.00017000000000000001</v>
      </c>
      <c r="R880" s="218">
        <f>Q880*H880</f>
        <v>0.0045900000000000003</v>
      </c>
      <c r="S880" s="218">
        <v>0</v>
      </c>
      <c r="T880" s="219">
        <f>S880*H880</f>
        <v>0</v>
      </c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R880" s="220" t="s">
        <v>295</v>
      </c>
      <c r="AT880" s="220" t="s">
        <v>189</v>
      </c>
      <c r="AU880" s="220" t="s">
        <v>84</v>
      </c>
      <c r="AY880" s="20" t="s">
        <v>187</v>
      </c>
      <c r="BE880" s="221">
        <f>IF(N880="základní",J880,0)</f>
        <v>0</v>
      </c>
      <c r="BF880" s="221">
        <f>IF(N880="snížená",J880,0)</f>
        <v>0</v>
      </c>
      <c r="BG880" s="221">
        <f>IF(N880="zákl. přenesená",J880,0)</f>
        <v>0</v>
      </c>
      <c r="BH880" s="221">
        <f>IF(N880="sníž. přenesená",J880,0)</f>
        <v>0</v>
      </c>
      <c r="BI880" s="221">
        <f>IF(N880="nulová",J880,0)</f>
        <v>0</v>
      </c>
      <c r="BJ880" s="20" t="s">
        <v>82</v>
      </c>
      <c r="BK880" s="221">
        <f>ROUND(I880*H880,2)</f>
        <v>0</v>
      </c>
      <c r="BL880" s="20" t="s">
        <v>295</v>
      </c>
      <c r="BM880" s="220" t="s">
        <v>1135</v>
      </c>
    </row>
    <row r="881" s="2" customFormat="1">
      <c r="A881" s="41"/>
      <c r="B881" s="42"/>
      <c r="C881" s="43"/>
      <c r="D881" s="222" t="s">
        <v>196</v>
      </c>
      <c r="E881" s="43"/>
      <c r="F881" s="223" t="s">
        <v>1136</v>
      </c>
      <c r="G881" s="43"/>
      <c r="H881" s="43"/>
      <c r="I881" s="224"/>
      <c r="J881" s="43"/>
      <c r="K881" s="43"/>
      <c r="L881" s="47"/>
      <c r="M881" s="225"/>
      <c r="N881" s="226"/>
      <c r="O881" s="87"/>
      <c r="P881" s="87"/>
      <c r="Q881" s="87"/>
      <c r="R881" s="87"/>
      <c r="S881" s="87"/>
      <c r="T881" s="88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T881" s="20" t="s">
        <v>196</v>
      </c>
      <c r="AU881" s="20" t="s">
        <v>84</v>
      </c>
    </row>
    <row r="882" s="14" customFormat="1">
      <c r="A882" s="14"/>
      <c r="B882" s="238"/>
      <c r="C882" s="239"/>
      <c r="D882" s="229" t="s">
        <v>198</v>
      </c>
      <c r="E882" s="240" t="s">
        <v>28</v>
      </c>
      <c r="F882" s="241" t="s">
        <v>108</v>
      </c>
      <c r="G882" s="239"/>
      <c r="H882" s="242">
        <v>27</v>
      </c>
      <c r="I882" s="243"/>
      <c r="J882" s="239"/>
      <c r="K882" s="239"/>
      <c r="L882" s="244"/>
      <c r="M882" s="245"/>
      <c r="N882" s="246"/>
      <c r="O882" s="246"/>
      <c r="P882" s="246"/>
      <c r="Q882" s="246"/>
      <c r="R882" s="246"/>
      <c r="S882" s="246"/>
      <c r="T882" s="247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48" t="s">
        <v>198</v>
      </c>
      <c r="AU882" s="248" t="s">
        <v>84</v>
      </c>
      <c r="AV882" s="14" t="s">
        <v>84</v>
      </c>
      <c r="AW882" s="14" t="s">
        <v>35</v>
      </c>
      <c r="AX882" s="14" t="s">
        <v>82</v>
      </c>
      <c r="AY882" s="248" t="s">
        <v>187</v>
      </c>
    </row>
    <row r="883" s="2" customFormat="1" ht="24.15" customHeight="1">
      <c r="A883" s="41"/>
      <c r="B883" s="42"/>
      <c r="C883" s="209" t="s">
        <v>1137</v>
      </c>
      <c r="D883" s="209" t="s">
        <v>189</v>
      </c>
      <c r="E883" s="210" t="s">
        <v>1138</v>
      </c>
      <c r="F883" s="211" t="s">
        <v>1139</v>
      </c>
      <c r="G883" s="212" t="s">
        <v>192</v>
      </c>
      <c r="H883" s="213">
        <v>27</v>
      </c>
      <c r="I883" s="214"/>
      <c r="J883" s="215">
        <f>ROUND(I883*H883,2)</f>
        <v>0</v>
      </c>
      <c r="K883" s="211" t="s">
        <v>193</v>
      </c>
      <c r="L883" s="47"/>
      <c r="M883" s="216" t="s">
        <v>28</v>
      </c>
      <c r="N883" s="217" t="s">
        <v>45</v>
      </c>
      <c r="O883" s="87"/>
      <c r="P883" s="218">
        <f>O883*H883</f>
        <v>0</v>
      </c>
      <c r="Q883" s="218">
        <v>0.00017000000000000001</v>
      </c>
      <c r="R883" s="218">
        <f>Q883*H883</f>
        <v>0.0045900000000000003</v>
      </c>
      <c r="S883" s="218">
        <v>0</v>
      </c>
      <c r="T883" s="219">
        <f>S883*H883</f>
        <v>0</v>
      </c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R883" s="220" t="s">
        <v>295</v>
      </c>
      <c r="AT883" s="220" t="s">
        <v>189</v>
      </c>
      <c r="AU883" s="220" t="s">
        <v>84</v>
      </c>
      <c r="AY883" s="20" t="s">
        <v>187</v>
      </c>
      <c r="BE883" s="221">
        <f>IF(N883="základní",J883,0)</f>
        <v>0</v>
      </c>
      <c r="BF883" s="221">
        <f>IF(N883="snížená",J883,0)</f>
        <v>0</v>
      </c>
      <c r="BG883" s="221">
        <f>IF(N883="zákl. přenesená",J883,0)</f>
        <v>0</v>
      </c>
      <c r="BH883" s="221">
        <f>IF(N883="sníž. přenesená",J883,0)</f>
        <v>0</v>
      </c>
      <c r="BI883" s="221">
        <f>IF(N883="nulová",J883,0)</f>
        <v>0</v>
      </c>
      <c r="BJ883" s="20" t="s">
        <v>82</v>
      </c>
      <c r="BK883" s="221">
        <f>ROUND(I883*H883,2)</f>
        <v>0</v>
      </c>
      <c r="BL883" s="20" t="s">
        <v>295</v>
      </c>
      <c r="BM883" s="220" t="s">
        <v>1140</v>
      </c>
    </row>
    <row r="884" s="2" customFormat="1">
      <c r="A884" s="41"/>
      <c r="B884" s="42"/>
      <c r="C884" s="43"/>
      <c r="D884" s="222" t="s">
        <v>196</v>
      </c>
      <c r="E884" s="43"/>
      <c r="F884" s="223" t="s">
        <v>1141</v>
      </c>
      <c r="G884" s="43"/>
      <c r="H884" s="43"/>
      <c r="I884" s="224"/>
      <c r="J884" s="43"/>
      <c r="K884" s="43"/>
      <c r="L884" s="47"/>
      <c r="M884" s="225"/>
      <c r="N884" s="226"/>
      <c r="O884" s="87"/>
      <c r="P884" s="87"/>
      <c r="Q884" s="87"/>
      <c r="R884" s="87"/>
      <c r="S884" s="87"/>
      <c r="T884" s="88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T884" s="20" t="s">
        <v>196</v>
      </c>
      <c r="AU884" s="20" t="s">
        <v>84</v>
      </c>
    </row>
    <row r="885" s="14" customFormat="1">
      <c r="A885" s="14"/>
      <c r="B885" s="238"/>
      <c r="C885" s="239"/>
      <c r="D885" s="229" t="s">
        <v>198</v>
      </c>
      <c r="E885" s="240" t="s">
        <v>28</v>
      </c>
      <c r="F885" s="241" t="s">
        <v>108</v>
      </c>
      <c r="G885" s="239"/>
      <c r="H885" s="242">
        <v>27</v>
      </c>
      <c r="I885" s="243"/>
      <c r="J885" s="239"/>
      <c r="K885" s="239"/>
      <c r="L885" s="244"/>
      <c r="M885" s="245"/>
      <c r="N885" s="246"/>
      <c r="O885" s="246"/>
      <c r="P885" s="246"/>
      <c r="Q885" s="246"/>
      <c r="R885" s="246"/>
      <c r="S885" s="246"/>
      <c r="T885" s="247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48" t="s">
        <v>198</v>
      </c>
      <c r="AU885" s="248" t="s">
        <v>84</v>
      </c>
      <c r="AV885" s="14" t="s">
        <v>84</v>
      </c>
      <c r="AW885" s="14" t="s">
        <v>35</v>
      </c>
      <c r="AX885" s="14" t="s">
        <v>82</v>
      </c>
      <c r="AY885" s="248" t="s">
        <v>187</v>
      </c>
    </row>
    <row r="886" s="2" customFormat="1" ht="24.15" customHeight="1">
      <c r="A886" s="41"/>
      <c r="B886" s="42"/>
      <c r="C886" s="209" t="s">
        <v>1142</v>
      </c>
      <c r="D886" s="209" t="s">
        <v>189</v>
      </c>
      <c r="E886" s="210" t="s">
        <v>1143</v>
      </c>
      <c r="F886" s="211" t="s">
        <v>1144</v>
      </c>
      <c r="G886" s="212" t="s">
        <v>192</v>
      </c>
      <c r="H886" s="213">
        <v>27</v>
      </c>
      <c r="I886" s="214"/>
      <c r="J886" s="215">
        <f>ROUND(I886*H886,2)</f>
        <v>0</v>
      </c>
      <c r="K886" s="211" t="s">
        <v>193</v>
      </c>
      <c r="L886" s="47"/>
      <c r="M886" s="216" t="s">
        <v>28</v>
      </c>
      <c r="N886" s="217" t="s">
        <v>45</v>
      </c>
      <c r="O886" s="87"/>
      <c r="P886" s="218">
        <f>O886*H886</f>
        <v>0</v>
      </c>
      <c r="Q886" s="218">
        <v>0.00017000000000000001</v>
      </c>
      <c r="R886" s="218">
        <f>Q886*H886</f>
        <v>0.0045900000000000003</v>
      </c>
      <c r="S886" s="218">
        <v>0</v>
      </c>
      <c r="T886" s="219">
        <f>S886*H886</f>
        <v>0</v>
      </c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R886" s="220" t="s">
        <v>295</v>
      </c>
      <c r="AT886" s="220" t="s">
        <v>189</v>
      </c>
      <c r="AU886" s="220" t="s">
        <v>84</v>
      </c>
      <c r="AY886" s="20" t="s">
        <v>187</v>
      </c>
      <c r="BE886" s="221">
        <f>IF(N886="základní",J886,0)</f>
        <v>0</v>
      </c>
      <c r="BF886" s="221">
        <f>IF(N886="snížená",J886,0)</f>
        <v>0</v>
      </c>
      <c r="BG886" s="221">
        <f>IF(N886="zákl. přenesená",J886,0)</f>
        <v>0</v>
      </c>
      <c r="BH886" s="221">
        <f>IF(N886="sníž. přenesená",J886,0)</f>
        <v>0</v>
      </c>
      <c r="BI886" s="221">
        <f>IF(N886="nulová",J886,0)</f>
        <v>0</v>
      </c>
      <c r="BJ886" s="20" t="s">
        <v>82</v>
      </c>
      <c r="BK886" s="221">
        <f>ROUND(I886*H886,2)</f>
        <v>0</v>
      </c>
      <c r="BL886" s="20" t="s">
        <v>295</v>
      </c>
      <c r="BM886" s="220" t="s">
        <v>1145</v>
      </c>
    </row>
    <row r="887" s="2" customFormat="1">
      <c r="A887" s="41"/>
      <c r="B887" s="42"/>
      <c r="C887" s="43"/>
      <c r="D887" s="222" t="s">
        <v>196</v>
      </c>
      <c r="E887" s="43"/>
      <c r="F887" s="223" t="s">
        <v>1146</v>
      </c>
      <c r="G887" s="43"/>
      <c r="H887" s="43"/>
      <c r="I887" s="224"/>
      <c r="J887" s="43"/>
      <c r="K887" s="43"/>
      <c r="L887" s="47"/>
      <c r="M887" s="225"/>
      <c r="N887" s="226"/>
      <c r="O887" s="87"/>
      <c r="P887" s="87"/>
      <c r="Q887" s="87"/>
      <c r="R887" s="87"/>
      <c r="S887" s="87"/>
      <c r="T887" s="88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T887" s="20" t="s">
        <v>196</v>
      </c>
      <c r="AU887" s="20" t="s">
        <v>84</v>
      </c>
    </row>
    <row r="888" s="14" customFormat="1">
      <c r="A888" s="14"/>
      <c r="B888" s="238"/>
      <c r="C888" s="239"/>
      <c r="D888" s="229" t="s">
        <v>198</v>
      </c>
      <c r="E888" s="240" t="s">
        <v>28</v>
      </c>
      <c r="F888" s="241" t="s">
        <v>108</v>
      </c>
      <c r="G888" s="239"/>
      <c r="H888" s="242">
        <v>27</v>
      </c>
      <c r="I888" s="243"/>
      <c r="J888" s="239"/>
      <c r="K888" s="239"/>
      <c r="L888" s="244"/>
      <c r="M888" s="245"/>
      <c r="N888" s="246"/>
      <c r="O888" s="246"/>
      <c r="P888" s="246"/>
      <c r="Q888" s="246"/>
      <c r="R888" s="246"/>
      <c r="S888" s="246"/>
      <c r="T888" s="247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48" t="s">
        <v>198</v>
      </c>
      <c r="AU888" s="248" t="s">
        <v>84</v>
      </c>
      <c r="AV888" s="14" t="s">
        <v>84</v>
      </c>
      <c r="AW888" s="14" t="s">
        <v>35</v>
      </c>
      <c r="AX888" s="14" t="s">
        <v>82</v>
      </c>
      <c r="AY888" s="248" t="s">
        <v>187</v>
      </c>
    </row>
    <row r="889" s="2" customFormat="1" ht="37.8" customHeight="1">
      <c r="A889" s="41"/>
      <c r="B889" s="42"/>
      <c r="C889" s="209" t="s">
        <v>1147</v>
      </c>
      <c r="D889" s="209" t="s">
        <v>189</v>
      </c>
      <c r="E889" s="210" t="s">
        <v>1148</v>
      </c>
      <c r="F889" s="211" t="s">
        <v>1149</v>
      </c>
      <c r="G889" s="212" t="s">
        <v>192</v>
      </c>
      <c r="H889" s="213">
        <v>137.63800000000001</v>
      </c>
      <c r="I889" s="214"/>
      <c r="J889" s="215">
        <f>ROUND(I889*H889,2)</f>
        <v>0</v>
      </c>
      <c r="K889" s="211" t="s">
        <v>193</v>
      </c>
      <c r="L889" s="47"/>
      <c r="M889" s="216" t="s">
        <v>28</v>
      </c>
      <c r="N889" s="217" t="s">
        <v>45</v>
      </c>
      <c r="O889" s="87"/>
      <c r="P889" s="218">
        <f>O889*H889</f>
        <v>0</v>
      </c>
      <c r="Q889" s="218">
        <v>0.00027</v>
      </c>
      <c r="R889" s="218">
        <f>Q889*H889</f>
        <v>0.037162260000000003</v>
      </c>
      <c r="S889" s="218">
        <v>0</v>
      </c>
      <c r="T889" s="219">
        <f>S889*H889</f>
        <v>0</v>
      </c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R889" s="220" t="s">
        <v>295</v>
      </c>
      <c r="AT889" s="220" t="s">
        <v>189</v>
      </c>
      <c r="AU889" s="220" t="s">
        <v>84</v>
      </c>
      <c r="AY889" s="20" t="s">
        <v>187</v>
      </c>
      <c r="BE889" s="221">
        <f>IF(N889="základní",J889,0)</f>
        <v>0</v>
      </c>
      <c r="BF889" s="221">
        <f>IF(N889="snížená",J889,0)</f>
        <v>0</v>
      </c>
      <c r="BG889" s="221">
        <f>IF(N889="zákl. přenesená",J889,0)</f>
        <v>0</v>
      </c>
      <c r="BH889" s="221">
        <f>IF(N889="sníž. přenesená",J889,0)</f>
        <v>0</v>
      </c>
      <c r="BI889" s="221">
        <f>IF(N889="nulová",J889,0)</f>
        <v>0</v>
      </c>
      <c r="BJ889" s="20" t="s">
        <v>82</v>
      </c>
      <c r="BK889" s="221">
        <f>ROUND(I889*H889,2)</f>
        <v>0</v>
      </c>
      <c r="BL889" s="20" t="s">
        <v>295</v>
      </c>
      <c r="BM889" s="220" t="s">
        <v>1150</v>
      </c>
    </row>
    <row r="890" s="2" customFormat="1">
      <c r="A890" s="41"/>
      <c r="B890" s="42"/>
      <c r="C890" s="43"/>
      <c r="D890" s="222" t="s">
        <v>196</v>
      </c>
      <c r="E890" s="43"/>
      <c r="F890" s="223" t="s">
        <v>1151</v>
      </c>
      <c r="G890" s="43"/>
      <c r="H890" s="43"/>
      <c r="I890" s="224"/>
      <c r="J890" s="43"/>
      <c r="K890" s="43"/>
      <c r="L890" s="47"/>
      <c r="M890" s="225"/>
      <c r="N890" s="226"/>
      <c r="O890" s="87"/>
      <c r="P890" s="87"/>
      <c r="Q890" s="87"/>
      <c r="R890" s="87"/>
      <c r="S890" s="87"/>
      <c r="T890" s="88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T890" s="20" t="s">
        <v>196</v>
      </c>
      <c r="AU890" s="20" t="s">
        <v>84</v>
      </c>
    </row>
    <row r="891" s="14" customFormat="1">
      <c r="A891" s="14"/>
      <c r="B891" s="238"/>
      <c r="C891" s="239"/>
      <c r="D891" s="229" t="s">
        <v>198</v>
      </c>
      <c r="E891" s="240" t="s">
        <v>28</v>
      </c>
      <c r="F891" s="241" t="s">
        <v>130</v>
      </c>
      <c r="G891" s="239"/>
      <c r="H891" s="242">
        <v>137.63800000000001</v>
      </c>
      <c r="I891" s="243"/>
      <c r="J891" s="239"/>
      <c r="K891" s="239"/>
      <c r="L891" s="244"/>
      <c r="M891" s="245"/>
      <c r="N891" s="246"/>
      <c r="O891" s="246"/>
      <c r="P891" s="246"/>
      <c r="Q891" s="246"/>
      <c r="R891" s="246"/>
      <c r="S891" s="246"/>
      <c r="T891" s="247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48" t="s">
        <v>198</v>
      </c>
      <c r="AU891" s="248" t="s">
        <v>84</v>
      </c>
      <c r="AV891" s="14" t="s">
        <v>84</v>
      </c>
      <c r="AW891" s="14" t="s">
        <v>35</v>
      </c>
      <c r="AX891" s="14" t="s">
        <v>82</v>
      </c>
      <c r="AY891" s="248" t="s">
        <v>187</v>
      </c>
    </row>
    <row r="892" s="2" customFormat="1" ht="37.8" customHeight="1">
      <c r="A892" s="41"/>
      <c r="B892" s="42"/>
      <c r="C892" s="209" t="s">
        <v>1152</v>
      </c>
      <c r="D892" s="209" t="s">
        <v>189</v>
      </c>
      <c r="E892" s="210" t="s">
        <v>1153</v>
      </c>
      <c r="F892" s="211" t="s">
        <v>1154</v>
      </c>
      <c r="G892" s="212" t="s">
        <v>192</v>
      </c>
      <c r="H892" s="213">
        <v>572.89099999999996</v>
      </c>
      <c r="I892" s="214"/>
      <c r="J892" s="215">
        <f>ROUND(I892*H892,2)</f>
        <v>0</v>
      </c>
      <c r="K892" s="211" t="s">
        <v>193</v>
      </c>
      <c r="L892" s="47"/>
      <c r="M892" s="216" t="s">
        <v>28</v>
      </c>
      <c r="N892" s="217" t="s">
        <v>45</v>
      </c>
      <c r="O892" s="87"/>
      <c r="P892" s="218">
        <f>O892*H892</f>
        <v>0</v>
      </c>
      <c r="Q892" s="218">
        <v>0.00029999999999999997</v>
      </c>
      <c r="R892" s="218">
        <f>Q892*H892</f>
        <v>0.17186729999999997</v>
      </c>
      <c r="S892" s="218">
        <v>0</v>
      </c>
      <c r="T892" s="219">
        <f>S892*H892</f>
        <v>0</v>
      </c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R892" s="220" t="s">
        <v>295</v>
      </c>
      <c r="AT892" s="220" t="s">
        <v>189</v>
      </c>
      <c r="AU892" s="220" t="s">
        <v>84</v>
      </c>
      <c r="AY892" s="20" t="s">
        <v>187</v>
      </c>
      <c r="BE892" s="221">
        <f>IF(N892="základní",J892,0)</f>
        <v>0</v>
      </c>
      <c r="BF892" s="221">
        <f>IF(N892="snížená",J892,0)</f>
        <v>0</v>
      </c>
      <c r="BG892" s="221">
        <f>IF(N892="zákl. přenesená",J892,0)</f>
        <v>0</v>
      </c>
      <c r="BH892" s="221">
        <f>IF(N892="sníž. přenesená",J892,0)</f>
        <v>0</v>
      </c>
      <c r="BI892" s="221">
        <f>IF(N892="nulová",J892,0)</f>
        <v>0</v>
      </c>
      <c r="BJ892" s="20" t="s">
        <v>82</v>
      </c>
      <c r="BK892" s="221">
        <f>ROUND(I892*H892,2)</f>
        <v>0</v>
      </c>
      <c r="BL892" s="20" t="s">
        <v>295</v>
      </c>
      <c r="BM892" s="220" t="s">
        <v>1155</v>
      </c>
    </row>
    <row r="893" s="2" customFormat="1">
      <c r="A893" s="41"/>
      <c r="B893" s="42"/>
      <c r="C893" s="43"/>
      <c r="D893" s="222" t="s">
        <v>196</v>
      </c>
      <c r="E893" s="43"/>
      <c r="F893" s="223" t="s">
        <v>1156</v>
      </c>
      <c r="G893" s="43"/>
      <c r="H893" s="43"/>
      <c r="I893" s="224"/>
      <c r="J893" s="43"/>
      <c r="K893" s="43"/>
      <c r="L893" s="47"/>
      <c r="M893" s="225"/>
      <c r="N893" s="226"/>
      <c r="O893" s="87"/>
      <c r="P893" s="87"/>
      <c r="Q893" s="87"/>
      <c r="R893" s="87"/>
      <c r="S893" s="87"/>
      <c r="T893" s="88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T893" s="20" t="s">
        <v>196</v>
      </c>
      <c r="AU893" s="20" t="s">
        <v>84</v>
      </c>
    </row>
    <row r="894" s="14" customFormat="1">
      <c r="A894" s="14"/>
      <c r="B894" s="238"/>
      <c r="C894" s="239"/>
      <c r="D894" s="229" t="s">
        <v>198</v>
      </c>
      <c r="E894" s="240" t="s">
        <v>28</v>
      </c>
      <c r="F894" s="241" t="s">
        <v>138</v>
      </c>
      <c r="G894" s="239"/>
      <c r="H894" s="242">
        <v>572.89099999999996</v>
      </c>
      <c r="I894" s="243"/>
      <c r="J894" s="239"/>
      <c r="K894" s="239"/>
      <c r="L894" s="244"/>
      <c r="M894" s="245"/>
      <c r="N894" s="246"/>
      <c r="O894" s="246"/>
      <c r="P894" s="246"/>
      <c r="Q894" s="246"/>
      <c r="R894" s="246"/>
      <c r="S894" s="246"/>
      <c r="T894" s="247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48" t="s">
        <v>198</v>
      </c>
      <c r="AU894" s="248" t="s">
        <v>84</v>
      </c>
      <c r="AV894" s="14" t="s">
        <v>84</v>
      </c>
      <c r="AW894" s="14" t="s">
        <v>35</v>
      </c>
      <c r="AX894" s="14" t="s">
        <v>82</v>
      </c>
      <c r="AY894" s="248" t="s">
        <v>187</v>
      </c>
    </row>
    <row r="895" s="2" customFormat="1" ht="37.8" customHeight="1">
      <c r="A895" s="41"/>
      <c r="B895" s="42"/>
      <c r="C895" s="209" t="s">
        <v>1157</v>
      </c>
      <c r="D895" s="209" t="s">
        <v>189</v>
      </c>
      <c r="E895" s="210" t="s">
        <v>1158</v>
      </c>
      <c r="F895" s="211" t="s">
        <v>1159</v>
      </c>
      <c r="G895" s="212" t="s">
        <v>192</v>
      </c>
      <c r="H895" s="213">
        <v>2407.3989999999999</v>
      </c>
      <c r="I895" s="214"/>
      <c r="J895" s="215">
        <f>ROUND(I895*H895,2)</f>
        <v>0</v>
      </c>
      <c r="K895" s="211" t="s">
        <v>193</v>
      </c>
      <c r="L895" s="47"/>
      <c r="M895" s="216" t="s">
        <v>28</v>
      </c>
      <c r="N895" s="217" t="s">
        <v>45</v>
      </c>
      <c r="O895" s="87"/>
      <c r="P895" s="218">
        <f>O895*H895</f>
        <v>0</v>
      </c>
      <c r="Q895" s="218">
        <v>0.00034000000000000002</v>
      </c>
      <c r="R895" s="218">
        <f>Q895*H895</f>
        <v>0.81851565999999998</v>
      </c>
      <c r="S895" s="218">
        <v>0</v>
      </c>
      <c r="T895" s="219">
        <f>S895*H895</f>
        <v>0</v>
      </c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R895" s="220" t="s">
        <v>295</v>
      </c>
      <c r="AT895" s="220" t="s">
        <v>189</v>
      </c>
      <c r="AU895" s="220" t="s">
        <v>84</v>
      </c>
      <c r="AY895" s="20" t="s">
        <v>187</v>
      </c>
      <c r="BE895" s="221">
        <f>IF(N895="základní",J895,0)</f>
        <v>0</v>
      </c>
      <c r="BF895" s="221">
        <f>IF(N895="snížená",J895,0)</f>
        <v>0</v>
      </c>
      <c r="BG895" s="221">
        <f>IF(N895="zákl. přenesená",J895,0)</f>
        <v>0</v>
      </c>
      <c r="BH895" s="221">
        <f>IF(N895="sníž. přenesená",J895,0)</f>
        <v>0</v>
      </c>
      <c r="BI895" s="221">
        <f>IF(N895="nulová",J895,0)</f>
        <v>0</v>
      </c>
      <c r="BJ895" s="20" t="s">
        <v>82</v>
      </c>
      <c r="BK895" s="221">
        <f>ROUND(I895*H895,2)</f>
        <v>0</v>
      </c>
      <c r="BL895" s="20" t="s">
        <v>295</v>
      </c>
      <c r="BM895" s="220" t="s">
        <v>1160</v>
      </c>
    </row>
    <row r="896" s="2" customFormat="1">
      <c r="A896" s="41"/>
      <c r="B896" s="42"/>
      <c r="C896" s="43"/>
      <c r="D896" s="222" t="s">
        <v>196</v>
      </c>
      <c r="E896" s="43"/>
      <c r="F896" s="223" t="s">
        <v>1161</v>
      </c>
      <c r="G896" s="43"/>
      <c r="H896" s="43"/>
      <c r="I896" s="224"/>
      <c r="J896" s="43"/>
      <c r="K896" s="43"/>
      <c r="L896" s="47"/>
      <c r="M896" s="225"/>
      <c r="N896" s="226"/>
      <c r="O896" s="87"/>
      <c r="P896" s="87"/>
      <c r="Q896" s="87"/>
      <c r="R896" s="87"/>
      <c r="S896" s="87"/>
      <c r="T896" s="88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T896" s="20" t="s">
        <v>196</v>
      </c>
      <c r="AU896" s="20" t="s">
        <v>84</v>
      </c>
    </row>
    <row r="897" s="14" customFormat="1">
      <c r="A897" s="14"/>
      <c r="B897" s="238"/>
      <c r="C897" s="239"/>
      <c r="D897" s="229" t="s">
        <v>198</v>
      </c>
      <c r="E897" s="240" t="s">
        <v>28</v>
      </c>
      <c r="F897" s="241" t="s">
        <v>140</v>
      </c>
      <c r="G897" s="239"/>
      <c r="H897" s="242">
        <v>2407.3989999999999</v>
      </c>
      <c r="I897" s="243"/>
      <c r="J897" s="239"/>
      <c r="K897" s="239"/>
      <c r="L897" s="244"/>
      <c r="M897" s="245"/>
      <c r="N897" s="246"/>
      <c r="O897" s="246"/>
      <c r="P897" s="246"/>
      <c r="Q897" s="246"/>
      <c r="R897" s="246"/>
      <c r="S897" s="246"/>
      <c r="T897" s="247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48" t="s">
        <v>198</v>
      </c>
      <c r="AU897" s="248" t="s">
        <v>84</v>
      </c>
      <c r="AV897" s="14" t="s">
        <v>84</v>
      </c>
      <c r="AW897" s="14" t="s">
        <v>35</v>
      </c>
      <c r="AX897" s="14" t="s">
        <v>82</v>
      </c>
      <c r="AY897" s="248" t="s">
        <v>187</v>
      </c>
    </row>
    <row r="898" s="2" customFormat="1" ht="37.8" customHeight="1">
      <c r="A898" s="41"/>
      <c r="B898" s="42"/>
      <c r="C898" s="209" t="s">
        <v>1162</v>
      </c>
      <c r="D898" s="209" t="s">
        <v>189</v>
      </c>
      <c r="E898" s="210" t="s">
        <v>1163</v>
      </c>
      <c r="F898" s="211" t="s">
        <v>1164</v>
      </c>
      <c r="G898" s="212" t="s">
        <v>192</v>
      </c>
      <c r="H898" s="213">
        <v>137.63800000000001</v>
      </c>
      <c r="I898" s="214"/>
      <c r="J898" s="215">
        <f>ROUND(I898*H898,2)</f>
        <v>0</v>
      </c>
      <c r="K898" s="211" t="s">
        <v>193</v>
      </c>
      <c r="L898" s="47"/>
      <c r="M898" s="216" t="s">
        <v>28</v>
      </c>
      <c r="N898" s="217" t="s">
        <v>45</v>
      </c>
      <c r="O898" s="87"/>
      <c r="P898" s="218">
        <f>O898*H898</f>
        <v>0</v>
      </c>
      <c r="Q898" s="218">
        <v>0.00064999999999999997</v>
      </c>
      <c r="R898" s="218">
        <f>Q898*H898</f>
        <v>0.089464699999999994</v>
      </c>
      <c r="S898" s="218">
        <v>0</v>
      </c>
      <c r="T898" s="219">
        <f>S898*H898</f>
        <v>0</v>
      </c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R898" s="220" t="s">
        <v>295</v>
      </c>
      <c r="AT898" s="220" t="s">
        <v>189</v>
      </c>
      <c r="AU898" s="220" t="s">
        <v>84</v>
      </c>
      <c r="AY898" s="20" t="s">
        <v>187</v>
      </c>
      <c r="BE898" s="221">
        <f>IF(N898="základní",J898,0)</f>
        <v>0</v>
      </c>
      <c r="BF898" s="221">
        <f>IF(N898="snížená",J898,0)</f>
        <v>0</v>
      </c>
      <c r="BG898" s="221">
        <f>IF(N898="zákl. přenesená",J898,0)</f>
        <v>0</v>
      </c>
      <c r="BH898" s="221">
        <f>IF(N898="sníž. přenesená",J898,0)</f>
        <v>0</v>
      </c>
      <c r="BI898" s="221">
        <f>IF(N898="nulová",J898,0)</f>
        <v>0</v>
      </c>
      <c r="BJ898" s="20" t="s">
        <v>82</v>
      </c>
      <c r="BK898" s="221">
        <f>ROUND(I898*H898,2)</f>
        <v>0</v>
      </c>
      <c r="BL898" s="20" t="s">
        <v>295</v>
      </c>
      <c r="BM898" s="220" t="s">
        <v>1165</v>
      </c>
    </row>
    <row r="899" s="2" customFormat="1">
      <c r="A899" s="41"/>
      <c r="B899" s="42"/>
      <c r="C899" s="43"/>
      <c r="D899" s="222" t="s">
        <v>196</v>
      </c>
      <c r="E899" s="43"/>
      <c r="F899" s="223" t="s">
        <v>1166</v>
      </c>
      <c r="G899" s="43"/>
      <c r="H899" s="43"/>
      <c r="I899" s="224"/>
      <c r="J899" s="43"/>
      <c r="K899" s="43"/>
      <c r="L899" s="47"/>
      <c r="M899" s="225"/>
      <c r="N899" s="226"/>
      <c r="O899" s="87"/>
      <c r="P899" s="87"/>
      <c r="Q899" s="87"/>
      <c r="R899" s="87"/>
      <c r="S899" s="87"/>
      <c r="T899" s="88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T899" s="20" t="s">
        <v>196</v>
      </c>
      <c r="AU899" s="20" t="s">
        <v>84</v>
      </c>
    </row>
    <row r="900" s="14" customFormat="1">
      <c r="A900" s="14"/>
      <c r="B900" s="238"/>
      <c r="C900" s="239"/>
      <c r="D900" s="229" t="s">
        <v>198</v>
      </c>
      <c r="E900" s="240" t="s">
        <v>28</v>
      </c>
      <c r="F900" s="241" t="s">
        <v>130</v>
      </c>
      <c r="G900" s="239"/>
      <c r="H900" s="242">
        <v>137.63800000000001</v>
      </c>
      <c r="I900" s="243"/>
      <c r="J900" s="239"/>
      <c r="K900" s="239"/>
      <c r="L900" s="244"/>
      <c r="M900" s="245"/>
      <c r="N900" s="246"/>
      <c r="O900" s="246"/>
      <c r="P900" s="246"/>
      <c r="Q900" s="246"/>
      <c r="R900" s="246"/>
      <c r="S900" s="246"/>
      <c r="T900" s="247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48" t="s">
        <v>198</v>
      </c>
      <c r="AU900" s="248" t="s">
        <v>84</v>
      </c>
      <c r="AV900" s="14" t="s">
        <v>84</v>
      </c>
      <c r="AW900" s="14" t="s">
        <v>35</v>
      </c>
      <c r="AX900" s="14" t="s">
        <v>82</v>
      </c>
      <c r="AY900" s="248" t="s">
        <v>187</v>
      </c>
    </row>
    <row r="901" s="2" customFormat="1" ht="37.8" customHeight="1">
      <c r="A901" s="41"/>
      <c r="B901" s="42"/>
      <c r="C901" s="209" t="s">
        <v>1167</v>
      </c>
      <c r="D901" s="209" t="s">
        <v>189</v>
      </c>
      <c r="E901" s="210" t="s">
        <v>1168</v>
      </c>
      <c r="F901" s="211" t="s">
        <v>1169</v>
      </c>
      <c r="G901" s="212" t="s">
        <v>192</v>
      </c>
      <c r="H901" s="213">
        <v>572.89099999999996</v>
      </c>
      <c r="I901" s="214"/>
      <c r="J901" s="215">
        <f>ROUND(I901*H901,2)</f>
        <v>0</v>
      </c>
      <c r="K901" s="211" t="s">
        <v>193</v>
      </c>
      <c r="L901" s="47"/>
      <c r="M901" s="216" t="s">
        <v>28</v>
      </c>
      <c r="N901" s="217" t="s">
        <v>45</v>
      </c>
      <c r="O901" s="87"/>
      <c r="P901" s="218">
        <f>O901*H901</f>
        <v>0</v>
      </c>
      <c r="Q901" s="218">
        <v>0.00073999999999999999</v>
      </c>
      <c r="R901" s="218">
        <f>Q901*H901</f>
        <v>0.42393933999999994</v>
      </c>
      <c r="S901" s="218">
        <v>0</v>
      </c>
      <c r="T901" s="219">
        <f>S901*H901</f>
        <v>0</v>
      </c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R901" s="220" t="s">
        <v>295</v>
      </c>
      <c r="AT901" s="220" t="s">
        <v>189</v>
      </c>
      <c r="AU901" s="220" t="s">
        <v>84</v>
      </c>
      <c r="AY901" s="20" t="s">
        <v>187</v>
      </c>
      <c r="BE901" s="221">
        <f>IF(N901="základní",J901,0)</f>
        <v>0</v>
      </c>
      <c r="BF901" s="221">
        <f>IF(N901="snížená",J901,0)</f>
        <v>0</v>
      </c>
      <c r="BG901" s="221">
        <f>IF(N901="zákl. přenesená",J901,0)</f>
        <v>0</v>
      </c>
      <c r="BH901" s="221">
        <f>IF(N901="sníž. přenesená",J901,0)</f>
        <v>0</v>
      </c>
      <c r="BI901" s="221">
        <f>IF(N901="nulová",J901,0)</f>
        <v>0</v>
      </c>
      <c r="BJ901" s="20" t="s">
        <v>82</v>
      </c>
      <c r="BK901" s="221">
        <f>ROUND(I901*H901,2)</f>
        <v>0</v>
      </c>
      <c r="BL901" s="20" t="s">
        <v>295</v>
      </c>
      <c r="BM901" s="220" t="s">
        <v>1170</v>
      </c>
    </row>
    <row r="902" s="2" customFormat="1">
      <c r="A902" s="41"/>
      <c r="B902" s="42"/>
      <c r="C902" s="43"/>
      <c r="D902" s="222" t="s">
        <v>196</v>
      </c>
      <c r="E902" s="43"/>
      <c r="F902" s="223" t="s">
        <v>1171</v>
      </c>
      <c r="G902" s="43"/>
      <c r="H902" s="43"/>
      <c r="I902" s="224"/>
      <c r="J902" s="43"/>
      <c r="K902" s="43"/>
      <c r="L902" s="47"/>
      <c r="M902" s="225"/>
      <c r="N902" s="226"/>
      <c r="O902" s="87"/>
      <c r="P902" s="87"/>
      <c r="Q902" s="87"/>
      <c r="R902" s="87"/>
      <c r="S902" s="87"/>
      <c r="T902" s="88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T902" s="20" t="s">
        <v>196</v>
      </c>
      <c r="AU902" s="20" t="s">
        <v>84</v>
      </c>
    </row>
    <row r="903" s="14" customFormat="1">
      <c r="A903" s="14"/>
      <c r="B903" s="238"/>
      <c r="C903" s="239"/>
      <c r="D903" s="229" t="s">
        <v>198</v>
      </c>
      <c r="E903" s="240" t="s">
        <v>28</v>
      </c>
      <c r="F903" s="241" t="s">
        <v>138</v>
      </c>
      <c r="G903" s="239"/>
      <c r="H903" s="242">
        <v>572.89099999999996</v>
      </c>
      <c r="I903" s="243"/>
      <c r="J903" s="239"/>
      <c r="K903" s="239"/>
      <c r="L903" s="244"/>
      <c r="M903" s="245"/>
      <c r="N903" s="246"/>
      <c r="O903" s="246"/>
      <c r="P903" s="246"/>
      <c r="Q903" s="246"/>
      <c r="R903" s="246"/>
      <c r="S903" s="246"/>
      <c r="T903" s="247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48" t="s">
        <v>198</v>
      </c>
      <c r="AU903" s="248" t="s">
        <v>84</v>
      </c>
      <c r="AV903" s="14" t="s">
        <v>84</v>
      </c>
      <c r="AW903" s="14" t="s">
        <v>35</v>
      </c>
      <c r="AX903" s="14" t="s">
        <v>82</v>
      </c>
      <c r="AY903" s="248" t="s">
        <v>187</v>
      </c>
    </row>
    <row r="904" s="2" customFormat="1" ht="37.8" customHeight="1">
      <c r="A904" s="41"/>
      <c r="B904" s="42"/>
      <c r="C904" s="209" t="s">
        <v>1172</v>
      </c>
      <c r="D904" s="209" t="s">
        <v>189</v>
      </c>
      <c r="E904" s="210" t="s">
        <v>1173</v>
      </c>
      <c r="F904" s="211" t="s">
        <v>1174</v>
      </c>
      <c r="G904" s="212" t="s">
        <v>192</v>
      </c>
      <c r="H904" s="213">
        <v>2407.3989999999999</v>
      </c>
      <c r="I904" s="214"/>
      <c r="J904" s="215">
        <f>ROUND(I904*H904,2)</f>
        <v>0</v>
      </c>
      <c r="K904" s="211" t="s">
        <v>193</v>
      </c>
      <c r="L904" s="47"/>
      <c r="M904" s="216" t="s">
        <v>28</v>
      </c>
      <c r="N904" s="217" t="s">
        <v>45</v>
      </c>
      <c r="O904" s="87"/>
      <c r="P904" s="218">
        <f>O904*H904</f>
        <v>0</v>
      </c>
      <c r="Q904" s="218">
        <v>0.00081999999999999998</v>
      </c>
      <c r="R904" s="218">
        <f>Q904*H904</f>
        <v>1.9740671799999998</v>
      </c>
      <c r="S904" s="218">
        <v>0</v>
      </c>
      <c r="T904" s="219">
        <f>S904*H904</f>
        <v>0</v>
      </c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R904" s="220" t="s">
        <v>295</v>
      </c>
      <c r="AT904" s="220" t="s">
        <v>189</v>
      </c>
      <c r="AU904" s="220" t="s">
        <v>84</v>
      </c>
      <c r="AY904" s="20" t="s">
        <v>187</v>
      </c>
      <c r="BE904" s="221">
        <f>IF(N904="základní",J904,0)</f>
        <v>0</v>
      </c>
      <c r="BF904" s="221">
        <f>IF(N904="snížená",J904,0)</f>
        <v>0</v>
      </c>
      <c r="BG904" s="221">
        <f>IF(N904="zákl. přenesená",J904,0)</f>
        <v>0</v>
      </c>
      <c r="BH904" s="221">
        <f>IF(N904="sníž. přenesená",J904,0)</f>
        <v>0</v>
      </c>
      <c r="BI904" s="221">
        <f>IF(N904="nulová",J904,0)</f>
        <v>0</v>
      </c>
      <c r="BJ904" s="20" t="s">
        <v>82</v>
      </c>
      <c r="BK904" s="221">
        <f>ROUND(I904*H904,2)</f>
        <v>0</v>
      </c>
      <c r="BL904" s="20" t="s">
        <v>295</v>
      </c>
      <c r="BM904" s="220" t="s">
        <v>1175</v>
      </c>
    </row>
    <row r="905" s="2" customFormat="1">
      <c r="A905" s="41"/>
      <c r="B905" s="42"/>
      <c r="C905" s="43"/>
      <c r="D905" s="222" t="s">
        <v>196</v>
      </c>
      <c r="E905" s="43"/>
      <c r="F905" s="223" t="s">
        <v>1176</v>
      </c>
      <c r="G905" s="43"/>
      <c r="H905" s="43"/>
      <c r="I905" s="224"/>
      <c r="J905" s="43"/>
      <c r="K905" s="43"/>
      <c r="L905" s="47"/>
      <c r="M905" s="225"/>
      <c r="N905" s="226"/>
      <c r="O905" s="87"/>
      <c r="P905" s="87"/>
      <c r="Q905" s="87"/>
      <c r="R905" s="87"/>
      <c r="S905" s="87"/>
      <c r="T905" s="88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T905" s="20" t="s">
        <v>196</v>
      </c>
      <c r="AU905" s="20" t="s">
        <v>84</v>
      </c>
    </row>
    <row r="906" s="14" customFormat="1">
      <c r="A906" s="14"/>
      <c r="B906" s="238"/>
      <c r="C906" s="239"/>
      <c r="D906" s="229" t="s">
        <v>198</v>
      </c>
      <c r="E906" s="240" t="s">
        <v>28</v>
      </c>
      <c r="F906" s="241" t="s">
        <v>140</v>
      </c>
      <c r="G906" s="239"/>
      <c r="H906" s="242">
        <v>2407.3989999999999</v>
      </c>
      <c r="I906" s="243"/>
      <c r="J906" s="239"/>
      <c r="K906" s="239"/>
      <c r="L906" s="244"/>
      <c r="M906" s="245"/>
      <c r="N906" s="246"/>
      <c r="O906" s="246"/>
      <c r="P906" s="246"/>
      <c r="Q906" s="246"/>
      <c r="R906" s="246"/>
      <c r="S906" s="246"/>
      <c r="T906" s="247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48" t="s">
        <v>198</v>
      </c>
      <c r="AU906" s="248" t="s">
        <v>84</v>
      </c>
      <c r="AV906" s="14" t="s">
        <v>84</v>
      </c>
      <c r="AW906" s="14" t="s">
        <v>35</v>
      </c>
      <c r="AX906" s="14" t="s">
        <v>82</v>
      </c>
      <c r="AY906" s="248" t="s">
        <v>187</v>
      </c>
    </row>
    <row r="907" s="2" customFormat="1" ht="37.8" customHeight="1">
      <c r="A907" s="41"/>
      <c r="B907" s="42"/>
      <c r="C907" s="209" t="s">
        <v>1177</v>
      </c>
      <c r="D907" s="209" t="s">
        <v>189</v>
      </c>
      <c r="E907" s="210" t="s">
        <v>1178</v>
      </c>
      <c r="F907" s="211" t="s">
        <v>1179</v>
      </c>
      <c r="G907" s="212" t="s">
        <v>356</v>
      </c>
      <c r="H907" s="213">
        <v>1</v>
      </c>
      <c r="I907" s="214"/>
      <c r="J907" s="215">
        <f>ROUND(I907*H907,2)</f>
        <v>0</v>
      </c>
      <c r="K907" s="211" t="s">
        <v>28</v>
      </c>
      <c r="L907" s="47"/>
      <c r="M907" s="216" t="s">
        <v>28</v>
      </c>
      <c r="N907" s="217" t="s">
        <v>45</v>
      </c>
      <c r="O907" s="87"/>
      <c r="P907" s="218">
        <f>O907*H907</f>
        <v>0</v>
      </c>
      <c r="Q907" s="218">
        <v>0</v>
      </c>
      <c r="R907" s="218">
        <f>Q907*H907</f>
        <v>0</v>
      </c>
      <c r="S907" s="218">
        <v>0</v>
      </c>
      <c r="T907" s="219">
        <f>S907*H907</f>
        <v>0</v>
      </c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R907" s="220" t="s">
        <v>295</v>
      </c>
      <c r="AT907" s="220" t="s">
        <v>189</v>
      </c>
      <c r="AU907" s="220" t="s">
        <v>84</v>
      </c>
      <c r="AY907" s="20" t="s">
        <v>187</v>
      </c>
      <c r="BE907" s="221">
        <f>IF(N907="základní",J907,0)</f>
        <v>0</v>
      </c>
      <c r="BF907" s="221">
        <f>IF(N907="snížená",J907,0)</f>
        <v>0</v>
      </c>
      <c r="BG907" s="221">
        <f>IF(N907="zákl. přenesená",J907,0)</f>
        <v>0</v>
      </c>
      <c r="BH907" s="221">
        <f>IF(N907="sníž. přenesená",J907,0)</f>
        <v>0</v>
      </c>
      <c r="BI907" s="221">
        <f>IF(N907="nulová",J907,0)</f>
        <v>0</v>
      </c>
      <c r="BJ907" s="20" t="s">
        <v>82</v>
      </c>
      <c r="BK907" s="221">
        <f>ROUND(I907*H907,2)</f>
        <v>0</v>
      </c>
      <c r="BL907" s="20" t="s">
        <v>295</v>
      </c>
      <c r="BM907" s="220" t="s">
        <v>1180</v>
      </c>
    </row>
    <row r="908" s="13" customFormat="1">
      <c r="A908" s="13"/>
      <c r="B908" s="227"/>
      <c r="C908" s="228"/>
      <c r="D908" s="229" t="s">
        <v>198</v>
      </c>
      <c r="E908" s="230" t="s">
        <v>28</v>
      </c>
      <c r="F908" s="231" t="s">
        <v>242</v>
      </c>
      <c r="G908" s="228"/>
      <c r="H908" s="230" t="s">
        <v>28</v>
      </c>
      <c r="I908" s="232"/>
      <c r="J908" s="228"/>
      <c r="K908" s="228"/>
      <c r="L908" s="233"/>
      <c r="M908" s="234"/>
      <c r="N908" s="235"/>
      <c r="O908" s="235"/>
      <c r="P908" s="235"/>
      <c r="Q908" s="235"/>
      <c r="R908" s="235"/>
      <c r="S908" s="235"/>
      <c r="T908" s="236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37" t="s">
        <v>198</v>
      </c>
      <c r="AU908" s="237" t="s">
        <v>84</v>
      </c>
      <c r="AV908" s="13" t="s">
        <v>82</v>
      </c>
      <c r="AW908" s="13" t="s">
        <v>35</v>
      </c>
      <c r="AX908" s="13" t="s">
        <v>74</v>
      </c>
      <c r="AY908" s="237" t="s">
        <v>187</v>
      </c>
    </row>
    <row r="909" s="14" customFormat="1">
      <c r="A909" s="14"/>
      <c r="B909" s="238"/>
      <c r="C909" s="239"/>
      <c r="D909" s="229" t="s">
        <v>198</v>
      </c>
      <c r="E909" s="240" t="s">
        <v>28</v>
      </c>
      <c r="F909" s="241" t="s">
        <v>82</v>
      </c>
      <c r="G909" s="239"/>
      <c r="H909" s="242">
        <v>1</v>
      </c>
      <c r="I909" s="243"/>
      <c r="J909" s="239"/>
      <c r="K909" s="239"/>
      <c r="L909" s="244"/>
      <c r="M909" s="245"/>
      <c r="N909" s="246"/>
      <c r="O909" s="246"/>
      <c r="P909" s="246"/>
      <c r="Q909" s="246"/>
      <c r="R909" s="246"/>
      <c r="S909" s="246"/>
      <c r="T909" s="247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48" t="s">
        <v>198</v>
      </c>
      <c r="AU909" s="248" t="s">
        <v>84</v>
      </c>
      <c r="AV909" s="14" t="s">
        <v>84</v>
      </c>
      <c r="AW909" s="14" t="s">
        <v>35</v>
      </c>
      <c r="AX909" s="14" t="s">
        <v>82</v>
      </c>
      <c r="AY909" s="248" t="s">
        <v>187</v>
      </c>
    </row>
    <row r="910" s="12" customFormat="1" ht="22.8" customHeight="1">
      <c r="A910" s="12"/>
      <c r="B910" s="193"/>
      <c r="C910" s="194"/>
      <c r="D910" s="195" t="s">
        <v>73</v>
      </c>
      <c r="E910" s="207" t="s">
        <v>1181</v>
      </c>
      <c r="F910" s="207" t="s">
        <v>1182</v>
      </c>
      <c r="G910" s="194"/>
      <c r="H910" s="194"/>
      <c r="I910" s="197"/>
      <c r="J910" s="208">
        <f>BK910</f>
        <v>0</v>
      </c>
      <c r="K910" s="194"/>
      <c r="L910" s="199"/>
      <c r="M910" s="200"/>
      <c r="N910" s="201"/>
      <c r="O910" s="201"/>
      <c r="P910" s="202">
        <f>SUM(P911:P922)</f>
        <v>0</v>
      </c>
      <c r="Q910" s="201"/>
      <c r="R910" s="202">
        <f>SUM(R911:R922)</f>
        <v>0.68743520000000002</v>
      </c>
      <c r="S910" s="201"/>
      <c r="T910" s="203">
        <f>SUM(T911:T922)</f>
        <v>0.12618054000000001</v>
      </c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R910" s="204" t="s">
        <v>84</v>
      </c>
      <c r="AT910" s="205" t="s">
        <v>73</v>
      </c>
      <c r="AU910" s="205" t="s">
        <v>82</v>
      </c>
      <c r="AY910" s="204" t="s">
        <v>187</v>
      </c>
      <c r="BK910" s="206">
        <f>SUM(BK911:BK922)</f>
        <v>0</v>
      </c>
    </row>
    <row r="911" s="2" customFormat="1" ht="24.15" customHeight="1">
      <c r="A911" s="41"/>
      <c r="B911" s="42"/>
      <c r="C911" s="209" t="s">
        <v>1183</v>
      </c>
      <c r="D911" s="209" t="s">
        <v>189</v>
      </c>
      <c r="E911" s="210" t="s">
        <v>1184</v>
      </c>
      <c r="F911" s="211" t="s">
        <v>1185</v>
      </c>
      <c r="G911" s="212" t="s">
        <v>192</v>
      </c>
      <c r="H911" s="213">
        <v>407.03399999999999</v>
      </c>
      <c r="I911" s="214"/>
      <c r="J911" s="215">
        <f>ROUND(I911*H911,2)</f>
        <v>0</v>
      </c>
      <c r="K911" s="211" t="s">
        <v>193</v>
      </c>
      <c r="L911" s="47"/>
      <c r="M911" s="216" t="s">
        <v>28</v>
      </c>
      <c r="N911" s="217" t="s">
        <v>45</v>
      </c>
      <c r="O911" s="87"/>
      <c r="P911" s="218">
        <f>O911*H911</f>
        <v>0</v>
      </c>
      <c r="Q911" s="218">
        <v>0.001</v>
      </c>
      <c r="R911" s="218">
        <f>Q911*H911</f>
        <v>0.40703400000000001</v>
      </c>
      <c r="S911" s="218">
        <v>0.00031</v>
      </c>
      <c r="T911" s="219">
        <f>S911*H911</f>
        <v>0.12618054000000001</v>
      </c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R911" s="220" t="s">
        <v>295</v>
      </c>
      <c r="AT911" s="220" t="s">
        <v>189</v>
      </c>
      <c r="AU911" s="220" t="s">
        <v>84</v>
      </c>
      <c r="AY911" s="20" t="s">
        <v>187</v>
      </c>
      <c r="BE911" s="221">
        <f>IF(N911="základní",J911,0)</f>
        <v>0</v>
      </c>
      <c r="BF911" s="221">
        <f>IF(N911="snížená",J911,0)</f>
        <v>0</v>
      </c>
      <c r="BG911" s="221">
        <f>IF(N911="zákl. přenesená",J911,0)</f>
        <v>0</v>
      </c>
      <c r="BH911" s="221">
        <f>IF(N911="sníž. přenesená",J911,0)</f>
        <v>0</v>
      </c>
      <c r="BI911" s="221">
        <f>IF(N911="nulová",J911,0)</f>
        <v>0</v>
      </c>
      <c r="BJ911" s="20" t="s">
        <v>82</v>
      </c>
      <c r="BK911" s="221">
        <f>ROUND(I911*H911,2)</f>
        <v>0</v>
      </c>
      <c r="BL911" s="20" t="s">
        <v>295</v>
      </c>
      <c r="BM911" s="220" t="s">
        <v>1186</v>
      </c>
    </row>
    <row r="912" s="2" customFormat="1">
      <c r="A912" s="41"/>
      <c r="B912" s="42"/>
      <c r="C912" s="43"/>
      <c r="D912" s="222" t="s">
        <v>196</v>
      </c>
      <c r="E912" s="43"/>
      <c r="F912" s="223" t="s">
        <v>1187</v>
      </c>
      <c r="G912" s="43"/>
      <c r="H912" s="43"/>
      <c r="I912" s="224"/>
      <c r="J912" s="43"/>
      <c r="K912" s="43"/>
      <c r="L912" s="47"/>
      <c r="M912" s="225"/>
      <c r="N912" s="226"/>
      <c r="O912" s="87"/>
      <c r="P912" s="87"/>
      <c r="Q912" s="87"/>
      <c r="R912" s="87"/>
      <c r="S912" s="87"/>
      <c r="T912" s="88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T912" s="20" t="s">
        <v>196</v>
      </c>
      <c r="AU912" s="20" t="s">
        <v>84</v>
      </c>
    </row>
    <row r="913" s="14" customFormat="1">
      <c r="A913" s="14"/>
      <c r="B913" s="238"/>
      <c r="C913" s="239"/>
      <c r="D913" s="229" t="s">
        <v>198</v>
      </c>
      <c r="E913" s="240" t="s">
        <v>28</v>
      </c>
      <c r="F913" s="241" t="s">
        <v>1188</v>
      </c>
      <c r="G913" s="239"/>
      <c r="H913" s="242">
        <v>407.03399999999999</v>
      </c>
      <c r="I913" s="243"/>
      <c r="J913" s="239"/>
      <c r="K913" s="239"/>
      <c r="L913" s="244"/>
      <c r="M913" s="245"/>
      <c r="N913" s="246"/>
      <c r="O913" s="246"/>
      <c r="P913" s="246"/>
      <c r="Q913" s="246"/>
      <c r="R913" s="246"/>
      <c r="S913" s="246"/>
      <c r="T913" s="247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48" t="s">
        <v>198</v>
      </c>
      <c r="AU913" s="248" t="s">
        <v>84</v>
      </c>
      <c r="AV913" s="14" t="s">
        <v>84</v>
      </c>
      <c r="AW913" s="14" t="s">
        <v>35</v>
      </c>
      <c r="AX913" s="14" t="s">
        <v>82</v>
      </c>
      <c r="AY913" s="248" t="s">
        <v>187</v>
      </c>
    </row>
    <row r="914" s="2" customFormat="1" ht="24.15" customHeight="1">
      <c r="A914" s="41"/>
      <c r="B914" s="42"/>
      <c r="C914" s="209" t="s">
        <v>1189</v>
      </c>
      <c r="D914" s="209" t="s">
        <v>189</v>
      </c>
      <c r="E914" s="210" t="s">
        <v>1190</v>
      </c>
      <c r="F914" s="211" t="s">
        <v>1191</v>
      </c>
      <c r="G914" s="212" t="s">
        <v>192</v>
      </c>
      <c r="H914" s="213">
        <v>407.03399999999999</v>
      </c>
      <c r="I914" s="214"/>
      <c r="J914" s="215">
        <f>ROUND(I914*H914,2)</f>
        <v>0</v>
      </c>
      <c r="K914" s="211" t="s">
        <v>193</v>
      </c>
      <c r="L914" s="47"/>
      <c r="M914" s="216" t="s">
        <v>28</v>
      </c>
      <c r="N914" s="217" t="s">
        <v>45</v>
      </c>
      <c r="O914" s="87"/>
      <c r="P914" s="218">
        <f>O914*H914</f>
        <v>0</v>
      </c>
      <c r="Q914" s="218">
        <v>0</v>
      </c>
      <c r="R914" s="218">
        <f>Q914*H914</f>
        <v>0</v>
      </c>
      <c r="S914" s="218">
        <v>0</v>
      </c>
      <c r="T914" s="219">
        <f>S914*H914</f>
        <v>0</v>
      </c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R914" s="220" t="s">
        <v>295</v>
      </c>
      <c r="AT914" s="220" t="s">
        <v>189</v>
      </c>
      <c r="AU914" s="220" t="s">
        <v>84</v>
      </c>
      <c r="AY914" s="20" t="s">
        <v>187</v>
      </c>
      <c r="BE914" s="221">
        <f>IF(N914="základní",J914,0)</f>
        <v>0</v>
      </c>
      <c r="BF914" s="221">
        <f>IF(N914="snížená",J914,0)</f>
        <v>0</v>
      </c>
      <c r="BG914" s="221">
        <f>IF(N914="zákl. přenesená",J914,0)</f>
        <v>0</v>
      </c>
      <c r="BH914" s="221">
        <f>IF(N914="sníž. přenesená",J914,0)</f>
        <v>0</v>
      </c>
      <c r="BI914" s="221">
        <f>IF(N914="nulová",J914,0)</f>
        <v>0</v>
      </c>
      <c r="BJ914" s="20" t="s">
        <v>82</v>
      </c>
      <c r="BK914" s="221">
        <f>ROUND(I914*H914,2)</f>
        <v>0</v>
      </c>
      <c r="BL914" s="20" t="s">
        <v>295</v>
      </c>
      <c r="BM914" s="220" t="s">
        <v>1192</v>
      </c>
    </row>
    <row r="915" s="2" customFormat="1">
      <c r="A915" s="41"/>
      <c r="B915" s="42"/>
      <c r="C915" s="43"/>
      <c r="D915" s="222" t="s">
        <v>196</v>
      </c>
      <c r="E915" s="43"/>
      <c r="F915" s="223" t="s">
        <v>1193</v>
      </c>
      <c r="G915" s="43"/>
      <c r="H915" s="43"/>
      <c r="I915" s="224"/>
      <c r="J915" s="43"/>
      <c r="K915" s="43"/>
      <c r="L915" s="47"/>
      <c r="M915" s="225"/>
      <c r="N915" s="226"/>
      <c r="O915" s="87"/>
      <c r="P915" s="87"/>
      <c r="Q915" s="87"/>
      <c r="R915" s="87"/>
      <c r="S915" s="87"/>
      <c r="T915" s="88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T915" s="20" t="s">
        <v>196</v>
      </c>
      <c r="AU915" s="20" t="s">
        <v>84</v>
      </c>
    </row>
    <row r="916" s="14" customFormat="1">
      <c r="A916" s="14"/>
      <c r="B916" s="238"/>
      <c r="C916" s="239"/>
      <c r="D916" s="229" t="s">
        <v>198</v>
      </c>
      <c r="E916" s="240" t="s">
        <v>28</v>
      </c>
      <c r="F916" s="241" t="s">
        <v>1188</v>
      </c>
      <c r="G916" s="239"/>
      <c r="H916" s="242">
        <v>407.03399999999999</v>
      </c>
      <c r="I916" s="243"/>
      <c r="J916" s="239"/>
      <c r="K916" s="239"/>
      <c r="L916" s="244"/>
      <c r="M916" s="245"/>
      <c r="N916" s="246"/>
      <c r="O916" s="246"/>
      <c r="P916" s="246"/>
      <c r="Q916" s="246"/>
      <c r="R916" s="246"/>
      <c r="S916" s="246"/>
      <c r="T916" s="247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48" t="s">
        <v>198</v>
      </c>
      <c r="AU916" s="248" t="s">
        <v>84</v>
      </c>
      <c r="AV916" s="14" t="s">
        <v>84</v>
      </c>
      <c r="AW916" s="14" t="s">
        <v>35</v>
      </c>
      <c r="AX916" s="14" t="s">
        <v>82</v>
      </c>
      <c r="AY916" s="248" t="s">
        <v>187</v>
      </c>
    </row>
    <row r="917" s="2" customFormat="1" ht="24.15" customHeight="1">
      <c r="A917" s="41"/>
      <c r="B917" s="42"/>
      <c r="C917" s="209" t="s">
        <v>1194</v>
      </c>
      <c r="D917" s="209" t="s">
        <v>189</v>
      </c>
      <c r="E917" s="210" t="s">
        <v>1195</v>
      </c>
      <c r="F917" s="211" t="s">
        <v>1196</v>
      </c>
      <c r="G917" s="212" t="s">
        <v>192</v>
      </c>
      <c r="H917" s="213">
        <v>452.25999999999999</v>
      </c>
      <c r="I917" s="214"/>
      <c r="J917" s="215">
        <f>ROUND(I917*H917,2)</f>
        <v>0</v>
      </c>
      <c r="K917" s="211" t="s">
        <v>193</v>
      </c>
      <c r="L917" s="47"/>
      <c r="M917" s="216" t="s">
        <v>28</v>
      </c>
      <c r="N917" s="217" t="s">
        <v>45</v>
      </c>
      <c r="O917" s="87"/>
      <c r="P917" s="218">
        <f>O917*H917</f>
        <v>0</v>
      </c>
      <c r="Q917" s="218">
        <v>0.00022000000000000001</v>
      </c>
      <c r="R917" s="218">
        <f>Q917*H917</f>
        <v>0.099497200000000008</v>
      </c>
      <c r="S917" s="218">
        <v>0</v>
      </c>
      <c r="T917" s="219">
        <f>S917*H917</f>
        <v>0</v>
      </c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R917" s="220" t="s">
        <v>295</v>
      </c>
      <c r="AT917" s="220" t="s">
        <v>189</v>
      </c>
      <c r="AU917" s="220" t="s">
        <v>84</v>
      </c>
      <c r="AY917" s="20" t="s">
        <v>187</v>
      </c>
      <c r="BE917" s="221">
        <f>IF(N917="základní",J917,0)</f>
        <v>0</v>
      </c>
      <c r="BF917" s="221">
        <f>IF(N917="snížená",J917,0)</f>
        <v>0</v>
      </c>
      <c r="BG917" s="221">
        <f>IF(N917="zákl. přenesená",J917,0)</f>
        <v>0</v>
      </c>
      <c r="BH917" s="221">
        <f>IF(N917="sníž. přenesená",J917,0)</f>
        <v>0</v>
      </c>
      <c r="BI917" s="221">
        <f>IF(N917="nulová",J917,0)</f>
        <v>0</v>
      </c>
      <c r="BJ917" s="20" t="s">
        <v>82</v>
      </c>
      <c r="BK917" s="221">
        <f>ROUND(I917*H917,2)</f>
        <v>0</v>
      </c>
      <c r="BL917" s="20" t="s">
        <v>295</v>
      </c>
      <c r="BM917" s="220" t="s">
        <v>1197</v>
      </c>
    </row>
    <row r="918" s="2" customFormat="1">
      <c r="A918" s="41"/>
      <c r="B918" s="42"/>
      <c r="C918" s="43"/>
      <c r="D918" s="222" t="s">
        <v>196</v>
      </c>
      <c r="E918" s="43"/>
      <c r="F918" s="223" t="s">
        <v>1198</v>
      </c>
      <c r="G918" s="43"/>
      <c r="H918" s="43"/>
      <c r="I918" s="224"/>
      <c r="J918" s="43"/>
      <c r="K918" s="43"/>
      <c r="L918" s="47"/>
      <c r="M918" s="225"/>
      <c r="N918" s="226"/>
      <c r="O918" s="87"/>
      <c r="P918" s="87"/>
      <c r="Q918" s="87"/>
      <c r="R918" s="87"/>
      <c r="S918" s="87"/>
      <c r="T918" s="88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T918" s="20" t="s">
        <v>196</v>
      </c>
      <c r="AU918" s="20" t="s">
        <v>84</v>
      </c>
    </row>
    <row r="919" s="14" customFormat="1">
      <c r="A919" s="14"/>
      <c r="B919" s="238"/>
      <c r="C919" s="239"/>
      <c r="D919" s="229" t="s">
        <v>198</v>
      </c>
      <c r="E919" s="240" t="s">
        <v>28</v>
      </c>
      <c r="F919" s="241" t="s">
        <v>142</v>
      </c>
      <c r="G919" s="239"/>
      <c r="H919" s="242">
        <v>452.25999999999999</v>
      </c>
      <c r="I919" s="243"/>
      <c r="J919" s="239"/>
      <c r="K919" s="239"/>
      <c r="L919" s="244"/>
      <c r="M919" s="245"/>
      <c r="N919" s="246"/>
      <c r="O919" s="246"/>
      <c r="P919" s="246"/>
      <c r="Q919" s="246"/>
      <c r="R919" s="246"/>
      <c r="S919" s="246"/>
      <c r="T919" s="247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48" t="s">
        <v>198</v>
      </c>
      <c r="AU919" s="248" t="s">
        <v>84</v>
      </c>
      <c r="AV919" s="14" t="s">
        <v>84</v>
      </c>
      <c r="AW919" s="14" t="s">
        <v>35</v>
      </c>
      <c r="AX919" s="14" t="s">
        <v>82</v>
      </c>
      <c r="AY919" s="248" t="s">
        <v>187</v>
      </c>
    </row>
    <row r="920" s="2" customFormat="1" ht="24.15" customHeight="1">
      <c r="A920" s="41"/>
      <c r="B920" s="42"/>
      <c r="C920" s="209" t="s">
        <v>1199</v>
      </c>
      <c r="D920" s="209" t="s">
        <v>189</v>
      </c>
      <c r="E920" s="210" t="s">
        <v>1200</v>
      </c>
      <c r="F920" s="211" t="s">
        <v>1201</v>
      </c>
      <c r="G920" s="212" t="s">
        <v>192</v>
      </c>
      <c r="H920" s="213">
        <v>452.25999999999999</v>
      </c>
      <c r="I920" s="214"/>
      <c r="J920" s="215">
        <f>ROUND(I920*H920,2)</f>
        <v>0</v>
      </c>
      <c r="K920" s="211" t="s">
        <v>193</v>
      </c>
      <c r="L920" s="47"/>
      <c r="M920" s="216" t="s">
        <v>28</v>
      </c>
      <c r="N920" s="217" t="s">
        <v>45</v>
      </c>
      <c r="O920" s="87"/>
      <c r="P920" s="218">
        <f>O920*H920</f>
        <v>0</v>
      </c>
      <c r="Q920" s="218">
        <v>0.00040000000000000002</v>
      </c>
      <c r="R920" s="218">
        <f>Q920*H920</f>
        <v>0.18090400000000001</v>
      </c>
      <c r="S920" s="218">
        <v>0</v>
      </c>
      <c r="T920" s="219">
        <f>S920*H920</f>
        <v>0</v>
      </c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R920" s="220" t="s">
        <v>295</v>
      </c>
      <c r="AT920" s="220" t="s">
        <v>189</v>
      </c>
      <c r="AU920" s="220" t="s">
        <v>84</v>
      </c>
      <c r="AY920" s="20" t="s">
        <v>187</v>
      </c>
      <c r="BE920" s="221">
        <f>IF(N920="základní",J920,0)</f>
        <v>0</v>
      </c>
      <c r="BF920" s="221">
        <f>IF(N920="snížená",J920,0)</f>
        <v>0</v>
      </c>
      <c r="BG920" s="221">
        <f>IF(N920="zákl. přenesená",J920,0)</f>
        <v>0</v>
      </c>
      <c r="BH920" s="221">
        <f>IF(N920="sníž. přenesená",J920,0)</f>
        <v>0</v>
      </c>
      <c r="BI920" s="221">
        <f>IF(N920="nulová",J920,0)</f>
        <v>0</v>
      </c>
      <c r="BJ920" s="20" t="s">
        <v>82</v>
      </c>
      <c r="BK920" s="221">
        <f>ROUND(I920*H920,2)</f>
        <v>0</v>
      </c>
      <c r="BL920" s="20" t="s">
        <v>295</v>
      </c>
      <c r="BM920" s="220" t="s">
        <v>1202</v>
      </c>
    </row>
    <row r="921" s="2" customFormat="1">
      <c r="A921" s="41"/>
      <c r="B921" s="42"/>
      <c r="C921" s="43"/>
      <c r="D921" s="222" t="s">
        <v>196</v>
      </c>
      <c r="E921" s="43"/>
      <c r="F921" s="223" t="s">
        <v>1203</v>
      </c>
      <c r="G921" s="43"/>
      <c r="H921" s="43"/>
      <c r="I921" s="224"/>
      <c r="J921" s="43"/>
      <c r="K921" s="43"/>
      <c r="L921" s="47"/>
      <c r="M921" s="225"/>
      <c r="N921" s="226"/>
      <c r="O921" s="87"/>
      <c r="P921" s="87"/>
      <c r="Q921" s="87"/>
      <c r="R921" s="87"/>
      <c r="S921" s="87"/>
      <c r="T921" s="88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T921" s="20" t="s">
        <v>196</v>
      </c>
      <c r="AU921" s="20" t="s">
        <v>84</v>
      </c>
    </row>
    <row r="922" s="14" customFormat="1">
      <c r="A922" s="14"/>
      <c r="B922" s="238"/>
      <c r="C922" s="239"/>
      <c r="D922" s="229" t="s">
        <v>198</v>
      </c>
      <c r="E922" s="240" t="s">
        <v>28</v>
      </c>
      <c r="F922" s="241" t="s">
        <v>142</v>
      </c>
      <c r="G922" s="239"/>
      <c r="H922" s="242">
        <v>452.25999999999999</v>
      </c>
      <c r="I922" s="243"/>
      <c r="J922" s="239"/>
      <c r="K922" s="239"/>
      <c r="L922" s="244"/>
      <c r="M922" s="281"/>
      <c r="N922" s="282"/>
      <c r="O922" s="282"/>
      <c r="P922" s="282"/>
      <c r="Q922" s="282"/>
      <c r="R922" s="282"/>
      <c r="S922" s="282"/>
      <c r="T922" s="283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T922" s="248" t="s">
        <v>198</v>
      </c>
      <c r="AU922" s="248" t="s">
        <v>84</v>
      </c>
      <c r="AV922" s="14" t="s">
        <v>84</v>
      </c>
      <c r="AW922" s="14" t="s">
        <v>35</v>
      </c>
      <c r="AX922" s="14" t="s">
        <v>82</v>
      </c>
      <c r="AY922" s="248" t="s">
        <v>187</v>
      </c>
    </row>
    <row r="923" s="2" customFormat="1" ht="6.96" customHeight="1">
      <c r="A923" s="41"/>
      <c r="B923" s="62"/>
      <c r="C923" s="63"/>
      <c r="D923" s="63"/>
      <c r="E923" s="63"/>
      <c r="F923" s="63"/>
      <c r="G923" s="63"/>
      <c r="H923" s="63"/>
      <c r="I923" s="63"/>
      <c r="J923" s="63"/>
      <c r="K923" s="63"/>
      <c r="L923" s="47"/>
      <c r="M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</row>
  </sheetData>
  <sheetProtection sheet="1" autoFilter="0" formatColumns="0" formatRows="0" objects="1" scenarios="1" spinCount="100000" saltValue="XvIvXMcS68vjphRqQ6TpDT1qaxPX9D6BGNSb5rqE+wg3Gg2MToaHiVF9cZ6Kluq763PkiuQn6dkk60/lFLd0Yw==" hashValue="CPZjb8dz6T4oh4IvW26opxbPMZwy1O9cSSrLDVm70iL5DzUN50Ks3Xd2sjqe0y52BHze0EpLkTVoPZTbgAhtnA==" algorithmName="SHA-512" password="CC35"/>
  <autoFilter ref="C97:K922"/>
  <mergeCells count="9">
    <mergeCell ref="E7:H7"/>
    <mergeCell ref="E9:H9"/>
    <mergeCell ref="E18:H18"/>
    <mergeCell ref="E27:H27"/>
    <mergeCell ref="E48:H48"/>
    <mergeCell ref="E50:H50"/>
    <mergeCell ref="E88:H88"/>
    <mergeCell ref="E90:H90"/>
    <mergeCell ref="L2:V2"/>
  </mergeCells>
  <hyperlinks>
    <hyperlink ref="F102" r:id="rId1" display="https://podminky.urs.cz/item/CS_URS_2025_01/181912112"/>
    <hyperlink ref="F107" r:id="rId2" display="https://podminky.urs.cz/item/CS_URS_2025_01/213141111"/>
    <hyperlink ref="F115" r:id="rId3" display="https://podminky.urs.cz/item/CS_URS_2025_01/311231117"/>
    <hyperlink ref="F145" r:id="rId4" display="https://podminky.urs.cz/item/CS_URS_2025_01/338171113"/>
    <hyperlink ref="F153" r:id="rId5" display="https://podminky.urs.cz/item/CS_URS_2025_01/348101230"/>
    <hyperlink ref="F159" r:id="rId6" display="https://podminky.urs.cz/item/CS_URS_2025_01/612315421"/>
    <hyperlink ref="F162" r:id="rId7" display="https://podminky.urs.cz/item/CS_URS_2025_01/619991005"/>
    <hyperlink ref="F170" r:id="rId8" display="https://podminky.urs.cz/item/CS_URS_2025_01/622131100"/>
    <hyperlink ref="F177" r:id="rId9" display="https://podminky.urs.cz/item/CS_URS_2025_01/622131101"/>
    <hyperlink ref="F184" r:id="rId10" display="https://podminky.urs.cz/item/CS_URS_2025_01/622311141"/>
    <hyperlink ref="F189" r:id="rId11" display="https://podminky.urs.cz/item/CS_URS_2025_01/622325409"/>
    <hyperlink ref="F193" r:id="rId12" display="https://podminky.urs.cz/item/CS_URS_2025_01/622325509"/>
    <hyperlink ref="F201" r:id="rId13" display="https://podminky.urs.cz/item/CS_URS_2025_01/622331141"/>
    <hyperlink ref="F208" r:id="rId14" display="https://podminky.urs.cz/item/CS_URS_2025_01/629991001"/>
    <hyperlink ref="F220" r:id="rId15" display="https://podminky.urs.cz/item/CS_URS_2025_01/629991011"/>
    <hyperlink ref="F241" r:id="rId16" display="https://podminky.urs.cz/item/CS_URS_2025_01/637121115"/>
    <hyperlink ref="F257" r:id="rId17" display="https://podminky.urs.cz/item/CS_URS_2025_01/941111132"/>
    <hyperlink ref="F271" r:id="rId18" display="https://podminky.urs.cz/item/CS_URS_2025_01/941111232"/>
    <hyperlink ref="F274" r:id="rId19" display="https://podminky.urs.cz/item/CS_URS_2025_01/941111832"/>
    <hyperlink ref="F281" r:id="rId20" display="https://podminky.urs.cz/item/CS_URS_2025_01/944511111"/>
    <hyperlink ref="F284" r:id="rId21" display="https://podminky.urs.cz/item/CS_URS_2025_01/944511211"/>
    <hyperlink ref="F287" r:id="rId22" display="https://podminky.urs.cz/item/CS_URS_2025_01/944511811"/>
    <hyperlink ref="F290" r:id="rId23" display="https://podminky.urs.cz/item/CS_URS_2025_01/944711113"/>
    <hyperlink ref="F300" r:id="rId24" display="https://podminky.urs.cz/item/CS_URS_2025_01/944711213"/>
    <hyperlink ref="F303" r:id="rId25" display="https://podminky.urs.cz/item/CS_URS_2025_01/944711813"/>
    <hyperlink ref="F306" r:id="rId26" display="https://podminky.urs.cz/item/CS_URS_2025_01/949101112"/>
    <hyperlink ref="F323" r:id="rId27" display="https://podminky.urs.cz/item/CS_URS_2025_01/952901111"/>
    <hyperlink ref="F334" r:id="rId28" display="https://podminky.urs.cz/item/CS_URS_2025_01/953942627"/>
    <hyperlink ref="F355" r:id="rId29" display="https://podminky.urs.cz/item/CS_URS_2025_01/966071711"/>
    <hyperlink ref="F360" r:id="rId30" display="https://podminky.urs.cz/item/CS_URS_2025_01/966073811"/>
    <hyperlink ref="F373" r:id="rId31" display="https://podminky.urs.cz/item/CS_URS_2025_01/968062374"/>
    <hyperlink ref="F377" r:id="rId32" display="https://podminky.urs.cz/item/CS_URS_2025_01/968062375"/>
    <hyperlink ref="F385" r:id="rId33" display="https://podminky.urs.cz/item/CS_URS_2025_01/968062376"/>
    <hyperlink ref="F389" r:id="rId34" display="https://podminky.urs.cz/item/CS_URS_2025_01/968062456"/>
    <hyperlink ref="F396" r:id="rId35" display="https://podminky.urs.cz/item/CS_URS_2025_01/978013121"/>
    <hyperlink ref="F408" r:id="rId36" display="https://podminky.urs.cz/item/CS_URS_2025_01/978015391"/>
    <hyperlink ref="F424" r:id="rId37" display="https://podminky.urs.cz/item/CS_URS_2025_01/978019391"/>
    <hyperlink ref="F507" r:id="rId38" display="https://podminky.urs.cz/item/CS_URS_2025_01/997013154"/>
    <hyperlink ref="F509" r:id="rId39" display="https://podminky.urs.cz/item/CS_URS_2025_01/997013312"/>
    <hyperlink ref="F513" r:id="rId40" display="https://podminky.urs.cz/item/CS_URS_2025_01/997013322"/>
    <hyperlink ref="F516" r:id="rId41" display="https://podminky.urs.cz/item/CS_URS_2025_01/997013501"/>
    <hyperlink ref="F518" r:id="rId42" display="https://podminky.urs.cz/item/CS_URS_2025_01/997013509"/>
    <hyperlink ref="F521" r:id="rId43" display="https://podminky.urs.cz/item/CS_URS_2025_01/997013631"/>
    <hyperlink ref="F525" r:id="rId44" display="https://podminky.urs.cz/item/CS_URS_2025_01/998012110"/>
    <hyperlink ref="F529" r:id="rId45" display="https://podminky.urs.cz/item/CS_URS_2025_01/741420051"/>
    <hyperlink ref="F536" r:id="rId46" display="https://podminky.urs.cz/item/CS_URS_2025_01/741421873"/>
    <hyperlink ref="F542" r:id="rId47" display="https://podminky.urs.cz/item/CS_URS_2025_01/764002841"/>
    <hyperlink ref="F546" r:id="rId48" display="https://podminky.urs.cz/item/CS_URS_2025_01/764002851"/>
    <hyperlink ref="F555" r:id="rId49" display="https://podminky.urs.cz/item/CS_URS_2025_01/764002861"/>
    <hyperlink ref="F561" r:id="rId50" display="https://podminky.urs.cz/item/CS_URS_2025_01/764004801"/>
    <hyperlink ref="F565" r:id="rId51" display="https://podminky.urs.cz/item/CS_URS_2025_01/764004821"/>
    <hyperlink ref="F569" r:id="rId52" display="https://podminky.urs.cz/item/CS_URS_2025_01/764004861"/>
    <hyperlink ref="F573" r:id="rId53" display="https://podminky.urs.cz/item/CS_URS_2025_01/764234411"/>
    <hyperlink ref="F579" r:id="rId54" display="https://podminky.urs.cz/item/CS_URS_2025_01/764236465"/>
    <hyperlink ref="F583" r:id="rId55" display="https://podminky.urs.cz/item/CS_URS_2025_01/764236467"/>
    <hyperlink ref="F629" r:id="rId56" display="https://podminky.urs.cz/item/CS_URS_2025_01/764236405"/>
    <hyperlink ref="F678" r:id="rId57" display="https://podminky.urs.cz/item/CS_URS_2025_01/764531403"/>
    <hyperlink ref="F683" r:id="rId58" display="https://podminky.urs.cz/item/CS_URS_2025_01/764531404"/>
    <hyperlink ref="F688" r:id="rId59" display="https://podminky.urs.cz/item/CS_URS_2025_01/764531405"/>
    <hyperlink ref="F693" r:id="rId60" display="https://podminky.urs.cz/item/CS_URS_2025_01/764531446"/>
    <hyperlink ref="F705" r:id="rId61" display="https://podminky.urs.cz/item/CS_URS_2025_01/764531425"/>
    <hyperlink ref="F721" r:id="rId62" display="https://podminky.urs.cz/item/CS_URS_2025_01/764538424"/>
    <hyperlink ref="F730" r:id="rId63" display="https://podminky.urs.cz/item/CS_URS_2025_01/998764113"/>
    <hyperlink ref="F733" r:id="rId64" display="https://podminky.urs.cz/item/CS_URS_2025_01/766691812"/>
    <hyperlink ref="F774" r:id="rId65" display="https://podminky.urs.cz/item/CS_URS_2025_01/998766113"/>
    <hyperlink ref="F783" r:id="rId66" display="https://podminky.urs.cz/item/CS_URS_2025_01/998767113"/>
    <hyperlink ref="F786" r:id="rId67" display="https://podminky.urs.cz/item/CS_URS_2025_01/782992911"/>
    <hyperlink ref="F789" r:id="rId68" display="https://podminky.urs.cz/item/CS_URS_2025_01/782994914"/>
    <hyperlink ref="F802" r:id="rId69" display="https://podminky.urs.cz/item/CS_URS_2025_01/782994922"/>
    <hyperlink ref="F819" r:id="rId70" display="https://podminky.urs.cz/item/CS_URS_2025_01/998782113"/>
    <hyperlink ref="F822" r:id="rId71" display="https://podminky.urs.cz/item/CS_URS_2025_01/783000111"/>
    <hyperlink ref="F831" r:id="rId72" display="https://podminky.urs.cz/item/CS_URS_2025_01/783000203"/>
    <hyperlink ref="F836" r:id="rId73" display="https://podminky.urs.cz/item/CS_URS_2025_01/783000211"/>
    <hyperlink ref="F841" r:id="rId74" display="https://podminky.urs.cz/item/CS_URS_2025_01/783000221"/>
    <hyperlink ref="F848" r:id="rId75" display="https://podminky.urs.cz/item/CS_URS_2025_01/783101403"/>
    <hyperlink ref="F855" r:id="rId76" display="https://podminky.urs.cz/item/CS_URS_2025_01/783106807"/>
    <hyperlink ref="F858" r:id="rId77" display="https://podminky.urs.cz/item/CS_URS_2025_01/783114101"/>
    <hyperlink ref="F861" r:id="rId78" display="https://podminky.urs.cz/item/CS_URS_2025_01/783117101"/>
    <hyperlink ref="F864" r:id="rId79" display="https://podminky.urs.cz/item/CS_URS_2025_01/783118201"/>
    <hyperlink ref="F869" r:id="rId80" display="https://podminky.urs.cz/item/CS_URS_2025_01/783301303"/>
    <hyperlink ref="F875" r:id="rId81" display="https://podminky.urs.cz/item/CS_URS_2025_01/783301313"/>
    <hyperlink ref="F878" r:id="rId82" display="https://podminky.urs.cz/item/CS_URS_2025_01/783306807"/>
    <hyperlink ref="F881" r:id="rId83" display="https://podminky.urs.cz/item/CS_URS_2025_01/783324101"/>
    <hyperlink ref="F884" r:id="rId84" display="https://podminky.urs.cz/item/CS_URS_2025_01/783325101"/>
    <hyperlink ref="F887" r:id="rId85" display="https://podminky.urs.cz/item/CS_URS_2025_01/783327101"/>
    <hyperlink ref="F890" r:id="rId86" display="https://podminky.urs.cz/item/CS_URS_2025_01/783823137"/>
    <hyperlink ref="F893" r:id="rId87" display="https://podminky.urs.cz/item/CS_URS_2025_01/783823167"/>
    <hyperlink ref="F896" r:id="rId88" display="https://podminky.urs.cz/item/CS_URS_2025_01/783823177"/>
    <hyperlink ref="F899" r:id="rId89" display="https://podminky.urs.cz/item/CS_URS_2025_01/783827427"/>
    <hyperlink ref="F902" r:id="rId90" display="https://podminky.urs.cz/item/CS_URS_2025_01/783827447"/>
    <hyperlink ref="F905" r:id="rId91" display="https://podminky.urs.cz/item/CS_URS_2025_01/783827467"/>
    <hyperlink ref="F912" r:id="rId92" display="https://podminky.urs.cz/item/CS_URS_2025_01/784121003"/>
    <hyperlink ref="F915" r:id="rId93" display="https://podminky.urs.cz/item/CS_URS_2025_01/784121013"/>
    <hyperlink ref="F918" r:id="rId94" display="https://podminky.urs.cz/item/CS_URS_2025_01/784181003"/>
    <hyperlink ref="F921" r:id="rId95" display="https://podminky.urs.cz/item/CS_URS_2025_01/78431202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  <c r="AZ2" s="131" t="s">
        <v>102</v>
      </c>
      <c r="BA2" s="131" t="s">
        <v>102</v>
      </c>
      <c r="BB2" s="131" t="s">
        <v>28</v>
      </c>
      <c r="BC2" s="131" t="s">
        <v>1204</v>
      </c>
      <c r="BD2" s="131" t="s">
        <v>84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  <c r="AZ3" s="131" t="s">
        <v>130</v>
      </c>
      <c r="BA3" s="131" t="s">
        <v>130</v>
      </c>
      <c r="BB3" s="131" t="s">
        <v>28</v>
      </c>
      <c r="BC3" s="131" t="s">
        <v>1205</v>
      </c>
      <c r="BD3" s="131" t="s">
        <v>84</v>
      </c>
    </row>
    <row r="4" s="1" customFormat="1" ht="24.96" customHeight="1">
      <c r="B4" s="23"/>
      <c r="D4" s="134" t="s">
        <v>95</v>
      </c>
      <c r="L4" s="23"/>
      <c r="M4" s="135" t="s">
        <v>10</v>
      </c>
      <c r="AT4" s="20" t="s">
        <v>4</v>
      </c>
      <c r="AZ4" s="131" t="s">
        <v>1206</v>
      </c>
      <c r="BA4" s="131" t="s">
        <v>1206</v>
      </c>
      <c r="BB4" s="131" t="s">
        <v>28</v>
      </c>
      <c r="BC4" s="131" t="s">
        <v>1207</v>
      </c>
      <c r="BD4" s="131" t="s">
        <v>84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26.25" customHeight="1">
      <c r="B7" s="23"/>
      <c r="E7" s="137" t="str">
        <f>'Rekapitulace stavby'!K6</f>
        <v>Oprava fasády budovy Obchodní akademie Jihlava, Náměstí Svobody 1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104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1208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28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22</v>
      </c>
      <c r="E12" s="41"/>
      <c r="F12" s="140" t="s">
        <v>23</v>
      </c>
      <c r="G12" s="41"/>
      <c r="H12" s="41"/>
      <c r="I12" s="136" t="s">
        <v>24</v>
      </c>
      <c r="J12" s="141" t="str">
        <f>'Rekapitulace stavby'!AN8</f>
        <v>17. 2. 2025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26</v>
      </c>
      <c r="E14" s="41"/>
      <c r="F14" s="41"/>
      <c r="G14" s="41"/>
      <c r="H14" s="41"/>
      <c r="I14" s="136" t="s">
        <v>27</v>
      </c>
      <c r="J14" s="140" t="s">
        <v>28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29</v>
      </c>
      <c r="F15" s="41"/>
      <c r="G15" s="41"/>
      <c r="H15" s="41"/>
      <c r="I15" s="136" t="s">
        <v>30</v>
      </c>
      <c r="J15" s="140" t="s">
        <v>28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27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30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27</v>
      </c>
      <c r="J20" s="140" t="s">
        <v>28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34</v>
      </c>
      <c r="F21" s="41"/>
      <c r="G21" s="41"/>
      <c r="H21" s="41"/>
      <c r="I21" s="136" t="s">
        <v>30</v>
      </c>
      <c r="J21" s="140" t="s">
        <v>28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36</v>
      </c>
      <c r="E23" s="41"/>
      <c r="F23" s="41"/>
      <c r="G23" s="41"/>
      <c r="H23" s="41"/>
      <c r="I23" s="136" t="s">
        <v>27</v>
      </c>
      <c r="J23" s="140" t="str">
        <f>IF('Rekapitulace stavby'!AN19="","",'Rekapitulace stavby'!AN19)</f>
        <v/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tr">
        <f>IF('Rekapitulace stavby'!E20="","",'Rekapitulace stavby'!E20)</f>
        <v xml:space="preserve"> </v>
      </c>
      <c r="F24" s="41"/>
      <c r="G24" s="41"/>
      <c r="H24" s="41"/>
      <c r="I24" s="136" t="s">
        <v>30</v>
      </c>
      <c r="J24" s="140" t="str">
        <f>IF('Rekapitulace stavby'!AN20="","",'Rekapitulace stavby'!AN20)</f>
        <v/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38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238.5" customHeight="1">
      <c r="A27" s="142"/>
      <c r="B27" s="143"/>
      <c r="C27" s="142"/>
      <c r="D27" s="142"/>
      <c r="E27" s="144" t="s">
        <v>144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7"/>
      <c r="E29" s="147"/>
      <c r="F29" s="147"/>
      <c r="G29" s="147"/>
      <c r="H29" s="147"/>
      <c r="I29" s="147"/>
      <c r="J29" s="147"/>
      <c r="K29" s="147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8" t="s">
        <v>40</v>
      </c>
      <c r="E30" s="41"/>
      <c r="F30" s="41"/>
      <c r="G30" s="41"/>
      <c r="H30" s="41"/>
      <c r="I30" s="41"/>
      <c r="J30" s="149">
        <f>ROUND(J91,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7"/>
      <c r="E31" s="147"/>
      <c r="F31" s="147"/>
      <c r="G31" s="147"/>
      <c r="H31" s="147"/>
      <c r="I31" s="147"/>
      <c r="J31" s="147"/>
      <c r="K31" s="147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0" t="s">
        <v>42</v>
      </c>
      <c r="G32" s="41"/>
      <c r="H32" s="41"/>
      <c r="I32" s="150" t="s">
        <v>41</v>
      </c>
      <c r="J32" s="150" t="s">
        <v>43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1" t="s">
        <v>44</v>
      </c>
      <c r="E33" s="136" t="s">
        <v>45</v>
      </c>
      <c r="F33" s="152">
        <f>ROUND((SUM(BE91:BE181)),  2)</f>
        <v>0</v>
      </c>
      <c r="G33" s="41"/>
      <c r="H33" s="41"/>
      <c r="I33" s="153">
        <v>0.20999999999999999</v>
      </c>
      <c r="J33" s="152">
        <f>ROUND(((SUM(BE91:BE181))*I33),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46</v>
      </c>
      <c r="F34" s="152">
        <f>ROUND((SUM(BF91:BF181)),  2)</f>
        <v>0</v>
      </c>
      <c r="G34" s="41"/>
      <c r="H34" s="41"/>
      <c r="I34" s="153">
        <v>0.12</v>
      </c>
      <c r="J34" s="152">
        <f>ROUND(((SUM(BF91:BF181))*I34),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47</v>
      </c>
      <c r="F35" s="152">
        <f>ROUND((SUM(BG91:BG181)),  2)</f>
        <v>0</v>
      </c>
      <c r="G35" s="41"/>
      <c r="H35" s="41"/>
      <c r="I35" s="153">
        <v>0.20999999999999999</v>
      </c>
      <c r="J35" s="152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48</v>
      </c>
      <c r="F36" s="152">
        <f>ROUND((SUM(BH91:BH181)),  2)</f>
        <v>0</v>
      </c>
      <c r="G36" s="41"/>
      <c r="H36" s="41"/>
      <c r="I36" s="153">
        <v>0.12</v>
      </c>
      <c r="J36" s="152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49</v>
      </c>
      <c r="F37" s="152">
        <f>ROUND((SUM(BI91:BI181)),  2)</f>
        <v>0</v>
      </c>
      <c r="G37" s="41"/>
      <c r="H37" s="41"/>
      <c r="I37" s="153">
        <v>0</v>
      </c>
      <c r="J37" s="152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4"/>
      <c r="D39" s="155" t="s">
        <v>50</v>
      </c>
      <c r="E39" s="156"/>
      <c r="F39" s="156"/>
      <c r="G39" s="157" t="s">
        <v>51</v>
      </c>
      <c r="H39" s="158" t="s">
        <v>52</v>
      </c>
      <c r="I39" s="156"/>
      <c r="J39" s="159">
        <f>SUM(J30:J37)</f>
        <v>0</v>
      </c>
      <c r="K39" s="160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149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5" t="str">
        <f>E7</f>
        <v>Oprava fasády budovy Obchodní akademie Jihlava, Náměstí Svobody 1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104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ALFA-37302 - SO 01 - stavební část - dvorní zídka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22</v>
      </c>
      <c r="D52" s="43"/>
      <c r="E52" s="43"/>
      <c r="F52" s="30" t="str">
        <f>F12</f>
        <v>Jihlava</v>
      </c>
      <c r="G52" s="43"/>
      <c r="H52" s="43"/>
      <c r="I52" s="35" t="s">
        <v>24</v>
      </c>
      <c r="J52" s="75" t="str">
        <f>IF(J12="","",J12)</f>
        <v>17. 2. 2025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26</v>
      </c>
      <c r="D54" s="43"/>
      <c r="E54" s="43"/>
      <c r="F54" s="30" t="str">
        <f>E15</f>
        <v xml:space="preserve">OA, VOŠZ a SZŠ, SOSŠ Jihlava </v>
      </c>
      <c r="G54" s="43"/>
      <c r="H54" s="43"/>
      <c r="I54" s="35" t="s">
        <v>33</v>
      </c>
      <c r="J54" s="39" t="str">
        <f>E21</f>
        <v>Atelier Alfa, spol. s r.o., Jihlava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 xml:space="preserve"> 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6" t="s">
        <v>150</v>
      </c>
      <c r="D57" s="167"/>
      <c r="E57" s="167"/>
      <c r="F57" s="167"/>
      <c r="G57" s="167"/>
      <c r="H57" s="167"/>
      <c r="I57" s="167"/>
      <c r="J57" s="168" t="s">
        <v>151</v>
      </c>
      <c r="K57" s="167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9" t="s">
        <v>72</v>
      </c>
      <c r="D59" s="43"/>
      <c r="E59" s="43"/>
      <c r="F59" s="43"/>
      <c r="G59" s="43"/>
      <c r="H59" s="43"/>
      <c r="I59" s="43"/>
      <c r="J59" s="105">
        <f>J91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152</v>
      </c>
    </row>
    <row r="60" s="9" customFormat="1" ht="24.96" customHeight="1">
      <c r="A60" s="9"/>
      <c r="B60" s="170"/>
      <c r="C60" s="171"/>
      <c r="D60" s="172" t="s">
        <v>153</v>
      </c>
      <c r="E60" s="173"/>
      <c r="F60" s="173"/>
      <c r="G60" s="173"/>
      <c r="H60" s="173"/>
      <c r="I60" s="173"/>
      <c r="J60" s="174">
        <f>J92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154</v>
      </c>
      <c r="E61" s="179"/>
      <c r="F61" s="179"/>
      <c r="G61" s="179"/>
      <c r="H61" s="179"/>
      <c r="I61" s="179"/>
      <c r="J61" s="180">
        <f>J93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6"/>
      <c r="C62" s="177"/>
      <c r="D62" s="178" t="s">
        <v>156</v>
      </c>
      <c r="E62" s="179"/>
      <c r="F62" s="179"/>
      <c r="G62" s="179"/>
      <c r="H62" s="179"/>
      <c r="I62" s="179"/>
      <c r="J62" s="180">
        <f>J98</f>
        <v>0</v>
      </c>
      <c r="K62" s="177"/>
      <c r="L62" s="18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6"/>
      <c r="C63" s="177"/>
      <c r="D63" s="178" t="s">
        <v>157</v>
      </c>
      <c r="E63" s="179"/>
      <c r="F63" s="179"/>
      <c r="G63" s="179"/>
      <c r="H63" s="179"/>
      <c r="I63" s="179"/>
      <c r="J63" s="180">
        <f>J103</f>
        <v>0</v>
      </c>
      <c r="K63" s="177"/>
      <c r="L63" s="18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6"/>
      <c r="C64" s="177"/>
      <c r="D64" s="178" t="s">
        <v>160</v>
      </c>
      <c r="E64" s="179"/>
      <c r="F64" s="179"/>
      <c r="G64" s="179"/>
      <c r="H64" s="179"/>
      <c r="I64" s="179"/>
      <c r="J64" s="180">
        <f>J113</f>
        <v>0</v>
      </c>
      <c r="K64" s="177"/>
      <c r="L64" s="18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6"/>
      <c r="C65" s="177"/>
      <c r="D65" s="178" t="s">
        <v>159</v>
      </c>
      <c r="E65" s="179"/>
      <c r="F65" s="179"/>
      <c r="G65" s="179"/>
      <c r="H65" s="179"/>
      <c r="I65" s="179"/>
      <c r="J65" s="180">
        <f>J116</f>
        <v>0</v>
      </c>
      <c r="K65" s="177"/>
      <c r="L65" s="18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6"/>
      <c r="C66" s="177"/>
      <c r="D66" s="178" t="s">
        <v>161</v>
      </c>
      <c r="E66" s="179"/>
      <c r="F66" s="179"/>
      <c r="G66" s="179"/>
      <c r="H66" s="179"/>
      <c r="I66" s="179"/>
      <c r="J66" s="180">
        <f>J138</f>
        <v>0</v>
      </c>
      <c r="K66" s="177"/>
      <c r="L66" s="18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6"/>
      <c r="C67" s="177"/>
      <c r="D67" s="178" t="s">
        <v>162</v>
      </c>
      <c r="E67" s="179"/>
      <c r="F67" s="179"/>
      <c r="G67" s="179"/>
      <c r="H67" s="179"/>
      <c r="I67" s="179"/>
      <c r="J67" s="180">
        <f>J149</f>
        <v>0</v>
      </c>
      <c r="K67" s="177"/>
      <c r="L67" s="18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6"/>
      <c r="C68" s="177"/>
      <c r="D68" s="178" t="s">
        <v>163</v>
      </c>
      <c r="E68" s="179"/>
      <c r="F68" s="179"/>
      <c r="G68" s="179"/>
      <c r="H68" s="179"/>
      <c r="I68" s="179"/>
      <c r="J68" s="180">
        <f>J160</f>
        <v>0</v>
      </c>
      <c r="K68" s="177"/>
      <c r="L68" s="18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0"/>
      <c r="C69" s="171"/>
      <c r="D69" s="172" t="s">
        <v>164</v>
      </c>
      <c r="E69" s="173"/>
      <c r="F69" s="173"/>
      <c r="G69" s="173"/>
      <c r="H69" s="173"/>
      <c r="I69" s="173"/>
      <c r="J69" s="174">
        <f>J163</f>
        <v>0</v>
      </c>
      <c r="K69" s="171"/>
      <c r="L69" s="175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6"/>
      <c r="C70" s="177"/>
      <c r="D70" s="178" t="s">
        <v>167</v>
      </c>
      <c r="E70" s="179"/>
      <c r="F70" s="179"/>
      <c r="G70" s="179"/>
      <c r="H70" s="179"/>
      <c r="I70" s="179"/>
      <c r="J70" s="180">
        <f>J164</f>
        <v>0</v>
      </c>
      <c r="K70" s="177"/>
      <c r="L70" s="18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6"/>
      <c r="C71" s="177"/>
      <c r="D71" s="178" t="s">
        <v>170</v>
      </c>
      <c r="E71" s="179"/>
      <c r="F71" s="179"/>
      <c r="G71" s="179"/>
      <c r="H71" s="179"/>
      <c r="I71" s="179"/>
      <c r="J71" s="180">
        <f>J172</f>
        <v>0</v>
      </c>
      <c r="K71" s="177"/>
      <c r="L71" s="18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172</v>
      </c>
      <c r="D78" s="43"/>
      <c r="E78" s="43"/>
      <c r="F78" s="43"/>
      <c r="G78" s="43"/>
      <c r="H78" s="43"/>
      <c r="I78" s="43"/>
      <c r="J78" s="43"/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6.25" customHeight="1">
      <c r="A81" s="41"/>
      <c r="B81" s="42"/>
      <c r="C81" s="43"/>
      <c r="D81" s="43"/>
      <c r="E81" s="165" t="str">
        <f>E7</f>
        <v>Oprava fasády budovy Obchodní akademie Jihlava, Náměstí Svobody 1</v>
      </c>
      <c r="F81" s="35"/>
      <c r="G81" s="35"/>
      <c r="H81" s="35"/>
      <c r="I81" s="43"/>
      <c r="J81" s="43"/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104</v>
      </c>
      <c r="D82" s="43"/>
      <c r="E82" s="43"/>
      <c r="F82" s="43"/>
      <c r="G82" s="43"/>
      <c r="H82" s="43"/>
      <c r="I82" s="43"/>
      <c r="J82" s="43"/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E9</f>
        <v>ALFA-37302 - SO 01 - stavební část - dvorní zídka</v>
      </c>
      <c r="F83" s="43"/>
      <c r="G83" s="43"/>
      <c r="H83" s="43"/>
      <c r="I83" s="43"/>
      <c r="J83" s="43"/>
      <c r="K83" s="43"/>
      <c r="L83" s="13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22</v>
      </c>
      <c r="D85" s="43"/>
      <c r="E85" s="43"/>
      <c r="F85" s="30" t="str">
        <f>F12</f>
        <v>Jihlava</v>
      </c>
      <c r="G85" s="43"/>
      <c r="H85" s="43"/>
      <c r="I85" s="35" t="s">
        <v>24</v>
      </c>
      <c r="J85" s="75" t="str">
        <f>IF(J12="","",J12)</f>
        <v>17. 2. 2025</v>
      </c>
      <c r="K85" s="43"/>
      <c r="L85" s="13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25.65" customHeight="1">
      <c r="A87" s="41"/>
      <c r="B87" s="42"/>
      <c r="C87" s="35" t="s">
        <v>26</v>
      </c>
      <c r="D87" s="43"/>
      <c r="E87" s="43"/>
      <c r="F87" s="30" t="str">
        <f>E15</f>
        <v xml:space="preserve">OA, VOŠZ a SZŠ, SOSŠ Jihlava </v>
      </c>
      <c r="G87" s="43"/>
      <c r="H87" s="43"/>
      <c r="I87" s="35" t="s">
        <v>33</v>
      </c>
      <c r="J87" s="39" t="str">
        <f>E21</f>
        <v>Atelier Alfa, spol. s r.o., Jihlava</v>
      </c>
      <c r="K87" s="43"/>
      <c r="L87" s="13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31</v>
      </c>
      <c r="D88" s="43"/>
      <c r="E88" s="43"/>
      <c r="F88" s="30" t="str">
        <f>IF(E18="","",E18)</f>
        <v>Vyplň údaj</v>
      </c>
      <c r="G88" s="43"/>
      <c r="H88" s="43"/>
      <c r="I88" s="35" t="s">
        <v>36</v>
      </c>
      <c r="J88" s="39" t="str">
        <f>E24</f>
        <v xml:space="preserve"> </v>
      </c>
      <c r="K88" s="43"/>
      <c r="L88" s="13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8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2"/>
      <c r="B90" s="183"/>
      <c r="C90" s="184" t="s">
        <v>173</v>
      </c>
      <c r="D90" s="185" t="s">
        <v>59</v>
      </c>
      <c r="E90" s="185" t="s">
        <v>55</v>
      </c>
      <c r="F90" s="185" t="s">
        <v>56</v>
      </c>
      <c r="G90" s="185" t="s">
        <v>174</v>
      </c>
      <c r="H90" s="185" t="s">
        <v>175</v>
      </c>
      <c r="I90" s="185" t="s">
        <v>176</v>
      </c>
      <c r="J90" s="185" t="s">
        <v>151</v>
      </c>
      <c r="K90" s="186" t="s">
        <v>177</v>
      </c>
      <c r="L90" s="187"/>
      <c r="M90" s="95" t="s">
        <v>28</v>
      </c>
      <c r="N90" s="96" t="s">
        <v>44</v>
      </c>
      <c r="O90" s="96" t="s">
        <v>178</v>
      </c>
      <c r="P90" s="96" t="s">
        <v>179</v>
      </c>
      <c r="Q90" s="96" t="s">
        <v>180</v>
      </c>
      <c r="R90" s="96" t="s">
        <v>181</v>
      </c>
      <c r="S90" s="96" t="s">
        <v>182</v>
      </c>
      <c r="T90" s="97" t="s">
        <v>183</v>
      </c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</row>
    <row r="91" s="2" customFormat="1" ht="22.8" customHeight="1">
      <c r="A91" s="41"/>
      <c r="B91" s="42"/>
      <c r="C91" s="102" t="s">
        <v>184</v>
      </c>
      <c r="D91" s="43"/>
      <c r="E91" s="43"/>
      <c r="F91" s="43"/>
      <c r="G91" s="43"/>
      <c r="H91" s="43"/>
      <c r="I91" s="43"/>
      <c r="J91" s="188">
        <f>BK91</f>
        <v>0</v>
      </c>
      <c r="K91" s="43"/>
      <c r="L91" s="47"/>
      <c r="M91" s="98"/>
      <c r="N91" s="189"/>
      <c r="O91" s="99"/>
      <c r="P91" s="190">
        <f>P92+P163</f>
        <v>0</v>
      </c>
      <c r="Q91" s="99"/>
      <c r="R91" s="190">
        <f>R92+R163</f>
        <v>49.557770999999995</v>
      </c>
      <c r="S91" s="99"/>
      <c r="T91" s="191">
        <f>T92+T163</f>
        <v>39.555229500000003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73</v>
      </c>
      <c r="AU91" s="20" t="s">
        <v>152</v>
      </c>
      <c r="BK91" s="192">
        <f>BK92+BK163</f>
        <v>0</v>
      </c>
    </row>
    <row r="92" s="12" customFormat="1" ht="25.92" customHeight="1">
      <c r="A92" s="12"/>
      <c r="B92" s="193"/>
      <c r="C92" s="194"/>
      <c r="D92" s="195" t="s">
        <v>73</v>
      </c>
      <c r="E92" s="196" t="s">
        <v>185</v>
      </c>
      <c r="F92" s="196" t="s">
        <v>186</v>
      </c>
      <c r="G92" s="194"/>
      <c r="H92" s="194"/>
      <c r="I92" s="197"/>
      <c r="J92" s="198">
        <f>BK92</f>
        <v>0</v>
      </c>
      <c r="K92" s="194"/>
      <c r="L92" s="199"/>
      <c r="M92" s="200"/>
      <c r="N92" s="201"/>
      <c r="O92" s="201"/>
      <c r="P92" s="202">
        <f>P93+P98+P103+P113+P116+P138+P149+P160</f>
        <v>0</v>
      </c>
      <c r="Q92" s="201"/>
      <c r="R92" s="202">
        <f>R93+R98+R103+R113+R116+R138+R149+R160</f>
        <v>48.946434679999996</v>
      </c>
      <c r="S92" s="201"/>
      <c r="T92" s="203">
        <f>T93+T98+T103+T113+T116+T138+T149+T160</f>
        <v>39.226029500000003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4" t="s">
        <v>82</v>
      </c>
      <c r="AT92" s="205" t="s">
        <v>73</v>
      </c>
      <c r="AU92" s="205" t="s">
        <v>74</v>
      </c>
      <c r="AY92" s="204" t="s">
        <v>187</v>
      </c>
      <c r="BK92" s="206">
        <f>BK93+BK98+BK103+BK113+BK116+BK138+BK149+BK160</f>
        <v>0</v>
      </c>
    </row>
    <row r="93" s="12" customFormat="1" ht="22.8" customHeight="1">
      <c r="A93" s="12"/>
      <c r="B93" s="193"/>
      <c r="C93" s="194"/>
      <c r="D93" s="195" t="s">
        <v>73</v>
      </c>
      <c r="E93" s="207" t="s">
        <v>82</v>
      </c>
      <c r="F93" s="207" t="s">
        <v>188</v>
      </c>
      <c r="G93" s="194"/>
      <c r="H93" s="194"/>
      <c r="I93" s="197"/>
      <c r="J93" s="208">
        <f>BK93</f>
        <v>0</v>
      </c>
      <c r="K93" s="194"/>
      <c r="L93" s="199"/>
      <c r="M93" s="200"/>
      <c r="N93" s="201"/>
      <c r="O93" s="201"/>
      <c r="P93" s="202">
        <f>SUM(P94:P97)</f>
        <v>0</v>
      </c>
      <c r="Q93" s="201"/>
      <c r="R93" s="202">
        <f>SUM(R94:R97)</f>
        <v>0.23058000000000001</v>
      </c>
      <c r="S93" s="201"/>
      <c r="T93" s="203">
        <f>SUM(T94:T97)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4" t="s">
        <v>82</v>
      </c>
      <c r="AT93" s="205" t="s">
        <v>73</v>
      </c>
      <c r="AU93" s="205" t="s">
        <v>82</v>
      </c>
      <c r="AY93" s="204" t="s">
        <v>187</v>
      </c>
      <c r="BK93" s="206">
        <f>SUM(BK94:BK97)</f>
        <v>0</v>
      </c>
    </row>
    <row r="94" s="2" customFormat="1" ht="44.25" customHeight="1">
      <c r="A94" s="41"/>
      <c r="B94" s="42"/>
      <c r="C94" s="209" t="s">
        <v>82</v>
      </c>
      <c r="D94" s="209" t="s">
        <v>189</v>
      </c>
      <c r="E94" s="210" t="s">
        <v>1209</v>
      </c>
      <c r="F94" s="211" t="s">
        <v>1210</v>
      </c>
      <c r="G94" s="212" t="s">
        <v>254</v>
      </c>
      <c r="H94" s="213">
        <v>6</v>
      </c>
      <c r="I94" s="214"/>
      <c r="J94" s="215">
        <f>ROUND(I94*H94,2)</f>
        <v>0</v>
      </c>
      <c r="K94" s="211" t="s">
        <v>193</v>
      </c>
      <c r="L94" s="47"/>
      <c r="M94" s="216" t="s">
        <v>28</v>
      </c>
      <c r="N94" s="217" t="s">
        <v>45</v>
      </c>
      <c r="O94" s="87"/>
      <c r="P94" s="218">
        <f>O94*H94</f>
        <v>0</v>
      </c>
      <c r="Q94" s="218">
        <v>0.038429999999999999</v>
      </c>
      <c r="R94" s="218">
        <f>Q94*H94</f>
        <v>0.23058000000000001</v>
      </c>
      <c r="S94" s="218">
        <v>0</v>
      </c>
      <c r="T94" s="219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0" t="s">
        <v>194</v>
      </c>
      <c r="AT94" s="220" t="s">
        <v>189</v>
      </c>
      <c r="AU94" s="220" t="s">
        <v>84</v>
      </c>
      <c r="AY94" s="20" t="s">
        <v>187</v>
      </c>
      <c r="BE94" s="221">
        <f>IF(N94="základní",J94,0)</f>
        <v>0</v>
      </c>
      <c r="BF94" s="221">
        <f>IF(N94="snížená",J94,0)</f>
        <v>0</v>
      </c>
      <c r="BG94" s="221">
        <f>IF(N94="zákl. přenesená",J94,0)</f>
        <v>0</v>
      </c>
      <c r="BH94" s="221">
        <f>IF(N94="sníž. přenesená",J94,0)</f>
        <v>0</v>
      </c>
      <c r="BI94" s="221">
        <f>IF(N94="nulová",J94,0)</f>
        <v>0</v>
      </c>
      <c r="BJ94" s="20" t="s">
        <v>82</v>
      </c>
      <c r="BK94" s="221">
        <f>ROUND(I94*H94,2)</f>
        <v>0</v>
      </c>
      <c r="BL94" s="20" t="s">
        <v>194</v>
      </c>
      <c r="BM94" s="220" t="s">
        <v>1211</v>
      </c>
    </row>
    <row r="95" s="2" customFormat="1">
      <c r="A95" s="41"/>
      <c r="B95" s="42"/>
      <c r="C95" s="43"/>
      <c r="D95" s="222" t="s">
        <v>196</v>
      </c>
      <c r="E95" s="43"/>
      <c r="F95" s="223" t="s">
        <v>1212</v>
      </c>
      <c r="G95" s="43"/>
      <c r="H95" s="43"/>
      <c r="I95" s="224"/>
      <c r="J95" s="43"/>
      <c r="K95" s="43"/>
      <c r="L95" s="47"/>
      <c r="M95" s="225"/>
      <c r="N95" s="226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196</v>
      </c>
      <c r="AU95" s="20" t="s">
        <v>84</v>
      </c>
    </row>
    <row r="96" s="13" customFormat="1">
      <c r="A96" s="13"/>
      <c r="B96" s="227"/>
      <c r="C96" s="228"/>
      <c r="D96" s="229" t="s">
        <v>198</v>
      </c>
      <c r="E96" s="230" t="s">
        <v>28</v>
      </c>
      <c r="F96" s="231" t="s">
        <v>1213</v>
      </c>
      <c r="G96" s="228"/>
      <c r="H96" s="230" t="s">
        <v>28</v>
      </c>
      <c r="I96" s="232"/>
      <c r="J96" s="228"/>
      <c r="K96" s="228"/>
      <c r="L96" s="233"/>
      <c r="M96" s="234"/>
      <c r="N96" s="235"/>
      <c r="O96" s="235"/>
      <c r="P96" s="235"/>
      <c r="Q96" s="235"/>
      <c r="R96" s="235"/>
      <c r="S96" s="235"/>
      <c r="T96" s="236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7" t="s">
        <v>198</v>
      </c>
      <c r="AU96" s="237" t="s">
        <v>84</v>
      </c>
      <c r="AV96" s="13" t="s">
        <v>82</v>
      </c>
      <c r="AW96" s="13" t="s">
        <v>35</v>
      </c>
      <c r="AX96" s="13" t="s">
        <v>74</v>
      </c>
      <c r="AY96" s="237" t="s">
        <v>187</v>
      </c>
    </row>
    <row r="97" s="14" customFormat="1">
      <c r="A97" s="14"/>
      <c r="B97" s="238"/>
      <c r="C97" s="239"/>
      <c r="D97" s="229" t="s">
        <v>198</v>
      </c>
      <c r="E97" s="240" t="s">
        <v>28</v>
      </c>
      <c r="F97" s="241" t="s">
        <v>232</v>
      </c>
      <c r="G97" s="239"/>
      <c r="H97" s="242">
        <v>6</v>
      </c>
      <c r="I97" s="243"/>
      <c r="J97" s="239"/>
      <c r="K97" s="239"/>
      <c r="L97" s="244"/>
      <c r="M97" s="245"/>
      <c r="N97" s="246"/>
      <c r="O97" s="246"/>
      <c r="P97" s="246"/>
      <c r="Q97" s="246"/>
      <c r="R97" s="246"/>
      <c r="S97" s="246"/>
      <c r="T97" s="247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8" t="s">
        <v>198</v>
      </c>
      <c r="AU97" s="248" t="s">
        <v>84</v>
      </c>
      <c r="AV97" s="14" t="s">
        <v>84</v>
      </c>
      <c r="AW97" s="14" t="s">
        <v>35</v>
      </c>
      <c r="AX97" s="14" t="s">
        <v>82</v>
      </c>
      <c r="AY97" s="248" t="s">
        <v>187</v>
      </c>
    </row>
    <row r="98" s="12" customFormat="1" ht="22.8" customHeight="1">
      <c r="A98" s="12"/>
      <c r="B98" s="193"/>
      <c r="C98" s="194"/>
      <c r="D98" s="195" t="s">
        <v>73</v>
      </c>
      <c r="E98" s="207" t="s">
        <v>208</v>
      </c>
      <c r="F98" s="207" t="s">
        <v>215</v>
      </c>
      <c r="G98" s="194"/>
      <c r="H98" s="194"/>
      <c r="I98" s="197"/>
      <c r="J98" s="208">
        <f>BK98</f>
        <v>0</v>
      </c>
      <c r="K98" s="194"/>
      <c r="L98" s="199"/>
      <c r="M98" s="200"/>
      <c r="N98" s="201"/>
      <c r="O98" s="201"/>
      <c r="P98" s="202">
        <f>SUM(P99:P102)</f>
        <v>0</v>
      </c>
      <c r="Q98" s="201"/>
      <c r="R98" s="202">
        <f>SUM(R99:R102)</f>
        <v>0.14785035999999999</v>
      </c>
      <c r="S98" s="201"/>
      <c r="T98" s="203">
        <f>SUM(T99:T102)</f>
        <v>0.00083062000000000001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4" t="s">
        <v>82</v>
      </c>
      <c r="AT98" s="205" t="s">
        <v>73</v>
      </c>
      <c r="AU98" s="205" t="s">
        <v>82</v>
      </c>
      <c r="AY98" s="204" t="s">
        <v>187</v>
      </c>
      <c r="BK98" s="206">
        <f>SUM(BK99:BK102)</f>
        <v>0</v>
      </c>
    </row>
    <row r="99" s="2" customFormat="1" ht="37.8" customHeight="1">
      <c r="A99" s="41"/>
      <c r="B99" s="42"/>
      <c r="C99" s="209" t="s">
        <v>84</v>
      </c>
      <c r="D99" s="209" t="s">
        <v>189</v>
      </c>
      <c r="E99" s="210" t="s">
        <v>233</v>
      </c>
      <c r="F99" s="211" t="s">
        <v>234</v>
      </c>
      <c r="G99" s="212" t="s">
        <v>226</v>
      </c>
      <c r="H99" s="213">
        <v>83.061999999999998</v>
      </c>
      <c r="I99" s="214"/>
      <c r="J99" s="215">
        <f>ROUND(I99*H99,2)</f>
        <v>0</v>
      </c>
      <c r="K99" s="211" t="s">
        <v>28</v>
      </c>
      <c r="L99" s="47"/>
      <c r="M99" s="216" t="s">
        <v>28</v>
      </c>
      <c r="N99" s="217" t="s">
        <v>45</v>
      </c>
      <c r="O99" s="87"/>
      <c r="P99" s="218">
        <f>O99*H99</f>
        <v>0</v>
      </c>
      <c r="Q99" s="218">
        <v>0.0017799999999999999</v>
      </c>
      <c r="R99" s="218">
        <f>Q99*H99</f>
        <v>0.14785035999999999</v>
      </c>
      <c r="S99" s="218">
        <v>1.0000000000000001E-05</v>
      </c>
      <c r="T99" s="219">
        <f>S99*H99</f>
        <v>0.00083062000000000001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0" t="s">
        <v>194</v>
      </c>
      <c r="AT99" s="220" t="s">
        <v>189</v>
      </c>
      <c r="AU99" s="220" t="s">
        <v>84</v>
      </c>
      <c r="AY99" s="20" t="s">
        <v>187</v>
      </c>
      <c r="BE99" s="221">
        <f>IF(N99="základní",J99,0)</f>
        <v>0</v>
      </c>
      <c r="BF99" s="221">
        <f>IF(N99="snížená",J99,0)</f>
        <v>0</v>
      </c>
      <c r="BG99" s="221">
        <f>IF(N99="zákl. přenesená",J99,0)</f>
        <v>0</v>
      </c>
      <c r="BH99" s="221">
        <f>IF(N99="sníž. přenesená",J99,0)</f>
        <v>0</v>
      </c>
      <c r="BI99" s="221">
        <f>IF(N99="nulová",J99,0)</f>
        <v>0</v>
      </c>
      <c r="BJ99" s="20" t="s">
        <v>82</v>
      </c>
      <c r="BK99" s="221">
        <f>ROUND(I99*H99,2)</f>
        <v>0</v>
      </c>
      <c r="BL99" s="20" t="s">
        <v>194</v>
      </c>
      <c r="BM99" s="220" t="s">
        <v>1214</v>
      </c>
    </row>
    <row r="100" s="13" customFormat="1">
      <c r="A100" s="13"/>
      <c r="B100" s="227"/>
      <c r="C100" s="228"/>
      <c r="D100" s="229" t="s">
        <v>198</v>
      </c>
      <c r="E100" s="230" t="s">
        <v>28</v>
      </c>
      <c r="F100" s="231" t="s">
        <v>1213</v>
      </c>
      <c r="G100" s="228"/>
      <c r="H100" s="230" t="s">
        <v>28</v>
      </c>
      <c r="I100" s="232"/>
      <c r="J100" s="228"/>
      <c r="K100" s="228"/>
      <c r="L100" s="233"/>
      <c r="M100" s="234"/>
      <c r="N100" s="235"/>
      <c r="O100" s="235"/>
      <c r="P100" s="235"/>
      <c r="Q100" s="235"/>
      <c r="R100" s="235"/>
      <c r="S100" s="235"/>
      <c r="T100" s="23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7" t="s">
        <v>198</v>
      </c>
      <c r="AU100" s="237" t="s">
        <v>84</v>
      </c>
      <c r="AV100" s="13" t="s">
        <v>82</v>
      </c>
      <c r="AW100" s="13" t="s">
        <v>35</v>
      </c>
      <c r="AX100" s="13" t="s">
        <v>74</v>
      </c>
      <c r="AY100" s="237" t="s">
        <v>187</v>
      </c>
    </row>
    <row r="101" s="14" customFormat="1">
      <c r="A101" s="14"/>
      <c r="B101" s="238"/>
      <c r="C101" s="239"/>
      <c r="D101" s="229" t="s">
        <v>198</v>
      </c>
      <c r="E101" s="240" t="s">
        <v>28</v>
      </c>
      <c r="F101" s="241" t="s">
        <v>1215</v>
      </c>
      <c r="G101" s="239"/>
      <c r="H101" s="242">
        <v>83.061999999999998</v>
      </c>
      <c r="I101" s="243"/>
      <c r="J101" s="239"/>
      <c r="K101" s="239"/>
      <c r="L101" s="244"/>
      <c r="M101" s="245"/>
      <c r="N101" s="246"/>
      <c r="O101" s="246"/>
      <c r="P101" s="246"/>
      <c r="Q101" s="246"/>
      <c r="R101" s="246"/>
      <c r="S101" s="246"/>
      <c r="T101" s="247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8" t="s">
        <v>198</v>
      </c>
      <c r="AU101" s="248" t="s">
        <v>84</v>
      </c>
      <c r="AV101" s="14" t="s">
        <v>84</v>
      </c>
      <c r="AW101" s="14" t="s">
        <v>35</v>
      </c>
      <c r="AX101" s="14" t="s">
        <v>74</v>
      </c>
      <c r="AY101" s="248" t="s">
        <v>187</v>
      </c>
    </row>
    <row r="102" s="15" customFormat="1">
      <c r="A102" s="15"/>
      <c r="B102" s="249"/>
      <c r="C102" s="250"/>
      <c r="D102" s="229" t="s">
        <v>198</v>
      </c>
      <c r="E102" s="251" t="s">
        <v>1206</v>
      </c>
      <c r="F102" s="252" t="s">
        <v>207</v>
      </c>
      <c r="G102" s="250"/>
      <c r="H102" s="253">
        <v>83.061999999999998</v>
      </c>
      <c r="I102" s="254"/>
      <c r="J102" s="250"/>
      <c r="K102" s="250"/>
      <c r="L102" s="255"/>
      <c r="M102" s="256"/>
      <c r="N102" s="257"/>
      <c r="O102" s="257"/>
      <c r="P102" s="257"/>
      <c r="Q102" s="257"/>
      <c r="R102" s="257"/>
      <c r="S102" s="257"/>
      <c r="T102" s="258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59" t="s">
        <v>198</v>
      </c>
      <c r="AU102" s="259" t="s">
        <v>84</v>
      </c>
      <c r="AV102" s="15" t="s">
        <v>194</v>
      </c>
      <c r="AW102" s="15" t="s">
        <v>35</v>
      </c>
      <c r="AX102" s="15" t="s">
        <v>82</v>
      </c>
      <c r="AY102" s="259" t="s">
        <v>187</v>
      </c>
    </row>
    <row r="103" s="12" customFormat="1" ht="22.8" customHeight="1">
      <c r="A103" s="12"/>
      <c r="B103" s="193"/>
      <c r="C103" s="194"/>
      <c r="D103" s="195" t="s">
        <v>73</v>
      </c>
      <c r="E103" s="207" t="s">
        <v>232</v>
      </c>
      <c r="F103" s="207" t="s">
        <v>267</v>
      </c>
      <c r="G103" s="194"/>
      <c r="H103" s="194"/>
      <c r="I103" s="197"/>
      <c r="J103" s="208">
        <f>BK103</f>
        <v>0</v>
      </c>
      <c r="K103" s="194"/>
      <c r="L103" s="199"/>
      <c r="M103" s="200"/>
      <c r="N103" s="201"/>
      <c r="O103" s="201"/>
      <c r="P103" s="202">
        <f>SUM(P104:P112)</f>
        <v>0</v>
      </c>
      <c r="Q103" s="201"/>
      <c r="R103" s="202">
        <f>SUM(R104:R112)</f>
        <v>48.222474719999994</v>
      </c>
      <c r="S103" s="201"/>
      <c r="T103" s="203">
        <f>SUM(T104:T112)</f>
        <v>0.019934879999999999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4" t="s">
        <v>82</v>
      </c>
      <c r="AT103" s="205" t="s">
        <v>73</v>
      </c>
      <c r="AU103" s="205" t="s">
        <v>82</v>
      </c>
      <c r="AY103" s="204" t="s">
        <v>187</v>
      </c>
      <c r="BK103" s="206">
        <f>SUM(BK104:BK112)</f>
        <v>0</v>
      </c>
    </row>
    <row r="104" s="2" customFormat="1" ht="33" customHeight="1">
      <c r="A104" s="41"/>
      <c r="B104" s="42"/>
      <c r="C104" s="209" t="s">
        <v>208</v>
      </c>
      <c r="D104" s="209" t="s">
        <v>189</v>
      </c>
      <c r="E104" s="210" t="s">
        <v>283</v>
      </c>
      <c r="F104" s="211" t="s">
        <v>284</v>
      </c>
      <c r="G104" s="212" t="s">
        <v>192</v>
      </c>
      <c r="H104" s="213">
        <v>664.49599999999998</v>
      </c>
      <c r="I104" s="214"/>
      <c r="J104" s="215">
        <f>ROUND(I104*H104,2)</f>
        <v>0</v>
      </c>
      <c r="K104" s="211" t="s">
        <v>193</v>
      </c>
      <c r="L104" s="47"/>
      <c r="M104" s="216" t="s">
        <v>28</v>
      </c>
      <c r="N104" s="217" t="s">
        <v>45</v>
      </c>
      <c r="O104" s="87"/>
      <c r="P104" s="218">
        <f>O104*H104</f>
        <v>0</v>
      </c>
      <c r="Q104" s="218">
        <v>0.0064999999999999997</v>
      </c>
      <c r="R104" s="218">
        <f>Q104*H104</f>
        <v>4.3192239999999993</v>
      </c>
      <c r="S104" s="218">
        <v>0</v>
      </c>
      <c r="T104" s="219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0" t="s">
        <v>194</v>
      </c>
      <c r="AT104" s="220" t="s">
        <v>189</v>
      </c>
      <c r="AU104" s="220" t="s">
        <v>84</v>
      </c>
      <c r="AY104" s="20" t="s">
        <v>187</v>
      </c>
      <c r="BE104" s="221">
        <f>IF(N104="základní",J104,0)</f>
        <v>0</v>
      </c>
      <c r="BF104" s="221">
        <f>IF(N104="snížená",J104,0)</f>
        <v>0</v>
      </c>
      <c r="BG104" s="221">
        <f>IF(N104="zákl. přenesená",J104,0)</f>
        <v>0</v>
      </c>
      <c r="BH104" s="221">
        <f>IF(N104="sníž. přenesená",J104,0)</f>
        <v>0</v>
      </c>
      <c r="BI104" s="221">
        <f>IF(N104="nulová",J104,0)</f>
        <v>0</v>
      </c>
      <c r="BJ104" s="20" t="s">
        <v>82</v>
      </c>
      <c r="BK104" s="221">
        <f>ROUND(I104*H104,2)</f>
        <v>0</v>
      </c>
      <c r="BL104" s="20" t="s">
        <v>194</v>
      </c>
      <c r="BM104" s="220" t="s">
        <v>1216</v>
      </c>
    </row>
    <row r="105" s="2" customFormat="1">
      <c r="A105" s="41"/>
      <c r="B105" s="42"/>
      <c r="C105" s="43"/>
      <c r="D105" s="222" t="s">
        <v>196</v>
      </c>
      <c r="E105" s="43"/>
      <c r="F105" s="223" t="s">
        <v>286</v>
      </c>
      <c r="G105" s="43"/>
      <c r="H105" s="43"/>
      <c r="I105" s="224"/>
      <c r="J105" s="43"/>
      <c r="K105" s="43"/>
      <c r="L105" s="47"/>
      <c r="M105" s="225"/>
      <c r="N105" s="226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196</v>
      </c>
      <c r="AU105" s="20" t="s">
        <v>84</v>
      </c>
    </row>
    <row r="106" s="14" customFormat="1">
      <c r="A106" s="14"/>
      <c r="B106" s="238"/>
      <c r="C106" s="239"/>
      <c r="D106" s="229" t="s">
        <v>198</v>
      </c>
      <c r="E106" s="240" t="s">
        <v>28</v>
      </c>
      <c r="F106" s="241" t="s">
        <v>130</v>
      </c>
      <c r="G106" s="239"/>
      <c r="H106" s="242">
        <v>664.49599999999998</v>
      </c>
      <c r="I106" s="243"/>
      <c r="J106" s="239"/>
      <c r="K106" s="239"/>
      <c r="L106" s="244"/>
      <c r="M106" s="245"/>
      <c r="N106" s="246"/>
      <c r="O106" s="246"/>
      <c r="P106" s="246"/>
      <c r="Q106" s="246"/>
      <c r="R106" s="246"/>
      <c r="S106" s="246"/>
      <c r="T106" s="247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8" t="s">
        <v>198</v>
      </c>
      <c r="AU106" s="248" t="s">
        <v>84</v>
      </c>
      <c r="AV106" s="14" t="s">
        <v>84</v>
      </c>
      <c r="AW106" s="14" t="s">
        <v>35</v>
      </c>
      <c r="AX106" s="14" t="s">
        <v>82</v>
      </c>
      <c r="AY106" s="248" t="s">
        <v>187</v>
      </c>
    </row>
    <row r="107" s="2" customFormat="1" ht="37.8" customHeight="1">
      <c r="A107" s="41"/>
      <c r="B107" s="42"/>
      <c r="C107" s="209" t="s">
        <v>194</v>
      </c>
      <c r="D107" s="209" t="s">
        <v>189</v>
      </c>
      <c r="E107" s="210" t="s">
        <v>1217</v>
      </c>
      <c r="F107" s="211" t="s">
        <v>1218</v>
      </c>
      <c r="G107" s="212" t="s">
        <v>192</v>
      </c>
      <c r="H107" s="213">
        <v>664.49599999999998</v>
      </c>
      <c r="I107" s="214"/>
      <c r="J107" s="215">
        <f>ROUND(I107*H107,2)</f>
        <v>0</v>
      </c>
      <c r="K107" s="211" t="s">
        <v>193</v>
      </c>
      <c r="L107" s="47"/>
      <c r="M107" s="216" t="s">
        <v>28</v>
      </c>
      <c r="N107" s="217" t="s">
        <v>45</v>
      </c>
      <c r="O107" s="87"/>
      <c r="P107" s="218">
        <f>O107*H107</f>
        <v>0</v>
      </c>
      <c r="Q107" s="218">
        <v>0.066059999999999994</v>
      </c>
      <c r="R107" s="218">
        <f>Q107*H107</f>
        <v>43.896605759999993</v>
      </c>
      <c r="S107" s="218">
        <v>0</v>
      </c>
      <c r="T107" s="219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0" t="s">
        <v>194</v>
      </c>
      <c r="AT107" s="220" t="s">
        <v>189</v>
      </c>
      <c r="AU107" s="220" t="s">
        <v>84</v>
      </c>
      <c r="AY107" s="20" t="s">
        <v>187</v>
      </c>
      <c r="BE107" s="221">
        <f>IF(N107="základní",J107,0)</f>
        <v>0</v>
      </c>
      <c r="BF107" s="221">
        <f>IF(N107="snížená",J107,0)</f>
        <v>0</v>
      </c>
      <c r="BG107" s="221">
        <f>IF(N107="zákl. přenesená",J107,0)</f>
        <v>0</v>
      </c>
      <c r="BH107" s="221">
        <f>IF(N107="sníž. přenesená",J107,0)</f>
        <v>0</v>
      </c>
      <c r="BI107" s="221">
        <f>IF(N107="nulová",J107,0)</f>
        <v>0</v>
      </c>
      <c r="BJ107" s="20" t="s">
        <v>82</v>
      </c>
      <c r="BK107" s="221">
        <f>ROUND(I107*H107,2)</f>
        <v>0</v>
      </c>
      <c r="BL107" s="20" t="s">
        <v>194</v>
      </c>
      <c r="BM107" s="220" t="s">
        <v>1219</v>
      </c>
    </row>
    <row r="108" s="2" customFormat="1">
      <c r="A108" s="41"/>
      <c r="B108" s="42"/>
      <c r="C108" s="43"/>
      <c r="D108" s="222" t="s">
        <v>196</v>
      </c>
      <c r="E108" s="43"/>
      <c r="F108" s="223" t="s">
        <v>1220</v>
      </c>
      <c r="G108" s="43"/>
      <c r="H108" s="43"/>
      <c r="I108" s="224"/>
      <c r="J108" s="43"/>
      <c r="K108" s="43"/>
      <c r="L108" s="47"/>
      <c r="M108" s="225"/>
      <c r="N108" s="226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196</v>
      </c>
      <c r="AU108" s="20" t="s">
        <v>84</v>
      </c>
    </row>
    <row r="109" s="14" customFormat="1">
      <c r="A109" s="14"/>
      <c r="B109" s="238"/>
      <c r="C109" s="239"/>
      <c r="D109" s="229" t="s">
        <v>198</v>
      </c>
      <c r="E109" s="240" t="s">
        <v>28</v>
      </c>
      <c r="F109" s="241" t="s">
        <v>130</v>
      </c>
      <c r="G109" s="239"/>
      <c r="H109" s="242">
        <v>664.49599999999998</v>
      </c>
      <c r="I109" s="243"/>
      <c r="J109" s="239"/>
      <c r="K109" s="239"/>
      <c r="L109" s="244"/>
      <c r="M109" s="245"/>
      <c r="N109" s="246"/>
      <c r="O109" s="246"/>
      <c r="P109" s="246"/>
      <c r="Q109" s="246"/>
      <c r="R109" s="246"/>
      <c r="S109" s="246"/>
      <c r="T109" s="247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8" t="s">
        <v>198</v>
      </c>
      <c r="AU109" s="248" t="s">
        <v>84</v>
      </c>
      <c r="AV109" s="14" t="s">
        <v>84</v>
      </c>
      <c r="AW109" s="14" t="s">
        <v>35</v>
      </c>
      <c r="AX109" s="14" t="s">
        <v>82</v>
      </c>
      <c r="AY109" s="248" t="s">
        <v>187</v>
      </c>
    </row>
    <row r="110" s="2" customFormat="1" ht="37.8" customHeight="1">
      <c r="A110" s="41"/>
      <c r="B110" s="42"/>
      <c r="C110" s="209" t="s">
        <v>223</v>
      </c>
      <c r="D110" s="209" t="s">
        <v>189</v>
      </c>
      <c r="E110" s="210" t="s">
        <v>319</v>
      </c>
      <c r="F110" s="211" t="s">
        <v>320</v>
      </c>
      <c r="G110" s="212" t="s">
        <v>192</v>
      </c>
      <c r="H110" s="213">
        <v>332.24799999999999</v>
      </c>
      <c r="I110" s="214"/>
      <c r="J110" s="215">
        <f>ROUND(I110*H110,2)</f>
        <v>0</v>
      </c>
      <c r="K110" s="211" t="s">
        <v>193</v>
      </c>
      <c r="L110" s="47"/>
      <c r="M110" s="216" t="s">
        <v>28</v>
      </c>
      <c r="N110" s="217" t="s">
        <v>45</v>
      </c>
      <c r="O110" s="87"/>
      <c r="P110" s="218">
        <f>O110*H110</f>
        <v>0</v>
      </c>
      <c r="Q110" s="218">
        <v>2.0000000000000002E-05</v>
      </c>
      <c r="R110" s="218">
        <f>Q110*H110</f>
        <v>0.0066449600000000001</v>
      </c>
      <c r="S110" s="218">
        <v>6.0000000000000002E-05</v>
      </c>
      <c r="T110" s="219">
        <f>S110*H110</f>
        <v>0.019934879999999999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0" t="s">
        <v>194</v>
      </c>
      <c r="AT110" s="220" t="s">
        <v>189</v>
      </c>
      <c r="AU110" s="220" t="s">
        <v>84</v>
      </c>
      <c r="AY110" s="20" t="s">
        <v>187</v>
      </c>
      <c r="BE110" s="221">
        <f>IF(N110="základní",J110,0)</f>
        <v>0</v>
      </c>
      <c r="BF110" s="221">
        <f>IF(N110="snížená",J110,0)</f>
        <v>0</v>
      </c>
      <c r="BG110" s="221">
        <f>IF(N110="zákl. přenesená",J110,0)</f>
        <v>0</v>
      </c>
      <c r="BH110" s="221">
        <f>IF(N110="sníž. přenesená",J110,0)</f>
        <v>0</v>
      </c>
      <c r="BI110" s="221">
        <f>IF(N110="nulová",J110,0)</f>
        <v>0</v>
      </c>
      <c r="BJ110" s="20" t="s">
        <v>82</v>
      </c>
      <c r="BK110" s="221">
        <f>ROUND(I110*H110,2)</f>
        <v>0</v>
      </c>
      <c r="BL110" s="20" t="s">
        <v>194</v>
      </c>
      <c r="BM110" s="220" t="s">
        <v>1221</v>
      </c>
    </row>
    <row r="111" s="2" customFormat="1">
      <c r="A111" s="41"/>
      <c r="B111" s="42"/>
      <c r="C111" s="43"/>
      <c r="D111" s="222" t="s">
        <v>196</v>
      </c>
      <c r="E111" s="43"/>
      <c r="F111" s="223" t="s">
        <v>322</v>
      </c>
      <c r="G111" s="43"/>
      <c r="H111" s="43"/>
      <c r="I111" s="224"/>
      <c r="J111" s="43"/>
      <c r="K111" s="43"/>
      <c r="L111" s="47"/>
      <c r="M111" s="225"/>
      <c r="N111" s="226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196</v>
      </c>
      <c r="AU111" s="20" t="s">
        <v>84</v>
      </c>
    </row>
    <row r="112" s="14" customFormat="1">
      <c r="A112" s="14"/>
      <c r="B112" s="238"/>
      <c r="C112" s="239"/>
      <c r="D112" s="229" t="s">
        <v>198</v>
      </c>
      <c r="E112" s="240" t="s">
        <v>28</v>
      </c>
      <c r="F112" s="241" t="s">
        <v>1222</v>
      </c>
      <c r="G112" s="239"/>
      <c r="H112" s="242">
        <v>332.24799999999999</v>
      </c>
      <c r="I112" s="243"/>
      <c r="J112" s="239"/>
      <c r="K112" s="239"/>
      <c r="L112" s="244"/>
      <c r="M112" s="245"/>
      <c r="N112" s="246"/>
      <c r="O112" s="246"/>
      <c r="P112" s="246"/>
      <c r="Q112" s="246"/>
      <c r="R112" s="246"/>
      <c r="S112" s="246"/>
      <c r="T112" s="247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8" t="s">
        <v>198</v>
      </c>
      <c r="AU112" s="248" t="s">
        <v>84</v>
      </c>
      <c r="AV112" s="14" t="s">
        <v>84</v>
      </c>
      <c r="AW112" s="14" t="s">
        <v>35</v>
      </c>
      <c r="AX112" s="14" t="s">
        <v>82</v>
      </c>
      <c r="AY112" s="248" t="s">
        <v>187</v>
      </c>
    </row>
    <row r="113" s="12" customFormat="1" ht="22.8" customHeight="1">
      <c r="A113" s="12"/>
      <c r="B113" s="193"/>
      <c r="C113" s="194"/>
      <c r="D113" s="195" t="s">
        <v>73</v>
      </c>
      <c r="E113" s="207" t="s">
        <v>434</v>
      </c>
      <c r="F113" s="207" t="s">
        <v>435</v>
      </c>
      <c r="G113" s="194"/>
      <c r="H113" s="194"/>
      <c r="I113" s="197"/>
      <c r="J113" s="208">
        <f>BK113</f>
        <v>0</v>
      </c>
      <c r="K113" s="194"/>
      <c r="L113" s="199"/>
      <c r="M113" s="200"/>
      <c r="N113" s="201"/>
      <c r="O113" s="201"/>
      <c r="P113" s="202">
        <f>SUM(P114:P115)</f>
        <v>0</v>
      </c>
      <c r="Q113" s="201"/>
      <c r="R113" s="202">
        <f>SUM(R114:R115)</f>
        <v>0.34552959999999994</v>
      </c>
      <c r="S113" s="201"/>
      <c r="T113" s="203">
        <f>SUM(T114:T115)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4" t="s">
        <v>82</v>
      </c>
      <c r="AT113" s="205" t="s">
        <v>73</v>
      </c>
      <c r="AU113" s="205" t="s">
        <v>82</v>
      </c>
      <c r="AY113" s="204" t="s">
        <v>187</v>
      </c>
      <c r="BK113" s="206">
        <f>SUM(BK114:BK115)</f>
        <v>0</v>
      </c>
    </row>
    <row r="114" s="2" customFormat="1" ht="37.8" customHeight="1">
      <c r="A114" s="41"/>
      <c r="B114" s="42"/>
      <c r="C114" s="209" t="s">
        <v>232</v>
      </c>
      <c r="D114" s="209" t="s">
        <v>189</v>
      </c>
      <c r="E114" s="210" t="s">
        <v>1223</v>
      </c>
      <c r="F114" s="211" t="s">
        <v>1224</v>
      </c>
      <c r="G114" s="212" t="s">
        <v>192</v>
      </c>
      <c r="H114" s="213">
        <v>16.611999999999998</v>
      </c>
      <c r="I114" s="214"/>
      <c r="J114" s="215">
        <f>ROUND(I114*H114,2)</f>
        <v>0</v>
      </c>
      <c r="K114" s="211" t="s">
        <v>28</v>
      </c>
      <c r="L114" s="47"/>
      <c r="M114" s="216" t="s">
        <v>28</v>
      </c>
      <c r="N114" s="217" t="s">
        <v>45</v>
      </c>
      <c r="O114" s="87"/>
      <c r="P114" s="218">
        <f>O114*H114</f>
        <v>0</v>
      </c>
      <c r="Q114" s="218">
        <v>0.020799999999999999</v>
      </c>
      <c r="R114" s="218">
        <f>Q114*H114</f>
        <v>0.34552959999999994</v>
      </c>
      <c r="S114" s="218">
        <v>0</v>
      </c>
      <c r="T114" s="219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0" t="s">
        <v>194</v>
      </c>
      <c r="AT114" s="220" t="s">
        <v>189</v>
      </c>
      <c r="AU114" s="220" t="s">
        <v>84</v>
      </c>
      <c r="AY114" s="20" t="s">
        <v>187</v>
      </c>
      <c r="BE114" s="221">
        <f>IF(N114="základní",J114,0)</f>
        <v>0</v>
      </c>
      <c r="BF114" s="221">
        <f>IF(N114="snížená",J114,0)</f>
        <v>0</v>
      </c>
      <c r="BG114" s="221">
        <f>IF(N114="zákl. přenesená",J114,0)</f>
        <v>0</v>
      </c>
      <c r="BH114" s="221">
        <f>IF(N114="sníž. přenesená",J114,0)</f>
        <v>0</v>
      </c>
      <c r="BI114" s="221">
        <f>IF(N114="nulová",J114,0)</f>
        <v>0</v>
      </c>
      <c r="BJ114" s="20" t="s">
        <v>82</v>
      </c>
      <c r="BK114" s="221">
        <f>ROUND(I114*H114,2)</f>
        <v>0</v>
      </c>
      <c r="BL114" s="20" t="s">
        <v>194</v>
      </c>
      <c r="BM114" s="220" t="s">
        <v>1225</v>
      </c>
    </row>
    <row r="115" s="14" customFormat="1">
      <c r="A115" s="14"/>
      <c r="B115" s="238"/>
      <c r="C115" s="239"/>
      <c r="D115" s="229" t="s">
        <v>198</v>
      </c>
      <c r="E115" s="240" t="s">
        <v>28</v>
      </c>
      <c r="F115" s="241" t="s">
        <v>1226</v>
      </c>
      <c r="G115" s="239"/>
      <c r="H115" s="242">
        <v>16.611999999999998</v>
      </c>
      <c r="I115" s="243"/>
      <c r="J115" s="239"/>
      <c r="K115" s="239"/>
      <c r="L115" s="244"/>
      <c r="M115" s="245"/>
      <c r="N115" s="246"/>
      <c r="O115" s="246"/>
      <c r="P115" s="246"/>
      <c r="Q115" s="246"/>
      <c r="R115" s="246"/>
      <c r="S115" s="246"/>
      <c r="T115" s="247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8" t="s">
        <v>198</v>
      </c>
      <c r="AU115" s="248" t="s">
        <v>84</v>
      </c>
      <c r="AV115" s="14" t="s">
        <v>84</v>
      </c>
      <c r="AW115" s="14" t="s">
        <v>35</v>
      </c>
      <c r="AX115" s="14" t="s">
        <v>82</v>
      </c>
      <c r="AY115" s="248" t="s">
        <v>187</v>
      </c>
    </row>
    <row r="116" s="12" customFormat="1" ht="22.8" customHeight="1">
      <c r="A116" s="12"/>
      <c r="B116" s="193"/>
      <c r="C116" s="194"/>
      <c r="D116" s="195" t="s">
        <v>73</v>
      </c>
      <c r="E116" s="207" t="s">
        <v>358</v>
      </c>
      <c r="F116" s="207" t="s">
        <v>359</v>
      </c>
      <c r="G116" s="194"/>
      <c r="H116" s="194"/>
      <c r="I116" s="197"/>
      <c r="J116" s="208">
        <f>BK116</f>
        <v>0</v>
      </c>
      <c r="K116" s="194"/>
      <c r="L116" s="199"/>
      <c r="M116" s="200"/>
      <c r="N116" s="201"/>
      <c r="O116" s="201"/>
      <c r="P116" s="202">
        <f>SUM(P117:P137)</f>
        <v>0</v>
      </c>
      <c r="Q116" s="201"/>
      <c r="R116" s="202">
        <f>SUM(R117:R137)</f>
        <v>0</v>
      </c>
      <c r="S116" s="201"/>
      <c r="T116" s="203">
        <f>SUM(T117:T137)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4" t="s">
        <v>82</v>
      </c>
      <c r="AT116" s="205" t="s">
        <v>73</v>
      </c>
      <c r="AU116" s="205" t="s">
        <v>82</v>
      </c>
      <c r="AY116" s="204" t="s">
        <v>187</v>
      </c>
      <c r="BK116" s="206">
        <f>SUM(BK117:BK137)</f>
        <v>0</v>
      </c>
    </row>
    <row r="117" s="2" customFormat="1" ht="44.25" customHeight="1">
      <c r="A117" s="41"/>
      <c r="B117" s="42"/>
      <c r="C117" s="209" t="s">
        <v>238</v>
      </c>
      <c r="D117" s="209" t="s">
        <v>189</v>
      </c>
      <c r="E117" s="210" t="s">
        <v>1227</v>
      </c>
      <c r="F117" s="211" t="s">
        <v>1228</v>
      </c>
      <c r="G117" s="212" t="s">
        <v>192</v>
      </c>
      <c r="H117" s="213">
        <v>634.96500000000003</v>
      </c>
      <c r="I117" s="214"/>
      <c r="J117" s="215">
        <f>ROUND(I117*H117,2)</f>
        <v>0</v>
      </c>
      <c r="K117" s="211" t="s">
        <v>193</v>
      </c>
      <c r="L117" s="47"/>
      <c r="M117" s="216" t="s">
        <v>28</v>
      </c>
      <c r="N117" s="217" t="s">
        <v>45</v>
      </c>
      <c r="O117" s="87"/>
      <c r="P117" s="218">
        <f>O117*H117</f>
        <v>0</v>
      </c>
      <c r="Q117" s="218">
        <v>0</v>
      </c>
      <c r="R117" s="218">
        <f>Q117*H117</f>
        <v>0</v>
      </c>
      <c r="S117" s="218">
        <v>0</v>
      </c>
      <c r="T117" s="219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0" t="s">
        <v>194</v>
      </c>
      <c r="AT117" s="220" t="s">
        <v>189</v>
      </c>
      <c r="AU117" s="220" t="s">
        <v>84</v>
      </c>
      <c r="AY117" s="20" t="s">
        <v>187</v>
      </c>
      <c r="BE117" s="221">
        <f>IF(N117="základní",J117,0)</f>
        <v>0</v>
      </c>
      <c r="BF117" s="221">
        <f>IF(N117="snížená",J117,0)</f>
        <v>0</v>
      </c>
      <c r="BG117" s="221">
        <f>IF(N117="zákl. přenesená",J117,0)</f>
        <v>0</v>
      </c>
      <c r="BH117" s="221">
        <f>IF(N117="sníž. přenesená",J117,0)</f>
        <v>0</v>
      </c>
      <c r="BI117" s="221">
        <f>IF(N117="nulová",J117,0)</f>
        <v>0</v>
      </c>
      <c r="BJ117" s="20" t="s">
        <v>82</v>
      </c>
      <c r="BK117" s="221">
        <f>ROUND(I117*H117,2)</f>
        <v>0</v>
      </c>
      <c r="BL117" s="20" t="s">
        <v>194</v>
      </c>
      <c r="BM117" s="220" t="s">
        <v>1229</v>
      </c>
    </row>
    <row r="118" s="2" customFormat="1">
      <c r="A118" s="41"/>
      <c r="B118" s="42"/>
      <c r="C118" s="43"/>
      <c r="D118" s="222" t="s">
        <v>196</v>
      </c>
      <c r="E118" s="43"/>
      <c r="F118" s="223" t="s">
        <v>1230</v>
      </c>
      <c r="G118" s="43"/>
      <c r="H118" s="43"/>
      <c r="I118" s="224"/>
      <c r="J118" s="43"/>
      <c r="K118" s="43"/>
      <c r="L118" s="47"/>
      <c r="M118" s="225"/>
      <c r="N118" s="226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196</v>
      </c>
      <c r="AU118" s="20" t="s">
        <v>84</v>
      </c>
    </row>
    <row r="119" s="13" customFormat="1">
      <c r="A119" s="13"/>
      <c r="B119" s="227"/>
      <c r="C119" s="228"/>
      <c r="D119" s="229" t="s">
        <v>198</v>
      </c>
      <c r="E119" s="230" t="s">
        <v>28</v>
      </c>
      <c r="F119" s="231" t="s">
        <v>1213</v>
      </c>
      <c r="G119" s="228"/>
      <c r="H119" s="230" t="s">
        <v>28</v>
      </c>
      <c r="I119" s="232"/>
      <c r="J119" s="228"/>
      <c r="K119" s="228"/>
      <c r="L119" s="233"/>
      <c r="M119" s="234"/>
      <c r="N119" s="235"/>
      <c r="O119" s="235"/>
      <c r="P119" s="235"/>
      <c r="Q119" s="235"/>
      <c r="R119" s="235"/>
      <c r="S119" s="235"/>
      <c r="T119" s="23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7" t="s">
        <v>198</v>
      </c>
      <c r="AU119" s="237" t="s">
        <v>84</v>
      </c>
      <c r="AV119" s="13" t="s">
        <v>82</v>
      </c>
      <c r="AW119" s="13" t="s">
        <v>35</v>
      </c>
      <c r="AX119" s="13" t="s">
        <v>74</v>
      </c>
      <c r="AY119" s="237" t="s">
        <v>187</v>
      </c>
    </row>
    <row r="120" s="14" customFormat="1">
      <c r="A120" s="14"/>
      <c r="B120" s="238"/>
      <c r="C120" s="239"/>
      <c r="D120" s="229" t="s">
        <v>198</v>
      </c>
      <c r="E120" s="240" t="s">
        <v>28</v>
      </c>
      <c r="F120" s="241" t="s">
        <v>1231</v>
      </c>
      <c r="G120" s="239"/>
      <c r="H120" s="242">
        <v>344.24799999999999</v>
      </c>
      <c r="I120" s="243"/>
      <c r="J120" s="239"/>
      <c r="K120" s="239"/>
      <c r="L120" s="244"/>
      <c r="M120" s="245"/>
      <c r="N120" s="246"/>
      <c r="O120" s="246"/>
      <c r="P120" s="246"/>
      <c r="Q120" s="246"/>
      <c r="R120" s="246"/>
      <c r="S120" s="246"/>
      <c r="T120" s="247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8" t="s">
        <v>198</v>
      </c>
      <c r="AU120" s="248" t="s">
        <v>84</v>
      </c>
      <c r="AV120" s="14" t="s">
        <v>84</v>
      </c>
      <c r="AW120" s="14" t="s">
        <v>35</v>
      </c>
      <c r="AX120" s="14" t="s">
        <v>74</v>
      </c>
      <c r="AY120" s="248" t="s">
        <v>187</v>
      </c>
    </row>
    <row r="121" s="14" customFormat="1">
      <c r="A121" s="14"/>
      <c r="B121" s="238"/>
      <c r="C121" s="239"/>
      <c r="D121" s="229" t="s">
        <v>198</v>
      </c>
      <c r="E121" s="240" t="s">
        <v>28</v>
      </c>
      <c r="F121" s="241" t="s">
        <v>1232</v>
      </c>
      <c r="G121" s="239"/>
      <c r="H121" s="242">
        <v>290.71699999999998</v>
      </c>
      <c r="I121" s="243"/>
      <c r="J121" s="239"/>
      <c r="K121" s="239"/>
      <c r="L121" s="244"/>
      <c r="M121" s="245"/>
      <c r="N121" s="246"/>
      <c r="O121" s="246"/>
      <c r="P121" s="246"/>
      <c r="Q121" s="246"/>
      <c r="R121" s="246"/>
      <c r="S121" s="246"/>
      <c r="T121" s="247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8" t="s">
        <v>198</v>
      </c>
      <c r="AU121" s="248" t="s">
        <v>84</v>
      </c>
      <c r="AV121" s="14" t="s">
        <v>84</v>
      </c>
      <c r="AW121" s="14" t="s">
        <v>35</v>
      </c>
      <c r="AX121" s="14" t="s">
        <v>74</v>
      </c>
      <c r="AY121" s="248" t="s">
        <v>187</v>
      </c>
    </row>
    <row r="122" s="15" customFormat="1">
      <c r="A122" s="15"/>
      <c r="B122" s="249"/>
      <c r="C122" s="250"/>
      <c r="D122" s="229" t="s">
        <v>198</v>
      </c>
      <c r="E122" s="251" t="s">
        <v>102</v>
      </c>
      <c r="F122" s="252" t="s">
        <v>207</v>
      </c>
      <c r="G122" s="250"/>
      <c r="H122" s="253">
        <v>634.96500000000003</v>
      </c>
      <c r="I122" s="254"/>
      <c r="J122" s="250"/>
      <c r="K122" s="250"/>
      <c r="L122" s="255"/>
      <c r="M122" s="256"/>
      <c r="N122" s="257"/>
      <c r="O122" s="257"/>
      <c r="P122" s="257"/>
      <c r="Q122" s="257"/>
      <c r="R122" s="257"/>
      <c r="S122" s="257"/>
      <c r="T122" s="258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59" t="s">
        <v>198</v>
      </c>
      <c r="AU122" s="259" t="s">
        <v>84</v>
      </c>
      <c r="AV122" s="15" t="s">
        <v>194</v>
      </c>
      <c r="AW122" s="15" t="s">
        <v>35</v>
      </c>
      <c r="AX122" s="15" t="s">
        <v>82</v>
      </c>
      <c r="AY122" s="259" t="s">
        <v>187</v>
      </c>
    </row>
    <row r="123" s="2" customFormat="1" ht="55.5" customHeight="1">
      <c r="A123" s="41"/>
      <c r="B123" s="42"/>
      <c r="C123" s="209" t="s">
        <v>212</v>
      </c>
      <c r="D123" s="209" t="s">
        <v>189</v>
      </c>
      <c r="E123" s="210" t="s">
        <v>1233</v>
      </c>
      <c r="F123" s="211" t="s">
        <v>1234</v>
      </c>
      <c r="G123" s="212" t="s">
        <v>192</v>
      </c>
      <c r="H123" s="213">
        <v>38097.900000000001</v>
      </c>
      <c r="I123" s="214"/>
      <c r="J123" s="215">
        <f>ROUND(I123*H123,2)</f>
        <v>0</v>
      </c>
      <c r="K123" s="211" t="s">
        <v>193</v>
      </c>
      <c r="L123" s="47"/>
      <c r="M123" s="216" t="s">
        <v>28</v>
      </c>
      <c r="N123" s="217" t="s">
        <v>45</v>
      </c>
      <c r="O123" s="87"/>
      <c r="P123" s="218">
        <f>O123*H123</f>
        <v>0</v>
      </c>
      <c r="Q123" s="218">
        <v>0</v>
      </c>
      <c r="R123" s="218">
        <f>Q123*H123</f>
        <v>0</v>
      </c>
      <c r="S123" s="218">
        <v>0</v>
      </c>
      <c r="T123" s="219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0" t="s">
        <v>194</v>
      </c>
      <c r="AT123" s="220" t="s">
        <v>189</v>
      </c>
      <c r="AU123" s="220" t="s">
        <v>84</v>
      </c>
      <c r="AY123" s="20" t="s">
        <v>187</v>
      </c>
      <c r="BE123" s="221">
        <f>IF(N123="základní",J123,0)</f>
        <v>0</v>
      </c>
      <c r="BF123" s="221">
        <f>IF(N123="snížená",J123,0)</f>
        <v>0</v>
      </c>
      <c r="BG123" s="221">
        <f>IF(N123="zákl. přenesená",J123,0)</f>
        <v>0</v>
      </c>
      <c r="BH123" s="221">
        <f>IF(N123="sníž. přenesená",J123,0)</f>
        <v>0</v>
      </c>
      <c r="BI123" s="221">
        <f>IF(N123="nulová",J123,0)</f>
        <v>0</v>
      </c>
      <c r="BJ123" s="20" t="s">
        <v>82</v>
      </c>
      <c r="BK123" s="221">
        <f>ROUND(I123*H123,2)</f>
        <v>0</v>
      </c>
      <c r="BL123" s="20" t="s">
        <v>194</v>
      </c>
      <c r="BM123" s="220" t="s">
        <v>1235</v>
      </c>
    </row>
    <row r="124" s="2" customFormat="1">
      <c r="A124" s="41"/>
      <c r="B124" s="42"/>
      <c r="C124" s="43"/>
      <c r="D124" s="222" t="s">
        <v>196</v>
      </c>
      <c r="E124" s="43"/>
      <c r="F124" s="223" t="s">
        <v>1236</v>
      </c>
      <c r="G124" s="43"/>
      <c r="H124" s="43"/>
      <c r="I124" s="224"/>
      <c r="J124" s="43"/>
      <c r="K124" s="43"/>
      <c r="L124" s="47"/>
      <c r="M124" s="225"/>
      <c r="N124" s="226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196</v>
      </c>
      <c r="AU124" s="20" t="s">
        <v>84</v>
      </c>
    </row>
    <row r="125" s="14" customFormat="1">
      <c r="A125" s="14"/>
      <c r="B125" s="238"/>
      <c r="C125" s="239"/>
      <c r="D125" s="229" t="s">
        <v>198</v>
      </c>
      <c r="E125" s="240" t="s">
        <v>28</v>
      </c>
      <c r="F125" s="241" t="s">
        <v>1237</v>
      </c>
      <c r="G125" s="239"/>
      <c r="H125" s="242">
        <v>38097.900000000001</v>
      </c>
      <c r="I125" s="243"/>
      <c r="J125" s="239"/>
      <c r="K125" s="239"/>
      <c r="L125" s="244"/>
      <c r="M125" s="245"/>
      <c r="N125" s="246"/>
      <c r="O125" s="246"/>
      <c r="P125" s="246"/>
      <c r="Q125" s="246"/>
      <c r="R125" s="246"/>
      <c r="S125" s="246"/>
      <c r="T125" s="247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8" t="s">
        <v>198</v>
      </c>
      <c r="AU125" s="248" t="s">
        <v>84</v>
      </c>
      <c r="AV125" s="14" t="s">
        <v>84</v>
      </c>
      <c r="AW125" s="14" t="s">
        <v>35</v>
      </c>
      <c r="AX125" s="14" t="s">
        <v>82</v>
      </c>
      <c r="AY125" s="248" t="s">
        <v>187</v>
      </c>
    </row>
    <row r="126" s="2" customFormat="1" ht="44.25" customHeight="1">
      <c r="A126" s="41"/>
      <c r="B126" s="42"/>
      <c r="C126" s="209" t="s">
        <v>251</v>
      </c>
      <c r="D126" s="209" t="s">
        <v>189</v>
      </c>
      <c r="E126" s="210" t="s">
        <v>1238</v>
      </c>
      <c r="F126" s="211" t="s">
        <v>1239</v>
      </c>
      <c r="G126" s="212" t="s">
        <v>192</v>
      </c>
      <c r="H126" s="213">
        <v>634.96500000000003</v>
      </c>
      <c r="I126" s="214"/>
      <c r="J126" s="215">
        <f>ROUND(I126*H126,2)</f>
        <v>0</v>
      </c>
      <c r="K126" s="211" t="s">
        <v>193</v>
      </c>
      <c r="L126" s="47"/>
      <c r="M126" s="216" t="s">
        <v>28</v>
      </c>
      <c r="N126" s="217" t="s">
        <v>45</v>
      </c>
      <c r="O126" s="87"/>
      <c r="P126" s="218">
        <f>O126*H126</f>
        <v>0</v>
      </c>
      <c r="Q126" s="218">
        <v>0</v>
      </c>
      <c r="R126" s="218">
        <f>Q126*H126</f>
        <v>0</v>
      </c>
      <c r="S126" s="218">
        <v>0</v>
      </c>
      <c r="T126" s="219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0" t="s">
        <v>194</v>
      </c>
      <c r="AT126" s="220" t="s">
        <v>189</v>
      </c>
      <c r="AU126" s="220" t="s">
        <v>84</v>
      </c>
      <c r="AY126" s="20" t="s">
        <v>187</v>
      </c>
      <c r="BE126" s="221">
        <f>IF(N126="základní",J126,0)</f>
        <v>0</v>
      </c>
      <c r="BF126" s="221">
        <f>IF(N126="snížená",J126,0)</f>
        <v>0</v>
      </c>
      <c r="BG126" s="221">
        <f>IF(N126="zákl. přenesená",J126,0)</f>
        <v>0</v>
      </c>
      <c r="BH126" s="221">
        <f>IF(N126="sníž. přenesená",J126,0)</f>
        <v>0</v>
      </c>
      <c r="BI126" s="221">
        <f>IF(N126="nulová",J126,0)</f>
        <v>0</v>
      </c>
      <c r="BJ126" s="20" t="s">
        <v>82</v>
      </c>
      <c r="BK126" s="221">
        <f>ROUND(I126*H126,2)</f>
        <v>0</v>
      </c>
      <c r="BL126" s="20" t="s">
        <v>194</v>
      </c>
      <c r="BM126" s="220" t="s">
        <v>1240</v>
      </c>
    </row>
    <row r="127" s="2" customFormat="1">
      <c r="A127" s="41"/>
      <c r="B127" s="42"/>
      <c r="C127" s="43"/>
      <c r="D127" s="222" t="s">
        <v>196</v>
      </c>
      <c r="E127" s="43"/>
      <c r="F127" s="223" t="s">
        <v>1241</v>
      </c>
      <c r="G127" s="43"/>
      <c r="H127" s="43"/>
      <c r="I127" s="224"/>
      <c r="J127" s="43"/>
      <c r="K127" s="43"/>
      <c r="L127" s="47"/>
      <c r="M127" s="225"/>
      <c r="N127" s="226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196</v>
      </c>
      <c r="AU127" s="20" t="s">
        <v>84</v>
      </c>
    </row>
    <row r="128" s="14" customFormat="1">
      <c r="A128" s="14"/>
      <c r="B128" s="238"/>
      <c r="C128" s="239"/>
      <c r="D128" s="229" t="s">
        <v>198</v>
      </c>
      <c r="E128" s="240" t="s">
        <v>28</v>
      </c>
      <c r="F128" s="241" t="s">
        <v>102</v>
      </c>
      <c r="G128" s="239"/>
      <c r="H128" s="242">
        <v>634.96500000000003</v>
      </c>
      <c r="I128" s="243"/>
      <c r="J128" s="239"/>
      <c r="K128" s="239"/>
      <c r="L128" s="244"/>
      <c r="M128" s="245"/>
      <c r="N128" s="246"/>
      <c r="O128" s="246"/>
      <c r="P128" s="246"/>
      <c r="Q128" s="246"/>
      <c r="R128" s="246"/>
      <c r="S128" s="246"/>
      <c r="T128" s="24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8" t="s">
        <v>198</v>
      </c>
      <c r="AU128" s="248" t="s">
        <v>84</v>
      </c>
      <c r="AV128" s="14" t="s">
        <v>84</v>
      </c>
      <c r="AW128" s="14" t="s">
        <v>35</v>
      </c>
      <c r="AX128" s="14" t="s">
        <v>82</v>
      </c>
      <c r="AY128" s="248" t="s">
        <v>187</v>
      </c>
    </row>
    <row r="129" s="2" customFormat="1" ht="33" customHeight="1">
      <c r="A129" s="41"/>
      <c r="B129" s="42"/>
      <c r="C129" s="209" t="s">
        <v>257</v>
      </c>
      <c r="D129" s="209" t="s">
        <v>189</v>
      </c>
      <c r="E129" s="210" t="s">
        <v>392</v>
      </c>
      <c r="F129" s="211" t="s">
        <v>393</v>
      </c>
      <c r="G129" s="212" t="s">
        <v>192</v>
      </c>
      <c r="H129" s="213">
        <v>38097.900000000001</v>
      </c>
      <c r="I129" s="214"/>
      <c r="J129" s="215">
        <f>ROUND(I129*H129,2)</f>
        <v>0</v>
      </c>
      <c r="K129" s="211" t="s">
        <v>193</v>
      </c>
      <c r="L129" s="47"/>
      <c r="M129" s="216" t="s">
        <v>28</v>
      </c>
      <c r="N129" s="217" t="s">
        <v>45</v>
      </c>
      <c r="O129" s="87"/>
      <c r="P129" s="218">
        <f>O129*H129</f>
        <v>0</v>
      </c>
      <c r="Q129" s="218">
        <v>0</v>
      </c>
      <c r="R129" s="218">
        <f>Q129*H129</f>
        <v>0</v>
      </c>
      <c r="S129" s="218">
        <v>0</v>
      </c>
      <c r="T129" s="219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0" t="s">
        <v>194</v>
      </c>
      <c r="AT129" s="220" t="s">
        <v>189</v>
      </c>
      <c r="AU129" s="220" t="s">
        <v>84</v>
      </c>
      <c r="AY129" s="20" t="s">
        <v>187</v>
      </c>
      <c r="BE129" s="221">
        <f>IF(N129="základní",J129,0)</f>
        <v>0</v>
      </c>
      <c r="BF129" s="221">
        <f>IF(N129="snížená",J129,0)</f>
        <v>0</v>
      </c>
      <c r="BG129" s="221">
        <f>IF(N129="zákl. přenesená",J129,0)</f>
        <v>0</v>
      </c>
      <c r="BH129" s="221">
        <f>IF(N129="sníž. přenesená",J129,0)</f>
        <v>0</v>
      </c>
      <c r="BI129" s="221">
        <f>IF(N129="nulová",J129,0)</f>
        <v>0</v>
      </c>
      <c r="BJ129" s="20" t="s">
        <v>82</v>
      </c>
      <c r="BK129" s="221">
        <f>ROUND(I129*H129,2)</f>
        <v>0</v>
      </c>
      <c r="BL129" s="20" t="s">
        <v>194</v>
      </c>
      <c r="BM129" s="220" t="s">
        <v>1242</v>
      </c>
    </row>
    <row r="130" s="2" customFormat="1">
      <c r="A130" s="41"/>
      <c r="B130" s="42"/>
      <c r="C130" s="43"/>
      <c r="D130" s="222" t="s">
        <v>196</v>
      </c>
      <c r="E130" s="43"/>
      <c r="F130" s="223" t="s">
        <v>395</v>
      </c>
      <c r="G130" s="43"/>
      <c r="H130" s="43"/>
      <c r="I130" s="224"/>
      <c r="J130" s="43"/>
      <c r="K130" s="43"/>
      <c r="L130" s="47"/>
      <c r="M130" s="225"/>
      <c r="N130" s="226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196</v>
      </c>
      <c r="AU130" s="20" t="s">
        <v>84</v>
      </c>
    </row>
    <row r="131" s="14" customFormat="1">
      <c r="A131" s="14"/>
      <c r="B131" s="238"/>
      <c r="C131" s="239"/>
      <c r="D131" s="229" t="s">
        <v>198</v>
      </c>
      <c r="E131" s="240" t="s">
        <v>28</v>
      </c>
      <c r="F131" s="241" t="s">
        <v>1237</v>
      </c>
      <c r="G131" s="239"/>
      <c r="H131" s="242">
        <v>38097.900000000001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8" t="s">
        <v>198</v>
      </c>
      <c r="AU131" s="248" t="s">
        <v>84</v>
      </c>
      <c r="AV131" s="14" t="s">
        <v>84</v>
      </c>
      <c r="AW131" s="14" t="s">
        <v>35</v>
      </c>
      <c r="AX131" s="14" t="s">
        <v>82</v>
      </c>
      <c r="AY131" s="248" t="s">
        <v>187</v>
      </c>
    </row>
    <row r="132" s="2" customFormat="1" ht="24.15" customHeight="1">
      <c r="A132" s="41"/>
      <c r="B132" s="42"/>
      <c r="C132" s="209" t="s">
        <v>262</v>
      </c>
      <c r="D132" s="209" t="s">
        <v>189</v>
      </c>
      <c r="E132" s="210" t="s">
        <v>397</v>
      </c>
      <c r="F132" s="211" t="s">
        <v>398</v>
      </c>
      <c r="G132" s="212" t="s">
        <v>192</v>
      </c>
      <c r="H132" s="213">
        <v>634.96500000000003</v>
      </c>
      <c r="I132" s="214"/>
      <c r="J132" s="215">
        <f>ROUND(I132*H132,2)</f>
        <v>0</v>
      </c>
      <c r="K132" s="211" t="s">
        <v>193</v>
      </c>
      <c r="L132" s="47"/>
      <c r="M132" s="216" t="s">
        <v>28</v>
      </c>
      <c r="N132" s="217" t="s">
        <v>45</v>
      </c>
      <c r="O132" s="87"/>
      <c r="P132" s="218">
        <f>O132*H132</f>
        <v>0</v>
      </c>
      <c r="Q132" s="218">
        <v>0</v>
      </c>
      <c r="R132" s="218">
        <f>Q132*H132</f>
        <v>0</v>
      </c>
      <c r="S132" s="218">
        <v>0</v>
      </c>
      <c r="T132" s="219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0" t="s">
        <v>194</v>
      </c>
      <c r="AT132" s="220" t="s">
        <v>189</v>
      </c>
      <c r="AU132" s="220" t="s">
        <v>84</v>
      </c>
      <c r="AY132" s="20" t="s">
        <v>187</v>
      </c>
      <c r="BE132" s="221">
        <f>IF(N132="základní",J132,0)</f>
        <v>0</v>
      </c>
      <c r="BF132" s="221">
        <f>IF(N132="snížená",J132,0)</f>
        <v>0</v>
      </c>
      <c r="BG132" s="221">
        <f>IF(N132="zákl. přenesená",J132,0)</f>
        <v>0</v>
      </c>
      <c r="BH132" s="221">
        <f>IF(N132="sníž. přenesená",J132,0)</f>
        <v>0</v>
      </c>
      <c r="BI132" s="221">
        <f>IF(N132="nulová",J132,0)</f>
        <v>0</v>
      </c>
      <c r="BJ132" s="20" t="s">
        <v>82</v>
      </c>
      <c r="BK132" s="221">
        <f>ROUND(I132*H132,2)</f>
        <v>0</v>
      </c>
      <c r="BL132" s="20" t="s">
        <v>194</v>
      </c>
      <c r="BM132" s="220" t="s">
        <v>1243</v>
      </c>
    </row>
    <row r="133" s="2" customFormat="1">
      <c r="A133" s="41"/>
      <c r="B133" s="42"/>
      <c r="C133" s="43"/>
      <c r="D133" s="222" t="s">
        <v>196</v>
      </c>
      <c r="E133" s="43"/>
      <c r="F133" s="223" t="s">
        <v>400</v>
      </c>
      <c r="G133" s="43"/>
      <c r="H133" s="43"/>
      <c r="I133" s="224"/>
      <c r="J133" s="43"/>
      <c r="K133" s="43"/>
      <c r="L133" s="47"/>
      <c r="M133" s="225"/>
      <c r="N133" s="226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196</v>
      </c>
      <c r="AU133" s="20" t="s">
        <v>84</v>
      </c>
    </row>
    <row r="134" s="14" customFormat="1">
      <c r="A134" s="14"/>
      <c r="B134" s="238"/>
      <c r="C134" s="239"/>
      <c r="D134" s="229" t="s">
        <v>198</v>
      </c>
      <c r="E134" s="240" t="s">
        <v>28</v>
      </c>
      <c r="F134" s="241" t="s">
        <v>102</v>
      </c>
      <c r="G134" s="239"/>
      <c r="H134" s="242">
        <v>634.96500000000003</v>
      </c>
      <c r="I134" s="243"/>
      <c r="J134" s="239"/>
      <c r="K134" s="239"/>
      <c r="L134" s="244"/>
      <c r="M134" s="245"/>
      <c r="N134" s="246"/>
      <c r="O134" s="246"/>
      <c r="P134" s="246"/>
      <c r="Q134" s="246"/>
      <c r="R134" s="246"/>
      <c r="S134" s="246"/>
      <c r="T134" s="24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8" t="s">
        <v>198</v>
      </c>
      <c r="AU134" s="248" t="s">
        <v>84</v>
      </c>
      <c r="AV134" s="14" t="s">
        <v>84</v>
      </c>
      <c r="AW134" s="14" t="s">
        <v>35</v>
      </c>
      <c r="AX134" s="14" t="s">
        <v>82</v>
      </c>
      <c r="AY134" s="248" t="s">
        <v>187</v>
      </c>
    </row>
    <row r="135" s="2" customFormat="1" ht="24.15" customHeight="1">
      <c r="A135" s="41"/>
      <c r="B135" s="42"/>
      <c r="C135" s="209" t="s">
        <v>8</v>
      </c>
      <c r="D135" s="209" t="s">
        <v>189</v>
      </c>
      <c r="E135" s="210" t="s">
        <v>387</v>
      </c>
      <c r="F135" s="211" t="s">
        <v>388</v>
      </c>
      <c r="G135" s="212" t="s">
        <v>192</v>
      </c>
      <c r="H135" s="213">
        <v>634.96500000000003</v>
      </c>
      <c r="I135" s="214"/>
      <c r="J135" s="215">
        <f>ROUND(I135*H135,2)</f>
        <v>0</v>
      </c>
      <c r="K135" s="211" t="s">
        <v>193</v>
      </c>
      <c r="L135" s="47"/>
      <c r="M135" s="216" t="s">
        <v>28</v>
      </c>
      <c r="N135" s="217" t="s">
        <v>45</v>
      </c>
      <c r="O135" s="87"/>
      <c r="P135" s="218">
        <f>O135*H135</f>
        <v>0</v>
      </c>
      <c r="Q135" s="218">
        <v>0</v>
      </c>
      <c r="R135" s="218">
        <f>Q135*H135</f>
        <v>0</v>
      </c>
      <c r="S135" s="218">
        <v>0</v>
      </c>
      <c r="T135" s="219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0" t="s">
        <v>194</v>
      </c>
      <c r="AT135" s="220" t="s">
        <v>189</v>
      </c>
      <c r="AU135" s="220" t="s">
        <v>84</v>
      </c>
      <c r="AY135" s="20" t="s">
        <v>187</v>
      </c>
      <c r="BE135" s="221">
        <f>IF(N135="základní",J135,0)</f>
        <v>0</v>
      </c>
      <c r="BF135" s="221">
        <f>IF(N135="snížená",J135,0)</f>
        <v>0</v>
      </c>
      <c r="BG135" s="221">
        <f>IF(N135="zákl. přenesená",J135,0)</f>
        <v>0</v>
      </c>
      <c r="BH135" s="221">
        <f>IF(N135="sníž. přenesená",J135,0)</f>
        <v>0</v>
      </c>
      <c r="BI135" s="221">
        <f>IF(N135="nulová",J135,0)</f>
        <v>0</v>
      </c>
      <c r="BJ135" s="20" t="s">
        <v>82</v>
      </c>
      <c r="BK135" s="221">
        <f>ROUND(I135*H135,2)</f>
        <v>0</v>
      </c>
      <c r="BL135" s="20" t="s">
        <v>194</v>
      </c>
      <c r="BM135" s="220" t="s">
        <v>1244</v>
      </c>
    </row>
    <row r="136" s="2" customFormat="1">
      <c r="A136" s="41"/>
      <c r="B136" s="42"/>
      <c r="C136" s="43"/>
      <c r="D136" s="222" t="s">
        <v>196</v>
      </c>
      <c r="E136" s="43"/>
      <c r="F136" s="223" t="s">
        <v>390</v>
      </c>
      <c r="G136" s="43"/>
      <c r="H136" s="43"/>
      <c r="I136" s="224"/>
      <c r="J136" s="43"/>
      <c r="K136" s="43"/>
      <c r="L136" s="47"/>
      <c r="M136" s="225"/>
      <c r="N136" s="226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196</v>
      </c>
      <c r="AU136" s="20" t="s">
        <v>84</v>
      </c>
    </row>
    <row r="137" s="14" customFormat="1">
      <c r="A137" s="14"/>
      <c r="B137" s="238"/>
      <c r="C137" s="239"/>
      <c r="D137" s="229" t="s">
        <v>198</v>
      </c>
      <c r="E137" s="240" t="s">
        <v>28</v>
      </c>
      <c r="F137" s="241" t="s">
        <v>102</v>
      </c>
      <c r="G137" s="239"/>
      <c r="H137" s="242">
        <v>634.96500000000003</v>
      </c>
      <c r="I137" s="243"/>
      <c r="J137" s="239"/>
      <c r="K137" s="239"/>
      <c r="L137" s="244"/>
      <c r="M137" s="245"/>
      <c r="N137" s="246"/>
      <c r="O137" s="246"/>
      <c r="P137" s="246"/>
      <c r="Q137" s="246"/>
      <c r="R137" s="246"/>
      <c r="S137" s="246"/>
      <c r="T137" s="24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8" t="s">
        <v>198</v>
      </c>
      <c r="AU137" s="248" t="s">
        <v>84</v>
      </c>
      <c r="AV137" s="14" t="s">
        <v>84</v>
      </c>
      <c r="AW137" s="14" t="s">
        <v>35</v>
      </c>
      <c r="AX137" s="14" t="s">
        <v>82</v>
      </c>
      <c r="AY137" s="248" t="s">
        <v>187</v>
      </c>
    </row>
    <row r="138" s="12" customFormat="1" ht="22.8" customHeight="1">
      <c r="A138" s="12"/>
      <c r="B138" s="193"/>
      <c r="C138" s="194"/>
      <c r="D138" s="195" t="s">
        <v>73</v>
      </c>
      <c r="E138" s="207" t="s">
        <v>464</v>
      </c>
      <c r="F138" s="207" t="s">
        <v>465</v>
      </c>
      <c r="G138" s="194"/>
      <c r="H138" s="194"/>
      <c r="I138" s="197"/>
      <c r="J138" s="208">
        <f>BK138</f>
        <v>0</v>
      </c>
      <c r="K138" s="194"/>
      <c r="L138" s="199"/>
      <c r="M138" s="200"/>
      <c r="N138" s="201"/>
      <c r="O138" s="201"/>
      <c r="P138" s="202">
        <f>SUM(P139:P148)</f>
        <v>0</v>
      </c>
      <c r="Q138" s="201"/>
      <c r="R138" s="202">
        <f>SUM(R139:R148)</f>
        <v>0</v>
      </c>
      <c r="S138" s="201"/>
      <c r="T138" s="203">
        <f>SUM(T139:T148)</f>
        <v>39.205264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4" t="s">
        <v>82</v>
      </c>
      <c r="AT138" s="205" t="s">
        <v>73</v>
      </c>
      <c r="AU138" s="205" t="s">
        <v>82</v>
      </c>
      <c r="AY138" s="204" t="s">
        <v>187</v>
      </c>
      <c r="BK138" s="206">
        <f>SUM(BK139:BK148)</f>
        <v>0</v>
      </c>
    </row>
    <row r="139" s="2" customFormat="1" ht="24.15" customHeight="1">
      <c r="A139" s="41"/>
      <c r="B139" s="42"/>
      <c r="C139" s="209" t="s">
        <v>272</v>
      </c>
      <c r="D139" s="209" t="s">
        <v>189</v>
      </c>
      <c r="E139" s="210" t="s">
        <v>599</v>
      </c>
      <c r="F139" s="211" t="s">
        <v>600</v>
      </c>
      <c r="G139" s="212" t="s">
        <v>356</v>
      </c>
      <c r="H139" s="213">
        <v>2</v>
      </c>
      <c r="I139" s="214"/>
      <c r="J139" s="215">
        <f>ROUND(I139*H139,2)</f>
        <v>0</v>
      </c>
      <c r="K139" s="211" t="s">
        <v>28</v>
      </c>
      <c r="L139" s="47"/>
      <c r="M139" s="216" t="s">
        <v>28</v>
      </c>
      <c r="N139" s="217" t="s">
        <v>45</v>
      </c>
      <c r="O139" s="87"/>
      <c r="P139" s="218">
        <f>O139*H139</f>
        <v>0</v>
      </c>
      <c r="Q139" s="218">
        <v>0</v>
      </c>
      <c r="R139" s="218">
        <f>Q139*H139</f>
        <v>0</v>
      </c>
      <c r="S139" s="218">
        <v>0</v>
      </c>
      <c r="T139" s="219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0" t="s">
        <v>194</v>
      </c>
      <c r="AT139" s="220" t="s">
        <v>189</v>
      </c>
      <c r="AU139" s="220" t="s">
        <v>84</v>
      </c>
      <c r="AY139" s="20" t="s">
        <v>187</v>
      </c>
      <c r="BE139" s="221">
        <f>IF(N139="základní",J139,0)</f>
        <v>0</v>
      </c>
      <c r="BF139" s="221">
        <f>IF(N139="snížená",J139,0)</f>
        <v>0</v>
      </c>
      <c r="BG139" s="221">
        <f>IF(N139="zákl. přenesená",J139,0)</f>
        <v>0</v>
      </c>
      <c r="BH139" s="221">
        <f>IF(N139="sníž. přenesená",J139,0)</f>
        <v>0</v>
      </c>
      <c r="BI139" s="221">
        <f>IF(N139="nulová",J139,0)</f>
        <v>0</v>
      </c>
      <c r="BJ139" s="20" t="s">
        <v>82</v>
      </c>
      <c r="BK139" s="221">
        <f>ROUND(I139*H139,2)</f>
        <v>0</v>
      </c>
      <c r="BL139" s="20" t="s">
        <v>194</v>
      </c>
      <c r="BM139" s="220" t="s">
        <v>1245</v>
      </c>
    </row>
    <row r="140" s="13" customFormat="1">
      <c r="A140" s="13"/>
      <c r="B140" s="227"/>
      <c r="C140" s="228"/>
      <c r="D140" s="229" t="s">
        <v>198</v>
      </c>
      <c r="E140" s="230" t="s">
        <v>28</v>
      </c>
      <c r="F140" s="231" t="s">
        <v>1213</v>
      </c>
      <c r="G140" s="228"/>
      <c r="H140" s="230" t="s">
        <v>28</v>
      </c>
      <c r="I140" s="232"/>
      <c r="J140" s="228"/>
      <c r="K140" s="228"/>
      <c r="L140" s="233"/>
      <c r="M140" s="234"/>
      <c r="N140" s="235"/>
      <c r="O140" s="235"/>
      <c r="P140" s="235"/>
      <c r="Q140" s="235"/>
      <c r="R140" s="235"/>
      <c r="S140" s="235"/>
      <c r="T140" s="23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7" t="s">
        <v>198</v>
      </c>
      <c r="AU140" s="237" t="s">
        <v>84</v>
      </c>
      <c r="AV140" s="13" t="s">
        <v>82</v>
      </c>
      <c r="AW140" s="13" t="s">
        <v>35</v>
      </c>
      <c r="AX140" s="13" t="s">
        <v>74</v>
      </c>
      <c r="AY140" s="237" t="s">
        <v>187</v>
      </c>
    </row>
    <row r="141" s="14" customFormat="1">
      <c r="A141" s="14"/>
      <c r="B141" s="238"/>
      <c r="C141" s="239"/>
      <c r="D141" s="229" t="s">
        <v>198</v>
      </c>
      <c r="E141" s="240" t="s">
        <v>28</v>
      </c>
      <c r="F141" s="241" t="s">
        <v>84</v>
      </c>
      <c r="G141" s="239"/>
      <c r="H141" s="242">
        <v>2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8" t="s">
        <v>198</v>
      </c>
      <c r="AU141" s="248" t="s">
        <v>84</v>
      </c>
      <c r="AV141" s="14" t="s">
        <v>84</v>
      </c>
      <c r="AW141" s="14" t="s">
        <v>35</v>
      </c>
      <c r="AX141" s="14" t="s">
        <v>82</v>
      </c>
      <c r="AY141" s="248" t="s">
        <v>187</v>
      </c>
    </row>
    <row r="142" s="2" customFormat="1" ht="24.15" customHeight="1">
      <c r="A142" s="41"/>
      <c r="B142" s="42"/>
      <c r="C142" s="209" t="s">
        <v>282</v>
      </c>
      <c r="D142" s="209" t="s">
        <v>189</v>
      </c>
      <c r="E142" s="210" t="s">
        <v>603</v>
      </c>
      <c r="F142" s="211" t="s">
        <v>604</v>
      </c>
      <c r="G142" s="212" t="s">
        <v>356</v>
      </c>
      <c r="H142" s="213">
        <v>2</v>
      </c>
      <c r="I142" s="214"/>
      <c r="J142" s="215">
        <f>ROUND(I142*H142,2)</f>
        <v>0</v>
      </c>
      <c r="K142" s="211" t="s">
        <v>28</v>
      </c>
      <c r="L142" s="47"/>
      <c r="M142" s="216" t="s">
        <v>28</v>
      </c>
      <c r="N142" s="217" t="s">
        <v>45</v>
      </c>
      <c r="O142" s="87"/>
      <c r="P142" s="218">
        <f>O142*H142</f>
        <v>0</v>
      </c>
      <c r="Q142" s="218">
        <v>0</v>
      </c>
      <c r="R142" s="218">
        <f>Q142*H142</f>
        <v>0</v>
      </c>
      <c r="S142" s="218">
        <v>0</v>
      </c>
      <c r="T142" s="219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0" t="s">
        <v>194</v>
      </c>
      <c r="AT142" s="220" t="s">
        <v>189</v>
      </c>
      <c r="AU142" s="220" t="s">
        <v>84</v>
      </c>
      <c r="AY142" s="20" t="s">
        <v>187</v>
      </c>
      <c r="BE142" s="221">
        <f>IF(N142="základní",J142,0)</f>
        <v>0</v>
      </c>
      <c r="BF142" s="221">
        <f>IF(N142="snížená",J142,0)</f>
        <v>0</v>
      </c>
      <c r="BG142" s="221">
        <f>IF(N142="zákl. přenesená",J142,0)</f>
        <v>0</v>
      </c>
      <c r="BH142" s="221">
        <f>IF(N142="sníž. přenesená",J142,0)</f>
        <v>0</v>
      </c>
      <c r="BI142" s="221">
        <f>IF(N142="nulová",J142,0)</f>
        <v>0</v>
      </c>
      <c r="BJ142" s="20" t="s">
        <v>82</v>
      </c>
      <c r="BK142" s="221">
        <f>ROUND(I142*H142,2)</f>
        <v>0</v>
      </c>
      <c r="BL142" s="20" t="s">
        <v>194</v>
      </c>
      <c r="BM142" s="220" t="s">
        <v>1246</v>
      </c>
    </row>
    <row r="143" s="13" customFormat="1">
      <c r="A143" s="13"/>
      <c r="B143" s="227"/>
      <c r="C143" s="228"/>
      <c r="D143" s="229" t="s">
        <v>198</v>
      </c>
      <c r="E143" s="230" t="s">
        <v>28</v>
      </c>
      <c r="F143" s="231" t="s">
        <v>1213</v>
      </c>
      <c r="G143" s="228"/>
      <c r="H143" s="230" t="s">
        <v>28</v>
      </c>
      <c r="I143" s="232"/>
      <c r="J143" s="228"/>
      <c r="K143" s="228"/>
      <c r="L143" s="233"/>
      <c r="M143" s="234"/>
      <c r="N143" s="235"/>
      <c r="O143" s="235"/>
      <c r="P143" s="235"/>
      <c r="Q143" s="235"/>
      <c r="R143" s="235"/>
      <c r="S143" s="235"/>
      <c r="T143" s="23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7" t="s">
        <v>198</v>
      </c>
      <c r="AU143" s="237" t="s">
        <v>84</v>
      </c>
      <c r="AV143" s="13" t="s">
        <v>82</v>
      </c>
      <c r="AW143" s="13" t="s">
        <v>35</v>
      </c>
      <c r="AX143" s="13" t="s">
        <v>74</v>
      </c>
      <c r="AY143" s="237" t="s">
        <v>187</v>
      </c>
    </row>
    <row r="144" s="14" customFormat="1">
      <c r="A144" s="14"/>
      <c r="B144" s="238"/>
      <c r="C144" s="239"/>
      <c r="D144" s="229" t="s">
        <v>198</v>
      </c>
      <c r="E144" s="240" t="s">
        <v>28</v>
      </c>
      <c r="F144" s="241" t="s">
        <v>84</v>
      </c>
      <c r="G144" s="239"/>
      <c r="H144" s="242">
        <v>2</v>
      </c>
      <c r="I144" s="243"/>
      <c r="J144" s="239"/>
      <c r="K144" s="239"/>
      <c r="L144" s="244"/>
      <c r="M144" s="245"/>
      <c r="N144" s="246"/>
      <c r="O144" s="246"/>
      <c r="P144" s="246"/>
      <c r="Q144" s="246"/>
      <c r="R144" s="246"/>
      <c r="S144" s="246"/>
      <c r="T144" s="24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8" t="s">
        <v>198</v>
      </c>
      <c r="AU144" s="248" t="s">
        <v>84</v>
      </c>
      <c r="AV144" s="14" t="s">
        <v>84</v>
      </c>
      <c r="AW144" s="14" t="s">
        <v>35</v>
      </c>
      <c r="AX144" s="14" t="s">
        <v>82</v>
      </c>
      <c r="AY144" s="248" t="s">
        <v>187</v>
      </c>
    </row>
    <row r="145" s="2" customFormat="1" ht="44.25" customHeight="1">
      <c r="A145" s="41"/>
      <c r="B145" s="42"/>
      <c r="C145" s="209" t="s">
        <v>288</v>
      </c>
      <c r="D145" s="209" t="s">
        <v>189</v>
      </c>
      <c r="E145" s="210" t="s">
        <v>530</v>
      </c>
      <c r="F145" s="211" t="s">
        <v>531</v>
      </c>
      <c r="G145" s="212" t="s">
        <v>192</v>
      </c>
      <c r="H145" s="213">
        <v>664.49599999999998</v>
      </c>
      <c r="I145" s="214"/>
      <c r="J145" s="215">
        <f>ROUND(I145*H145,2)</f>
        <v>0</v>
      </c>
      <c r="K145" s="211" t="s">
        <v>193</v>
      </c>
      <c r="L145" s="47"/>
      <c r="M145" s="216" t="s">
        <v>28</v>
      </c>
      <c r="N145" s="217" t="s">
        <v>45</v>
      </c>
      <c r="O145" s="87"/>
      <c r="P145" s="218">
        <f>O145*H145</f>
        <v>0</v>
      </c>
      <c r="Q145" s="218">
        <v>0</v>
      </c>
      <c r="R145" s="218">
        <f>Q145*H145</f>
        <v>0</v>
      </c>
      <c r="S145" s="218">
        <v>0.058999999999999997</v>
      </c>
      <c r="T145" s="219">
        <f>S145*H145</f>
        <v>39.205264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0" t="s">
        <v>194</v>
      </c>
      <c r="AT145" s="220" t="s">
        <v>189</v>
      </c>
      <c r="AU145" s="220" t="s">
        <v>84</v>
      </c>
      <c r="AY145" s="20" t="s">
        <v>187</v>
      </c>
      <c r="BE145" s="221">
        <f>IF(N145="základní",J145,0)</f>
        <v>0</v>
      </c>
      <c r="BF145" s="221">
        <f>IF(N145="snížená",J145,0)</f>
        <v>0</v>
      </c>
      <c r="BG145" s="221">
        <f>IF(N145="zákl. přenesená",J145,0)</f>
        <v>0</v>
      </c>
      <c r="BH145" s="221">
        <f>IF(N145="sníž. přenesená",J145,0)</f>
        <v>0</v>
      </c>
      <c r="BI145" s="221">
        <f>IF(N145="nulová",J145,0)</f>
        <v>0</v>
      </c>
      <c r="BJ145" s="20" t="s">
        <v>82</v>
      </c>
      <c r="BK145" s="221">
        <f>ROUND(I145*H145,2)</f>
        <v>0</v>
      </c>
      <c r="BL145" s="20" t="s">
        <v>194</v>
      </c>
      <c r="BM145" s="220" t="s">
        <v>1247</v>
      </c>
    </row>
    <row r="146" s="2" customFormat="1">
      <c r="A146" s="41"/>
      <c r="B146" s="42"/>
      <c r="C146" s="43"/>
      <c r="D146" s="222" t="s">
        <v>196</v>
      </c>
      <c r="E146" s="43"/>
      <c r="F146" s="223" t="s">
        <v>533</v>
      </c>
      <c r="G146" s="43"/>
      <c r="H146" s="43"/>
      <c r="I146" s="224"/>
      <c r="J146" s="43"/>
      <c r="K146" s="43"/>
      <c r="L146" s="47"/>
      <c r="M146" s="225"/>
      <c r="N146" s="226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196</v>
      </c>
      <c r="AU146" s="20" t="s">
        <v>84</v>
      </c>
    </row>
    <row r="147" s="14" customFormat="1">
      <c r="A147" s="14"/>
      <c r="B147" s="238"/>
      <c r="C147" s="239"/>
      <c r="D147" s="229" t="s">
        <v>198</v>
      </c>
      <c r="E147" s="240" t="s">
        <v>28</v>
      </c>
      <c r="F147" s="241" t="s">
        <v>1248</v>
      </c>
      <c r="G147" s="239"/>
      <c r="H147" s="242">
        <v>664.49599999999998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8" t="s">
        <v>198</v>
      </c>
      <c r="AU147" s="248" t="s">
        <v>84</v>
      </c>
      <c r="AV147" s="14" t="s">
        <v>84</v>
      </c>
      <c r="AW147" s="14" t="s">
        <v>35</v>
      </c>
      <c r="AX147" s="14" t="s">
        <v>74</v>
      </c>
      <c r="AY147" s="248" t="s">
        <v>187</v>
      </c>
    </row>
    <row r="148" s="15" customFormat="1">
      <c r="A148" s="15"/>
      <c r="B148" s="249"/>
      <c r="C148" s="250"/>
      <c r="D148" s="229" t="s">
        <v>198</v>
      </c>
      <c r="E148" s="251" t="s">
        <v>130</v>
      </c>
      <c r="F148" s="252" t="s">
        <v>207</v>
      </c>
      <c r="G148" s="250"/>
      <c r="H148" s="253">
        <v>664.49599999999998</v>
      </c>
      <c r="I148" s="254"/>
      <c r="J148" s="250"/>
      <c r="K148" s="250"/>
      <c r="L148" s="255"/>
      <c r="M148" s="256"/>
      <c r="N148" s="257"/>
      <c r="O148" s="257"/>
      <c r="P148" s="257"/>
      <c r="Q148" s="257"/>
      <c r="R148" s="257"/>
      <c r="S148" s="257"/>
      <c r="T148" s="258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9" t="s">
        <v>198</v>
      </c>
      <c r="AU148" s="259" t="s">
        <v>84</v>
      </c>
      <c r="AV148" s="15" t="s">
        <v>194</v>
      </c>
      <c r="AW148" s="15" t="s">
        <v>35</v>
      </c>
      <c r="AX148" s="15" t="s">
        <v>82</v>
      </c>
      <c r="AY148" s="259" t="s">
        <v>187</v>
      </c>
    </row>
    <row r="149" s="12" customFormat="1" ht="22.8" customHeight="1">
      <c r="A149" s="12"/>
      <c r="B149" s="193"/>
      <c r="C149" s="194"/>
      <c r="D149" s="195" t="s">
        <v>73</v>
      </c>
      <c r="E149" s="207" t="s">
        <v>626</v>
      </c>
      <c r="F149" s="207" t="s">
        <v>627</v>
      </c>
      <c r="G149" s="194"/>
      <c r="H149" s="194"/>
      <c r="I149" s="197"/>
      <c r="J149" s="208">
        <f>BK149</f>
        <v>0</v>
      </c>
      <c r="K149" s="194"/>
      <c r="L149" s="199"/>
      <c r="M149" s="200"/>
      <c r="N149" s="201"/>
      <c r="O149" s="201"/>
      <c r="P149" s="202">
        <f>SUM(P150:P159)</f>
        <v>0</v>
      </c>
      <c r="Q149" s="201"/>
      <c r="R149" s="202">
        <f>SUM(R150:R159)</f>
        <v>0</v>
      </c>
      <c r="S149" s="201"/>
      <c r="T149" s="203">
        <f>SUM(T150:T159)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4" t="s">
        <v>82</v>
      </c>
      <c r="AT149" s="205" t="s">
        <v>73</v>
      </c>
      <c r="AU149" s="205" t="s">
        <v>82</v>
      </c>
      <c r="AY149" s="204" t="s">
        <v>187</v>
      </c>
      <c r="BK149" s="206">
        <f>SUM(BK150:BK159)</f>
        <v>0</v>
      </c>
    </row>
    <row r="150" s="2" customFormat="1" ht="44.25" customHeight="1">
      <c r="A150" s="41"/>
      <c r="B150" s="42"/>
      <c r="C150" s="209" t="s">
        <v>295</v>
      </c>
      <c r="D150" s="209" t="s">
        <v>189</v>
      </c>
      <c r="E150" s="210" t="s">
        <v>629</v>
      </c>
      <c r="F150" s="211" t="s">
        <v>630</v>
      </c>
      <c r="G150" s="212" t="s">
        <v>631</v>
      </c>
      <c r="H150" s="213">
        <v>39.555</v>
      </c>
      <c r="I150" s="214"/>
      <c r="J150" s="215">
        <f>ROUND(I150*H150,2)</f>
        <v>0</v>
      </c>
      <c r="K150" s="211" t="s">
        <v>193</v>
      </c>
      <c r="L150" s="47"/>
      <c r="M150" s="216" t="s">
        <v>28</v>
      </c>
      <c r="N150" s="217" t="s">
        <v>45</v>
      </c>
      <c r="O150" s="87"/>
      <c r="P150" s="218">
        <f>O150*H150</f>
        <v>0</v>
      </c>
      <c r="Q150" s="218">
        <v>0</v>
      </c>
      <c r="R150" s="218">
        <f>Q150*H150</f>
        <v>0</v>
      </c>
      <c r="S150" s="218">
        <v>0</v>
      </c>
      <c r="T150" s="219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0" t="s">
        <v>194</v>
      </c>
      <c r="AT150" s="220" t="s">
        <v>189</v>
      </c>
      <c r="AU150" s="220" t="s">
        <v>84</v>
      </c>
      <c r="AY150" s="20" t="s">
        <v>187</v>
      </c>
      <c r="BE150" s="221">
        <f>IF(N150="základní",J150,0)</f>
        <v>0</v>
      </c>
      <c r="BF150" s="221">
        <f>IF(N150="snížená",J150,0)</f>
        <v>0</v>
      </c>
      <c r="BG150" s="221">
        <f>IF(N150="zákl. přenesená",J150,0)</f>
        <v>0</v>
      </c>
      <c r="BH150" s="221">
        <f>IF(N150="sníž. přenesená",J150,0)</f>
        <v>0</v>
      </c>
      <c r="BI150" s="221">
        <f>IF(N150="nulová",J150,0)</f>
        <v>0</v>
      </c>
      <c r="BJ150" s="20" t="s">
        <v>82</v>
      </c>
      <c r="BK150" s="221">
        <f>ROUND(I150*H150,2)</f>
        <v>0</v>
      </c>
      <c r="BL150" s="20" t="s">
        <v>194</v>
      </c>
      <c r="BM150" s="220" t="s">
        <v>1249</v>
      </c>
    </row>
    <row r="151" s="2" customFormat="1">
      <c r="A151" s="41"/>
      <c r="B151" s="42"/>
      <c r="C151" s="43"/>
      <c r="D151" s="222" t="s">
        <v>196</v>
      </c>
      <c r="E151" s="43"/>
      <c r="F151" s="223" t="s">
        <v>633</v>
      </c>
      <c r="G151" s="43"/>
      <c r="H151" s="43"/>
      <c r="I151" s="224"/>
      <c r="J151" s="43"/>
      <c r="K151" s="43"/>
      <c r="L151" s="47"/>
      <c r="M151" s="225"/>
      <c r="N151" s="226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196</v>
      </c>
      <c r="AU151" s="20" t="s">
        <v>84</v>
      </c>
    </row>
    <row r="152" s="2" customFormat="1" ht="33" customHeight="1">
      <c r="A152" s="41"/>
      <c r="B152" s="42"/>
      <c r="C152" s="209" t="s">
        <v>301</v>
      </c>
      <c r="D152" s="209" t="s">
        <v>189</v>
      </c>
      <c r="E152" s="210" t="s">
        <v>647</v>
      </c>
      <c r="F152" s="211" t="s">
        <v>648</v>
      </c>
      <c r="G152" s="212" t="s">
        <v>631</v>
      </c>
      <c r="H152" s="213">
        <v>39.555</v>
      </c>
      <c r="I152" s="214"/>
      <c r="J152" s="215">
        <f>ROUND(I152*H152,2)</f>
        <v>0</v>
      </c>
      <c r="K152" s="211" t="s">
        <v>193</v>
      </c>
      <c r="L152" s="47"/>
      <c r="M152" s="216" t="s">
        <v>28</v>
      </c>
      <c r="N152" s="217" t="s">
        <v>45</v>
      </c>
      <c r="O152" s="87"/>
      <c r="P152" s="218">
        <f>O152*H152</f>
        <v>0</v>
      </c>
      <c r="Q152" s="218">
        <v>0</v>
      </c>
      <c r="R152" s="218">
        <f>Q152*H152</f>
        <v>0</v>
      </c>
      <c r="S152" s="218">
        <v>0</v>
      </c>
      <c r="T152" s="219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0" t="s">
        <v>194</v>
      </c>
      <c r="AT152" s="220" t="s">
        <v>189</v>
      </c>
      <c r="AU152" s="220" t="s">
        <v>84</v>
      </c>
      <c r="AY152" s="20" t="s">
        <v>187</v>
      </c>
      <c r="BE152" s="221">
        <f>IF(N152="základní",J152,0)</f>
        <v>0</v>
      </c>
      <c r="BF152" s="221">
        <f>IF(N152="snížená",J152,0)</f>
        <v>0</v>
      </c>
      <c r="BG152" s="221">
        <f>IF(N152="zákl. přenesená",J152,0)</f>
        <v>0</v>
      </c>
      <c r="BH152" s="221">
        <f>IF(N152="sníž. přenesená",J152,0)</f>
        <v>0</v>
      </c>
      <c r="BI152" s="221">
        <f>IF(N152="nulová",J152,0)</f>
        <v>0</v>
      </c>
      <c r="BJ152" s="20" t="s">
        <v>82</v>
      </c>
      <c r="BK152" s="221">
        <f>ROUND(I152*H152,2)</f>
        <v>0</v>
      </c>
      <c r="BL152" s="20" t="s">
        <v>194</v>
      </c>
      <c r="BM152" s="220" t="s">
        <v>1250</v>
      </c>
    </row>
    <row r="153" s="2" customFormat="1">
      <c r="A153" s="41"/>
      <c r="B153" s="42"/>
      <c r="C153" s="43"/>
      <c r="D153" s="222" t="s">
        <v>196</v>
      </c>
      <c r="E153" s="43"/>
      <c r="F153" s="223" t="s">
        <v>650</v>
      </c>
      <c r="G153" s="43"/>
      <c r="H153" s="43"/>
      <c r="I153" s="224"/>
      <c r="J153" s="43"/>
      <c r="K153" s="43"/>
      <c r="L153" s="47"/>
      <c r="M153" s="225"/>
      <c r="N153" s="226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196</v>
      </c>
      <c r="AU153" s="20" t="s">
        <v>84</v>
      </c>
    </row>
    <row r="154" s="2" customFormat="1" ht="44.25" customHeight="1">
      <c r="A154" s="41"/>
      <c r="B154" s="42"/>
      <c r="C154" s="209" t="s">
        <v>307</v>
      </c>
      <c r="D154" s="209" t="s">
        <v>189</v>
      </c>
      <c r="E154" s="210" t="s">
        <v>652</v>
      </c>
      <c r="F154" s="211" t="s">
        <v>653</v>
      </c>
      <c r="G154" s="212" t="s">
        <v>631</v>
      </c>
      <c r="H154" s="213">
        <v>395.55000000000001</v>
      </c>
      <c r="I154" s="214"/>
      <c r="J154" s="215">
        <f>ROUND(I154*H154,2)</f>
        <v>0</v>
      </c>
      <c r="K154" s="211" t="s">
        <v>193</v>
      </c>
      <c r="L154" s="47"/>
      <c r="M154" s="216" t="s">
        <v>28</v>
      </c>
      <c r="N154" s="217" t="s">
        <v>45</v>
      </c>
      <c r="O154" s="87"/>
      <c r="P154" s="218">
        <f>O154*H154</f>
        <v>0</v>
      </c>
      <c r="Q154" s="218">
        <v>0</v>
      </c>
      <c r="R154" s="218">
        <f>Q154*H154</f>
        <v>0</v>
      </c>
      <c r="S154" s="218">
        <v>0</v>
      </c>
      <c r="T154" s="219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0" t="s">
        <v>194</v>
      </c>
      <c r="AT154" s="220" t="s">
        <v>189</v>
      </c>
      <c r="AU154" s="220" t="s">
        <v>84</v>
      </c>
      <c r="AY154" s="20" t="s">
        <v>187</v>
      </c>
      <c r="BE154" s="221">
        <f>IF(N154="základní",J154,0)</f>
        <v>0</v>
      </c>
      <c r="BF154" s="221">
        <f>IF(N154="snížená",J154,0)</f>
        <v>0</v>
      </c>
      <c r="BG154" s="221">
        <f>IF(N154="zákl. přenesená",J154,0)</f>
        <v>0</v>
      </c>
      <c r="BH154" s="221">
        <f>IF(N154="sníž. přenesená",J154,0)</f>
        <v>0</v>
      </c>
      <c r="BI154" s="221">
        <f>IF(N154="nulová",J154,0)</f>
        <v>0</v>
      </c>
      <c r="BJ154" s="20" t="s">
        <v>82</v>
      </c>
      <c r="BK154" s="221">
        <f>ROUND(I154*H154,2)</f>
        <v>0</v>
      </c>
      <c r="BL154" s="20" t="s">
        <v>194</v>
      </c>
      <c r="BM154" s="220" t="s">
        <v>1251</v>
      </c>
    </row>
    <row r="155" s="2" customFormat="1">
      <c r="A155" s="41"/>
      <c r="B155" s="42"/>
      <c r="C155" s="43"/>
      <c r="D155" s="222" t="s">
        <v>196</v>
      </c>
      <c r="E155" s="43"/>
      <c r="F155" s="223" t="s">
        <v>655</v>
      </c>
      <c r="G155" s="43"/>
      <c r="H155" s="43"/>
      <c r="I155" s="224"/>
      <c r="J155" s="43"/>
      <c r="K155" s="43"/>
      <c r="L155" s="47"/>
      <c r="M155" s="225"/>
      <c r="N155" s="226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196</v>
      </c>
      <c r="AU155" s="20" t="s">
        <v>84</v>
      </c>
    </row>
    <row r="156" s="14" customFormat="1">
      <c r="A156" s="14"/>
      <c r="B156" s="238"/>
      <c r="C156" s="239"/>
      <c r="D156" s="229" t="s">
        <v>198</v>
      </c>
      <c r="E156" s="240" t="s">
        <v>28</v>
      </c>
      <c r="F156" s="241" t="s">
        <v>1252</v>
      </c>
      <c r="G156" s="239"/>
      <c r="H156" s="242">
        <v>395.55000000000001</v>
      </c>
      <c r="I156" s="243"/>
      <c r="J156" s="239"/>
      <c r="K156" s="239"/>
      <c r="L156" s="244"/>
      <c r="M156" s="245"/>
      <c r="N156" s="246"/>
      <c r="O156" s="246"/>
      <c r="P156" s="246"/>
      <c r="Q156" s="246"/>
      <c r="R156" s="246"/>
      <c r="S156" s="246"/>
      <c r="T156" s="24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8" t="s">
        <v>198</v>
      </c>
      <c r="AU156" s="248" t="s">
        <v>84</v>
      </c>
      <c r="AV156" s="14" t="s">
        <v>84</v>
      </c>
      <c r="AW156" s="14" t="s">
        <v>35</v>
      </c>
      <c r="AX156" s="14" t="s">
        <v>82</v>
      </c>
      <c r="AY156" s="248" t="s">
        <v>187</v>
      </c>
    </row>
    <row r="157" s="2" customFormat="1" ht="44.25" customHeight="1">
      <c r="A157" s="41"/>
      <c r="B157" s="42"/>
      <c r="C157" s="209" t="s">
        <v>313</v>
      </c>
      <c r="D157" s="209" t="s">
        <v>189</v>
      </c>
      <c r="E157" s="210" t="s">
        <v>658</v>
      </c>
      <c r="F157" s="211" t="s">
        <v>659</v>
      </c>
      <c r="G157" s="212" t="s">
        <v>631</v>
      </c>
      <c r="H157" s="213">
        <v>39.555</v>
      </c>
      <c r="I157" s="214"/>
      <c r="J157" s="215">
        <f>ROUND(I157*H157,2)</f>
        <v>0</v>
      </c>
      <c r="K157" s="211" t="s">
        <v>193</v>
      </c>
      <c r="L157" s="47"/>
      <c r="M157" s="216" t="s">
        <v>28</v>
      </c>
      <c r="N157" s="217" t="s">
        <v>45</v>
      </c>
      <c r="O157" s="87"/>
      <c r="P157" s="218">
        <f>O157*H157</f>
        <v>0</v>
      </c>
      <c r="Q157" s="218">
        <v>0</v>
      </c>
      <c r="R157" s="218">
        <f>Q157*H157</f>
        <v>0</v>
      </c>
      <c r="S157" s="218">
        <v>0</v>
      </c>
      <c r="T157" s="219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0" t="s">
        <v>194</v>
      </c>
      <c r="AT157" s="220" t="s">
        <v>189</v>
      </c>
      <c r="AU157" s="220" t="s">
        <v>84</v>
      </c>
      <c r="AY157" s="20" t="s">
        <v>187</v>
      </c>
      <c r="BE157" s="221">
        <f>IF(N157="základní",J157,0)</f>
        <v>0</v>
      </c>
      <c r="BF157" s="221">
        <f>IF(N157="snížená",J157,0)</f>
        <v>0</v>
      </c>
      <c r="BG157" s="221">
        <f>IF(N157="zákl. přenesená",J157,0)</f>
        <v>0</v>
      </c>
      <c r="BH157" s="221">
        <f>IF(N157="sníž. přenesená",J157,0)</f>
        <v>0</v>
      </c>
      <c r="BI157" s="221">
        <f>IF(N157="nulová",J157,0)</f>
        <v>0</v>
      </c>
      <c r="BJ157" s="20" t="s">
        <v>82</v>
      </c>
      <c r="BK157" s="221">
        <f>ROUND(I157*H157,2)</f>
        <v>0</v>
      </c>
      <c r="BL157" s="20" t="s">
        <v>194</v>
      </c>
      <c r="BM157" s="220" t="s">
        <v>1253</v>
      </c>
    </row>
    <row r="158" s="2" customFormat="1">
      <c r="A158" s="41"/>
      <c r="B158" s="42"/>
      <c r="C158" s="43"/>
      <c r="D158" s="222" t="s">
        <v>196</v>
      </c>
      <c r="E158" s="43"/>
      <c r="F158" s="223" t="s">
        <v>661</v>
      </c>
      <c r="G158" s="43"/>
      <c r="H158" s="43"/>
      <c r="I158" s="224"/>
      <c r="J158" s="43"/>
      <c r="K158" s="43"/>
      <c r="L158" s="47"/>
      <c r="M158" s="225"/>
      <c r="N158" s="226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196</v>
      </c>
      <c r="AU158" s="20" t="s">
        <v>84</v>
      </c>
    </row>
    <row r="159" s="14" customFormat="1">
      <c r="A159" s="14"/>
      <c r="B159" s="238"/>
      <c r="C159" s="239"/>
      <c r="D159" s="229" t="s">
        <v>198</v>
      </c>
      <c r="E159" s="240" t="s">
        <v>28</v>
      </c>
      <c r="F159" s="241" t="s">
        <v>1254</v>
      </c>
      <c r="G159" s="239"/>
      <c r="H159" s="242">
        <v>39.555</v>
      </c>
      <c r="I159" s="243"/>
      <c r="J159" s="239"/>
      <c r="K159" s="239"/>
      <c r="L159" s="244"/>
      <c r="M159" s="245"/>
      <c r="N159" s="246"/>
      <c r="O159" s="246"/>
      <c r="P159" s="246"/>
      <c r="Q159" s="246"/>
      <c r="R159" s="246"/>
      <c r="S159" s="246"/>
      <c r="T159" s="24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8" t="s">
        <v>198</v>
      </c>
      <c r="AU159" s="248" t="s">
        <v>84</v>
      </c>
      <c r="AV159" s="14" t="s">
        <v>84</v>
      </c>
      <c r="AW159" s="14" t="s">
        <v>35</v>
      </c>
      <c r="AX159" s="14" t="s">
        <v>82</v>
      </c>
      <c r="AY159" s="248" t="s">
        <v>187</v>
      </c>
    </row>
    <row r="160" s="12" customFormat="1" ht="22.8" customHeight="1">
      <c r="A160" s="12"/>
      <c r="B160" s="193"/>
      <c r="C160" s="194"/>
      <c r="D160" s="195" t="s">
        <v>73</v>
      </c>
      <c r="E160" s="207" t="s">
        <v>663</v>
      </c>
      <c r="F160" s="207" t="s">
        <v>664</v>
      </c>
      <c r="G160" s="194"/>
      <c r="H160" s="194"/>
      <c r="I160" s="197"/>
      <c r="J160" s="208">
        <f>BK160</f>
        <v>0</v>
      </c>
      <c r="K160" s="194"/>
      <c r="L160" s="199"/>
      <c r="M160" s="200"/>
      <c r="N160" s="201"/>
      <c r="O160" s="201"/>
      <c r="P160" s="202">
        <f>SUM(P161:P162)</f>
        <v>0</v>
      </c>
      <c r="Q160" s="201"/>
      <c r="R160" s="202">
        <f>SUM(R161:R162)</f>
        <v>0</v>
      </c>
      <c r="S160" s="201"/>
      <c r="T160" s="203">
        <f>SUM(T161:T162)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4" t="s">
        <v>82</v>
      </c>
      <c r="AT160" s="205" t="s">
        <v>73</v>
      </c>
      <c r="AU160" s="205" t="s">
        <v>82</v>
      </c>
      <c r="AY160" s="204" t="s">
        <v>187</v>
      </c>
      <c r="BK160" s="206">
        <f>SUM(BK161:BK162)</f>
        <v>0</v>
      </c>
    </row>
    <row r="161" s="2" customFormat="1" ht="66.75" customHeight="1">
      <c r="A161" s="41"/>
      <c r="B161" s="42"/>
      <c r="C161" s="209" t="s">
        <v>318</v>
      </c>
      <c r="D161" s="209" t="s">
        <v>189</v>
      </c>
      <c r="E161" s="210" t="s">
        <v>666</v>
      </c>
      <c r="F161" s="211" t="s">
        <v>667</v>
      </c>
      <c r="G161" s="212" t="s">
        <v>631</v>
      </c>
      <c r="H161" s="213">
        <v>48.945999999999998</v>
      </c>
      <c r="I161" s="214"/>
      <c r="J161" s="215">
        <f>ROUND(I161*H161,2)</f>
        <v>0</v>
      </c>
      <c r="K161" s="211" t="s">
        <v>193</v>
      </c>
      <c r="L161" s="47"/>
      <c r="M161" s="216" t="s">
        <v>28</v>
      </c>
      <c r="N161" s="217" t="s">
        <v>45</v>
      </c>
      <c r="O161" s="87"/>
      <c r="P161" s="218">
        <f>O161*H161</f>
        <v>0</v>
      </c>
      <c r="Q161" s="218">
        <v>0</v>
      </c>
      <c r="R161" s="218">
        <f>Q161*H161</f>
        <v>0</v>
      </c>
      <c r="S161" s="218">
        <v>0</v>
      </c>
      <c r="T161" s="219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0" t="s">
        <v>194</v>
      </c>
      <c r="AT161" s="220" t="s">
        <v>189</v>
      </c>
      <c r="AU161" s="220" t="s">
        <v>84</v>
      </c>
      <c r="AY161" s="20" t="s">
        <v>187</v>
      </c>
      <c r="BE161" s="221">
        <f>IF(N161="základní",J161,0)</f>
        <v>0</v>
      </c>
      <c r="BF161" s="221">
        <f>IF(N161="snížená",J161,0)</f>
        <v>0</v>
      </c>
      <c r="BG161" s="221">
        <f>IF(N161="zákl. přenesená",J161,0)</f>
        <v>0</v>
      </c>
      <c r="BH161" s="221">
        <f>IF(N161="sníž. přenesená",J161,0)</f>
        <v>0</v>
      </c>
      <c r="BI161" s="221">
        <f>IF(N161="nulová",J161,0)</f>
        <v>0</v>
      </c>
      <c r="BJ161" s="20" t="s">
        <v>82</v>
      </c>
      <c r="BK161" s="221">
        <f>ROUND(I161*H161,2)</f>
        <v>0</v>
      </c>
      <c r="BL161" s="20" t="s">
        <v>194</v>
      </c>
      <c r="BM161" s="220" t="s">
        <v>1255</v>
      </c>
    </row>
    <row r="162" s="2" customFormat="1">
      <c r="A162" s="41"/>
      <c r="B162" s="42"/>
      <c r="C162" s="43"/>
      <c r="D162" s="222" t="s">
        <v>196</v>
      </c>
      <c r="E162" s="43"/>
      <c r="F162" s="223" t="s">
        <v>669</v>
      </c>
      <c r="G162" s="43"/>
      <c r="H162" s="43"/>
      <c r="I162" s="224"/>
      <c r="J162" s="43"/>
      <c r="K162" s="43"/>
      <c r="L162" s="47"/>
      <c r="M162" s="225"/>
      <c r="N162" s="226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196</v>
      </c>
      <c r="AU162" s="20" t="s">
        <v>84</v>
      </c>
    </row>
    <row r="163" s="12" customFormat="1" ht="25.92" customHeight="1">
      <c r="A163" s="12"/>
      <c r="B163" s="193"/>
      <c r="C163" s="194"/>
      <c r="D163" s="195" t="s">
        <v>73</v>
      </c>
      <c r="E163" s="196" t="s">
        <v>670</v>
      </c>
      <c r="F163" s="196" t="s">
        <v>671</v>
      </c>
      <c r="G163" s="194"/>
      <c r="H163" s="194"/>
      <c r="I163" s="197"/>
      <c r="J163" s="198">
        <f>BK163</f>
        <v>0</v>
      </c>
      <c r="K163" s="194"/>
      <c r="L163" s="199"/>
      <c r="M163" s="200"/>
      <c r="N163" s="201"/>
      <c r="O163" s="201"/>
      <c r="P163" s="202">
        <f>P164+P172</f>
        <v>0</v>
      </c>
      <c r="Q163" s="201"/>
      <c r="R163" s="202">
        <f>R164+R172</f>
        <v>0.61133631999999993</v>
      </c>
      <c r="S163" s="201"/>
      <c r="T163" s="203">
        <f>T164+T172</f>
        <v>0.32919999999999999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4" t="s">
        <v>84</v>
      </c>
      <c r="AT163" s="205" t="s">
        <v>73</v>
      </c>
      <c r="AU163" s="205" t="s">
        <v>74</v>
      </c>
      <c r="AY163" s="204" t="s">
        <v>187</v>
      </c>
      <c r="BK163" s="206">
        <f>BK164+BK172</f>
        <v>0</v>
      </c>
    </row>
    <row r="164" s="12" customFormat="1" ht="22.8" customHeight="1">
      <c r="A164" s="12"/>
      <c r="B164" s="193"/>
      <c r="C164" s="194"/>
      <c r="D164" s="195" t="s">
        <v>73</v>
      </c>
      <c r="E164" s="207" t="s">
        <v>934</v>
      </c>
      <c r="F164" s="207" t="s">
        <v>935</v>
      </c>
      <c r="G164" s="194"/>
      <c r="H164" s="194"/>
      <c r="I164" s="197"/>
      <c r="J164" s="208">
        <f>BK164</f>
        <v>0</v>
      </c>
      <c r="K164" s="194"/>
      <c r="L164" s="199"/>
      <c r="M164" s="200"/>
      <c r="N164" s="201"/>
      <c r="O164" s="201"/>
      <c r="P164" s="202">
        <f>SUM(P165:P171)</f>
        <v>0</v>
      </c>
      <c r="Q164" s="201"/>
      <c r="R164" s="202">
        <f>SUM(R165:R171)</f>
        <v>0</v>
      </c>
      <c r="S164" s="201"/>
      <c r="T164" s="203">
        <f>SUM(T165:T171)</f>
        <v>0.32919999999999999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4" t="s">
        <v>84</v>
      </c>
      <c r="AT164" s="205" t="s">
        <v>73</v>
      </c>
      <c r="AU164" s="205" t="s">
        <v>82</v>
      </c>
      <c r="AY164" s="204" t="s">
        <v>187</v>
      </c>
      <c r="BK164" s="206">
        <f>SUM(BK165:BK171)</f>
        <v>0</v>
      </c>
    </row>
    <row r="165" s="2" customFormat="1" ht="24.15" customHeight="1">
      <c r="A165" s="41"/>
      <c r="B165" s="42"/>
      <c r="C165" s="209" t="s">
        <v>7</v>
      </c>
      <c r="D165" s="209" t="s">
        <v>189</v>
      </c>
      <c r="E165" s="210" t="s">
        <v>1256</v>
      </c>
      <c r="F165" s="211" t="s">
        <v>1257</v>
      </c>
      <c r="G165" s="212" t="s">
        <v>254</v>
      </c>
      <c r="H165" s="213">
        <v>4</v>
      </c>
      <c r="I165" s="214"/>
      <c r="J165" s="215">
        <f>ROUND(I165*H165,2)</f>
        <v>0</v>
      </c>
      <c r="K165" s="211" t="s">
        <v>193</v>
      </c>
      <c r="L165" s="47"/>
      <c r="M165" s="216" t="s">
        <v>28</v>
      </c>
      <c r="N165" s="217" t="s">
        <v>45</v>
      </c>
      <c r="O165" s="87"/>
      <c r="P165" s="218">
        <f>O165*H165</f>
        <v>0</v>
      </c>
      <c r="Q165" s="218">
        <v>0</v>
      </c>
      <c r="R165" s="218">
        <f>Q165*H165</f>
        <v>0</v>
      </c>
      <c r="S165" s="218">
        <v>0.082299999999999998</v>
      </c>
      <c r="T165" s="219">
        <f>S165*H165</f>
        <v>0.32919999999999999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0" t="s">
        <v>295</v>
      </c>
      <c r="AT165" s="220" t="s">
        <v>189</v>
      </c>
      <c r="AU165" s="220" t="s">
        <v>84</v>
      </c>
      <c r="AY165" s="20" t="s">
        <v>187</v>
      </c>
      <c r="BE165" s="221">
        <f>IF(N165="základní",J165,0)</f>
        <v>0</v>
      </c>
      <c r="BF165" s="221">
        <f>IF(N165="snížená",J165,0)</f>
        <v>0</v>
      </c>
      <c r="BG165" s="221">
        <f>IF(N165="zákl. přenesená",J165,0)</f>
        <v>0</v>
      </c>
      <c r="BH165" s="221">
        <f>IF(N165="sníž. přenesená",J165,0)</f>
        <v>0</v>
      </c>
      <c r="BI165" s="221">
        <f>IF(N165="nulová",J165,0)</f>
        <v>0</v>
      </c>
      <c r="BJ165" s="20" t="s">
        <v>82</v>
      </c>
      <c r="BK165" s="221">
        <f>ROUND(I165*H165,2)</f>
        <v>0</v>
      </c>
      <c r="BL165" s="20" t="s">
        <v>295</v>
      </c>
      <c r="BM165" s="220" t="s">
        <v>1258</v>
      </c>
    </row>
    <row r="166" s="2" customFormat="1">
      <c r="A166" s="41"/>
      <c r="B166" s="42"/>
      <c r="C166" s="43"/>
      <c r="D166" s="222" t="s">
        <v>196</v>
      </c>
      <c r="E166" s="43"/>
      <c r="F166" s="223" t="s">
        <v>1259</v>
      </c>
      <c r="G166" s="43"/>
      <c r="H166" s="43"/>
      <c r="I166" s="224"/>
      <c r="J166" s="43"/>
      <c r="K166" s="43"/>
      <c r="L166" s="47"/>
      <c r="M166" s="225"/>
      <c r="N166" s="226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196</v>
      </c>
      <c r="AU166" s="20" t="s">
        <v>84</v>
      </c>
    </row>
    <row r="167" s="13" customFormat="1">
      <c r="A167" s="13"/>
      <c r="B167" s="227"/>
      <c r="C167" s="228"/>
      <c r="D167" s="229" t="s">
        <v>198</v>
      </c>
      <c r="E167" s="230" t="s">
        <v>28</v>
      </c>
      <c r="F167" s="231" t="s">
        <v>1213</v>
      </c>
      <c r="G167" s="228"/>
      <c r="H167" s="230" t="s">
        <v>28</v>
      </c>
      <c r="I167" s="232"/>
      <c r="J167" s="228"/>
      <c r="K167" s="228"/>
      <c r="L167" s="233"/>
      <c r="M167" s="234"/>
      <c r="N167" s="235"/>
      <c r="O167" s="235"/>
      <c r="P167" s="235"/>
      <c r="Q167" s="235"/>
      <c r="R167" s="235"/>
      <c r="S167" s="235"/>
      <c r="T167" s="23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7" t="s">
        <v>198</v>
      </c>
      <c r="AU167" s="237" t="s">
        <v>84</v>
      </c>
      <c r="AV167" s="13" t="s">
        <v>82</v>
      </c>
      <c r="AW167" s="13" t="s">
        <v>35</v>
      </c>
      <c r="AX167" s="13" t="s">
        <v>74</v>
      </c>
      <c r="AY167" s="237" t="s">
        <v>187</v>
      </c>
    </row>
    <row r="168" s="14" customFormat="1">
      <c r="A168" s="14"/>
      <c r="B168" s="238"/>
      <c r="C168" s="239"/>
      <c r="D168" s="229" t="s">
        <v>198</v>
      </c>
      <c r="E168" s="240" t="s">
        <v>28</v>
      </c>
      <c r="F168" s="241" t="s">
        <v>458</v>
      </c>
      <c r="G168" s="239"/>
      <c r="H168" s="242">
        <v>4</v>
      </c>
      <c r="I168" s="243"/>
      <c r="J168" s="239"/>
      <c r="K168" s="239"/>
      <c r="L168" s="244"/>
      <c r="M168" s="245"/>
      <c r="N168" s="246"/>
      <c r="O168" s="246"/>
      <c r="P168" s="246"/>
      <c r="Q168" s="246"/>
      <c r="R168" s="246"/>
      <c r="S168" s="246"/>
      <c r="T168" s="24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8" t="s">
        <v>198</v>
      </c>
      <c r="AU168" s="248" t="s">
        <v>84</v>
      </c>
      <c r="AV168" s="14" t="s">
        <v>84</v>
      </c>
      <c r="AW168" s="14" t="s">
        <v>35</v>
      </c>
      <c r="AX168" s="14" t="s">
        <v>82</v>
      </c>
      <c r="AY168" s="248" t="s">
        <v>187</v>
      </c>
    </row>
    <row r="169" s="2" customFormat="1" ht="24.15" customHeight="1">
      <c r="A169" s="41"/>
      <c r="B169" s="42"/>
      <c r="C169" s="209" t="s">
        <v>341</v>
      </c>
      <c r="D169" s="209" t="s">
        <v>189</v>
      </c>
      <c r="E169" s="210" t="s">
        <v>1260</v>
      </c>
      <c r="F169" s="211" t="s">
        <v>1261</v>
      </c>
      <c r="G169" s="212" t="s">
        <v>356</v>
      </c>
      <c r="H169" s="213">
        <v>2</v>
      </c>
      <c r="I169" s="214"/>
      <c r="J169" s="215">
        <f>ROUND(I169*H169,2)</f>
        <v>0</v>
      </c>
      <c r="K169" s="211" t="s">
        <v>28</v>
      </c>
      <c r="L169" s="47"/>
      <c r="M169" s="216" t="s">
        <v>28</v>
      </c>
      <c r="N169" s="217" t="s">
        <v>45</v>
      </c>
      <c r="O169" s="87"/>
      <c r="P169" s="218">
        <f>O169*H169</f>
        <v>0</v>
      </c>
      <c r="Q169" s="218">
        <v>0</v>
      </c>
      <c r="R169" s="218">
        <f>Q169*H169</f>
        <v>0</v>
      </c>
      <c r="S169" s="218">
        <v>0</v>
      </c>
      <c r="T169" s="219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0" t="s">
        <v>295</v>
      </c>
      <c r="AT169" s="220" t="s">
        <v>189</v>
      </c>
      <c r="AU169" s="220" t="s">
        <v>84</v>
      </c>
      <c r="AY169" s="20" t="s">
        <v>187</v>
      </c>
      <c r="BE169" s="221">
        <f>IF(N169="základní",J169,0)</f>
        <v>0</v>
      </c>
      <c r="BF169" s="221">
        <f>IF(N169="snížená",J169,0)</f>
        <v>0</v>
      </c>
      <c r="BG169" s="221">
        <f>IF(N169="zákl. přenesená",J169,0)</f>
        <v>0</v>
      </c>
      <c r="BH169" s="221">
        <f>IF(N169="sníž. přenesená",J169,0)</f>
        <v>0</v>
      </c>
      <c r="BI169" s="221">
        <f>IF(N169="nulová",J169,0)</f>
        <v>0</v>
      </c>
      <c r="BJ169" s="20" t="s">
        <v>82</v>
      </c>
      <c r="BK169" s="221">
        <f>ROUND(I169*H169,2)</f>
        <v>0</v>
      </c>
      <c r="BL169" s="20" t="s">
        <v>295</v>
      </c>
      <c r="BM169" s="220" t="s">
        <v>1262</v>
      </c>
    </row>
    <row r="170" s="13" customFormat="1">
      <c r="A170" s="13"/>
      <c r="B170" s="227"/>
      <c r="C170" s="228"/>
      <c r="D170" s="229" t="s">
        <v>198</v>
      </c>
      <c r="E170" s="230" t="s">
        <v>28</v>
      </c>
      <c r="F170" s="231" t="s">
        <v>1213</v>
      </c>
      <c r="G170" s="228"/>
      <c r="H170" s="230" t="s">
        <v>28</v>
      </c>
      <c r="I170" s="232"/>
      <c r="J170" s="228"/>
      <c r="K170" s="228"/>
      <c r="L170" s="233"/>
      <c r="M170" s="234"/>
      <c r="N170" s="235"/>
      <c r="O170" s="235"/>
      <c r="P170" s="235"/>
      <c r="Q170" s="235"/>
      <c r="R170" s="235"/>
      <c r="S170" s="235"/>
      <c r="T170" s="23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7" t="s">
        <v>198</v>
      </c>
      <c r="AU170" s="237" t="s">
        <v>84</v>
      </c>
      <c r="AV170" s="13" t="s">
        <v>82</v>
      </c>
      <c r="AW170" s="13" t="s">
        <v>35</v>
      </c>
      <c r="AX170" s="13" t="s">
        <v>74</v>
      </c>
      <c r="AY170" s="237" t="s">
        <v>187</v>
      </c>
    </row>
    <row r="171" s="14" customFormat="1">
      <c r="A171" s="14"/>
      <c r="B171" s="238"/>
      <c r="C171" s="239"/>
      <c r="D171" s="229" t="s">
        <v>198</v>
      </c>
      <c r="E171" s="240" t="s">
        <v>28</v>
      </c>
      <c r="F171" s="241" t="s">
        <v>84</v>
      </c>
      <c r="G171" s="239"/>
      <c r="H171" s="242">
        <v>2</v>
      </c>
      <c r="I171" s="243"/>
      <c r="J171" s="239"/>
      <c r="K171" s="239"/>
      <c r="L171" s="244"/>
      <c r="M171" s="245"/>
      <c r="N171" s="246"/>
      <c r="O171" s="246"/>
      <c r="P171" s="246"/>
      <c r="Q171" s="246"/>
      <c r="R171" s="246"/>
      <c r="S171" s="246"/>
      <c r="T171" s="24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8" t="s">
        <v>198</v>
      </c>
      <c r="AU171" s="248" t="s">
        <v>84</v>
      </c>
      <c r="AV171" s="14" t="s">
        <v>84</v>
      </c>
      <c r="AW171" s="14" t="s">
        <v>35</v>
      </c>
      <c r="AX171" s="14" t="s">
        <v>82</v>
      </c>
      <c r="AY171" s="248" t="s">
        <v>187</v>
      </c>
    </row>
    <row r="172" s="12" customFormat="1" ht="22.8" customHeight="1">
      <c r="A172" s="12"/>
      <c r="B172" s="193"/>
      <c r="C172" s="194"/>
      <c r="D172" s="195" t="s">
        <v>73</v>
      </c>
      <c r="E172" s="207" t="s">
        <v>1048</v>
      </c>
      <c r="F172" s="207" t="s">
        <v>1049</v>
      </c>
      <c r="G172" s="194"/>
      <c r="H172" s="194"/>
      <c r="I172" s="197"/>
      <c r="J172" s="208">
        <f>BK172</f>
        <v>0</v>
      </c>
      <c r="K172" s="194"/>
      <c r="L172" s="199"/>
      <c r="M172" s="200"/>
      <c r="N172" s="201"/>
      <c r="O172" s="201"/>
      <c r="P172" s="202">
        <f>SUM(P173:P181)</f>
        <v>0</v>
      </c>
      <c r="Q172" s="201"/>
      <c r="R172" s="202">
        <f>SUM(R173:R181)</f>
        <v>0.61133631999999993</v>
      </c>
      <c r="S172" s="201"/>
      <c r="T172" s="203">
        <f>SUM(T173:T181)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4" t="s">
        <v>84</v>
      </c>
      <c r="AT172" s="205" t="s">
        <v>73</v>
      </c>
      <c r="AU172" s="205" t="s">
        <v>82</v>
      </c>
      <c r="AY172" s="204" t="s">
        <v>187</v>
      </c>
      <c r="BK172" s="206">
        <f>SUM(BK173:BK181)</f>
        <v>0</v>
      </c>
    </row>
    <row r="173" s="2" customFormat="1" ht="37.8" customHeight="1">
      <c r="A173" s="41"/>
      <c r="B173" s="42"/>
      <c r="C173" s="209" t="s">
        <v>347</v>
      </c>
      <c r="D173" s="209" t="s">
        <v>189</v>
      </c>
      <c r="E173" s="210" t="s">
        <v>1148</v>
      </c>
      <c r="F173" s="211" t="s">
        <v>1149</v>
      </c>
      <c r="G173" s="212" t="s">
        <v>192</v>
      </c>
      <c r="H173" s="213">
        <v>664.49599999999998</v>
      </c>
      <c r="I173" s="214"/>
      <c r="J173" s="215">
        <f>ROUND(I173*H173,2)</f>
        <v>0</v>
      </c>
      <c r="K173" s="211" t="s">
        <v>193</v>
      </c>
      <c r="L173" s="47"/>
      <c r="M173" s="216" t="s">
        <v>28</v>
      </c>
      <c r="N173" s="217" t="s">
        <v>45</v>
      </c>
      <c r="O173" s="87"/>
      <c r="P173" s="218">
        <f>O173*H173</f>
        <v>0</v>
      </c>
      <c r="Q173" s="218">
        <v>0.00027</v>
      </c>
      <c r="R173" s="218">
        <f>Q173*H173</f>
        <v>0.17941392</v>
      </c>
      <c r="S173" s="218">
        <v>0</v>
      </c>
      <c r="T173" s="219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0" t="s">
        <v>295</v>
      </c>
      <c r="AT173" s="220" t="s">
        <v>189</v>
      </c>
      <c r="AU173" s="220" t="s">
        <v>84</v>
      </c>
      <c r="AY173" s="20" t="s">
        <v>187</v>
      </c>
      <c r="BE173" s="221">
        <f>IF(N173="základní",J173,0)</f>
        <v>0</v>
      </c>
      <c r="BF173" s="221">
        <f>IF(N173="snížená",J173,0)</f>
        <v>0</v>
      </c>
      <c r="BG173" s="221">
        <f>IF(N173="zákl. přenesená",J173,0)</f>
        <v>0</v>
      </c>
      <c r="BH173" s="221">
        <f>IF(N173="sníž. přenesená",J173,0)</f>
        <v>0</v>
      </c>
      <c r="BI173" s="221">
        <f>IF(N173="nulová",J173,0)</f>
        <v>0</v>
      </c>
      <c r="BJ173" s="20" t="s">
        <v>82</v>
      </c>
      <c r="BK173" s="221">
        <f>ROUND(I173*H173,2)</f>
        <v>0</v>
      </c>
      <c r="BL173" s="20" t="s">
        <v>295</v>
      </c>
      <c r="BM173" s="220" t="s">
        <v>1263</v>
      </c>
    </row>
    <row r="174" s="2" customFormat="1">
      <c r="A174" s="41"/>
      <c r="B174" s="42"/>
      <c r="C174" s="43"/>
      <c r="D174" s="222" t="s">
        <v>196</v>
      </c>
      <c r="E174" s="43"/>
      <c r="F174" s="223" t="s">
        <v>1151</v>
      </c>
      <c r="G174" s="43"/>
      <c r="H174" s="43"/>
      <c r="I174" s="224"/>
      <c r="J174" s="43"/>
      <c r="K174" s="43"/>
      <c r="L174" s="47"/>
      <c r="M174" s="225"/>
      <c r="N174" s="226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196</v>
      </c>
      <c r="AU174" s="20" t="s">
        <v>84</v>
      </c>
    </row>
    <row r="175" s="14" customFormat="1">
      <c r="A175" s="14"/>
      <c r="B175" s="238"/>
      <c r="C175" s="239"/>
      <c r="D175" s="229" t="s">
        <v>198</v>
      </c>
      <c r="E175" s="240" t="s">
        <v>28</v>
      </c>
      <c r="F175" s="241" t="s">
        <v>130</v>
      </c>
      <c r="G175" s="239"/>
      <c r="H175" s="242">
        <v>664.49599999999998</v>
      </c>
      <c r="I175" s="243"/>
      <c r="J175" s="239"/>
      <c r="K175" s="239"/>
      <c r="L175" s="244"/>
      <c r="M175" s="245"/>
      <c r="N175" s="246"/>
      <c r="O175" s="246"/>
      <c r="P175" s="246"/>
      <c r="Q175" s="246"/>
      <c r="R175" s="246"/>
      <c r="S175" s="246"/>
      <c r="T175" s="247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8" t="s">
        <v>198</v>
      </c>
      <c r="AU175" s="248" t="s">
        <v>84</v>
      </c>
      <c r="AV175" s="14" t="s">
        <v>84</v>
      </c>
      <c r="AW175" s="14" t="s">
        <v>35</v>
      </c>
      <c r="AX175" s="14" t="s">
        <v>82</v>
      </c>
      <c r="AY175" s="248" t="s">
        <v>187</v>
      </c>
    </row>
    <row r="176" s="2" customFormat="1" ht="37.8" customHeight="1">
      <c r="A176" s="41"/>
      <c r="B176" s="42"/>
      <c r="C176" s="209" t="s">
        <v>353</v>
      </c>
      <c r="D176" s="209" t="s">
        <v>189</v>
      </c>
      <c r="E176" s="210" t="s">
        <v>1163</v>
      </c>
      <c r="F176" s="211" t="s">
        <v>1164</v>
      </c>
      <c r="G176" s="212" t="s">
        <v>192</v>
      </c>
      <c r="H176" s="213">
        <v>664.49599999999998</v>
      </c>
      <c r="I176" s="214"/>
      <c r="J176" s="215">
        <f>ROUND(I176*H176,2)</f>
        <v>0</v>
      </c>
      <c r="K176" s="211" t="s">
        <v>193</v>
      </c>
      <c r="L176" s="47"/>
      <c r="M176" s="216" t="s">
        <v>28</v>
      </c>
      <c r="N176" s="217" t="s">
        <v>45</v>
      </c>
      <c r="O176" s="87"/>
      <c r="P176" s="218">
        <f>O176*H176</f>
        <v>0</v>
      </c>
      <c r="Q176" s="218">
        <v>0.00064999999999999997</v>
      </c>
      <c r="R176" s="218">
        <f>Q176*H176</f>
        <v>0.43192239999999998</v>
      </c>
      <c r="S176" s="218">
        <v>0</v>
      </c>
      <c r="T176" s="219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0" t="s">
        <v>295</v>
      </c>
      <c r="AT176" s="220" t="s">
        <v>189</v>
      </c>
      <c r="AU176" s="220" t="s">
        <v>84</v>
      </c>
      <c r="AY176" s="20" t="s">
        <v>187</v>
      </c>
      <c r="BE176" s="221">
        <f>IF(N176="základní",J176,0)</f>
        <v>0</v>
      </c>
      <c r="BF176" s="221">
        <f>IF(N176="snížená",J176,0)</f>
        <v>0</v>
      </c>
      <c r="BG176" s="221">
        <f>IF(N176="zákl. přenesená",J176,0)</f>
        <v>0</v>
      </c>
      <c r="BH176" s="221">
        <f>IF(N176="sníž. přenesená",J176,0)</f>
        <v>0</v>
      </c>
      <c r="BI176" s="221">
        <f>IF(N176="nulová",J176,0)</f>
        <v>0</v>
      </c>
      <c r="BJ176" s="20" t="s">
        <v>82</v>
      </c>
      <c r="BK176" s="221">
        <f>ROUND(I176*H176,2)</f>
        <v>0</v>
      </c>
      <c r="BL176" s="20" t="s">
        <v>295</v>
      </c>
      <c r="BM176" s="220" t="s">
        <v>1264</v>
      </c>
    </row>
    <row r="177" s="2" customFormat="1">
      <c r="A177" s="41"/>
      <c r="B177" s="42"/>
      <c r="C177" s="43"/>
      <c r="D177" s="222" t="s">
        <v>196</v>
      </c>
      <c r="E177" s="43"/>
      <c r="F177" s="223" t="s">
        <v>1166</v>
      </c>
      <c r="G177" s="43"/>
      <c r="H177" s="43"/>
      <c r="I177" s="224"/>
      <c r="J177" s="43"/>
      <c r="K177" s="43"/>
      <c r="L177" s="47"/>
      <c r="M177" s="225"/>
      <c r="N177" s="226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196</v>
      </c>
      <c r="AU177" s="20" t="s">
        <v>84</v>
      </c>
    </row>
    <row r="178" s="14" customFormat="1">
      <c r="A178" s="14"/>
      <c r="B178" s="238"/>
      <c r="C178" s="239"/>
      <c r="D178" s="229" t="s">
        <v>198</v>
      </c>
      <c r="E178" s="240" t="s">
        <v>28</v>
      </c>
      <c r="F178" s="241" t="s">
        <v>130</v>
      </c>
      <c r="G178" s="239"/>
      <c r="H178" s="242">
        <v>664.49599999999998</v>
      </c>
      <c r="I178" s="243"/>
      <c r="J178" s="239"/>
      <c r="K178" s="239"/>
      <c r="L178" s="244"/>
      <c r="M178" s="245"/>
      <c r="N178" s="246"/>
      <c r="O178" s="246"/>
      <c r="P178" s="246"/>
      <c r="Q178" s="246"/>
      <c r="R178" s="246"/>
      <c r="S178" s="246"/>
      <c r="T178" s="24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8" t="s">
        <v>198</v>
      </c>
      <c r="AU178" s="248" t="s">
        <v>84</v>
      </c>
      <c r="AV178" s="14" t="s">
        <v>84</v>
      </c>
      <c r="AW178" s="14" t="s">
        <v>35</v>
      </c>
      <c r="AX178" s="14" t="s">
        <v>82</v>
      </c>
      <c r="AY178" s="248" t="s">
        <v>187</v>
      </c>
    </row>
    <row r="179" s="2" customFormat="1" ht="37.8" customHeight="1">
      <c r="A179" s="41"/>
      <c r="B179" s="42"/>
      <c r="C179" s="209" t="s">
        <v>360</v>
      </c>
      <c r="D179" s="209" t="s">
        <v>189</v>
      </c>
      <c r="E179" s="210" t="s">
        <v>1265</v>
      </c>
      <c r="F179" s="211" t="s">
        <v>1266</v>
      </c>
      <c r="G179" s="212" t="s">
        <v>226</v>
      </c>
      <c r="H179" s="213">
        <v>83.061999999999998</v>
      </c>
      <c r="I179" s="214"/>
      <c r="J179" s="215">
        <f>ROUND(I179*H179,2)</f>
        <v>0</v>
      </c>
      <c r="K179" s="211" t="s">
        <v>193</v>
      </c>
      <c r="L179" s="47"/>
      <c r="M179" s="216" t="s">
        <v>28</v>
      </c>
      <c r="N179" s="217" t="s">
        <v>45</v>
      </c>
      <c r="O179" s="87"/>
      <c r="P179" s="218">
        <f>O179*H179</f>
        <v>0</v>
      </c>
      <c r="Q179" s="218">
        <v>0</v>
      </c>
      <c r="R179" s="218">
        <f>Q179*H179</f>
        <v>0</v>
      </c>
      <c r="S179" s="218">
        <v>0</v>
      </c>
      <c r="T179" s="219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0" t="s">
        <v>295</v>
      </c>
      <c r="AT179" s="220" t="s">
        <v>189</v>
      </c>
      <c r="AU179" s="220" t="s">
        <v>84</v>
      </c>
      <c r="AY179" s="20" t="s">
        <v>187</v>
      </c>
      <c r="BE179" s="221">
        <f>IF(N179="základní",J179,0)</f>
        <v>0</v>
      </c>
      <c r="BF179" s="221">
        <f>IF(N179="snížená",J179,0)</f>
        <v>0</v>
      </c>
      <c r="BG179" s="221">
        <f>IF(N179="zákl. přenesená",J179,0)</f>
        <v>0</v>
      </c>
      <c r="BH179" s="221">
        <f>IF(N179="sníž. přenesená",J179,0)</f>
        <v>0</v>
      </c>
      <c r="BI179" s="221">
        <f>IF(N179="nulová",J179,0)</f>
        <v>0</v>
      </c>
      <c r="BJ179" s="20" t="s">
        <v>82</v>
      </c>
      <c r="BK179" s="221">
        <f>ROUND(I179*H179,2)</f>
        <v>0</v>
      </c>
      <c r="BL179" s="20" t="s">
        <v>295</v>
      </c>
      <c r="BM179" s="220" t="s">
        <v>1267</v>
      </c>
    </row>
    <row r="180" s="2" customFormat="1">
      <c r="A180" s="41"/>
      <c r="B180" s="42"/>
      <c r="C180" s="43"/>
      <c r="D180" s="222" t="s">
        <v>196</v>
      </c>
      <c r="E180" s="43"/>
      <c r="F180" s="223" t="s">
        <v>1268</v>
      </c>
      <c r="G180" s="43"/>
      <c r="H180" s="43"/>
      <c r="I180" s="224"/>
      <c r="J180" s="43"/>
      <c r="K180" s="43"/>
      <c r="L180" s="47"/>
      <c r="M180" s="225"/>
      <c r="N180" s="226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196</v>
      </c>
      <c r="AU180" s="20" t="s">
        <v>84</v>
      </c>
    </row>
    <row r="181" s="14" customFormat="1">
      <c r="A181" s="14"/>
      <c r="B181" s="238"/>
      <c r="C181" s="239"/>
      <c r="D181" s="229" t="s">
        <v>198</v>
      </c>
      <c r="E181" s="240" t="s">
        <v>28</v>
      </c>
      <c r="F181" s="241" t="s">
        <v>1206</v>
      </c>
      <c r="G181" s="239"/>
      <c r="H181" s="242">
        <v>83.061999999999998</v>
      </c>
      <c r="I181" s="243"/>
      <c r="J181" s="239"/>
      <c r="K181" s="239"/>
      <c r="L181" s="244"/>
      <c r="M181" s="281"/>
      <c r="N181" s="282"/>
      <c r="O181" s="282"/>
      <c r="P181" s="282"/>
      <c r="Q181" s="282"/>
      <c r="R181" s="282"/>
      <c r="S181" s="282"/>
      <c r="T181" s="28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8" t="s">
        <v>198</v>
      </c>
      <c r="AU181" s="248" t="s">
        <v>84</v>
      </c>
      <c r="AV181" s="14" t="s">
        <v>84</v>
      </c>
      <c r="AW181" s="14" t="s">
        <v>35</v>
      </c>
      <c r="AX181" s="14" t="s">
        <v>82</v>
      </c>
      <c r="AY181" s="248" t="s">
        <v>187</v>
      </c>
    </row>
    <row r="182" s="2" customFormat="1" ht="6.96" customHeight="1">
      <c r="A182" s="41"/>
      <c r="B182" s="62"/>
      <c r="C182" s="63"/>
      <c r="D182" s="63"/>
      <c r="E182" s="63"/>
      <c r="F182" s="63"/>
      <c r="G182" s="63"/>
      <c r="H182" s="63"/>
      <c r="I182" s="63"/>
      <c r="J182" s="63"/>
      <c r="K182" s="63"/>
      <c r="L182" s="47"/>
      <c r="M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</row>
  </sheetData>
  <sheetProtection sheet="1" autoFilter="0" formatColumns="0" formatRows="0" objects="1" scenarios="1" spinCount="100000" saltValue="91ZXaM1L3fX7MweGv46U3ynIMoUNjJjFV5tcUYUBiYiONRhcmSrratdVUhrg9lVESIKQn9mJChGkeECE4qkoNQ==" hashValue="YFrRm2/Ev3gF/464dHkIZE2Afs/6CFxlI2VFx3qkS7mbv4sVdT2b0sk28qb5vg43NXpX8aEYxmlgkzPzxd6Mlw==" algorithmName="SHA-512" password="CC35"/>
  <autoFilter ref="C90:K181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5_01/184818234"/>
    <hyperlink ref="F105" r:id="rId2" display="https://podminky.urs.cz/item/CS_URS_2025_01/622131100"/>
    <hyperlink ref="F108" r:id="rId3" display="https://podminky.urs.cz/item/CS_URS_2025_01/622325309"/>
    <hyperlink ref="F111" r:id="rId4" display="https://podminky.urs.cz/item/CS_URS_2025_01/629991001"/>
    <hyperlink ref="F118" r:id="rId5" display="https://podminky.urs.cz/item/CS_URS_2025_01/941111131"/>
    <hyperlink ref="F124" r:id="rId6" display="https://podminky.urs.cz/item/CS_URS_2025_01/941111231"/>
    <hyperlink ref="F127" r:id="rId7" display="https://podminky.urs.cz/item/CS_URS_2025_01/941111831"/>
    <hyperlink ref="F130" r:id="rId8" display="https://podminky.urs.cz/item/CS_URS_2025_01/944511211"/>
    <hyperlink ref="F133" r:id="rId9" display="https://podminky.urs.cz/item/CS_URS_2025_01/944511811"/>
    <hyperlink ref="F136" r:id="rId10" display="https://podminky.urs.cz/item/CS_URS_2025_01/944511111"/>
    <hyperlink ref="F146" r:id="rId11" display="https://podminky.urs.cz/item/CS_URS_2025_01/978015391"/>
    <hyperlink ref="F151" r:id="rId12" display="https://podminky.urs.cz/item/CS_URS_2025_01/997013154"/>
    <hyperlink ref="F153" r:id="rId13" display="https://podminky.urs.cz/item/CS_URS_2025_01/997013501"/>
    <hyperlink ref="F155" r:id="rId14" display="https://podminky.urs.cz/item/CS_URS_2025_01/997013509"/>
    <hyperlink ref="F158" r:id="rId15" display="https://podminky.urs.cz/item/CS_URS_2025_01/997013631"/>
    <hyperlink ref="F162" r:id="rId16" display="https://podminky.urs.cz/item/CS_URS_2025_01/998012110"/>
    <hyperlink ref="F166" r:id="rId17" display="https://podminky.urs.cz/item/CS_URS_2025_01/766691918"/>
    <hyperlink ref="F174" r:id="rId18" display="https://podminky.urs.cz/item/CS_URS_2025_01/783823137"/>
    <hyperlink ref="F177" r:id="rId19" display="https://podminky.urs.cz/item/CS_URS_2025_01/783827427"/>
    <hyperlink ref="F180" r:id="rId20" display="https://podminky.urs.cz/item/CS_URS_2025_01/78389760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90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</row>
    <row r="4" s="1" customFormat="1" ht="24.96" customHeight="1">
      <c r="B4" s="23"/>
      <c r="D4" s="134" t="s">
        <v>95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26.25" customHeight="1">
      <c r="B7" s="23"/>
      <c r="E7" s="137" t="str">
        <f>'Rekapitulace stavby'!K6</f>
        <v>Oprava fasády budovy Obchodní akademie Jihlava, Náměstí Svobody 1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104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1269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28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22</v>
      </c>
      <c r="E12" s="41"/>
      <c r="F12" s="140" t="s">
        <v>23</v>
      </c>
      <c r="G12" s="41"/>
      <c r="H12" s="41"/>
      <c r="I12" s="136" t="s">
        <v>24</v>
      </c>
      <c r="J12" s="141" t="str">
        <f>'Rekapitulace stavby'!AN8</f>
        <v>17. 2. 2025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26</v>
      </c>
      <c r="E14" s="41"/>
      <c r="F14" s="41"/>
      <c r="G14" s="41"/>
      <c r="H14" s="41"/>
      <c r="I14" s="136" t="s">
        <v>27</v>
      </c>
      <c r="J14" s="140" t="s">
        <v>28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29</v>
      </c>
      <c r="F15" s="41"/>
      <c r="G15" s="41"/>
      <c r="H15" s="41"/>
      <c r="I15" s="136" t="s">
        <v>30</v>
      </c>
      <c r="J15" s="140" t="s">
        <v>28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27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30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27</v>
      </c>
      <c r="J20" s="140" t="s">
        <v>28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34</v>
      </c>
      <c r="F21" s="41"/>
      <c r="G21" s="41"/>
      <c r="H21" s="41"/>
      <c r="I21" s="136" t="s">
        <v>30</v>
      </c>
      <c r="J21" s="140" t="s">
        <v>28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36</v>
      </c>
      <c r="E23" s="41"/>
      <c r="F23" s="41"/>
      <c r="G23" s="41"/>
      <c r="H23" s="41"/>
      <c r="I23" s="136" t="s">
        <v>27</v>
      </c>
      <c r="J23" s="140" t="str">
        <f>IF('Rekapitulace stavby'!AN19="","",'Rekapitulace stavby'!AN19)</f>
        <v/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tr">
        <f>IF('Rekapitulace stavby'!E20="","",'Rekapitulace stavby'!E20)</f>
        <v xml:space="preserve"> </v>
      </c>
      <c r="F24" s="41"/>
      <c r="G24" s="41"/>
      <c r="H24" s="41"/>
      <c r="I24" s="136" t="s">
        <v>30</v>
      </c>
      <c r="J24" s="140" t="str">
        <f>IF('Rekapitulace stavby'!AN20="","",'Rekapitulace stavby'!AN20)</f>
        <v/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38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28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7"/>
      <c r="E29" s="147"/>
      <c r="F29" s="147"/>
      <c r="G29" s="147"/>
      <c r="H29" s="147"/>
      <c r="I29" s="147"/>
      <c r="J29" s="147"/>
      <c r="K29" s="147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8" t="s">
        <v>40</v>
      </c>
      <c r="E30" s="41"/>
      <c r="F30" s="41"/>
      <c r="G30" s="41"/>
      <c r="H30" s="41"/>
      <c r="I30" s="41"/>
      <c r="J30" s="149">
        <f>ROUND(J82,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7"/>
      <c r="E31" s="147"/>
      <c r="F31" s="147"/>
      <c r="G31" s="147"/>
      <c r="H31" s="147"/>
      <c r="I31" s="147"/>
      <c r="J31" s="147"/>
      <c r="K31" s="147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0" t="s">
        <v>42</v>
      </c>
      <c r="G32" s="41"/>
      <c r="H32" s="41"/>
      <c r="I32" s="150" t="s">
        <v>41</v>
      </c>
      <c r="J32" s="150" t="s">
        <v>43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1" t="s">
        <v>44</v>
      </c>
      <c r="E33" s="136" t="s">
        <v>45</v>
      </c>
      <c r="F33" s="152">
        <f>ROUND((SUM(BE82:BE138)),  2)</f>
        <v>0</v>
      </c>
      <c r="G33" s="41"/>
      <c r="H33" s="41"/>
      <c r="I33" s="153">
        <v>0.20999999999999999</v>
      </c>
      <c r="J33" s="152">
        <f>ROUND(((SUM(BE82:BE138))*I33),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46</v>
      </c>
      <c r="F34" s="152">
        <f>ROUND((SUM(BF82:BF138)),  2)</f>
        <v>0</v>
      </c>
      <c r="G34" s="41"/>
      <c r="H34" s="41"/>
      <c r="I34" s="153">
        <v>0.12</v>
      </c>
      <c r="J34" s="152">
        <f>ROUND(((SUM(BF82:BF138))*I34),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47</v>
      </c>
      <c r="F35" s="152">
        <f>ROUND((SUM(BG82:BG138)),  2)</f>
        <v>0</v>
      </c>
      <c r="G35" s="41"/>
      <c r="H35" s="41"/>
      <c r="I35" s="153">
        <v>0.20999999999999999</v>
      </c>
      <c r="J35" s="152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48</v>
      </c>
      <c r="F36" s="152">
        <f>ROUND((SUM(BH82:BH138)),  2)</f>
        <v>0</v>
      </c>
      <c r="G36" s="41"/>
      <c r="H36" s="41"/>
      <c r="I36" s="153">
        <v>0.12</v>
      </c>
      <c r="J36" s="152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49</v>
      </c>
      <c r="F37" s="152">
        <f>ROUND((SUM(BI82:BI138)),  2)</f>
        <v>0</v>
      </c>
      <c r="G37" s="41"/>
      <c r="H37" s="41"/>
      <c r="I37" s="153">
        <v>0</v>
      </c>
      <c r="J37" s="152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4"/>
      <c r="D39" s="155" t="s">
        <v>50</v>
      </c>
      <c r="E39" s="156"/>
      <c r="F39" s="156"/>
      <c r="G39" s="157" t="s">
        <v>51</v>
      </c>
      <c r="H39" s="158" t="s">
        <v>52</v>
      </c>
      <c r="I39" s="156"/>
      <c r="J39" s="159">
        <f>SUM(J30:J37)</f>
        <v>0</v>
      </c>
      <c r="K39" s="160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149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5" t="str">
        <f>E7</f>
        <v>Oprava fasády budovy Obchodní akademie Jihlava, Náměstí Svobody 1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104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ALFA-37303 - vedlejší a ostatní náklady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22</v>
      </c>
      <c r="D52" s="43"/>
      <c r="E52" s="43"/>
      <c r="F52" s="30" t="str">
        <f>F12</f>
        <v>Jihlava</v>
      </c>
      <c r="G52" s="43"/>
      <c r="H52" s="43"/>
      <c r="I52" s="35" t="s">
        <v>24</v>
      </c>
      <c r="J52" s="75" t="str">
        <f>IF(J12="","",J12)</f>
        <v>17. 2. 2025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26</v>
      </c>
      <c r="D54" s="43"/>
      <c r="E54" s="43"/>
      <c r="F54" s="30" t="str">
        <f>E15</f>
        <v xml:space="preserve">OA, VOŠZ a SZŠ, SOSŠ Jihlava </v>
      </c>
      <c r="G54" s="43"/>
      <c r="H54" s="43"/>
      <c r="I54" s="35" t="s">
        <v>33</v>
      </c>
      <c r="J54" s="39" t="str">
        <f>E21</f>
        <v>Atelier Alfa, spol. s r.o., Jihlava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 xml:space="preserve"> 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6" t="s">
        <v>150</v>
      </c>
      <c r="D57" s="167"/>
      <c r="E57" s="167"/>
      <c r="F57" s="167"/>
      <c r="G57" s="167"/>
      <c r="H57" s="167"/>
      <c r="I57" s="167"/>
      <c r="J57" s="168" t="s">
        <v>151</v>
      </c>
      <c r="K57" s="167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9" t="s">
        <v>72</v>
      </c>
      <c r="D59" s="43"/>
      <c r="E59" s="43"/>
      <c r="F59" s="43"/>
      <c r="G59" s="43"/>
      <c r="H59" s="43"/>
      <c r="I59" s="43"/>
      <c r="J59" s="105">
        <f>J82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152</v>
      </c>
    </row>
    <row r="60" s="9" customFormat="1" ht="24.96" customHeight="1">
      <c r="A60" s="9"/>
      <c r="B60" s="170"/>
      <c r="C60" s="171"/>
      <c r="D60" s="172" t="s">
        <v>1270</v>
      </c>
      <c r="E60" s="173"/>
      <c r="F60" s="173"/>
      <c r="G60" s="173"/>
      <c r="H60" s="173"/>
      <c r="I60" s="173"/>
      <c r="J60" s="174">
        <f>J83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1271</v>
      </c>
      <c r="E61" s="179"/>
      <c r="F61" s="179"/>
      <c r="G61" s="179"/>
      <c r="H61" s="179"/>
      <c r="I61" s="179"/>
      <c r="J61" s="180">
        <f>J84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6"/>
      <c r="C62" s="177"/>
      <c r="D62" s="178" t="s">
        <v>1272</v>
      </c>
      <c r="E62" s="179"/>
      <c r="F62" s="179"/>
      <c r="G62" s="179"/>
      <c r="H62" s="179"/>
      <c r="I62" s="179"/>
      <c r="J62" s="180">
        <f>J107</f>
        <v>0</v>
      </c>
      <c r="K62" s="177"/>
      <c r="L62" s="18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13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138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8" s="2" customFormat="1" ht="6.96" customHeight="1">
      <c r="A68" s="41"/>
      <c r="B68" s="64"/>
      <c r="C68" s="65"/>
      <c r="D68" s="65"/>
      <c r="E68" s="65"/>
      <c r="F68" s="65"/>
      <c r="G68" s="65"/>
      <c r="H68" s="65"/>
      <c r="I68" s="65"/>
      <c r="J68" s="65"/>
      <c r="K68" s="65"/>
      <c r="L68" s="138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24.96" customHeight="1">
      <c r="A69" s="41"/>
      <c r="B69" s="42"/>
      <c r="C69" s="26" t="s">
        <v>172</v>
      </c>
      <c r="D69" s="43"/>
      <c r="E69" s="43"/>
      <c r="F69" s="43"/>
      <c r="G69" s="43"/>
      <c r="H69" s="43"/>
      <c r="I69" s="43"/>
      <c r="J69" s="43"/>
      <c r="K69" s="43"/>
      <c r="L69" s="13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16</v>
      </c>
      <c r="D71" s="43"/>
      <c r="E71" s="43"/>
      <c r="F71" s="43"/>
      <c r="G71" s="43"/>
      <c r="H71" s="43"/>
      <c r="I71" s="43"/>
      <c r="J71" s="43"/>
      <c r="K71" s="43"/>
      <c r="L71" s="13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6.25" customHeight="1">
      <c r="A72" s="41"/>
      <c r="B72" s="42"/>
      <c r="C72" s="43"/>
      <c r="D72" s="43"/>
      <c r="E72" s="165" t="str">
        <f>E7</f>
        <v>Oprava fasády budovy Obchodní akademie Jihlava, Náměstí Svobody 1</v>
      </c>
      <c r="F72" s="35"/>
      <c r="G72" s="35"/>
      <c r="H72" s="35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104</v>
      </c>
      <c r="D73" s="43"/>
      <c r="E73" s="43"/>
      <c r="F73" s="43"/>
      <c r="G73" s="43"/>
      <c r="H73" s="43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72" t="str">
        <f>E9</f>
        <v>ALFA-37303 - vedlejší a ostatní náklady</v>
      </c>
      <c r="F74" s="43"/>
      <c r="G74" s="43"/>
      <c r="H74" s="43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22</v>
      </c>
      <c r="D76" s="43"/>
      <c r="E76" s="43"/>
      <c r="F76" s="30" t="str">
        <f>F12</f>
        <v>Jihlava</v>
      </c>
      <c r="G76" s="43"/>
      <c r="H76" s="43"/>
      <c r="I76" s="35" t="s">
        <v>24</v>
      </c>
      <c r="J76" s="75" t="str">
        <f>IF(J12="","",J12)</f>
        <v>17. 2. 2025</v>
      </c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5.65" customHeight="1">
      <c r="A78" s="41"/>
      <c r="B78" s="42"/>
      <c r="C78" s="35" t="s">
        <v>26</v>
      </c>
      <c r="D78" s="43"/>
      <c r="E78" s="43"/>
      <c r="F78" s="30" t="str">
        <f>E15</f>
        <v xml:space="preserve">OA, VOŠZ a SZŠ, SOSŠ Jihlava </v>
      </c>
      <c r="G78" s="43"/>
      <c r="H78" s="43"/>
      <c r="I78" s="35" t="s">
        <v>33</v>
      </c>
      <c r="J78" s="39" t="str">
        <f>E21</f>
        <v>Atelier Alfa, spol. s r.o., Jihlava</v>
      </c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31</v>
      </c>
      <c r="D79" s="43"/>
      <c r="E79" s="43"/>
      <c r="F79" s="30" t="str">
        <f>IF(E18="","",E18)</f>
        <v>Vyplň údaj</v>
      </c>
      <c r="G79" s="43"/>
      <c r="H79" s="43"/>
      <c r="I79" s="35" t="s">
        <v>36</v>
      </c>
      <c r="J79" s="39" t="str">
        <f>E24</f>
        <v xml:space="preserve"> </v>
      </c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0.32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1" customFormat="1" ht="29.28" customHeight="1">
      <c r="A81" s="182"/>
      <c r="B81" s="183"/>
      <c r="C81" s="184" t="s">
        <v>173</v>
      </c>
      <c r="D81" s="185" t="s">
        <v>59</v>
      </c>
      <c r="E81" s="185" t="s">
        <v>55</v>
      </c>
      <c r="F81" s="185" t="s">
        <v>56</v>
      </c>
      <c r="G81" s="185" t="s">
        <v>174</v>
      </c>
      <c r="H81" s="185" t="s">
        <v>175</v>
      </c>
      <c r="I81" s="185" t="s">
        <v>176</v>
      </c>
      <c r="J81" s="185" t="s">
        <v>151</v>
      </c>
      <c r="K81" s="186" t="s">
        <v>177</v>
      </c>
      <c r="L81" s="187"/>
      <c r="M81" s="95" t="s">
        <v>28</v>
      </c>
      <c r="N81" s="96" t="s">
        <v>44</v>
      </c>
      <c r="O81" s="96" t="s">
        <v>178</v>
      </c>
      <c r="P81" s="96" t="s">
        <v>179</v>
      </c>
      <c r="Q81" s="96" t="s">
        <v>180</v>
      </c>
      <c r="R81" s="96" t="s">
        <v>181</v>
      </c>
      <c r="S81" s="96" t="s">
        <v>182</v>
      </c>
      <c r="T81" s="97" t="s">
        <v>183</v>
      </c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</row>
    <row r="82" s="2" customFormat="1" ht="22.8" customHeight="1">
      <c r="A82" s="41"/>
      <c r="B82" s="42"/>
      <c r="C82" s="102" t="s">
        <v>184</v>
      </c>
      <c r="D82" s="43"/>
      <c r="E82" s="43"/>
      <c r="F82" s="43"/>
      <c r="G82" s="43"/>
      <c r="H82" s="43"/>
      <c r="I82" s="43"/>
      <c r="J82" s="188">
        <f>BK82</f>
        <v>0</v>
      </c>
      <c r="K82" s="43"/>
      <c r="L82" s="47"/>
      <c r="M82" s="98"/>
      <c r="N82" s="189"/>
      <c r="O82" s="99"/>
      <c r="P82" s="190">
        <f>P83</f>
        <v>0</v>
      </c>
      <c r="Q82" s="99"/>
      <c r="R82" s="190">
        <f>R83</f>
        <v>0</v>
      </c>
      <c r="S82" s="99"/>
      <c r="T82" s="191">
        <f>T83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T82" s="20" t="s">
        <v>73</v>
      </c>
      <c r="AU82" s="20" t="s">
        <v>152</v>
      </c>
      <c r="BK82" s="192">
        <f>BK83</f>
        <v>0</v>
      </c>
    </row>
    <row r="83" s="12" customFormat="1" ht="25.92" customHeight="1">
      <c r="A83" s="12"/>
      <c r="B83" s="193"/>
      <c r="C83" s="194"/>
      <c r="D83" s="195" t="s">
        <v>73</v>
      </c>
      <c r="E83" s="196" t="s">
        <v>1273</v>
      </c>
      <c r="F83" s="196" t="s">
        <v>1274</v>
      </c>
      <c r="G83" s="194"/>
      <c r="H83" s="194"/>
      <c r="I83" s="197"/>
      <c r="J83" s="198">
        <f>BK83</f>
        <v>0</v>
      </c>
      <c r="K83" s="194"/>
      <c r="L83" s="199"/>
      <c r="M83" s="200"/>
      <c r="N83" s="201"/>
      <c r="O83" s="201"/>
      <c r="P83" s="202">
        <f>P84+P107</f>
        <v>0</v>
      </c>
      <c r="Q83" s="201"/>
      <c r="R83" s="202">
        <f>R84+R107</f>
        <v>0</v>
      </c>
      <c r="S83" s="201"/>
      <c r="T83" s="203">
        <f>T84+T107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4" t="s">
        <v>194</v>
      </c>
      <c r="AT83" s="205" t="s">
        <v>73</v>
      </c>
      <c r="AU83" s="205" t="s">
        <v>74</v>
      </c>
      <c r="AY83" s="204" t="s">
        <v>187</v>
      </c>
      <c r="BK83" s="206">
        <f>BK84+BK107</f>
        <v>0</v>
      </c>
    </row>
    <row r="84" s="12" customFormat="1" ht="22.8" customHeight="1">
      <c r="A84" s="12"/>
      <c r="B84" s="193"/>
      <c r="C84" s="194"/>
      <c r="D84" s="195" t="s">
        <v>73</v>
      </c>
      <c r="E84" s="207" t="s">
        <v>1275</v>
      </c>
      <c r="F84" s="207" t="s">
        <v>1274</v>
      </c>
      <c r="G84" s="194"/>
      <c r="H84" s="194"/>
      <c r="I84" s="197"/>
      <c r="J84" s="208">
        <f>BK84</f>
        <v>0</v>
      </c>
      <c r="K84" s="194"/>
      <c r="L84" s="199"/>
      <c r="M84" s="200"/>
      <c r="N84" s="201"/>
      <c r="O84" s="201"/>
      <c r="P84" s="202">
        <f>SUM(P85:P106)</f>
        <v>0</v>
      </c>
      <c r="Q84" s="201"/>
      <c r="R84" s="202">
        <f>SUM(R85:R106)</f>
        <v>0</v>
      </c>
      <c r="S84" s="201"/>
      <c r="T84" s="203">
        <f>SUM(T85:T106)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4" t="s">
        <v>194</v>
      </c>
      <c r="AT84" s="205" t="s">
        <v>73</v>
      </c>
      <c r="AU84" s="205" t="s">
        <v>82</v>
      </c>
      <c r="AY84" s="204" t="s">
        <v>187</v>
      </c>
      <c r="BK84" s="206">
        <f>SUM(BK85:BK106)</f>
        <v>0</v>
      </c>
    </row>
    <row r="85" s="2" customFormat="1" ht="16.5" customHeight="1">
      <c r="A85" s="41"/>
      <c r="B85" s="42"/>
      <c r="C85" s="209" t="s">
        <v>82</v>
      </c>
      <c r="D85" s="209" t="s">
        <v>189</v>
      </c>
      <c r="E85" s="210" t="s">
        <v>1276</v>
      </c>
      <c r="F85" s="211" t="s">
        <v>1277</v>
      </c>
      <c r="G85" s="212" t="s">
        <v>1278</v>
      </c>
      <c r="H85" s="213">
        <v>1</v>
      </c>
      <c r="I85" s="214"/>
      <c r="J85" s="215">
        <f>ROUND(I85*H85,2)</f>
        <v>0</v>
      </c>
      <c r="K85" s="211" t="s">
        <v>28</v>
      </c>
      <c r="L85" s="47"/>
      <c r="M85" s="216" t="s">
        <v>28</v>
      </c>
      <c r="N85" s="217" t="s">
        <v>45</v>
      </c>
      <c r="O85" s="87"/>
      <c r="P85" s="218">
        <f>O85*H85</f>
        <v>0</v>
      </c>
      <c r="Q85" s="218">
        <v>0</v>
      </c>
      <c r="R85" s="218">
        <f>Q85*H85</f>
        <v>0</v>
      </c>
      <c r="S85" s="218">
        <v>0</v>
      </c>
      <c r="T85" s="219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20" t="s">
        <v>1279</v>
      </c>
      <c r="AT85" s="220" t="s">
        <v>189</v>
      </c>
      <c r="AU85" s="220" t="s">
        <v>84</v>
      </c>
      <c r="AY85" s="20" t="s">
        <v>187</v>
      </c>
      <c r="BE85" s="221">
        <f>IF(N85="základní",J85,0)</f>
        <v>0</v>
      </c>
      <c r="BF85" s="221">
        <f>IF(N85="snížená",J85,0)</f>
        <v>0</v>
      </c>
      <c r="BG85" s="221">
        <f>IF(N85="zákl. přenesená",J85,0)</f>
        <v>0</v>
      </c>
      <c r="BH85" s="221">
        <f>IF(N85="sníž. přenesená",J85,0)</f>
        <v>0</v>
      </c>
      <c r="BI85" s="221">
        <f>IF(N85="nulová",J85,0)</f>
        <v>0</v>
      </c>
      <c r="BJ85" s="20" t="s">
        <v>82</v>
      </c>
      <c r="BK85" s="221">
        <f>ROUND(I85*H85,2)</f>
        <v>0</v>
      </c>
      <c r="BL85" s="20" t="s">
        <v>1279</v>
      </c>
      <c r="BM85" s="220" t="s">
        <v>1280</v>
      </c>
    </row>
    <row r="86" s="13" customFormat="1">
      <c r="A86" s="13"/>
      <c r="B86" s="227"/>
      <c r="C86" s="228"/>
      <c r="D86" s="229" t="s">
        <v>198</v>
      </c>
      <c r="E86" s="230" t="s">
        <v>28</v>
      </c>
      <c r="F86" s="231" t="s">
        <v>1281</v>
      </c>
      <c r="G86" s="228"/>
      <c r="H86" s="230" t="s">
        <v>28</v>
      </c>
      <c r="I86" s="232"/>
      <c r="J86" s="228"/>
      <c r="K86" s="228"/>
      <c r="L86" s="233"/>
      <c r="M86" s="234"/>
      <c r="N86" s="235"/>
      <c r="O86" s="235"/>
      <c r="P86" s="235"/>
      <c r="Q86" s="235"/>
      <c r="R86" s="235"/>
      <c r="S86" s="235"/>
      <c r="T86" s="236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T86" s="237" t="s">
        <v>198</v>
      </c>
      <c r="AU86" s="237" t="s">
        <v>84</v>
      </c>
      <c r="AV86" s="13" t="s">
        <v>82</v>
      </c>
      <c r="AW86" s="13" t="s">
        <v>35</v>
      </c>
      <c r="AX86" s="13" t="s">
        <v>74</v>
      </c>
      <c r="AY86" s="237" t="s">
        <v>187</v>
      </c>
    </row>
    <row r="87" s="14" customFormat="1">
      <c r="A87" s="14"/>
      <c r="B87" s="238"/>
      <c r="C87" s="239"/>
      <c r="D87" s="229" t="s">
        <v>198</v>
      </c>
      <c r="E87" s="240" t="s">
        <v>28</v>
      </c>
      <c r="F87" s="241" t="s">
        <v>82</v>
      </c>
      <c r="G87" s="239"/>
      <c r="H87" s="242">
        <v>1</v>
      </c>
      <c r="I87" s="243"/>
      <c r="J87" s="239"/>
      <c r="K87" s="239"/>
      <c r="L87" s="244"/>
      <c r="M87" s="245"/>
      <c r="N87" s="246"/>
      <c r="O87" s="246"/>
      <c r="P87" s="246"/>
      <c r="Q87" s="246"/>
      <c r="R87" s="246"/>
      <c r="S87" s="246"/>
      <c r="T87" s="247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T87" s="248" t="s">
        <v>198</v>
      </c>
      <c r="AU87" s="248" t="s">
        <v>84</v>
      </c>
      <c r="AV87" s="14" t="s">
        <v>84</v>
      </c>
      <c r="AW87" s="14" t="s">
        <v>35</v>
      </c>
      <c r="AX87" s="14" t="s">
        <v>82</v>
      </c>
      <c r="AY87" s="248" t="s">
        <v>187</v>
      </c>
    </row>
    <row r="88" s="2" customFormat="1" ht="33" customHeight="1">
      <c r="A88" s="41"/>
      <c r="B88" s="42"/>
      <c r="C88" s="209" t="s">
        <v>84</v>
      </c>
      <c r="D88" s="209" t="s">
        <v>189</v>
      </c>
      <c r="E88" s="210" t="s">
        <v>1282</v>
      </c>
      <c r="F88" s="211" t="s">
        <v>1283</v>
      </c>
      <c r="G88" s="212" t="s">
        <v>1278</v>
      </c>
      <c r="H88" s="213">
        <v>1</v>
      </c>
      <c r="I88" s="214"/>
      <c r="J88" s="215">
        <f>ROUND(I88*H88,2)</f>
        <v>0</v>
      </c>
      <c r="K88" s="211" t="s">
        <v>28</v>
      </c>
      <c r="L88" s="47"/>
      <c r="M88" s="216" t="s">
        <v>28</v>
      </c>
      <c r="N88" s="217" t="s">
        <v>45</v>
      </c>
      <c r="O88" s="87"/>
      <c r="P88" s="218">
        <f>O88*H88</f>
        <v>0</v>
      </c>
      <c r="Q88" s="218">
        <v>0</v>
      </c>
      <c r="R88" s="218">
        <f>Q88*H88</f>
        <v>0</v>
      </c>
      <c r="S88" s="218">
        <v>0</v>
      </c>
      <c r="T88" s="219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20" t="s">
        <v>1279</v>
      </c>
      <c r="AT88" s="220" t="s">
        <v>189</v>
      </c>
      <c r="AU88" s="220" t="s">
        <v>84</v>
      </c>
      <c r="AY88" s="20" t="s">
        <v>187</v>
      </c>
      <c r="BE88" s="221">
        <f>IF(N88="základní",J88,0)</f>
        <v>0</v>
      </c>
      <c r="BF88" s="221">
        <f>IF(N88="snížená",J88,0)</f>
        <v>0</v>
      </c>
      <c r="BG88" s="221">
        <f>IF(N88="zákl. přenesená",J88,0)</f>
        <v>0</v>
      </c>
      <c r="BH88" s="221">
        <f>IF(N88="sníž. přenesená",J88,0)</f>
        <v>0</v>
      </c>
      <c r="BI88" s="221">
        <f>IF(N88="nulová",J88,0)</f>
        <v>0</v>
      </c>
      <c r="BJ88" s="20" t="s">
        <v>82</v>
      </c>
      <c r="BK88" s="221">
        <f>ROUND(I88*H88,2)</f>
        <v>0</v>
      </c>
      <c r="BL88" s="20" t="s">
        <v>1279</v>
      </c>
      <c r="BM88" s="220" t="s">
        <v>1284</v>
      </c>
    </row>
    <row r="89" s="13" customFormat="1">
      <c r="A89" s="13"/>
      <c r="B89" s="227"/>
      <c r="C89" s="228"/>
      <c r="D89" s="229" t="s">
        <v>198</v>
      </c>
      <c r="E89" s="230" t="s">
        <v>28</v>
      </c>
      <c r="F89" s="231" t="s">
        <v>1285</v>
      </c>
      <c r="G89" s="228"/>
      <c r="H89" s="230" t="s">
        <v>28</v>
      </c>
      <c r="I89" s="232"/>
      <c r="J89" s="228"/>
      <c r="K89" s="228"/>
      <c r="L89" s="233"/>
      <c r="M89" s="234"/>
      <c r="N89" s="235"/>
      <c r="O89" s="235"/>
      <c r="P89" s="235"/>
      <c r="Q89" s="235"/>
      <c r="R89" s="235"/>
      <c r="S89" s="235"/>
      <c r="T89" s="236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7" t="s">
        <v>198</v>
      </c>
      <c r="AU89" s="237" t="s">
        <v>84</v>
      </c>
      <c r="AV89" s="13" t="s">
        <v>82</v>
      </c>
      <c r="AW89" s="13" t="s">
        <v>35</v>
      </c>
      <c r="AX89" s="13" t="s">
        <v>74</v>
      </c>
      <c r="AY89" s="237" t="s">
        <v>187</v>
      </c>
    </row>
    <row r="90" s="13" customFormat="1">
      <c r="A90" s="13"/>
      <c r="B90" s="227"/>
      <c r="C90" s="228"/>
      <c r="D90" s="229" t="s">
        <v>198</v>
      </c>
      <c r="E90" s="230" t="s">
        <v>28</v>
      </c>
      <c r="F90" s="231" t="s">
        <v>1286</v>
      </c>
      <c r="G90" s="228"/>
      <c r="H90" s="230" t="s">
        <v>28</v>
      </c>
      <c r="I90" s="232"/>
      <c r="J90" s="228"/>
      <c r="K90" s="228"/>
      <c r="L90" s="233"/>
      <c r="M90" s="234"/>
      <c r="N90" s="235"/>
      <c r="O90" s="235"/>
      <c r="P90" s="235"/>
      <c r="Q90" s="235"/>
      <c r="R90" s="235"/>
      <c r="S90" s="235"/>
      <c r="T90" s="236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7" t="s">
        <v>198</v>
      </c>
      <c r="AU90" s="237" t="s">
        <v>84</v>
      </c>
      <c r="AV90" s="13" t="s">
        <v>82</v>
      </c>
      <c r="AW90" s="13" t="s">
        <v>35</v>
      </c>
      <c r="AX90" s="13" t="s">
        <v>74</v>
      </c>
      <c r="AY90" s="237" t="s">
        <v>187</v>
      </c>
    </row>
    <row r="91" s="13" customFormat="1">
      <c r="A91" s="13"/>
      <c r="B91" s="227"/>
      <c r="C91" s="228"/>
      <c r="D91" s="229" t="s">
        <v>198</v>
      </c>
      <c r="E91" s="230" t="s">
        <v>28</v>
      </c>
      <c r="F91" s="231" t="s">
        <v>1287</v>
      </c>
      <c r="G91" s="228"/>
      <c r="H91" s="230" t="s">
        <v>28</v>
      </c>
      <c r="I91" s="232"/>
      <c r="J91" s="228"/>
      <c r="K91" s="228"/>
      <c r="L91" s="233"/>
      <c r="M91" s="234"/>
      <c r="N91" s="235"/>
      <c r="O91" s="235"/>
      <c r="P91" s="235"/>
      <c r="Q91" s="235"/>
      <c r="R91" s="235"/>
      <c r="S91" s="235"/>
      <c r="T91" s="236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7" t="s">
        <v>198</v>
      </c>
      <c r="AU91" s="237" t="s">
        <v>84</v>
      </c>
      <c r="AV91" s="13" t="s">
        <v>82</v>
      </c>
      <c r="AW91" s="13" t="s">
        <v>35</v>
      </c>
      <c r="AX91" s="13" t="s">
        <v>74</v>
      </c>
      <c r="AY91" s="237" t="s">
        <v>187</v>
      </c>
    </row>
    <row r="92" s="14" customFormat="1">
      <c r="A92" s="14"/>
      <c r="B92" s="238"/>
      <c r="C92" s="239"/>
      <c r="D92" s="229" t="s">
        <v>198</v>
      </c>
      <c r="E92" s="240" t="s">
        <v>28</v>
      </c>
      <c r="F92" s="241" t="s">
        <v>82</v>
      </c>
      <c r="G92" s="239"/>
      <c r="H92" s="242">
        <v>1</v>
      </c>
      <c r="I92" s="243"/>
      <c r="J92" s="239"/>
      <c r="K92" s="239"/>
      <c r="L92" s="244"/>
      <c r="M92" s="245"/>
      <c r="N92" s="246"/>
      <c r="O92" s="246"/>
      <c r="P92" s="246"/>
      <c r="Q92" s="246"/>
      <c r="R92" s="246"/>
      <c r="S92" s="246"/>
      <c r="T92" s="247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8" t="s">
        <v>198</v>
      </c>
      <c r="AU92" s="248" t="s">
        <v>84</v>
      </c>
      <c r="AV92" s="14" t="s">
        <v>84</v>
      </c>
      <c r="AW92" s="14" t="s">
        <v>35</v>
      </c>
      <c r="AX92" s="14" t="s">
        <v>82</v>
      </c>
      <c r="AY92" s="248" t="s">
        <v>187</v>
      </c>
    </row>
    <row r="93" s="2" customFormat="1" ht="24.15" customHeight="1">
      <c r="A93" s="41"/>
      <c r="B93" s="42"/>
      <c r="C93" s="209" t="s">
        <v>208</v>
      </c>
      <c r="D93" s="209" t="s">
        <v>189</v>
      </c>
      <c r="E93" s="210" t="s">
        <v>1288</v>
      </c>
      <c r="F93" s="211" t="s">
        <v>1289</v>
      </c>
      <c r="G93" s="212" t="s">
        <v>1278</v>
      </c>
      <c r="H93" s="213">
        <v>1</v>
      </c>
      <c r="I93" s="214"/>
      <c r="J93" s="215">
        <f>ROUND(I93*H93,2)</f>
        <v>0</v>
      </c>
      <c r="K93" s="211" t="s">
        <v>28</v>
      </c>
      <c r="L93" s="47"/>
      <c r="M93" s="216" t="s">
        <v>28</v>
      </c>
      <c r="N93" s="217" t="s">
        <v>45</v>
      </c>
      <c r="O93" s="87"/>
      <c r="P93" s="218">
        <f>O93*H93</f>
        <v>0</v>
      </c>
      <c r="Q93" s="218">
        <v>0</v>
      </c>
      <c r="R93" s="218">
        <f>Q93*H93</f>
        <v>0</v>
      </c>
      <c r="S93" s="218">
        <v>0</v>
      </c>
      <c r="T93" s="219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0" t="s">
        <v>1279</v>
      </c>
      <c r="AT93" s="220" t="s">
        <v>189</v>
      </c>
      <c r="AU93" s="220" t="s">
        <v>84</v>
      </c>
      <c r="AY93" s="20" t="s">
        <v>187</v>
      </c>
      <c r="BE93" s="221">
        <f>IF(N93="základní",J93,0)</f>
        <v>0</v>
      </c>
      <c r="BF93" s="221">
        <f>IF(N93="snížená",J93,0)</f>
        <v>0</v>
      </c>
      <c r="BG93" s="221">
        <f>IF(N93="zákl. přenesená",J93,0)</f>
        <v>0</v>
      </c>
      <c r="BH93" s="221">
        <f>IF(N93="sníž. přenesená",J93,0)</f>
        <v>0</v>
      </c>
      <c r="BI93" s="221">
        <f>IF(N93="nulová",J93,0)</f>
        <v>0</v>
      </c>
      <c r="BJ93" s="20" t="s">
        <v>82</v>
      </c>
      <c r="BK93" s="221">
        <f>ROUND(I93*H93,2)</f>
        <v>0</v>
      </c>
      <c r="BL93" s="20" t="s">
        <v>1279</v>
      </c>
      <c r="BM93" s="220" t="s">
        <v>1290</v>
      </c>
    </row>
    <row r="94" s="13" customFormat="1">
      <c r="A94" s="13"/>
      <c r="B94" s="227"/>
      <c r="C94" s="228"/>
      <c r="D94" s="229" t="s">
        <v>198</v>
      </c>
      <c r="E94" s="230" t="s">
        <v>28</v>
      </c>
      <c r="F94" s="231" t="s">
        <v>1291</v>
      </c>
      <c r="G94" s="228"/>
      <c r="H94" s="230" t="s">
        <v>28</v>
      </c>
      <c r="I94" s="232"/>
      <c r="J94" s="228"/>
      <c r="K94" s="228"/>
      <c r="L94" s="233"/>
      <c r="M94" s="234"/>
      <c r="N94" s="235"/>
      <c r="O94" s="235"/>
      <c r="P94" s="235"/>
      <c r="Q94" s="235"/>
      <c r="R94" s="235"/>
      <c r="S94" s="235"/>
      <c r="T94" s="236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7" t="s">
        <v>198</v>
      </c>
      <c r="AU94" s="237" t="s">
        <v>84</v>
      </c>
      <c r="AV94" s="13" t="s">
        <v>82</v>
      </c>
      <c r="AW94" s="13" t="s">
        <v>35</v>
      </c>
      <c r="AX94" s="13" t="s">
        <v>74</v>
      </c>
      <c r="AY94" s="237" t="s">
        <v>187</v>
      </c>
    </row>
    <row r="95" s="13" customFormat="1">
      <c r="A95" s="13"/>
      <c r="B95" s="227"/>
      <c r="C95" s="228"/>
      <c r="D95" s="229" t="s">
        <v>198</v>
      </c>
      <c r="E95" s="230" t="s">
        <v>28</v>
      </c>
      <c r="F95" s="231" t="s">
        <v>1292</v>
      </c>
      <c r="G95" s="228"/>
      <c r="H95" s="230" t="s">
        <v>28</v>
      </c>
      <c r="I95" s="232"/>
      <c r="J95" s="228"/>
      <c r="K95" s="228"/>
      <c r="L95" s="233"/>
      <c r="M95" s="234"/>
      <c r="N95" s="235"/>
      <c r="O95" s="235"/>
      <c r="P95" s="235"/>
      <c r="Q95" s="235"/>
      <c r="R95" s="235"/>
      <c r="S95" s="235"/>
      <c r="T95" s="236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7" t="s">
        <v>198</v>
      </c>
      <c r="AU95" s="237" t="s">
        <v>84</v>
      </c>
      <c r="AV95" s="13" t="s">
        <v>82</v>
      </c>
      <c r="AW95" s="13" t="s">
        <v>35</v>
      </c>
      <c r="AX95" s="13" t="s">
        <v>74</v>
      </c>
      <c r="AY95" s="237" t="s">
        <v>187</v>
      </c>
    </row>
    <row r="96" s="13" customFormat="1">
      <c r="A96" s="13"/>
      <c r="B96" s="227"/>
      <c r="C96" s="228"/>
      <c r="D96" s="229" t="s">
        <v>198</v>
      </c>
      <c r="E96" s="230" t="s">
        <v>28</v>
      </c>
      <c r="F96" s="231" t="s">
        <v>1293</v>
      </c>
      <c r="G96" s="228"/>
      <c r="H96" s="230" t="s">
        <v>28</v>
      </c>
      <c r="I96" s="232"/>
      <c r="J96" s="228"/>
      <c r="K96" s="228"/>
      <c r="L96" s="233"/>
      <c r="M96" s="234"/>
      <c r="N96" s="235"/>
      <c r="O96" s="235"/>
      <c r="P96" s="235"/>
      <c r="Q96" s="235"/>
      <c r="R96" s="235"/>
      <c r="S96" s="235"/>
      <c r="T96" s="236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7" t="s">
        <v>198</v>
      </c>
      <c r="AU96" s="237" t="s">
        <v>84</v>
      </c>
      <c r="AV96" s="13" t="s">
        <v>82</v>
      </c>
      <c r="AW96" s="13" t="s">
        <v>35</v>
      </c>
      <c r="AX96" s="13" t="s">
        <v>74</v>
      </c>
      <c r="AY96" s="237" t="s">
        <v>187</v>
      </c>
    </row>
    <row r="97" s="13" customFormat="1">
      <c r="A97" s="13"/>
      <c r="B97" s="227"/>
      <c r="C97" s="228"/>
      <c r="D97" s="229" t="s">
        <v>198</v>
      </c>
      <c r="E97" s="230" t="s">
        <v>28</v>
      </c>
      <c r="F97" s="231" t="s">
        <v>1294</v>
      </c>
      <c r="G97" s="228"/>
      <c r="H97" s="230" t="s">
        <v>28</v>
      </c>
      <c r="I97" s="232"/>
      <c r="J97" s="228"/>
      <c r="K97" s="228"/>
      <c r="L97" s="233"/>
      <c r="M97" s="234"/>
      <c r="N97" s="235"/>
      <c r="O97" s="235"/>
      <c r="P97" s="235"/>
      <c r="Q97" s="235"/>
      <c r="R97" s="235"/>
      <c r="S97" s="235"/>
      <c r="T97" s="236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7" t="s">
        <v>198</v>
      </c>
      <c r="AU97" s="237" t="s">
        <v>84</v>
      </c>
      <c r="AV97" s="13" t="s">
        <v>82</v>
      </c>
      <c r="AW97" s="13" t="s">
        <v>35</v>
      </c>
      <c r="AX97" s="13" t="s">
        <v>74</v>
      </c>
      <c r="AY97" s="237" t="s">
        <v>187</v>
      </c>
    </row>
    <row r="98" s="14" customFormat="1">
      <c r="A98" s="14"/>
      <c r="B98" s="238"/>
      <c r="C98" s="239"/>
      <c r="D98" s="229" t="s">
        <v>198</v>
      </c>
      <c r="E98" s="240" t="s">
        <v>28</v>
      </c>
      <c r="F98" s="241" t="s">
        <v>82</v>
      </c>
      <c r="G98" s="239"/>
      <c r="H98" s="242">
        <v>1</v>
      </c>
      <c r="I98" s="243"/>
      <c r="J98" s="239"/>
      <c r="K98" s="239"/>
      <c r="L98" s="244"/>
      <c r="M98" s="245"/>
      <c r="N98" s="246"/>
      <c r="O98" s="246"/>
      <c r="P98" s="246"/>
      <c r="Q98" s="246"/>
      <c r="R98" s="246"/>
      <c r="S98" s="246"/>
      <c r="T98" s="247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8" t="s">
        <v>198</v>
      </c>
      <c r="AU98" s="248" t="s">
        <v>84</v>
      </c>
      <c r="AV98" s="14" t="s">
        <v>84</v>
      </c>
      <c r="AW98" s="14" t="s">
        <v>35</v>
      </c>
      <c r="AX98" s="14" t="s">
        <v>82</v>
      </c>
      <c r="AY98" s="248" t="s">
        <v>187</v>
      </c>
    </row>
    <row r="99" s="2" customFormat="1" ht="16.5" customHeight="1">
      <c r="A99" s="41"/>
      <c r="B99" s="42"/>
      <c r="C99" s="209" t="s">
        <v>194</v>
      </c>
      <c r="D99" s="209" t="s">
        <v>189</v>
      </c>
      <c r="E99" s="210" t="s">
        <v>1295</v>
      </c>
      <c r="F99" s="211" t="s">
        <v>1296</v>
      </c>
      <c r="G99" s="212" t="s">
        <v>1278</v>
      </c>
      <c r="H99" s="213">
        <v>1</v>
      </c>
      <c r="I99" s="214"/>
      <c r="J99" s="215">
        <f>ROUND(I99*H99,2)</f>
        <v>0</v>
      </c>
      <c r="K99" s="211" t="s">
        <v>28</v>
      </c>
      <c r="L99" s="47"/>
      <c r="M99" s="216" t="s">
        <v>28</v>
      </c>
      <c r="N99" s="217" t="s">
        <v>45</v>
      </c>
      <c r="O99" s="87"/>
      <c r="P99" s="218">
        <f>O99*H99</f>
        <v>0</v>
      </c>
      <c r="Q99" s="218">
        <v>0</v>
      </c>
      <c r="R99" s="218">
        <f>Q99*H99</f>
        <v>0</v>
      </c>
      <c r="S99" s="218">
        <v>0</v>
      </c>
      <c r="T99" s="219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0" t="s">
        <v>1279</v>
      </c>
      <c r="AT99" s="220" t="s">
        <v>189</v>
      </c>
      <c r="AU99" s="220" t="s">
        <v>84</v>
      </c>
      <c r="AY99" s="20" t="s">
        <v>187</v>
      </c>
      <c r="BE99" s="221">
        <f>IF(N99="základní",J99,0)</f>
        <v>0</v>
      </c>
      <c r="BF99" s="221">
        <f>IF(N99="snížená",J99,0)</f>
        <v>0</v>
      </c>
      <c r="BG99" s="221">
        <f>IF(N99="zákl. přenesená",J99,0)</f>
        <v>0</v>
      </c>
      <c r="BH99" s="221">
        <f>IF(N99="sníž. přenesená",J99,0)</f>
        <v>0</v>
      </c>
      <c r="BI99" s="221">
        <f>IF(N99="nulová",J99,0)</f>
        <v>0</v>
      </c>
      <c r="BJ99" s="20" t="s">
        <v>82</v>
      </c>
      <c r="BK99" s="221">
        <f>ROUND(I99*H99,2)</f>
        <v>0</v>
      </c>
      <c r="BL99" s="20" t="s">
        <v>1279</v>
      </c>
      <c r="BM99" s="220" t="s">
        <v>1297</v>
      </c>
    </row>
    <row r="100" s="13" customFormat="1">
      <c r="A100" s="13"/>
      <c r="B100" s="227"/>
      <c r="C100" s="228"/>
      <c r="D100" s="229" t="s">
        <v>198</v>
      </c>
      <c r="E100" s="230" t="s">
        <v>28</v>
      </c>
      <c r="F100" s="231" t="s">
        <v>1298</v>
      </c>
      <c r="G100" s="228"/>
      <c r="H100" s="230" t="s">
        <v>28</v>
      </c>
      <c r="I100" s="232"/>
      <c r="J100" s="228"/>
      <c r="K100" s="228"/>
      <c r="L100" s="233"/>
      <c r="M100" s="234"/>
      <c r="N100" s="235"/>
      <c r="O100" s="235"/>
      <c r="P100" s="235"/>
      <c r="Q100" s="235"/>
      <c r="R100" s="235"/>
      <c r="S100" s="235"/>
      <c r="T100" s="23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7" t="s">
        <v>198</v>
      </c>
      <c r="AU100" s="237" t="s">
        <v>84</v>
      </c>
      <c r="AV100" s="13" t="s">
        <v>82</v>
      </c>
      <c r="AW100" s="13" t="s">
        <v>35</v>
      </c>
      <c r="AX100" s="13" t="s">
        <v>74</v>
      </c>
      <c r="AY100" s="237" t="s">
        <v>187</v>
      </c>
    </row>
    <row r="101" s="14" customFormat="1">
      <c r="A101" s="14"/>
      <c r="B101" s="238"/>
      <c r="C101" s="239"/>
      <c r="D101" s="229" t="s">
        <v>198</v>
      </c>
      <c r="E101" s="240" t="s">
        <v>28</v>
      </c>
      <c r="F101" s="241" t="s">
        <v>82</v>
      </c>
      <c r="G101" s="239"/>
      <c r="H101" s="242">
        <v>1</v>
      </c>
      <c r="I101" s="243"/>
      <c r="J101" s="239"/>
      <c r="K101" s="239"/>
      <c r="L101" s="244"/>
      <c r="M101" s="245"/>
      <c r="N101" s="246"/>
      <c r="O101" s="246"/>
      <c r="P101" s="246"/>
      <c r="Q101" s="246"/>
      <c r="R101" s="246"/>
      <c r="S101" s="246"/>
      <c r="T101" s="247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8" t="s">
        <v>198</v>
      </c>
      <c r="AU101" s="248" t="s">
        <v>84</v>
      </c>
      <c r="AV101" s="14" t="s">
        <v>84</v>
      </c>
      <c r="AW101" s="14" t="s">
        <v>35</v>
      </c>
      <c r="AX101" s="14" t="s">
        <v>82</v>
      </c>
      <c r="AY101" s="248" t="s">
        <v>187</v>
      </c>
    </row>
    <row r="102" s="2" customFormat="1" ht="16.5" customHeight="1">
      <c r="A102" s="41"/>
      <c r="B102" s="42"/>
      <c r="C102" s="209" t="s">
        <v>223</v>
      </c>
      <c r="D102" s="209" t="s">
        <v>189</v>
      </c>
      <c r="E102" s="210" t="s">
        <v>1299</v>
      </c>
      <c r="F102" s="211" t="s">
        <v>1300</v>
      </c>
      <c r="G102" s="212" t="s">
        <v>1278</v>
      </c>
      <c r="H102" s="213">
        <v>1</v>
      </c>
      <c r="I102" s="214"/>
      <c r="J102" s="215">
        <f>ROUND(I102*H102,2)</f>
        <v>0</v>
      </c>
      <c r="K102" s="211" t="s">
        <v>28</v>
      </c>
      <c r="L102" s="47"/>
      <c r="M102" s="216" t="s">
        <v>28</v>
      </c>
      <c r="N102" s="217" t="s">
        <v>45</v>
      </c>
      <c r="O102" s="87"/>
      <c r="P102" s="218">
        <f>O102*H102</f>
        <v>0</v>
      </c>
      <c r="Q102" s="218">
        <v>0</v>
      </c>
      <c r="R102" s="218">
        <f>Q102*H102</f>
        <v>0</v>
      </c>
      <c r="S102" s="218">
        <v>0</v>
      </c>
      <c r="T102" s="219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0" t="s">
        <v>1279</v>
      </c>
      <c r="AT102" s="220" t="s">
        <v>189</v>
      </c>
      <c r="AU102" s="220" t="s">
        <v>84</v>
      </c>
      <c r="AY102" s="20" t="s">
        <v>187</v>
      </c>
      <c r="BE102" s="221">
        <f>IF(N102="základní",J102,0)</f>
        <v>0</v>
      </c>
      <c r="BF102" s="221">
        <f>IF(N102="snížená",J102,0)</f>
        <v>0</v>
      </c>
      <c r="BG102" s="221">
        <f>IF(N102="zákl. přenesená",J102,0)</f>
        <v>0</v>
      </c>
      <c r="BH102" s="221">
        <f>IF(N102="sníž. přenesená",J102,0)</f>
        <v>0</v>
      </c>
      <c r="BI102" s="221">
        <f>IF(N102="nulová",J102,0)</f>
        <v>0</v>
      </c>
      <c r="BJ102" s="20" t="s">
        <v>82</v>
      </c>
      <c r="BK102" s="221">
        <f>ROUND(I102*H102,2)</f>
        <v>0</v>
      </c>
      <c r="BL102" s="20" t="s">
        <v>1279</v>
      </c>
      <c r="BM102" s="220" t="s">
        <v>1301</v>
      </c>
    </row>
    <row r="103" s="13" customFormat="1">
      <c r="A103" s="13"/>
      <c r="B103" s="227"/>
      <c r="C103" s="228"/>
      <c r="D103" s="229" t="s">
        <v>198</v>
      </c>
      <c r="E103" s="230" t="s">
        <v>28</v>
      </c>
      <c r="F103" s="231" t="s">
        <v>1302</v>
      </c>
      <c r="G103" s="228"/>
      <c r="H103" s="230" t="s">
        <v>28</v>
      </c>
      <c r="I103" s="232"/>
      <c r="J103" s="228"/>
      <c r="K103" s="228"/>
      <c r="L103" s="233"/>
      <c r="M103" s="234"/>
      <c r="N103" s="235"/>
      <c r="O103" s="235"/>
      <c r="P103" s="235"/>
      <c r="Q103" s="235"/>
      <c r="R103" s="235"/>
      <c r="S103" s="235"/>
      <c r="T103" s="236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7" t="s">
        <v>198</v>
      </c>
      <c r="AU103" s="237" t="s">
        <v>84</v>
      </c>
      <c r="AV103" s="13" t="s">
        <v>82</v>
      </c>
      <c r="AW103" s="13" t="s">
        <v>35</v>
      </c>
      <c r="AX103" s="13" t="s">
        <v>74</v>
      </c>
      <c r="AY103" s="237" t="s">
        <v>187</v>
      </c>
    </row>
    <row r="104" s="14" customFormat="1">
      <c r="A104" s="14"/>
      <c r="B104" s="238"/>
      <c r="C104" s="239"/>
      <c r="D104" s="229" t="s">
        <v>198</v>
      </c>
      <c r="E104" s="240" t="s">
        <v>28</v>
      </c>
      <c r="F104" s="241" t="s">
        <v>82</v>
      </c>
      <c r="G104" s="239"/>
      <c r="H104" s="242">
        <v>1</v>
      </c>
      <c r="I104" s="243"/>
      <c r="J104" s="239"/>
      <c r="K104" s="239"/>
      <c r="L104" s="244"/>
      <c r="M104" s="245"/>
      <c r="N104" s="246"/>
      <c r="O104" s="246"/>
      <c r="P104" s="246"/>
      <c r="Q104" s="246"/>
      <c r="R104" s="246"/>
      <c r="S104" s="246"/>
      <c r="T104" s="247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8" t="s">
        <v>198</v>
      </c>
      <c r="AU104" s="248" t="s">
        <v>84</v>
      </c>
      <c r="AV104" s="14" t="s">
        <v>84</v>
      </c>
      <c r="AW104" s="14" t="s">
        <v>35</v>
      </c>
      <c r="AX104" s="14" t="s">
        <v>82</v>
      </c>
      <c r="AY104" s="248" t="s">
        <v>187</v>
      </c>
    </row>
    <row r="105" s="2" customFormat="1" ht="16.5" customHeight="1">
      <c r="A105" s="41"/>
      <c r="B105" s="42"/>
      <c r="C105" s="209" t="s">
        <v>232</v>
      </c>
      <c r="D105" s="209" t="s">
        <v>189</v>
      </c>
      <c r="E105" s="210" t="s">
        <v>1303</v>
      </c>
      <c r="F105" s="211" t="s">
        <v>1304</v>
      </c>
      <c r="G105" s="212" t="s">
        <v>1278</v>
      </c>
      <c r="H105" s="213">
        <v>1</v>
      </c>
      <c r="I105" s="214"/>
      <c r="J105" s="215">
        <f>ROUND(I105*H105,2)</f>
        <v>0</v>
      </c>
      <c r="K105" s="211" t="s">
        <v>28</v>
      </c>
      <c r="L105" s="47"/>
      <c r="M105" s="216" t="s">
        <v>28</v>
      </c>
      <c r="N105" s="217" t="s">
        <v>45</v>
      </c>
      <c r="O105" s="87"/>
      <c r="P105" s="218">
        <f>O105*H105</f>
        <v>0</v>
      </c>
      <c r="Q105" s="218">
        <v>0</v>
      </c>
      <c r="R105" s="218">
        <f>Q105*H105</f>
        <v>0</v>
      </c>
      <c r="S105" s="218">
        <v>0</v>
      </c>
      <c r="T105" s="219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0" t="s">
        <v>1279</v>
      </c>
      <c r="AT105" s="220" t="s">
        <v>189</v>
      </c>
      <c r="AU105" s="220" t="s">
        <v>84</v>
      </c>
      <c r="AY105" s="20" t="s">
        <v>187</v>
      </c>
      <c r="BE105" s="221">
        <f>IF(N105="základní",J105,0)</f>
        <v>0</v>
      </c>
      <c r="BF105" s="221">
        <f>IF(N105="snížená",J105,0)</f>
        <v>0</v>
      </c>
      <c r="BG105" s="221">
        <f>IF(N105="zákl. přenesená",J105,0)</f>
        <v>0</v>
      </c>
      <c r="BH105" s="221">
        <f>IF(N105="sníž. přenesená",J105,0)</f>
        <v>0</v>
      </c>
      <c r="BI105" s="221">
        <f>IF(N105="nulová",J105,0)</f>
        <v>0</v>
      </c>
      <c r="BJ105" s="20" t="s">
        <v>82</v>
      </c>
      <c r="BK105" s="221">
        <f>ROUND(I105*H105,2)</f>
        <v>0</v>
      </c>
      <c r="BL105" s="20" t="s">
        <v>1279</v>
      </c>
      <c r="BM105" s="220" t="s">
        <v>1305</v>
      </c>
    </row>
    <row r="106" s="14" customFormat="1">
      <c r="A106" s="14"/>
      <c r="B106" s="238"/>
      <c r="C106" s="239"/>
      <c r="D106" s="229" t="s">
        <v>198</v>
      </c>
      <c r="E106" s="240" t="s">
        <v>28</v>
      </c>
      <c r="F106" s="241" t="s">
        <v>82</v>
      </c>
      <c r="G106" s="239"/>
      <c r="H106" s="242">
        <v>1</v>
      </c>
      <c r="I106" s="243"/>
      <c r="J106" s="239"/>
      <c r="K106" s="239"/>
      <c r="L106" s="244"/>
      <c r="M106" s="245"/>
      <c r="N106" s="246"/>
      <c r="O106" s="246"/>
      <c r="P106" s="246"/>
      <c r="Q106" s="246"/>
      <c r="R106" s="246"/>
      <c r="S106" s="246"/>
      <c r="T106" s="247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8" t="s">
        <v>198</v>
      </c>
      <c r="AU106" s="248" t="s">
        <v>84</v>
      </c>
      <c r="AV106" s="14" t="s">
        <v>84</v>
      </c>
      <c r="AW106" s="14" t="s">
        <v>35</v>
      </c>
      <c r="AX106" s="14" t="s">
        <v>82</v>
      </c>
      <c r="AY106" s="248" t="s">
        <v>187</v>
      </c>
    </row>
    <row r="107" s="12" customFormat="1" ht="22.8" customHeight="1">
      <c r="A107" s="12"/>
      <c r="B107" s="193"/>
      <c r="C107" s="194"/>
      <c r="D107" s="195" t="s">
        <v>73</v>
      </c>
      <c r="E107" s="207" t="s">
        <v>1306</v>
      </c>
      <c r="F107" s="207" t="s">
        <v>1307</v>
      </c>
      <c r="G107" s="194"/>
      <c r="H107" s="194"/>
      <c r="I107" s="197"/>
      <c r="J107" s="208">
        <f>BK107</f>
        <v>0</v>
      </c>
      <c r="K107" s="194"/>
      <c r="L107" s="199"/>
      <c r="M107" s="200"/>
      <c r="N107" s="201"/>
      <c r="O107" s="201"/>
      <c r="P107" s="202">
        <f>SUM(P108:P138)</f>
        <v>0</v>
      </c>
      <c r="Q107" s="201"/>
      <c r="R107" s="202">
        <f>SUM(R108:R138)</f>
        <v>0</v>
      </c>
      <c r="S107" s="201"/>
      <c r="T107" s="203">
        <f>SUM(T108:T138)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4" t="s">
        <v>194</v>
      </c>
      <c r="AT107" s="205" t="s">
        <v>73</v>
      </c>
      <c r="AU107" s="205" t="s">
        <v>82</v>
      </c>
      <c r="AY107" s="204" t="s">
        <v>187</v>
      </c>
      <c r="BK107" s="206">
        <f>SUM(BK108:BK138)</f>
        <v>0</v>
      </c>
    </row>
    <row r="108" s="2" customFormat="1" ht="16.5" customHeight="1">
      <c r="A108" s="41"/>
      <c r="B108" s="42"/>
      <c r="C108" s="209" t="s">
        <v>238</v>
      </c>
      <c r="D108" s="209" t="s">
        <v>189</v>
      </c>
      <c r="E108" s="210" t="s">
        <v>1308</v>
      </c>
      <c r="F108" s="211" t="s">
        <v>1309</v>
      </c>
      <c r="G108" s="212" t="s">
        <v>1278</v>
      </c>
      <c r="H108" s="213">
        <v>1</v>
      </c>
      <c r="I108" s="214"/>
      <c r="J108" s="215">
        <f>ROUND(I108*H108,2)</f>
        <v>0</v>
      </c>
      <c r="K108" s="211" t="s">
        <v>28</v>
      </c>
      <c r="L108" s="47"/>
      <c r="M108" s="216" t="s">
        <v>28</v>
      </c>
      <c r="N108" s="217" t="s">
        <v>45</v>
      </c>
      <c r="O108" s="87"/>
      <c r="P108" s="218">
        <f>O108*H108</f>
        <v>0</v>
      </c>
      <c r="Q108" s="218">
        <v>0</v>
      </c>
      <c r="R108" s="218">
        <f>Q108*H108</f>
        <v>0</v>
      </c>
      <c r="S108" s="218">
        <v>0</v>
      </c>
      <c r="T108" s="219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0" t="s">
        <v>1279</v>
      </c>
      <c r="AT108" s="220" t="s">
        <v>189</v>
      </c>
      <c r="AU108" s="220" t="s">
        <v>84</v>
      </c>
      <c r="AY108" s="20" t="s">
        <v>187</v>
      </c>
      <c r="BE108" s="221">
        <f>IF(N108="základní",J108,0)</f>
        <v>0</v>
      </c>
      <c r="BF108" s="221">
        <f>IF(N108="snížená",J108,0)</f>
        <v>0</v>
      </c>
      <c r="BG108" s="221">
        <f>IF(N108="zákl. přenesená",J108,0)</f>
        <v>0</v>
      </c>
      <c r="BH108" s="221">
        <f>IF(N108="sníž. přenesená",J108,0)</f>
        <v>0</v>
      </c>
      <c r="BI108" s="221">
        <f>IF(N108="nulová",J108,0)</f>
        <v>0</v>
      </c>
      <c r="BJ108" s="20" t="s">
        <v>82</v>
      </c>
      <c r="BK108" s="221">
        <f>ROUND(I108*H108,2)</f>
        <v>0</v>
      </c>
      <c r="BL108" s="20" t="s">
        <v>1279</v>
      </c>
      <c r="BM108" s="220" t="s">
        <v>1310</v>
      </c>
    </row>
    <row r="109" s="13" customFormat="1">
      <c r="A109" s="13"/>
      <c r="B109" s="227"/>
      <c r="C109" s="228"/>
      <c r="D109" s="229" t="s">
        <v>198</v>
      </c>
      <c r="E109" s="230" t="s">
        <v>28</v>
      </c>
      <c r="F109" s="231" t="s">
        <v>1311</v>
      </c>
      <c r="G109" s="228"/>
      <c r="H109" s="230" t="s">
        <v>28</v>
      </c>
      <c r="I109" s="232"/>
      <c r="J109" s="228"/>
      <c r="K109" s="228"/>
      <c r="L109" s="233"/>
      <c r="M109" s="234"/>
      <c r="N109" s="235"/>
      <c r="O109" s="235"/>
      <c r="P109" s="235"/>
      <c r="Q109" s="235"/>
      <c r="R109" s="235"/>
      <c r="S109" s="235"/>
      <c r="T109" s="236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7" t="s">
        <v>198</v>
      </c>
      <c r="AU109" s="237" t="s">
        <v>84</v>
      </c>
      <c r="AV109" s="13" t="s">
        <v>82</v>
      </c>
      <c r="AW109" s="13" t="s">
        <v>35</v>
      </c>
      <c r="AX109" s="13" t="s">
        <v>74</v>
      </c>
      <c r="AY109" s="237" t="s">
        <v>187</v>
      </c>
    </row>
    <row r="110" s="13" customFormat="1">
      <c r="A110" s="13"/>
      <c r="B110" s="227"/>
      <c r="C110" s="228"/>
      <c r="D110" s="229" t="s">
        <v>198</v>
      </c>
      <c r="E110" s="230" t="s">
        <v>28</v>
      </c>
      <c r="F110" s="231" t="s">
        <v>1312</v>
      </c>
      <c r="G110" s="228"/>
      <c r="H110" s="230" t="s">
        <v>28</v>
      </c>
      <c r="I110" s="232"/>
      <c r="J110" s="228"/>
      <c r="K110" s="228"/>
      <c r="L110" s="233"/>
      <c r="M110" s="234"/>
      <c r="N110" s="235"/>
      <c r="O110" s="235"/>
      <c r="P110" s="235"/>
      <c r="Q110" s="235"/>
      <c r="R110" s="235"/>
      <c r="S110" s="235"/>
      <c r="T110" s="236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7" t="s">
        <v>198</v>
      </c>
      <c r="AU110" s="237" t="s">
        <v>84</v>
      </c>
      <c r="AV110" s="13" t="s">
        <v>82</v>
      </c>
      <c r="AW110" s="13" t="s">
        <v>35</v>
      </c>
      <c r="AX110" s="13" t="s">
        <v>74</v>
      </c>
      <c r="AY110" s="237" t="s">
        <v>187</v>
      </c>
    </row>
    <row r="111" s="13" customFormat="1">
      <c r="A111" s="13"/>
      <c r="B111" s="227"/>
      <c r="C111" s="228"/>
      <c r="D111" s="229" t="s">
        <v>198</v>
      </c>
      <c r="E111" s="230" t="s">
        <v>28</v>
      </c>
      <c r="F111" s="231" t="s">
        <v>1313</v>
      </c>
      <c r="G111" s="228"/>
      <c r="H111" s="230" t="s">
        <v>28</v>
      </c>
      <c r="I111" s="232"/>
      <c r="J111" s="228"/>
      <c r="K111" s="228"/>
      <c r="L111" s="233"/>
      <c r="M111" s="234"/>
      <c r="N111" s="235"/>
      <c r="O111" s="235"/>
      <c r="P111" s="235"/>
      <c r="Q111" s="235"/>
      <c r="R111" s="235"/>
      <c r="S111" s="235"/>
      <c r="T111" s="236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7" t="s">
        <v>198</v>
      </c>
      <c r="AU111" s="237" t="s">
        <v>84</v>
      </c>
      <c r="AV111" s="13" t="s">
        <v>82</v>
      </c>
      <c r="AW111" s="13" t="s">
        <v>35</v>
      </c>
      <c r="AX111" s="13" t="s">
        <v>74</v>
      </c>
      <c r="AY111" s="237" t="s">
        <v>187</v>
      </c>
    </row>
    <row r="112" s="13" customFormat="1">
      <c r="A112" s="13"/>
      <c r="B112" s="227"/>
      <c r="C112" s="228"/>
      <c r="D112" s="229" t="s">
        <v>198</v>
      </c>
      <c r="E112" s="230" t="s">
        <v>28</v>
      </c>
      <c r="F112" s="231" t="s">
        <v>1314</v>
      </c>
      <c r="G112" s="228"/>
      <c r="H112" s="230" t="s">
        <v>28</v>
      </c>
      <c r="I112" s="232"/>
      <c r="J112" s="228"/>
      <c r="K112" s="228"/>
      <c r="L112" s="233"/>
      <c r="M112" s="234"/>
      <c r="N112" s="235"/>
      <c r="O112" s="235"/>
      <c r="P112" s="235"/>
      <c r="Q112" s="235"/>
      <c r="R112" s="235"/>
      <c r="S112" s="235"/>
      <c r="T112" s="236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7" t="s">
        <v>198</v>
      </c>
      <c r="AU112" s="237" t="s">
        <v>84</v>
      </c>
      <c r="AV112" s="13" t="s">
        <v>82</v>
      </c>
      <c r="AW112" s="13" t="s">
        <v>35</v>
      </c>
      <c r="AX112" s="13" t="s">
        <v>74</v>
      </c>
      <c r="AY112" s="237" t="s">
        <v>187</v>
      </c>
    </row>
    <row r="113" s="13" customFormat="1">
      <c r="A113" s="13"/>
      <c r="B113" s="227"/>
      <c r="C113" s="228"/>
      <c r="D113" s="229" t="s">
        <v>198</v>
      </c>
      <c r="E113" s="230" t="s">
        <v>28</v>
      </c>
      <c r="F113" s="231" t="s">
        <v>1315</v>
      </c>
      <c r="G113" s="228"/>
      <c r="H113" s="230" t="s">
        <v>28</v>
      </c>
      <c r="I113" s="232"/>
      <c r="J113" s="228"/>
      <c r="K113" s="228"/>
      <c r="L113" s="233"/>
      <c r="M113" s="234"/>
      <c r="N113" s="235"/>
      <c r="O113" s="235"/>
      <c r="P113" s="235"/>
      <c r="Q113" s="235"/>
      <c r="R113" s="235"/>
      <c r="S113" s="235"/>
      <c r="T113" s="236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7" t="s">
        <v>198</v>
      </c>
      <c r="AU113" s="237" t="s">
        <v>84</v>
      </c>
      <c r="AV113" s="13" t="s">
        <v>82</v>
      </c>
      <c r="AW113" s="13" t="s">
        <v>35</v>
      </c>
      <c r="AX113" s="13" t="s">
        <v>74</v>
      </c>
      <c r="AY113" s="237" t="s">
        <v>187</v>
      </c>
    </row>
    <row r="114" s="13" customFormat="1">
      <c r="A114" s="13"/>
      <c r="B114" s="227"/>
      <c r="C114" s="228"/>
      <c r="D114" s="229" t="s">
        <v>198</v>
      </c>
      <c r="E114" s="230" t="s">
        <v>28</v>
      </c>
      <c r="F114" s="231" t="s">
        <v>1316</v>
      </c>
      <c r="G114" s="228"/>
      <c r="H114" s="230" t="s">
        <v>28</v>
      </c>
      <c r="I114" s="232"/>
      <c r="J114" s="228"/>
      <c r="K114" s="228"/>
      <c r="L114" s="233"/>
      <c r="M114" s="234"/>
      <c r="N114" s="235"/>
      <c r="O114" s="235"/>
      <c r="P114" s="235"/>
      <c r="Q114" s="235"/>
      <c r="R114" s="235"/>
      <c r="S114" s="235"/>
      <c r="T114" s="236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7" t="s">
        <v>198</v>
      </c>
      <c r="AU114" s="237" t="s">
        <v>84</v>
      </c>
      <c r="AV114" s="13" t="s">
        <v>82</v>
      </c>
      <c r="AW114" s="13" t="s">
        <v>35</v>
      </c>
      <c r="AX114" s="13" t="s">
        <v>74</v>
      </c>
      <c r="AY114" s="237" t="s">
        <v>187</v>
      </c>
    </row>
    <row r="115" s="14" customFormat="1">
      <c r="A115" s="14"/>
      <c r="B115" s="238"/>
      <c r="C115" s="239"/>
      <c r="D115" s="229" t="s">
        <v>198</v>
      </c>
      <c r="E115" s="240" t="s">
        <v>28</v>
      </c>
      <c r="F115" s="241" t="s">
        <v>82</v>
      </c>
      <c r="G115" s="239"/>
      <c r="H115" s="242">
        <v>1</v>
      </c>
      <c r="I115" s="243"/>
      <c r="J115" s="239"/>
      <c r="K115" s="239"/>
      <c r="L115" s="244"/>
      <c r="M115" s="245"/>
      <c r="N115" s="246"/>
      <c r="O115" s="246"/>
      <c r="P115" s="246"/>
      <c r="Q115" s="246"/>
      <c r="R115" s="246"/>
      <c r="S115" s="246"/>
      <c r="T115" s="247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8" t="s">
        <v>198</v>
      </c>
      <c r="AU115" s="248" t="s">
        <v>84</v>
      </c>
      <c r="AV115" s="14" t="s">
        <v>84</v>
      </c>
      <c r="AW115" s="14" t="s">
        <v>35</v>
      </c>
      <c r="AX115" s="14" t="s">
        <v>82</v>
      </c>
      <c r="AY115" s="248" t="s">
        <v>187</v>
      </c>
    </row>
    <row r="116" s="2" customFormat="1" ht="16.5" customHeight="1">
      <c r="A116" s="41"/>
      <c r="B116" s="42"/>
      <c r="C116" s="209" t="s">
        <v>212</v>
      </c>
      <c r="D116" s="209" t="s">
        <v>189</v>
      </c>
      <c r="E116" s="210" t="s">
        <v>1317</v>
      </c>
      <c r="F116" s="211" t="s">
        <v>1318</v>
      </c>
      <c r="G116" s="212" t="s">
        <v>1278</v>
      </c>
      <c r="H116" s="213">
        <v>1</v>
      </c>
      <c r="I116" s="214"/>
      <c r="J116" s="215">
        <f>ROUND(I116*H116,2)</f>
        <v>0</v>
      </c>
      <c r="K116" s="211" t="s">
        <v>28</v>
      </c>
      <c r="L116" s="47"/>
      <c r="M116" s="216" t="s">
        <v>28</v>
      </c>
      <c r="N116" s="217" t="s">
        <v>45</v>
      </c>
      <c r="O116" s="87"/>
      <c r="P116" s="218">
        <f>O116*H116</f>
        <v>0</v>
      </c>
      <c r="Q116" s="218">
        <v>0</v>
      </c>
      <c r="R116" s="218">
        <f>Q116*H116</f>
        <v>0</v>
      </c>
      <c r="S116" s="218">
        <v>0</v>
      </c>
      <c r="T116" s="219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0" t="s">
        <v>1279</v>
      </c>
      <c r="AT116" s="220" t="s">
        <v>189</v>
      </c>
      <c r="AU116" s="220" t="s">
        <v>84</v>
      </c>
      <c r="AY116" s="20" t="s">
        <v>187</v>
      </c>
      <c r="BE116" s="221">
        <f>IF(N116="základní",J116,0)</f>
        <v>0</v>
      </c>
      <c r="BF116" s="221">
        <f>IF(N116="snížená",J116,0)</f>
        <v>0</v>
      </c>
      <c r="BG116" s="221">
        <f>IF(N116="zákl. přenesená",J116,0)</f>
        <v>0</v>
      </c>
      <c r="BH116" s="221">
        <f>IF(N116="sníž. přenesená",J116,0)</f>
        <v>0</v>
      </c>
      <c r="BI116" s="221">
        <f>IF(N116="nulová",J116,0)</f>
        <v>0</v>
      </c>
      <c r="BJ116" s="20" t="s">
        <v>82</v>
      </c>
      <c r="BK116" s="221">
        <f>ROUND(I116*H116,2)</f>
        <v>0</v>
      </c>
      <c r="BL116" s="20" t="s">
        <v>1279</v>
      </c>
      <c r="BM116" s="220" t="s">
        <v>1319</v>
      </c>
    </row>
    <row r="117" s="13" customFormat="1">
      <c r="A117" s="13"/>
      <c r="B117" s="227"/>
      <c r="C117" s="228"/>
      <c r="D117" s="229" t="s">
        <v>198</v>
      </c>
      <c r="E117" s="230" t="s">
        <v>28</v>
      </c>
      <c r="F117" s="231" t="s">
        <v>1320</v>
      </c>
      <c r="G117" s="228"/>
      <c r="H117" s="230" t="s">
        <v>28</v>
      </c>
      <c r="I117" s="232"/>
      <c r="J117" s="228"/>
      <c r="K117" s="228"/>
      <c r="L117" s="233"/>
      <c r="M117" s="234"/>
      <c r="N117" s="235"/>
      <c r="O117" s="235"/>
      <c r="P117" s="235"/>
      <c r="Q117" s="235"/>
      <c r="R117" s="235"/>
      <c r="S117" s="235"/>
      <c r="T117" s="236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7" t="s">
        <v>198</v>
      </c>
      <c r="AU117" s="237" t="s">
        <v>84</v>
      </c>
      <c r="AV117" s="13" t="s">
        <v>82</v>
      </c>
      <c r="AW117" s="13" t="s">
        <v>35</v>
      </c>
      <c r="AX117" s="13" t="s">
        <v>74</v>
      </c>
      <c r="AY117" s="237" t="s">
        <v>187</v>
      </c>
    </row>
    <row r="118" s="13" customFormat="1">
      <c r="A118" s="13"/>
      <c r="B118" s="227"/>
      <c r="C118" s="228"/>
      <c r="D118" s="229" t="s">
        <v>198</v>
      </c>
      <c r="E118" s="230" t="s">
        <v>28</v>
      </c>
      <c r="F118" s="231" t="s">
        <v>1321</v>
      </c>
      <c r="G118" s="228"/>
      <c r="H118" s="230" t="s">
        <v>28</v>
      </c>
      <c r="I118" s="232"/>
      <c r="J118" s="228"/>
      <c r="K118" s="228"/>
      <c r="L118" s="233"/>
      <c r="M118" s="234"/>
      <c r="N118" s="235"/>
      <c r="O118" s="235"/>
      <c r="P118" s="235"/>
      <c r="Q118" s="235"/>
      <c r="R118" s="235"/>
      <c r="S118" s="235"/>
      <c r="T118" s="236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7" t="s">
        <v>198</v>
      </c>
      <c r="AU118" s="237" t="s">
        <v>84</v>
      </c>
      <c r="AV118" s="13" t="s">
        <v>82</v>
      </c>
      <c r="AW118" s="13" t="s">
        <v>35</v>
      </c>
      <c r="AX118" s="13" t="s">
        <v>74</v>
      </c>
      <c r="AY118" s="237" t="s">
        <v>187</v>
      </c>
    </row>
    <row r="119" s="13" customFormat="1">
      <c r="A119" s="13"/>
      <c r="B119" s="227"/>
      <c r="C119" s="228"/>
      <c r="D119" s="229" t="s">
        <v>198</v>
      </c>
      <c r="E119" s="230" t="s">
        <v>28</v>
      </c>
      <c r="F119" s="231" t="s">
        <v>1322</v>
      </c>
      <c r="G119" s="228"/>
      <c r="H119" s="230" t="s">
        <v>28</v>
      </c>
      <c r="I119" s="232"/>
      <c r="J119" s="228"/>
      <c r="K119" s="228"/>
      <c r="L119" s="233"/>
      <c r="M119" s="234"/>
      <c r="N119" s="235"/>
      <c r="O119" s="235"/>
      <c r="P119" s="235"/>
      <c r="Q119" s="235"/>
      <c r="R119" s="235"/>
      <c r="S119" s="235"/>
      <c r="T119" s="23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7" t="s">
        <v>198</v>
      </c>
      <c r="AU119" s="237" t="s">
        <v>84</v>
      </c>
      <c r="AV119" s="13" t="s">
        <v>82</v>
      </c>
      <c r="AW119" s="13" t="s">
        <v>35</v>
      </c>
      <c r="AX119" s="13" t="s">
        <v>74</v>
      </c>
      <c r="AY119" s="237" t="s">
        <v>187</v>
      </c>
    </row>
    <row r="120" s="14" customFormat="1">
      <c r="A120" s="14"/>
      <c r="B120" s="238"/>
      <c r="C120" s="239"/>
      <c r="D120" s="229" t="s">
        <v>198</v>
      </c>
      <c r="E120" s="240" t="s">
        <v>28</v>
      </c>
      <c r="F120" s="241" t="s">
        <v>82</v>
      </c>
      <c r="G120" s="239"/>
      <c r="H120" s="242">
        <v>1</v>
      </c>
      <c r="I120" s="243"/>
      <c r="J120" s="239"/>
      <c r="K120" s="239"/>
      <c r="L120" s="244"/>
      <c r="M120" s="245"/>
      <c r="N120" s="246"/>
      <c r="O120" s="246"/>
      <c r="P120" s="246"/>
      <c r="Q120" s="246"/>
      <c r="R120" s="246"/>
      <c r="S120" s="246"/>
      <c r="T120" s="247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8" t="s">
        <v>198</v>
      </c>
      <c r="AU120" s="248" t="s">
        <v>84</v>
      </c>
      <c r="AV120" s="14" t="s">
        <v>84</v>
      </c>
      <c r="AW120" s="14" t="s">
        <v>35</v>
      </c>
      <c r="AX120" s="14" t="s">
        <v>82</v>
      </c>
      <c r="AY120" s="248" t="s">
        <v>187</v>
      </c>
    </row>
    <row r="121" s="2" customFormat="1" ht="16.5" customHeight="1">
      <c r="A121" s="41"/>
      <c r="B121" s="42"/>
      <c r="C121" s="209" t="s">
        <v>251</v>
      </c>
      <c r="D121" s="209" t="s">
        <v>189</v>
      </c>
      <c r="E121" s="210" t="s">
        <v>1323</v>
      </c>
      <c r="F121" s="211" t="s">
        <v>1324</v>
      </c>
      <c r="G121" s="212" t="s">
        <v>1278</v>
      </c>
      <c r="H121" s="213">
        <v>1</v>
      </c>
      <c r="I121" s="214"/>
      <c r="J121" s="215">
        <f>ROUND(I121*H121,2)</f>
        <v>0</v>
      </c>
      <c r="K121" s="211" t="s">
        <v>28</v>
      </c>
      <c r="L121" s="47"/>
      <c r="M121" s="216" t="s">
        <v>28</v>
      </c>
      <c r="N121" s="217" t="s">
        <v>45</v>
      </c>
      <c r="O121" s="87"/>
      <c r="P121" s="218">
        <f>O121*H121</f>
        <v>0</v>
      </c>
      <c r="Q121" s="218">
        <v>0</v>
      </c>
      <c r="R121" s="218">
        <f>Q121*H121</f>
        <v>0</v>
      </c>
      <c r="S121" s="218">
        <v>0</v>
      </c>
      <c r="T121" s="219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0" t="s">
        <v>1279</v>
      </c>
      <c r="AT121" s="220" t="s">
        <v>189</v>
      </c>
      <c r="AU121" s="220" t="s">
        <v>84</v>
      </c>
      <c r="AY121" s="20" t="s">
        <v>187</v>
      </c>
      <c r="BE121" s="221">
        <f>IF(N121="základní",J121,0)</f>
        <v>0</v>
      </c>
      <c r="BF121" s="221">
        <f>IF(N121="snížená",J121,0)</f>
        <v>0</v>
      </c>
      <c r="BG121" s="221">
        <f>IF(N121="zákl. přenesená",J121,0)</f>
        <v>0</v>
      </c>
      <c r="BH121" s="221">
        <f>IF(N121="sníž. přenesená",J121,0)</f>
        <v>0</v>
      </c>
      <c r="BI121" s="221">
        <f>IF(N121="nulová",J121,0)</f>
        <v>0</v>
      </c>
      <c r="BJ121" s="20" t="s">
        <v>82</v>
      </c>
      <c r="BK121" s="221">
        <f>ROUND(I121*H121,2)</f>
        <v>0</v>
      </c>
      <c r="BL121" s="20" t="s">
        <v>1279</v>
      </c>
      <c r="BM121" s="220" t="s">
        <v>1325</v>
      </c>
    </row>
    <row r="122" s="14" customFormat="1">
      <c r="A122" s="14"/>
      <c r="B122" s="238"/>
      <c r="C122" s="239"/>
      <c r="D122" s="229" t="s">
        <v>198</v>
      </c>
      <c r="E122" s="240" t="s">
        <v>28</v>
      </c>
      <c r="F122" s="241" t="s">
        <v>82</v>
      </c>
      <c r="G122" s="239"/>
      <c r="H122" s="242">
        <v>1</v>
      </c>
      <c r="I122" s="243"/>
      <c r="J122" s="239"/>
      <c r="K122" s="239"/>
      <c r="L122" s="244"/>
      <c r="M122" s="245"/>
      <c r="N122" s="246"/>
      <c r="O122" s="246"/>
      <c r="P122" s="246"/>
      <c r="Q122" s="246"/>
      <c r="R122" s="246"/>
      <c r="S122" s="246"/>
      <c r="T122" s="247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8" t="s">
        <v>198</v>
      </c>
      <c r="AU122" s="248" t="s">
        <v>84</v>
      </c>
      <c r="AV122" s="14" t="s">
        <v>84</v>
      </c>
      <c r="AW122" s="14" t="s">
        <v>35</v>
      </c>
      <c r="AX122" s="14" t="s">
        <v>82</v>
      </c>
      <c r="AY122" s="248" t="s">
        <v>187</v>
      </c>
    </row>
    <row r="123" s="2" customFormat="1" ht="21.75" customHeight="1">
      <c r="A123" s="41"/>
      <c r="B123" s="42"/>
      <c r="C123" s="209" t="s">
        <v>257</v>
      </c>
      <c r="D123" s="209" t="s">
        <v>189</v>
      </c>
      <c r="E123" s="210" t="s">
        <v>1326</v>
      </c>
      <c r="F123" s="211" t="s">
        <v>1327</v>
      </c>
      <c r="G123" s="212" t="s">
        <v>1278</v>
      </c>
      <c r="H123" s="213">
        <v>1</v>
      </c>
      <c r="I123" s="214"/>
      <c r="J123" s="215">
        <f>ROUND(I123*H123,2)</f>
        <v>0</v>
      </c>
      <c r="K123" s="211" t="s">
        <v>28</v>
      </c>
      <c r="L123" s="47"/>
      <c r="M123" s="216" t="s">
        <v>28</v>
      </c>
      <c r="N123" s="217" t="s">
        <v>45</v>
      </c>
      <c r="O123" s="87"/>
      <c r="P123" s="218">
        <f>O123*H123</f>
        <v>0</v>
      </c>
      <c r="Q123" s="218">
        <v>0</v>
      </c>
      <c r="R123" s="218">
        <f>Q123*H123</f>
        <v>0</v>
      </c>
      <c r="S123" s="218">
        <v>0</v>
      </c>
      <c r="T123" s="219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0" t="s">
        <v>1279</v>
      </c>
      <c r="AT123" s="220" t="s">
        <v>189</v>
      </c>
      <c r="AU123" s="220" t="s">
        <v>84</v>
      </c>
      <c r="AY123" s="20" t="s">
        <v>187</v>
      </c>
      <c r="BE123" s="221">
        <f>IF(N123="základní",J123,0)</f>
        <v>0</v>
      </c>
      <c r="BF123" s="221">
        <f>IF(N123="snížená",J123,0)</f>
        <v>0</v>
      </c>
      <c r="BG123" s="221">
        <f>IF(N123="zákl. přenesená",J123,0)</f>
        <v>0</v>
      </c>
      <c r="BH123" s="221">
        <f>IF(N123="sníž. přenesená",J123,0)</f>
        <v>0</v>
      </c>
      <c r="BI123" s="221">
        <f>IF(N123="nulová",J123,0)</f>
        <v>0</v>
      </c>
      <c r="BJ123" s="20" t="s">
        <v>82</v>
      </c>
      <c r="BK123" s="221">
        <f>ROUND(I123*H123,2)</f>
        <v>0</v>
      </c>
      <c r="BL123" s="20" t="s">
        <v>1279</v>
      </c>
      <c r="BM123" s="220" t="s">
        <v>1328</v>
      </c>
    </row>
    <row r="124" s="13" customFormat="1">
      <c r="A124" s="13"/>
      <c r="B124" s="227"/>
      <c r="C124" s="228"/>
      <c r="D124" s="229" t="s">
        <v>198</v>
      </c>
      <c r="E124" s="230" t="s">
        <v>28</v>
      </c>
      <c r="F124" s="231" t="s">
        <v>1329</v>
      </c>
      <c r="G124" s="228"/>
      <c r="H124" s="230" t="s">
        <v>28</v>
      </c>
      <c r="I124" s="232"/>
      <c r="J124" s="228"/>
      <c r="K124" s="228"/>
      <c r="L124" s="233"/>
      <c r="M124" s="234"/>
      <c r="N124" s="235"/>
      <c r="O124" s="235"/>
      <c r="P124" s="235"/>
      <c r="Q124" s="235"/>
      <c r="R124" s="235"/>
      <c r="S124" s="235"/>
      <c r="T124" s="23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7" t="s">
        <v>198</v>
      </c>
      <c r="AU124" s="237" t="s">
        <v>84</v>
      </c>
      <c r="AV124" s="13" t="s">
        <v>82</v>
      </c>
      <c r="AW124" s="13" t="s">
        <v>35</v>
      </c>
      <c r="AX124" s="13" t="s">
        <v>74</v>
      </c>
      <c r="AY124" s="237" t="s">
        <v>187</v>
      </c>
    </row>
    <row r="125" s="14" customFormat="1">
      <c r="A125" s="14"/>
      <c r="B125" s="238"/>
      <c r="C125" s="239"/>
      <c r="D125" s="229" t="s">
        <v>198</v>
      </c>
      <c r="E125" s="240" t="s">
        <v>28</v>
      </c>
      <c r="F125" s="241" t="s">
        <v>82</v>
      </c>
      <c r="G125" s="239"/>
      <c r="H125" s="242">
        <v>1</v>
      </c>
      <c r="I125" s="243"/>
      <c r="J125" s="239"/>
      <c r="K125" s="239"/>
      <c r="L125" s="244"/>
      <c r="M125" s="245"/>
      <c r="N125" s="246"/>
      <c r="O125" s="246"/>
      <c r="P125" s="246"/>
      <c r="Q125" s="246"/>
      <c r="R125" s="246"/>
      <c r="S125" s="246"/>
      <c r="T125" s="247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8" t="s">
        <v>198</v>
      </c>
      <c r="AU125" s="248" t="s">
        <v>84</v>
      </c>
      <c r="AV125" s="14" t="s">
        <v>84</v>
      </c>
      <c r="AW125" s="14" t="s">
        <v>35</v>
      </c>
      <c r="AX125" s="14" t="s">
        <v>82</v>
      </c>
      <c r="AY125" s="248" t="s">
        <v>187</v>
      </c>
    </row>
    <row r="126" s="2" customFormat="1" ht="24.15" customHeight="1">
      <c r="A126" s="41"/>
      <c r="B126" s="42"/>
      <c r="C126" s="209" t="s">
        <v>262</v>
      </c>
      <c r="D126" s="209" t="s">
        <v>189</v>
      </c>
      <c r="E126" s="210" t="s">
        <v>1330</v>
      </c>
      <c r="F126" s="211" t="s">
        <v>1331</v>
      </c>
      <c r="G126" s="212" t="s">
        <v>1278</v>
      </c>
      <c r="H126" s="213">
        <v>1</v>
      </c>
      <c r="I126" s="214"/>
      <c r="J126" s="215">
        <f>ROUND(I126*H126,2)</f>
        <v>0</v>
      </c>
      <c r="K126" s="211" t="s">
        <v>28</v>
      </c>
      <c r="L126" s="47"/>
      <c r="M126" s="216" t="s">
        <v>28</v>
      </c>
      <c r="N126" s="217" t="s">
        <v>45</v>
      </c>
      <c r="O126" s="87"/>
      <c r="P126" s="218">
        <f>O126*H126</f>
        <v>0</v>
      </c>
      <c r="Q126" s="218">
        <v>0</v>
      </c>
      <c r="R126" s="218">
        <f>Q126*H126</f>
        <v>0</v>
      </c>
      <c r="S126" s="218">
        <v>0</v>
      </c>
      <c r="T126" s="219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0" t="s">
        <v>194</v>
      </c>
      <c r="AT126" s="220" t="s">
        <v>189</v>
      </c>
      <c r="AU126" s="220" t="s">
        <v>84</v>
      </c>
      <c r="AY126" s="20" t="s">
        <v>187</v>
      </c>
      <c r="BE126" s="221">
        <f>IF(N126="základní",J126,0)</f>
        <v>0</v>
      </c>
      <c r="BF126" s="221">
        <f>IF(N126="snížená",J126,0)</f>
        <v>0</v>
      </c>
      <c r="BG126" s="221">
        <f>IF(N126="zákl. přenesená",J126,0)</f>
        <v>0</v>
      </c>
      <c r="BH126" s="221">
        <f>IF(N126="sníž. přenesená",J126,0)</f>
        <v>0</v>
      </c>
      <c r="BI126" s="221">
        <f>IF(N126="nulová",J126,0)</f>
        <v>0</v>
      </c>
      <c r="BJ126" s="20" t="s">
        <v>82</v>
      </c>
      <c r="BK126" s="221">
        <f>ROUND(I126*H126,2)</f>
        <v>0</v>
      </c>
      <c r="BL126" s="20" t="s">
        <v>194</v>
      </c>
      <c r="BM126" s="220" t="s">
        <v>1332</v>
      </c>
    </row>
    <row r="127" s="14" customFormat="1">
      <c r="A127" s="14"/>
      <c r="B127" s="238"/>
      <c r="C127" s="239"/>
      <c r="D127" s="229" t="s">
        <v>198</v>
      </c>
      <c r="E127" s="240" t="s">
        <v>28</v>
      </c>
      <c r="F127" s="241" t="s">
        <v>82</v>
      </c>
      <c r="G127" s="239"/>
      <c r="H127" s="242">
        <v>1</v>
      </c>
      <c r="I127" s="243"/>
      <c r="J127" s="239"/>
      <c r="K127" s="239"/>
      <c r="L127" s="244"/>
      <c r="M127" s="245"/>
      <c r="N127" s="246"/>
      <c r="O127" s="246"/>
      <c r="P127" s="246"/>
      <c r="Q127" s="246"/>
      <c r="R127" s="246"/>
      <c r="S127" s="246"/>
      <c r="T127" s="24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8" t="s">
        <v>198</v>
      </c>
      <c r="AU127" s="248" t="s">
        <v>84</v>
      </c>
      <c r="AV127" s="14" t="s">
        <v>84</v>
      </c>
      <c r="AW127" s="14" t="s">
        <v>35</v>
      </c>
      <c r="AX127" s="14" t="s">
        <v>82</v>
      </c>
      <c r="AY127" s="248" t="s">
        <v>187</v>
      </c>
    </row>
    <row r="128" s="2" customFormat="1" ht="24.15" customHeight="1">
      <c r="A128" s="41"/>
      <c r="B128" s="42"/>
      <c r="C128" s="209" t="s">
        <v>8</v>
      </c>
      <c r="D128" s="209" t="s">
        <v>189</v>
      </c>
      <c r="E128" s="210" t="s">
        <v>1333</v>
      </c>
      <c r="F128" s="211" t="s">
        <v>1334</v>
      </c>
      <c r="G128" s="212" t="s">
        <v>1278</v>
      </c>
      <c r="H128" s="213">
        <v>1</v>
      </c>
      <c r="I128" s="214"/>
      <c r="J128" s="215">
        <f>ROUND(I128*H128,2)</f>
        <v>0</v>
      </c>
      <c r="K128" s="211" t="s">
        <v>28</v>
      </c>
      <c r="L128" s="47"/>
      <c r="M128" s="216" t="s">
        <v>28</v>
      </c>
      <c r="N128" s="217" t="s">
        <v>45</v>
      </c>
      <c r="O128" s="87"/>
      <c r="P128" s="218">
        <f>O128*H128</f>
        <v>0</v>
      </c>
      <c r="Q128" s="218">
        <v>0</v>
      </c>
      <c r="R128" s="218">
        <f>Q128*H128</f>
        <v>0</v>
      </c>
      <c r="S128" s="218">
        <v>0</v>
      </c>
      <c r="T128" s="219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0" t="s">
        <v>194</v>
      </c>
      <c r="AT128" s="220" t="s">
        <v>189</v>
      </c>
      <c r="AU128" s="220" t="s">
        <v>84</v>
      </c>
      <c r="AY128" s="20" t="s">
        <v>187</v>
      </c>
      <c r="BE128" s="221">
        <f>IF(N128="základní",J128,0)</f>
        <v>0</v>
      </c>
      <c r="BF128" s="221">
        <f>IF(N128="snížená",J128,0)</f>
        <v>0</v>
      </c>
      <c r="BG128" s="221">
        <f>IF(N128="zákl. přenesená",J128,0)</f>
        <v>0</v>
      </c>
      <c r="BH128" s="221">
        <f>IF(N128="sníž. přenesená",J128,0)</f>
        <v>0</v>
      </c>
      <c r="BI128" s="221">
        <f>IF(N128="nulová",J128,0)</f>
        <v>0</v>
      </c>
      <c r="BJ128" s="20" t="s">
        <v>82</v>
      </c>
      <c r="BK128" s="221">
        <f>ROUND(I128*H128,2)</f>
        <v>0</v>
      </c>
      <c r="BL128" s="20" t="s">
        <v>194</v>
      </c>
      <c r="BM128" s="220" t="s">
        <v>1335</v>
      </c>
    </row>
    <row r="129" s="14" customFormat="1">
      <c r="A129" s="14"/>
      <c r="B129" s="238"/>
      <c r="C129" s="239"/>
      <c r="D129" s="229" t="s">
        <v>198</v>
      </c>
      <c r="E129" s="240" t="s">
        <v>28</v>
      </c>
      <c r="F129" s="241" t="s">
        <v>82</v>
      </c>
      <c r="G129" s="239"/>
      <c r="H129" s="242">
        <v>1</v>
      </c>
      <c r="I129" s="243"/>
      <c r="J129" s="239"/>
      <c r="K129" s="239"/>
      <c r="L129" s="244"/>
      <c r="M129" s="245"/>
      <c r="N129" s="246"/>
      <c r="O129" s="246"/>
      <c r="P129" s="246"/>
      <c r="Q129" s="246"/>
      <c r="R129" s="246"/>
      <c r="S129" s="246"/>
      <c r="T129" s="24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8" t="s">
        <v>198</v>
      </c>
      <c r="AU129" s="248" t="s">
        <v>84</v>
      </c>
      <c r="AV129" s="14" t="s">
        <v>84</v>
      </c>
      <c r="AW129" s="14" t="s">
        <v>35</v>
      </c>
      <c r="AX129" s="14" t="s">
        <v>82</v>
      </c>
      <c r="AY129" s="248" t="s">
        <v>187</v>
      </c>
    </row>
    <row r="130" s="2" customFormat="1" ht="24.15" customHeight="1">
      <c r="A130" s="41"/>
      <c r="B130" s="42"/>
      <c r="C130" s="209" t="s">
        <v>272</v>
      </c>
      <c r="D130" s="209" t="s">
        <v>189</v>
      </c>
      <c r="E130" s="210" t="s">
        <v>1336</v>
      </c>
      <c r="F130" s="211" t="s">
        <v>1337</v>
      </c>
      <c r="G130" s="212" t="s">
        <v>1278</v>
      </c>
      <c r="H130" s="213">
        <v>1</v>
      </c>
      <c r="I130" s="214"/>
      <c r="J130" s="215">
        <f>ROUND(I130*H130,2)</f>
        <v>0</v>
      </c>
      <c r="K130" s="211" t="s">
        <v>28</v>
      </c>
      <c r="L130" s="47"/>
      <c r="M130" s="216" t="s">
        <v>28</v>
      </c>
      <c r="N130" s="217" t="s">
        <v>45</v>
      </c>
      <c r="O130" s="87"/>
      <c r="P130" s="218">
        <f>O130*H130</f>
        <v>0</v>
      </c>
      <c r="Q130" s="218">
        <v>0</v>
      </c>
      <c r="R130" s="218">
        <f>Q130*H130</f>
        <v>0</v>
      </c>
      <c r="S130" s="218">
        <v>0</v>
      </c>
      <c r="T130" s="219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0" t="s">
        <v>194</v>
      </c>
      <c r="AT130" s="220" t="s">
        <v>189</v>
      </c>
      <c r="AU130" s="220" t="s">
        <v>84</v>
      </c>
      <c r="AY130" s="20" t="s">
        <v>187</v>
      </c>
      <c r="BE130" s="221">
        <f>IF(N130="základní",J130,0)</f>
        <v>0</v>
      </c>
      <c r="BF130" s="221">
        <f>IF(N130="snížená",J130,0)</f>
        <v>0</v>
      </c>
      <c r="BG130" s="221">
        <f>IF(N130="zákl. přenesená",J130,0)</f>
        <v>0</v>
      </c>
      <c r="BH130" s="221">
        <f>IF(N130="sníž. přenesená",J130,0)</f>
        <v>0</v>
      </c>
      <c r="BI130" s="221">
        <f>IF(N130="nulová",J130,0)</f>
        <v>0</v>
      </c>
      <c r="BJ130" s="20" t="s">
        <v>82</v>
      </c>
      <c r="BK130" s="221">
        <f>ROUND(I130*H130,2)</f>
        <v>0</v>
      </c>
      <c r="BL130" s="20" t="s">
        <v>194</v>
      </c>
      <c r="BM130" s="220" t="s">
        <v>1338</v>
      </c>
    </row>
    <row r="131" s="14" customFormat="1">
      <c r="A131" s="14"/>
      <c r="B131" s="238"/>
      <c r="C131" s="239"/>
      <c r="D131" s="229" t="s">
        <v>198</v>
      </c>
      <c r="E131" s="240" t="s">
        <v>28</v>
      </c>
      <c r="F131" s="241" t="s">
        <v>82</v>
      </c>
      <c r="G131" s="239"/>
      <c r="H131" s="242">
        <v>1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8" t="s">
        <v>198</v>
      </c>
      <c r="AU131" s="248" t="s">
        <v>84</v>
      </c>
      <c r="AV131" s="14" t="s">
        <v>84</v>
      </c>
      <c r="AW131" s="14" t="s">
        <v>35</v>
      </c>
      <c r="AX131" s="14" t="s">
        <v>82</v>
      </c>
      <c r="AY131" s="248" t="s">
        <v>187</v>
      </c>
    </row>
    <row r="132" s="2" customFormat="1" ht="37.8" customHeight="1">
      <c r="A132" s="41"/>
      <c r="B132" s="42"/>
      <c r="C132" s="209" t="s">
        <v>282</v>
      </c>
      <c r="D132" s="209" t="s">
        <v>189</v>
      </c>
      <c r="E132" s="210" t="s">
        <v>1339</v>
      </c>
      <c r="F132" s="211" t="s">
        <v>1340</v>
      </c>
      <c r="G132" s="212" t="s">
        <v>1278</v>
      </c>
      <c r="H132" s="213">
        <v>1</v>
      </c>
      <c r="I132" s="214"/>
      <c r="J132" s="215">
        <f>ROUND(I132*H132,2)</f>
        <v>0</v>
      </c>
      <c r="K132" s="211" t="s">
        <v>28</v>
      </c>
      <c r="L132" s="47"/>
      <c r="M132" s="216" t="s">
        <v>28</v>
      </c>
      <c r="N132" s="217" t="s">
        <v>45</v>
      </c>
      <c r="O132" s="87"/>
      <c r="P132" s="218">
        <f>O132*H132</f>
        <v>0</v>
      </c>
      <c r="Q132" s="218">
        <v>0</v>
      </c>
      <c r="R132" s="218">
        <f>Q132*H132</f>
        <v>0</v>
      </c>
      <c r="S132" s="218">
        <v>0</v>
      </c>
      <c r="T132" s="219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0" t="s">
        <v>194</v>
      </c>
      <c r="AT132" s="220" t="s">
        <v>189</v>
      </c>
      <c r="AU132" s="220" t="s">
        <v>84</v>
      </c>
      <c r="AY132" s="20" t="s">
        <v>187</v>
      </c>
      <c r="BE132" s="221">
        <f>IF(N132="základní",J132,0)</f>
        <v>0</v>
      </c>
      <c r="BF132" s="221">
        <f>IF(N132="snížená",J132,0)</f>
        <v>0</v>
      </c>
      <c r="BG132" s="221">
        <f>IF(N132="zákl. přenesená",J132,0)</f>
        <v>0</v>
      </c>
      <c r="BH132" s="221">
        <f>IF(N132="sníž. přenesená",J132,0)</f>
        <v>0</v>
      </c>
      <c r="BI132" s="221">
        <f>IF(N132="nulová",J132,0)</f>
        <v>0</v>
      </c>
      <c r="BJ132" s="20" t="s">
        <v>82</v>
      </c>
      <c r="BK132" s="221">
        <f>ROUND(I132*H132,2)</f>
        <v>0</v>
      </c>
      <c r="BL132" s="20" t="s">
        <v>194</v>
      </c>
      <c r="BM132" s="220" t="s">
        <v>1341</v>
      </c>
    </row>
    <row r="133" s="14" customFormat="1">
      <c r="A133" s="14"/>
      <c r="B133" s="238"/>
      <c r="C133" s="239"/>
      <c r="D133" s="229" t="s">
        <v>198</v>
      </c>
      <c r="E133" s="240" t="s">
        <v>28</v>
      </c>
      <c r="F133" s="241" t="s">
        <v>82</v>
      </c>
      <c r="G133" s="239"/>
      <c r="H133" s="242">
        <v>1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8" t="s">
        <v>198</v>
      </c>
      <c r="AU133" s="248" t="s">
        <v>84</v>
      </c>
      <c r="AV133" s="14" t="s">
        <v>84</v>
      </c>
      <c r="AW133" s="14" t="s">
        <v>35</v>
      </c>
      <c r="AX133" s="14" t="s">
        <v>82</v>
      </c>
      <c r="AY133" s="248" t="s">
        <v>187</v>
      </c>
    </row>
    <row r="134" s="2" customFormat="1" ht="24.15" customHeight="1">
      <c r="A134" s="41"/>
      <c r="B134" s="42"/>
      <c r="C134" s="209" t="s">
        <v>288</v>
      </c>
      <c r="D134" s="209" t="s">
        <v>189</v>
      </c>
      <c r="E134" s="210" t="s">
        <v>1342</v>
      </c>
      <c r="F134" s="211" t="s">
        <v>1343</v>
      </c>
      <c r="G134" s="212" t="s">
        <v>1278</v>
      </c>
      <c r="H134" s="213">
        <v>1</v>
      </c>
      <c r="I134" s="214"/>
      <c r="J134" s="215">
        <f>ROUND(I134*H134,2)</f>
        <v>0</v>
      </c>
      <c r="K134" s="211" t="s">
        <v>28</v>
      </c>
      <c r="L134" s="47"/>
      <c r="M134" s="216" t="s">
        <v>28</v>
      </c>
      <c r="N134" s="217" t="s">
        <v>45</v>
      </c>
      <c r="O134" s="87"/>
      <c r="P134" s="218">
        <f>O134*H134</f>
        <v>0</v>
      </c>
      <c r="Q134" s="218">
        <v>0</v>
      </c>
      <c r="R134" s="218">
        <f>Q134*H134</f>
        <v>0</v>
      </c>
      <c r="S134" s="218">
        <v>0</v>
      </c>
      <c r="T134" s="219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0" t="s">
        <v>194</v>
      </c>
      <c r="AT134" s="220" t="s">
        <v>189</v>
      </c>
      <c r="AU134" s="220" t="s">
        <v>84</v>
      </c>
      <c r="AY134" s="20" t="s">
        <v>187</v>
      </c>
      <c r="BE134" s="221">
        <f>IF(N134="základní",J134,0)</f>
        <v>0</v>
      </c>
      <c r="BF134" s="221">
        <f>IF(N134="snížená",J134,0)</f>
        <v>0</v>
      </c>
      <c r="BG134" s="221">
        <f>IF(N134="zákl. přenesená",J134,0)</f>
        <v>0</v>
      </c>
      <c r="BH134" s="221">
        <f>IF(N134="sníž. přenesená",J134,0)</f>
        <v>0</v>
      </c>
      <c r="BI134" s="221">
        <f>IF(N134="nulová",J134,0)</f>
        <v>0</v>
      </c>
      <c r="BJ134" s="20" t="s">
        <v>82</v>
      </c>
      <c r="BK134" s="221">
        <f>ROUND(I134*H134,2)</f>
        <v>0</v>
      </c>
      <c r="BL134" s="20" t="s">
        <v>194</v>
      </c>
      <c r="BM134" s="220" t="s">
        <v>1344</v>
      </c>
    </row>
    <row r="135" s="13" customFormat="1">
      <c r="A135" s="13"/>
      <c r="B135" s="227"/>
      <c r="C135" s="228"/>
      <c r="D135" s="229" t="s">
        <v>198</v>
      </c>
      <c r="E135" s="230" t="s">
        <v>28</v>
      </c>
      <c r="F135" s="231" t="s">
        <v>1345</v>
      </c>
      <c r="G135" s="228"/>
      <c r="H135" s="230" t="s">
        <v>28</v>
      </c>
      <c r="I135" s="232"/>
      <c r="J135" s="228"/>
      <c r="K135" s="228"/>
      <c r="L135" s="233"/>
      <c r="M135" s="234"/>
      <c r="N135" s="235"/>
      <c r="O135" s="235"/>
      <c r="P135" s="235"/>
      <c r="Q135" s="235"/>
      <c r="R135" s="235"/>
      <c r="S135" s="235"/>
      <c r="T135" s="23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7" t="s">
        <v>198</v>
      </c>
      <c r="AU135" s="237" t="s">
        <v>84</v>
      </c>
      <c r="AV135" s="13" t="s">
        <v>82</v>
      </c>
      <c r="AW135" s="13" t="s">
        <v>35</v>
      </c>
      <c r="AX135" s="13" t="s">
        <v>74</v>
      </c>
      <c r="AY135" s="237" t="s">
        <v>187</v>
      </c>
    </row>
    <row r="136" s="13" customFormat="1">
      <c r="A136" s="13"/>
      <c r="B136" s="227"/>
      <c r="C136" s="228"/>
      <c r="D136" s="229" t="s">
        <v>198</v>
      </c>
      <c r="E136" s="230" t="s">
        <v>28</v>
      </c>
      <c r="F136" s="231" t="s">
        <v>1346</v>
      </c>
      <c r="G136" s="228"/>
      <c r="H136" s="230" t="s">
        <v>28</v>
      </c>
      <c r="I136" s="232"/>
      <c r="J136" s="228"/>
      <c r="K136" s="228"/>
      <c r="L136" s="233"/>
      <c r="M136" s="234"/>
      <c r="N136" s="235"/>
      <c r="O136" s="235"/>
      <c r="P136" s="235"/>
      <c r="Q136" s="235"/>
      <c r="R136" s="235"/>
      <c r="S136" s="235"/>
      <c r="T136" s="23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7" t="s">
        <v>198</v>
      </c>
      <c r="AU136" s="237" t="s">
        <v>84</v>
      </c>
      <c r="AV136" s="13" t="s">
        <v>82</v>
      </c>
      <c r="AW136" s="13" t="s">
        <v>35</v>
      </c>
      <c r="AX136" s="13" t="s">
        <v>74</v>
      </c>
      <c r="AY136" s="237" t="s">
        <v>187</v>
      </c>
    </row>
    <row r="137" s="13" customFormat="1">
      <c r="A137" s="13"/>
      <c r="B137" s="227"/>
      <c r="C137" s="228"/>
      <c r="D137" s="229" t="s">
        <v>198</v>
      </c>
      <c r="E137" s="230" t="s">
        <v>28</v>
      </c>
      <c r="F137" s="231" t="s">
        <v>1347</v>
      </c>
      <c r="G137" s="228"/>
      <c r="H137" s="230" t="s">
        <v>28</v>
      </c>
      <c r="I137" s="232"/>
      <c r="J137" s="228"/>
      <c r="K137" s="228"/>
      <c r="L137" s="233"/>
      <c r="M137" s="234"/>
      <c r="N137" s="235"/>
      <c r="O137" s="235"/>
      <c r="P137" s="235"/>
      <c r="Q137" s="235"/>
      <c r="R137" s="235"/>
      <c r="S137" s="235"/>
      <c r="T137" s="23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7" t="s">
        <v>198</v>
      </c>
      <c r="AU137" s="237" t="s">
        <v>84</v>
      </c>
      <c r="AV137" s="13" t="s">
        <v>82</v>
      </c>
      <c r="AW137" s="13" t="s">
        <v>35</v>
      </c>
      <c r="AX137" s="13" t="s">
        <v>74</v>
      </c>
      <c r="AY137" s="237" t="s">
        <v>187</v>
      </c>
    </row>
    <row r="138" s="14" customFormat="1">
      <c r="A138" s="14"/>
      <c r="B138" s="238"/>
      <c r="C138" s="239"/>
      <c r="D138" s="229" t="s">
        <v>198</v>
      </c>
      <c r="E138" s="240" t="s">
        <v>28</v>
      </c>
      <c r="F138" s="241" t="s">
        <v>82</v>
      </c>
      <c r="G138" s="239"/>
      <c r="H138" s="242">
        <v>1</v>
      </c>
      <c r="I138" s="243"/>
      <c r="J138" s="239"/>
      <c r="K138" s="239"/>
      <c r="L138" s="244"/>
      <c r="M138" s="281"/>
      <c r="N138" s="282"/>
      <c r="O138" s="282"/>
      <c r="P138" s="282"/>
      <c r="Q138" s="282"/>
      <c r="R138" s="282"/>
      <c r="S138" s="282"/>
      <c r="T138" s="28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8" t="s">
        <v>198</v>
      </c>
      <c r="AU138" s="248" t="s">
        <v>84</v>
      </c>
      <c r="AV138" s="14" t="s">
        <v>84</v>
      </c>
      <c r="AW138" s="14" t="s">
        <v>35</v>
      </c>
      <c r="AX138" s="14" t="s">
        <v>82</v>
      </c>
      <c r="AY138" s="248" t="s">
        <v>187</v>
      </c>
    </row>
    <row r="139" s="2" customFormat="1" ht="6.96" customHeight="1">
      <c r="A139" s="41"/>
      <c r="B139" s="62"/>
      <c r="C139" s="63"/>
      <c r="D139" s="63"/>
      <c r="E139" s="63"/>
      <c r="F139" s="63"/>
      <c r="G139" s="63"/>
      <c r="H139" s="63"/>
      <c r="I139" s="63"/>
      <c r="J139" s="63"/>
      <c r="K139" s="63"/>
      <c r="L139" s="47"/>
      <c r="M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</row>
  </sheetData>
  <sheetProtection sheet="1" autoFilter="0" formatColumns="0" formatRows="0" objects="1" scenarios="1" spinCount="100000" saltValue="ks4xK3TBDeQLteZTzvetmdshboZku4UShO3Nt+zMWTB+NiF0xFofQfKp243XCMb273T2C/DJoUR6odTAZSFtGA==" hashValue="9vRFAyuA4vgqL0KCLRVDADAQ1iFctvIl3PV/TKIuvpyAYduZceXkMzpDHYQ6Y6Chj85/BnFOXOgGv+KrnSi8Sw==" algorithmName="SHA-512" password="CC35"/>
  <autoFilter ref="C81:K138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2"/>
      <c r="C3" s="133"/>
      <c r="D3" s="133"/>
      <c r="E3" s="133"/>
      <c r="F3" s="133"/>
      <c r="G3" s="133"/>
      <c r="H3" s="23"/>
    </row>
    <row r="4" s="1" customFormat="1" ht="24.96" customHeight="1">
      <c r="B4" s="23"/>
      <c r="C4" s="134" t="s">
        <v>1348</v>
      </c>
      <c r="H4" s="23"/>
    </row>
    <row r="5" s="1" customFormat="1" ht="12" customHeight="1">
      <c r="B5" s="23"/>
      <c r="C5" s="284" t="s">
        <v>13</v>
      </c>
      <c r="D5" s="144" t="s">
        <v>14</v>
      </c>
      <c r="E5" s="1"/>
      <c r="F5" s="1"/>
      <c r="H5" s="23"/>
    </row>
    <row r="6" s="1" customFormat="1" ht="36.96" customHeight="1">
      <c r="B6" s="23"/>
      <c r="C6" s="285" t="s">
        <v>16</v>
      </c>
      <c r="D6" s="286" t="s">
        <v>17</v>
      </c>
      <c r="E6" s="1"/>
      <c r="F6" s="1"/>
      <c r="H6" s="23"/>
    </row>
    <row r="7" s="1" customFormat="1" ht="16.5" customHeight="1">
      <c r="B7" s="23"/>
      <c r="C7" s="136" t="s">
        <v>24</v>
      </c>
      <c r="D7" s="141" t="str">
        <f>'Rekapitulace stavby'!AN8</f>
        <v>17. 2. 2025</v>
      </c>
      <c r="H7" s="23"/>
    </row>
    <row r="8" s="2" customFormat="1" ht="10.8" customHeight="1">
      <c r="A8" s="41"/>
      <c r="B8" s="47"/>
      <c r="C8" s="41"/>
      <c r="D8" s="41"/>
      <c r="E8" s="41"/>
      <c r="F8" s="41"/>
      <c r="G8" s="41"/>
      <c r="H8" s="47"/>
    </row>
    <row r="9" s="11" customFormat="1" ht="29.28" customHeight="1">
      <c r="A9" s="182"/>
      <c r="B9" s="287"/>
      <c r="C9" s="288" t="s">
        <v>55</v>
      </c>
      <c r="D9" s="289" t="s">
        <v>56</v>
      </c>
      <c r="E9" s="289" t="s">
        <v>174</v>
      </c>
      <c r="F9" s="290" t="s">
        <v>1349</v>
      </c>
      <c r="G9" s="182"/>
      <c r="H9" s="287"/>
    </row>
    <row r="10" s="2" customFormat="1" ht="26.4" customHeight="1">
      <c r="A10" s="41"/>
      <c r="B10" s="47"/>
      <c r="C10" s="291" t="s">
        <v>79</v>
      </c>
      <c r="D10" s="291" t="s">
        <v>80</v>
      </c>
      <c r="E10" s="41"/>
      <c r="F10" s="41"/>
      <c r="G10" s="41"/>
      <c r="H10" s="47"/>
    </row>
    <row r="11" s="2" customFormat="1" ht="16.8" customHeight="1">
      <c r="A11" s="41"/>
      <c r="B11" s="47"/>
      <c r="C11" s="292" t="s">
        <v>91</v>
      </c>
      <c r="D11" s="293" t="s">
        <v>91</v>
      </c>
      <c r="E11" s="294" t="s">
        <v>28</v>
      </c>
      <c r="F11" s="295">
        <v>37.287999999999997</v>
      </c>
      <c r="G11" s="41"/>
      <c r="H11" s="47"/>
    </row>
    <row r="12" s="2" customFormat="1" ht="16.8" customHeight="1">
      <c r="A12" s="41"/>
      <c r="B12" s="47"/>
      <c r="C12" s="296" t="s">
        <v>28</v>
      </c>
      <c r="D12" s="296" t="s">
        <v>199</v>
      </c>
      <c r="E12" s="20" t="s">
        <v>28</v>
      </c>
      <c r="F12" s="297">
        <v>0</v>
      </c>
      <c r="G12" s="41"/>
      <c r="H12" s="47"/>
    </row>
    <row r="13" s="2" customFormat="1" ht="16.8" customHeight="1">
      <c r="A13" s="41"/>
      <c r="B13" s="47"/>
      <c r="C13" s="296" t="s">
        <v>28</v>
      </c>
      <c r="D13" s="296" t="s">
        <v>206</v>
      </c>
      <c r="E13" s="20" t="s">
        <v>28</v>
      </c>
      <c r="F13" s="297">
        <v>37.287999999999997</v>
      </c>
      <c r="G13" s="41"/>
      <c r="H13" s="47"/>
    </row>
    <row r="14" s="2" customFormat="1" ht="16.8" customHeight="1">
      <c r="A14" s="41"/>
      <c r="B14" s="47"/>
      <c r="C14" s="296" t="s">
        <v>91</v>
      </c>
      <c r="D14" s="296" t="s">
        <v>207</v>
      </c>
      <c r="E14" s="20" t="s">
        <v>28</v>
      </c>
      <c r="F14" s="297">
        <v>37.287999999999997</v>
      </c>
      <c r="G14" s="41"/>
      <c r="H14" s="47"/>
    </row>
    <row r="15" s="2" customFormat="1" ht="16.8" customHeight="1">
      <c r="A15" s="41"/>
      <c r="B15" s="47"/>
      <c r="C15" s="298" t="s">
        <v>1350</v>
      </c>
      <c r="D15" s="41"/>
      <c r="E15" s="41"/>
      <c r="F15" s="41"/>
      <c r="G15" s="41"/>
      <c r="H15" s="47"/>
    </row>
    <row r="16" s="2" customFormat="1" ht="16.8" customHeight="1">
      <c r="A16" s="41"/>
      <c r="B16" s="47"/>
      <c r="C16" s="296" t="s">
        <v>202</v>
      </c>
      <c r="D16" s="296" t="s">
        <v>1351</v>
      </c>
      <c r="E16" s="20" t="s">
        <v>192</v>
      </c>
      <c r="F16" s="297">
        <v>37.287999999999997</v>
      </c>
      <c r="G16" s="41"/>
      <c r="H16" s="47"/>
    </row>
    <row r="17" s="2" customFormat="1" ht="16.8" customHeight="1">
      <c r="A17" s="41"/>
      <c r="B17" s="47"/>
      <c r="C17" s="296" t="s">
        <v>210</v>
      </c>
      <c r="D17" s="296" t="s">
        <v>211</v>
      </c>
      <c r="E17" s="20" t="s">
        <v>192</v>
      </c>
      <c r="F17" s="297">
        <v>44.746000000000002</v>
      </c>
      <c r="G17" s="41"/>
      <c r="H17" s="47"/>
    </row>
    <row r="18" s="2" customFormat="1" ht="16.8" customHeight="1">
      <c r="A18" s="41"/>
      <c r="B18" s="47"/>
      <c r="C18" s="292" t="s">
        <v>93</v>
      </c>
      <c r="D18" s="293" t="s">
        <v>93</v>
      </c>
      <c r="E18" s="294" t="s">
        <v>28</v>
      </c>
      <c r="F18" s="295">
        <v>90.331999999999994</v>
      </c>
      <c r="G18" s="41"/>
      <c r="H18" s="47"/>
    </row>
    <row r="19" s="2" customFormat="1" ht="16.8" customHeight="1">
      <c r="A19" s="41"/>
      <c r="B19" s="47"/>
      <c r="C19" s="296" t="s">
        <v>28</v>
      </c>
      <c r="D19" s="296" t="s">
        <v>683</v>
      </c>
      <c r="E19" s="20" t="s">
        <v>28</v>
      </c>
      <c r="F19" s="297">
        <v>29.699999999999999</v>
      </c>
      <c r="G19" s="41"/>
      <c r="H19" s="47"/>
    </row>
    <row r="20" s="2" customFormat="1" ht="16.8" customHeight="1">
      <c r="A20" s="41"/>
      <c r="B20" s="47"/>
      <c r="C20" s="296" t="s">
        <v>28</v>
      </c>
      <c r="D20" s="296" t="s">
        <v>684</v>
      </c>
      <c r="E20" s="20" t="s">
        <v>28</v>
      </c>
      <c r="F20" s="297">
        <v>60.631999999999998</v>
      </c>
      <c r="G20" s="41"/>
      <c r="H20" s="47"/>
    </row>
    <row r="21" s="2" customFormat="1" ht="16.8" customHeight="1">
      <c r="A21" s="41"/>
      <c r="B21" s="47"/>
      <c r="C21" s="296" t="s">
        <v>93</v>
      </c>
      <c r="D21" s="296" t="s">
        <v>207</v>
      </c>
      <c r="E21" s="20" t="s">
        <v>28</v>
      </c>
      <c r="F21" s="297">
        <v>90.331999999999994</v>
      </c>
      <c r="G21" s="41"/>
      <c r="H21" s="47"/>
    </row>
    <row r="22" s="2" customFormat="1" ht="16.8" customHeight="1">
      <c r="A22" s="41"/>
      <c r="B22" s="47"/>
      <c r="C22" s="298" t="s">
        <v>1350</v>
      </c>
      <c r="D22" s="41"/>
      <c r="E22" s="41"/>
      <c r="F22" s="41"/>
      <c r="G22" s="41"/>
      <c r="H22" s="47"/>
    </row>
    <row r="23" s="2" customFormat="1" ht="16.8" customHeight="1">
      <c r="A23" s="41"/>
      <c r="B23" s="47"/>
      <c r="C23" s="296" t="s">
        <v>680</v>
      </c>
      <c r="D23" s="296" t="s">
        <v>1352</v>
      </c>
      <c r="E23" s="20" t="s">
        <v>226</v>
      </c>
      <c r="F23" s="297">
        <v>90.331999999999994</v>
      </c>
      <c r="G23" s="41"/>
      <c r="H23" s="47"/>
    </row>
    <row r="24" s="2" customFormat="1" ht="16.8" customHeight="1">
      <c r="A24" s="41"/>
      <c r="B24" s="47"/>
      <c r="C24" s="296" t="s">
        <v>691</v>
      </c>
      <c r="D24" s="296" t="s">
        <v>1353</v>
      </c>
      <c r="E24" s="20" t="s">
        <v>226</v>
      </c>
      <c r="F24" s="297">
        <v>90.331999999999994</v>
      </c>
      <c r="G24" s="41"/>
      <c r="H24" s="47"/>
    </row>
    <row r="25" s="2" customFormat="1" ht="16.8" customHeight="1">
      <c r="A25" s="41"/>
      <c r="B25" s="47"/>
      <c r="C25" s="292" t="s">
        <v>96</v>
      </c>
      <c r="D25" s="293" t="s">
        <v>96</v>
      </c>
      <c r="E25" s="294" t="s">
        <v>28</v>
      </c>
      <c r="F25" s="295">
        <v>67.5</v>
      </c>
      <c r="G25" s="41"/>
      <c r="H25" s="47"/>
    </row>
    <row r="26" s="2" customFormat="1" ht="16.8" customHeight="1">
      <c r="A26" s="41"/>
      <c r="B26" s="47"/>
      <c r="C26" s="296" t="s">
        <v>28</v>
      </c>
      <c r="D26" s="296" t="s">
        <v>221</v>
      </c>
      <c r="E26" s="20" t="s">
        <v>28</v>
      </c>
      <c r="F26" s="297">
        <v>0</v>
      </c>
      <c r="G26" s="41"/>
      <c r="H26" s="47"/>
    </row>
    <row r="27" s="2" customFormat="1" ht="16.8" customHeight="1">
      <c r="A27" s="41"/>
      <c r="B27" s="47"/>
      <c r="C27" s="296" t="s">
        <v>28</v>
      </c>
      <c r="D27" s="296" t="s">
        <v>864</v>
      </c>
      <c r="E27" s="20" t="s">
        <v>28</v>
      </c>
      <c r="F27" s="297">
        <v>32.5</v>
      </c>
      <c r="G27" s="41"/>
      <c r="H27" s="47"/>
    </row>
    <row r="28" s="2" customFormat="1" ht="16.8" customHeight="1">
      <c r="A28" s="41"/>
      <c r="B28" s="47"/>
      <c r="C28" s="296" t="s">
        <v>28</v>
      </c>
      <c r="D28" s="296" t="s">
        <v>199</v>
      </c>
      <c r="E28" s="20" t="s">
        <v>28</v>
      </c>
      <c r="F28" s="297">
        <v>0</v>
      </c>
      <c r="G28" s="41"/>
      <c r="H28" s="47"/>
    </row>
    <row r="29" s="2" customFormat="1" ht="16.8" customHeight="1">
      <c r="A29" s="41"/>
      <c r="B29" s="47"/>
      <c r="C29" s="296" t="s">
        <v>28</v>
      </c>
      <c r="D29" s="296" t="s">
        <v>865</v>
      </c>
      <c r="E29" s="20" t="s">
        <v>28</v>
      </c>
      <c r="F29" s="297">
        <v>17.5</v>
      </c>
      <c r="G29" s="41"/>
      <c r="H29" s="47"/>
    </row>
    <row r="30" s="2" customFormat="1" ht="16.8" customHeight="1">
      <c r="A30" s="41"/>
      <c r="B30" s="47"/>
      <c r="C30" s="296" t="s">
        <v>28</v>
      </c>
      <c r="D30" s="296" t="s">
        <v>242</v>
      </c>
      <c r="E30" s="20" t="s">
        <v>28</v>
      </c>
      <c r="F30" s="297">
        <v>0</v>
      </c>
      <c r="G30" s="41"/>
      <c r="H30" s="47"/>
    </row>
    <row r="31" s="2" customFormat="1" ht="16.8" customHeight="1">
      <c r="A31" s="41"/>
      <c r="B31" s="47"/>
      <c r="C31" s="296" t="s">
        <v>28</v>
      </c>
      <c r="D31" s="296" t="s">
        <v>865</v>
      </c>
      <c r="E31" s="20" t="s">
        <v>28</v>
      </c>
      <c r="F31" s="297">
        <v>17.5</v>
      </c>
      <c r="G31" s="41"/>
      <c r="H31" s="47"/>
    </row>
    <row r="32" s="2" customFormat="1" ht="16.8" customHeight="1">
      <c r="A32" s="41"/>
      <c r="B32" s="47"/>
      <c r="C32" s="296" t="s">
        <v>96</v>
      </c>
      <c r="D32" s="296" t="s">
        <v>207</v>
      </c>
      <c r="E32" s="20" t="s">
        <v>28</v>
      </c>
      <c r="F32" s="297">
        <v>67.5</v>
      </c>
      <c r="G32" s="41"/>
      <c r="H32" s="47"/>
    </row>
    <row r="33" s="2" customFormat="1" ht="16.8" customHeight="1">
      <c r="A33" s="41"/>
      <c r="B33" s="47"/>
      <c r="C33" s="298" t="s">
        <v>1350</v>
      </c>
      <c r="D33" s="41"/>
      <c r="E33" s="41"/>
      <c r="F33" s="41"/>
      <c r="G33" s="41"/>
      <c r="H33" s="47"/>
    </row>
    <row r="34" s="2" customFormat="1" ht="16.8" customHeight="1">
      <c r="A34" s="41"/>
      <c r="B34" s="47"/>
      <c r="C34" s="296" t="s">
        <v>861</v>
      </c>
      <c r="D34" s="296" t="s">
        <v>1354</v>
      </c>
      <c r="E34" s="20" t="s">
        <v>226</v>
      </c>
      <c r="F34" s="297">
        <v>67.5</v>
      </c>
      <c r="G34" s="41"/>
      <c r="H34" s="47"/>
    </row>
    <row r="35" s="2" customFormat="1" ht="16.8" customHeight="1">
      <c r="A35" s="41"/>
      <c r="B35" s="47"/>
      <c r="C35" s="296" t="s">
        <v>718</v>
      </c>
      <c r="D35" s="296" t="s">
        <v>1355</v>
      </c>
      <c r="E35" s="20" t="s">
        <v>226</v>
      </c>
      <c r="F35" s="297">
        <v>67.5</v>
      </c>
      <c r="G35" s="41"/>
      <c r="H35" s="47"/>
    </row>
    <row r="36" s="2" customFormat="1" ht="16.8" customHeight="1">
      <c r="A36" s="41"/>
      <c r="B36" s="47"/>
      <c r="C36" s="292" t="s">
        <v>98</v>
      </c>
      <c r="D36" s="293" t="s">
        <v>98</v>
      </c>
      <c r="E36" s="294" t="s">
        <v>28</v>
      </c>
      <c r="F36" s="295">
        <v>2863.4369999999999</v>
      </c>
      <c r="G36" s="41"/>
      <c r="H36" s="47"/>
    </row>
    <row r="37" s="2" customFormat="1" ht="16.8" customHeight="1">
      <c r="A37" s="41"/>
      <c r="B37" s="47"/>
      <c r="C37" s="296" t="s">
        <v>28</v>
      </c>
      <c r="D37" s="296" t="s">
        <v>221</v>
      </c>
      <c r="E37" s="20" t="s">
        <v>28</v>
      </c>
      <c r="F37" s="297">
        <v>0</v>
      </c>
      <c r="G37" s="41"/>
      <c r="H37" s="47"/>
    </row>
    <row r="38" s="2" customFormat="1" ht="16.8" customHeight="1">
      <c r="A38" s="41"/>
      <c r="B38" s="47"/>
      <c r="C38" s="296" t="s">
        <v>28</v>
      </c>
      <c r="D38" s="296" t="s">
        <v>365</v>
      </c>
      <c r="E38" s="20" t="s">
        <v>28</v>
      </c>
      <c r="F38" s="297">
        <v>800.048</v>
      </c>
      <c r="G38" s="41"/>
      <c r="H38" s="47"/>
    </row>
    <row r="39" s="2" customFormat="1" ht="16.8" customHeight="1">
      <c r="A39" s="41"/>
      <c r="B39" s="47"/>
      <c r="C39" s="296" t="s">
        <v>28</v>
      </c>
      <c r="D39" s="296" t="s">
        <v>199</v>
      </c>
      <c r="E39" s="20" t="s">
        <v>28</v>
      </c>
      <c r="F39" s="297">
        <v>0</v>
      </c>
      <c r="G39" s="41"/>
      <c r="H39" s="47"/>
    </row>
    <row r="40" s="2" customFormat="1" ht="16.8" customHeight="1">
      <c r="A40" s="41"/>
      <c r="B40" s="47"/>
      <c r="C40" s="296" t="s">
        <v>28</v>
      </c>
      <c r="D40" s="296" t="s">
        <v>366</v>
      </c>
      <c r="E40" s="20" t="s">
        <v>28</v>
      </c>
      <c r="F40" s="297">
        <v>451.11399999999998</v>
      </c>
      <c r="G40" s="41"/>
      <c r="H40" s="47"/>
    </row>
    <row r="41" s="2" customFormat="1" ht="16.8" customHeight="1">
      <c r="A41" s="41"/>
      <c r="B41" s="47"/>
      <c r="C41" s="296" t="s">
        <v>28</v>
      </c>
      <c r="D41" s="296" t="s">
        <v>242</v>
      </c>
      <c r="E41" s="20" t="s">
        <v>28</v>
      </c>
      <c r="F41" s="297">
        <v>0</v>
      </c>
      <c r="G41" s="41"/>
      <c r="H41" s="47"/>
    </row>
    <row r="42" s="2" customFormat="1" ht="16.8" customHeight="1">
      <c r="A42" s="41"/>
      <c r="B42" s="47"/>
      <c r="C42" s="296" t="s">
        <v>28</v>
      </c>
      <c r="D42" s="296" t="s">
        <v>367</v>
      </c>
      <c r="E42" s="20" t="s">
        <v>28</v>
      </c>
      <c r="F42" s="297">
        <v>487.64800000000002</v>
      </c>
      <c r="G42" s="41"/>
      <c r="H42" s="47"/>
    </row>
    <row r="43" s="2" customFormat="1" ht="16.8" customHeight="1">
      <c r="A43" s="41"/>
      <c r="B43" s="47"/>
      <c r="C43" s="296" t="s">
        <v>28</v>
      </c>
      <c r="D43" s="296" t="s">
        <v>368</v>
      </c>
      <c r="E43" s="20" t="s">
        <v>28</v>
      </c>
      <c r="F43" s="297">
        <v>193.19999999999999</v>
      </c>
      <c r="G43" s="41"/>
      <c r="H43" s="47"/>
    </row>
    <row r="44" s="2" customFormat="1" ht="16.8" customHeight="1">
      <c r="A44" s="41"/>
      <c r="B44" s="47"/>
      <c r="C44" s="296" t="s">
        <v>28</v>
      </c>
      <c r="D44" s="296" t="s">
        <v>228</v>
      </c>
      <c r="E44" s="20" t="s">
        <v>28</v>
      </c>
      <c r="F44" s="297">
        <v>0</v>
      </c>
      <c r="G44" s="41"/>
      <c r="H44" s="47"/>
    </row>
    <row r="45" s="2" customFormat="1" ht="16.8" customHeight="1">
      <c r="A45" s="41"/>
      <c r="B45" s="47"/>
      <c r="C45" s="296" t="s">
        <v>28</v>
      </c>
      <c r="D45" s="296" t="s">
        <v>229</v>
      </c>
      <c r="E45" s="20" t="s">
        <v>28</v>
      </c>
      <c r="F45" s="297">
        <v>0</v>
      </c>
      <c r="G45" s="41"/>
      <c r="H45" s="47"/>
    </row>
    <row r="46" s="2" customFormat="1" ht="16.8" customHeight="1">
      <c r="A46" s="41"/>
      <c r="B46" s="47"/>
      <c r="C46" s="296" t="s">
        <v>28</v>
      </c>
      <c r="D46" s="296" t="s">
        <v>369</v>
      </c>
      <c r="E46" s="20" t="s">
        <v>28</v>
      </c>
      <c r="F46" s="297">
        <v>404.82499999999999</v>
      </c>
      <c r="G46" s="41"/>
      <c r="H46" s="47"/>
    </row>
    <row r="47" s="2" customFormat="1" ht="16.8" customHeight="1">
      <c r="A47" s="41"/>
      <c r="B47" s="47"/>
      <c r="C47" s="296" t="s">
        <v>100</v>
      </c>
      <c r="D47" s="296" t="s">
        <v>370</v>
      </c>
      <c r="E47" s="20" t="s">
        <v>28</v>
      </c>
      <c r="F47" s="297">
        <v>526.60199999999998</v>
      </c>
      <c r="G47" s="41"/>
      <c r="H47" s="47"/>
    </row>
    <row r="48" s="2" customFormat="1" ht="16.8" customHeight="1">
      <c r="A48" s="41"/>
      <c r="B48" s="47"/>
      <c r="C48" s="296" t="s">
        <v>98</v>
      </c>
      <c r="D48" s="296" t="s">
        <v>207</v>
      </c>
      <c r="E48" s="20" t="s">
        <v>28</v>
      </c>
      <c r="F48" s="297">
        <v>2863.4369999999999</v>
      </c>
      <c r="G48" s="41"/>
      <c r="H48" s="47"/>
    </row>
    <row r="49" s="2" customFormat="1" ht="16.8" customHeight="1">
      <c r="A49" s="41"/>
      <c r="B49" s="47"/>
      <c r="C49" s="298" t="s">
        <v>1350</v>
      </c>
      <c r="D49" s="41"/>
      <c r="E49" s="41"/>
      <c r="F49" s="41"/>
      <c r="G49" s="41"/>
      <c r="H49" s="47"/>
    </row>
    <row r="50" s="2" customFormat="1">
      <c r="A50" s="41"/>
      <c r="B50" s="47"/>
      <c r="C50" s="296" t="s">
        <v>361</v>
      </c>
      <c r="D50" s="296" t="s">
        <v>1356</v>
      </c>
      <c r="E50" s="20" t="s">
        <v>192</v>
      </c>
      <c r="F50" s="297">
        <v>2863.4369999999999</v>
      </c>
      <c r="G50" s="41"/>
      <c r="H50" s="47"/>
    </row>
    <row r="51" s="2" customFormat="1">
      <c r="A51" s="41"/>
      <c r="B51" s="47"/>
      <c r="C51" s="296" t="s">
        <v>372</v>
      </c>
      <c r="D51" s="296" t="s">
        <v>1357</v>
      </c>
      <c r="E51" s="20" t="s">
        <v>192</v>
      </c>
      <c r="F51" s="297">
        <v>515418.65999999997</v>
      </c>
      <c r="G51" s="41"/>
      <c r="H51" s="47"/>
    </row>
    <row r="52" s="2" customFormat="1">
      <c r="A52" s="41"/>
      <c r="B52" s="47"/>
      <c r="C52" s="296" t="s">
        <v>377</v>
      </c>
      <c r="D52" s="296" t="s">
        <v>1358</v>
      </c>
      <c r="E52" s="20" t="s">
        <v>192</v>
      </c>
      <c r="F52" s="297">
        <v>2863.4369999999999</v>
      </c>
      <c r="G52" s="41"/>
      <c r="H52" s="47"/>
    </row>
    <row r="53" s="2" customFormat="1" ht="16.8" customHeight="1">
      <c r="A53" s="41"/>
      <c r="B53" s="47"/>
      <c r="C53" s="296" t="s">
        <v>387</v>
      </c>
      <c r="D53" s="296" t="s">
        <v>1359</v>
      </c>
      <c r="E53" s="20" t="s">
        <v>192</v>
      </c>
      <c r="F53" s="297">
        <v>2863.4369999999999</v>
      </c>
      <c r="G53" s="41"/>
      <c r="H53" s="47"/>
    </row>
    <row r="54" s="2" customFormat="1" ht="16.8" customHeight="1">
      <c r="A54" s="41"/>
      <c r="B54" s="47"/>
      <c r="C54" s="296" t="s">
        <v>392</v>
      </c>
      <c r="D54" s="296" t="s">
        <v>1360</v>
      </c>
      <c r="E54" s="20" t="s">
        <v>192</v>
      </c>
      <c r="F54" s="297">
        <v>515418.65999999997</v>
      </c>
      <c r="G54" s="41"/>
      <c r="H54" s="47"/>
    </row>
    <row r="55" s="2" customFormat="1" ht="16.8" customHeight="1">
      <c r="A55" s="41"/>
      <c r="B55" s="47"/>
      <c r="C55" s="296" t="s">
        <v>397</v>
      </c>
      <c r="D55" s="296" t="s">
        <v>1361</v>
      </c>
      <c r="E55" s="20" t="s">
        <v>192</v>
      </c>
      <c r="F55" s="297">
        <v>2863.4369999999999</v>
      </c>
      <c r="G55" s="41"/>
      <c r="H55" s="47"/>
    </row>
    <row r="56" s="2" customFormat="1" ht="16.8" customHeight="1">
      <c r="A56" s="41"/>
      <c r="B56" s="47"/>
      <c r="C56" s="292" t="s">
        <v>100</v>
      </c>
      <c r="D56" s="293" t="s">
        <v>100</v>
      </c>
      <c r="E56" s="294" t="s">
        <v>28</v>
      </c>
      <c r="F56" s="295">
        <v>526.60199999999998</v>
      </c>
      <c r="G56" s="41"/>
      <c r="H56" s="47"/>
    </row>
    <row r="57" s="2" customFormat="1" ht="16.8" customHeight="1">
      <c r="A57" s="41"/>
      <c r="B57" s="47"/>
      <c r="C57" s="296" t="s">
        <v>100</v>
      </c>
      <c r="D57" s="296" t="s">
        <v>370</v>
      </c>
      <c r="E57" s="20" t="s">
        <v>28</v>
      </c>
      <c r="F57" s="297">
        <v>526.60199999999998</v>
      </c>
      <c r="G57" s="41"/>
      <c r="H57" s="47"/>
    </row>
    <row r="58" s="2" customFormat="1" ht="16.8" customHeight="1">
      <c r="A58" s="41"/>
      <c r="B58" s="47"/>
      <c r="C58" s="298" t="s">
        <v>1350</v>
      </c>
      <c r="D58" s="41"/>
      <c r="E58" s="41"/>
      <c r="F58" s="41"/>
      <c r="G58" s="41"/>
      <c r="H58" s="47"/>
    </row>
    <row r="59" s="2" customFormat="1">
      <c r="A59" s="41"/>
      <c r="B59" s="47"/>
      <c r="C59" s="296" t="s">
        <v>361</v>
      </c>
      <c r="D59" s="296" t="s">
        <v>1356</v>
      </c>
      <c r="E59" s="20" t="s">
        <v>192</v>
      </c>
      <c r="F59" s="297">
        <v>2863.4369999999999</v>
      </c>
      <c r="G59" s="41"/>
      <c r="H59" s="47"/>
    </row>
    <row r="60" s="2" customFormat="1">
      <c r="A60" s="41"/>
      <c r="B60" s="47"/>
      <c r="C60" s="296" t="s">
        <v>382</v>
      </c>
      <c r="D60" s="296" t="s">
        <v>1358</v>
      </c>
      <c r="E60" s="20" t="s">
        <v>192</v>
      </c>
      <c r="F60" s="297">
        <v>587.90200000000004</v>
      </c>
      <c r="G60" s="41"/>
      <c r="H60" s="47"/>
    </row>
    <row r="61" s="2" customFormat="1" ht="16.8" customHeight="1">
      <c r="A61" s="41"/>
      <c r="B61" s="47"/>
      <c r="C61" s="292" t="s">
        <v>102</v>
      </c>
      <c r="D61" s="293" t="s">
        <v>102</v>
      </c>
      <c r="E61" s="294" t="s">
        <v>28</v>
      </c>
      <c r="F61" s="295">
        <v>22.32</v>
      </c>
      <c r="G61" s="41"/>
      <c r="H61" s="47"/>
    </row>
    <row r="62" s="2" customFormat="1" ht="16.8" customHeight="1">
      <c r="A62" s="41"/>
      <c r="B62" s="47"/>
      <c r="C62" s="296" t="s">
        <v>28</v>
      </c>
      <c r="D62" s="296" t="s">
        <v>221</v>
      </c>
      <c r="E62" s="20" t="s">
        <v>28</v>
      </c>
      <c r="F62" s="297">
        <v>0</v>
      </c>
      <c r="G62" s="41"/>
      <c r="H62" s="47"/>
    </row>
    <row r="63" s="2" customFormat="1" ht="16.8" customHeight="1">
      <c r="A63" s="41"/>
      <c r="B63" s="47"/>
      <c r="C63" s="296" t="s">
        <v>28</v>
      </c>
      <c r="D63" s="296" t="s">
        <v>406</v>
      </c>
      <c r="E63" s="20" t="s">
        <v>28</v>
      </c>
      <c r="F63" s="297">
        <v>4.3200000000000003</v>
      </c>
      <c r="G63" s="41"/>
      <c r="H63" s="47"/>
    </row>
    <row r="64" s="2" customFormat="1" ht="16.8" customHeight="1">
      <c r="A64" s="41"/>
      <c r="B64" s="47"/>
      <c r="C64" s="296" t="s">
        <v>28</v>
      </c>
      <c r="D64" s="296" t="s">
        <v>242</v>
      </c>
      <c r="E64" s="20" t="s">
        <v>28</v>
      </c>
      <c r="F64" s="297">
        <v>0</v>
      </c>
      <c r="G64" s="41"/>
      <c r="H64" s="47"/>
    </row>
    <row r="65" s="2" customFormat="1" ht="16.8" customHeight="1">
      <c r="A65" s="41"/>
      <c r="B65" s="47"/>
      <c r="C65" s="296" t="s">
        <v>28</v>
      </c>
      <c r="D65" s="296" t="s">
        <v>238</v>
      </c>
      <c r="E65" s="20" t="s">
        <v>28</v>
      </c>
      <c r="F65" s="297">
        <v>7</v>
      </c>
      <c r="G65" s="41"/>
      <c r="H65" s="47"/>
    </row>
    <row r="66" s="2" customFormat="1" ht="16.8" customHeight="1">
      <c r="A66" s="41"/>
      <c r="B66" s="47"/>
      <c r="C66" s="296" t="s">
        <v>28</v>
      </c>
      <c r="D66" s="296" t="s">
        <v>228</v>
      </c>
      <c r="E66" s="20" t="s">
        <v>28</v>
      </c>
      <c r="F66" s="297">
        <v>0</v>
      </c>
      <c r="G66" s="41"/>
      <c r="H66" s="47"/>
    </row>
    <row r="67" s="2" customFormat="1" ht="16.8" customHeight="1">
      <c r="A67" s="41"/>
      <c r="B67" s="47"/>
      <c r="C67" s="296" t="s">
        <v>28</v>
      </c>
      <c r="D67" s="296" t="s">
        <v>229</v>
      </c>
      <c r="E67" s="20" t="s">
        <v>28</v>
      </c>
      <c r="F67" s="297">
        <v>0</v>
      </c>
      <c r="G67" s="41"/>
      <c r="H67" s="47"/>
    </row>
    <row r="68" s="2" customFormat="1" ht="16.8" customHeight="1">
      <c r="A68" s="41"/>
      <c r="B68" s="47"/>
      <c r="C68" s="296" t="s">
        <v>28</v>
      </c>
      <c r="D68" s="296" t="s">
        <v>407</v>
      </c>
      <c r="E68" s="20" t="s">
        <v>28</v>
      </c>
      <c r="F68" s="297">
        <v>11</v>
      </c>
      <c r="G68" s="41"/>
      <c r="H68" s="47"/>
    </row>
    <row r="69" s="2" customFormat="1" ht="16.8" customHeight="1">
      <c r="A69" s="41"/>
      <c r="B69" s="47"/>
      <c r="C69" s="296" t="s">
        <v>102</v>
      </c>
      <c r="D69" s="296" t="s">
        <v>207</v>
      </c>
      <c r="E69" s="20" t="s">
        <v>28</v>
      </c>
      <c r="F69" s="297">
        <v>22.32</v>
      </c>
      <c r="G69" s="41"/>
      <c r="H69" s="47"/>
    </row>
    <row r="70" s="2" customFormat="1" ht="16.8" customHeight="1">
      <c r="A70" s="41"/>
      <c r="B70" s="47"/>
      <c r="C70" s="298" t="s">
        <v>1350</v>
      </c>
      <c r="D70" s="41"/>
      <c r="E70" s="41"/>
      <c r="F70" s="41"/>
      <c r="G70" s="41"/>
      <c r="H70" s="47"/>
    </row>
    <row r="71" s="2" customFormat="1" ht="16.8" customHeight="1">
      <c r="A71" s="41"/>
      <c r="B71" s="47"/>
      <c r="C71" s="296" t="s">
        <v>402</v>
      </c>
      <c r="D71" s="296" t="s">
        <v>1362</v>
      </c>
      <c r="E71" s="20" t="s">
        <v>226</v>
      </c>
      <c r="F71" s="297">
        <v>22.32</v>
      </c>
      <c r="G71" s="41"/>
      <c r="H71" s="47"/>
    </row>
    <row r="72" s="2" customFormat="1" ht="16.8" customHeight="1">
      <c r="A72" s="41"/>
      <c r="B72" s="47"/>
      <c r="C72" s="296" t="s">
        <v>409</v>
      </c>
      <c r="D72" s="296" t="s">
        <v>1363</v>
      </c>
      <c r="E72" s="20" t="s">
        <v>226</v>
      </c>
      <c r="F72" s="297">
        <v>4017.5999999999999</v>
      </c>
      <c r="G72" s="41"/>
      <c r="H72" s="47"/>
    </row>
    <row r="73" s="2" customFormat="1" ht="16.8" customHeight="1">
      <c r="A73" s="41"/>
      <c r="B73" s="47"/>
      <c r="C73" s="296" t="s">
        <v>415</v>
      </c>
      <c r="D73" s="296" t="s">
        <v>1364</v>
      </c>
      <c r="E73" s="20" t="s">
        <v>226</v>
      </c>
      <c r="F73" s="297">
        <v>22.32</v>
      </c>
      <c r="G73" s="41"/>
      <c r="H73" s="47"/>
    </row>
    <row r="74" s="2" customFormat="1" ht="16.8" customHeight="1">
      <c r="A74" s="41"/>
      <c r="B74" s="47"/>
      <c r="C74" s="292" t="s">
        <v>105</v>
      </c>
      <c r="D74" s="293" t="s">
        <v>105</v>
      </c>
      <c r="E74" s="294" t="s">
        <v>28</v>
      </c>
      <c r="F74" s="295">
        <v>1085.0119999999999</v>
      </c>
      <c r="G74" s="41"/>
      <c r="H74" s="47"/>
    </row>
    <row r="75" s="2" customFormat="1" ht="16.8" customHeight="1">
      <c r="A75" s="41"/>
      <c r="B75" s="47"/>
      <c r="C75" s="296" t="s">
        <v>28</v>
      </c>
      <c r="D75" s="296" t="s">
        <v>1055</v>
      </c>
      <c r="E75" s="20" t="s">
        <v>28</v>
      </c>
      <c r="F75" s="297">
        <v>0</v>
      </c>
      <c r="G75" s="41"/>
      <c r="H75" s="47"/>
    </row>
    <row r="76" s="2" customFormat="1" ht="16.8" customHeight="1">
      <c r="A76" s="41"/>
      <c r="B76" s="47"/>
      <c r="C76" s="296" t="s">
        <v>28</v>
      </c>
      <c r="D76" s="296" t="s">
        <v>1088</v>
      </c>
      <c r="E76" s="20" t="s">
        <v>28</v>
      </c>
      <c r="F76" s="297">
        <v>908.58199999999999</v>
      </c>
      <c r="G76" s="41"/>
      <c r="H76" s="47"/>
    </row>
    <row r="77" s="2" customFormat="1" ht="16.8" customHeight="1">
      <c r="A77" s="41"/>
      <c r="B77" s="47"/>
      <c r="C77" s="296" t="s">
        <v>28</v>
      </c>
      <c r="D77" s="296" t="s">
        <v>1089</v>
      </c>
      <c r="E77" s="20" t="s">
        <v>28</v>
      </c>
      <c r="F77" s="297">
        <v>159.93899999999999</v>
      </c>
      <c r="G77" s="41"/>
      <c r="H77" s="47"/>
    </row>
    <row r="78" s="2" customFormat="1" ht="16.8" customHeight="1">
      <c r="A78" s="41"/>
      <c r="B78" s="47"/>
      <c r="C78" s="296" t="s">
        <v>28</v>
      </c>
      <c r="D78" s="296" t="s">
        <v>1090</v>
      </c>
      <c r="E78" s="20" t="s">
        <v>28</v>
      </c>
      <c r="F78" s="297">
        <v>16.491</v>
      </c>
      <c r="G78" s="41"/>
      <c r="H78" s="47"/>
    </row>
    <row r="79" s="2" customFormat="1" ht="16.8" customHeight="1">
      <c r="A79" s="41"/>
      <c r="B79" s="47"/>
      <c r="C79" s="296" t="s">
        <v>105</v>
      </c>
      <c r="D79" s="296" t="s">
        <v>207</v>
      </c>
      <c r="E79" s="20" t="s">
        <v>28</v>
      </c>
      <c r="F79" s="297">
        <v>1085.0119999999999</v>
      </c>
      <c r="G79" s="41"/>
      <c r="H79" s="47"/>
    </row>
    <row r="80" s="2" customFormat="1" ht="16.8" customHeight="1">
      <c r="A80" s="41"/>
      <c r="B80" s="47"/>
      <c r="C80" s="298" t="s">
        <v>1350</v>
      </c>
      <c r="D80" s="41"/>
      <c r="E80" s="41"/>
      <c r="F80" s="41"/>
      <c r="G80" s="41"/>
      <c r="H80" s="47"/>
    </row>
    <row r="81" s="2" customFormat="1" ht="16.8" customHeight="1">
      <c r="A81" s="41"/>
      <c r="B81" s="47"/>
      <c r="C81" s="296" t="s">
        <v>1084</v>
      </c>
      <c r="D81" s="296" t="s">
        <v>1365</v>
      </c>
      <c r="E81" s="20" t="s">
        <v>192</v>
      </c>
      <c r="F81" s="297">
        <v>1085.0119999999999</v>
      </c>
      <c r="G81" s="41"/>
      <c r="H81" s="47"/>
    </row>
    <row r="82" s="2" customFormat="1" ht="16.8" customHeight="1">
      <c r="A82" s="41"/>
      <c r="B82" s="47"/>
      <c r="C82" s="296" t="s">
        <v>1092</v>
      </c>
      <c r="D82" s="296" t="s">
        <v>1366</v>
      </c>
      <c r="E82" s="20" t="s">
        <v>192</v>
      </c>
      <c r="F82" s="297">
        <v>1085.0119999999999</v>
      </c>
      <c r="G82" s="41"/>
      <c r="H82" s="47"/>
    </row>
    <row r="83" s="2" customFormat="1" ht="16.8" customHeight="1">
      <c r="A83" s="41"/>
      <c r="B83" s="47"/>
      <c r="C83" s="296" t="s">
        <v>1097</v>
      </c>
      <c r="D83" s="296" t="s">
        <v>1367</v>
      </c>
      <c r="E83" s="20" t="s">
        <v>192</v>
      </c>
      <c r="F83" s="297">
        <v>1085.0119999999999</v>
      </c>
      <c r="G83" s="41"/>
      <c r="H83" s="47"/>
    </row>
    <row r="84" s="2" customFormat="1" ht="16.8" customHeight="1">
      <c r="A84" s="41"/>
      <c r="B84" s="47"/>
      <c r="C84" s="296" t="s">
        <v>1102</v>
      </c>
      <c r="D84" s="296" t="s">
        <v>1368</v>
      </c>
      <c r="E84" s="20" t="s">
        <v>192</v>
      </c>
      <c r="F84" s="297">
        <v>2170.0239999999999</v>
      </c>
      <c r="G84" s="41"/>
      <c r="H84" s="47"/>
    </row>
    <row r="85" s="2" customFormat="1" ht="16.8" customHeight="1">
      <c r="A85" s="41"/>
      <c r="B85" s="47"/>
      <c r="C85" s="296" t="s">
        <v>1108</v>
      </c>
      <c r="D85" s="296" t="s">
        <v>1369</v>
      </c>
      <c r="E85" s="20" t="s">
        <v>192</v>
      </c>
      <c r="F85" s="297">
        <v>1085.0119999999999</v>
      </c>
      <c r="G85" s="41"/>
      <c r="H85" s="47"/>
    </row>
    <row r="86" s="2" customFormat="1">
      <c r="A86" s="41"/>
      <c r="B86" s="47"/>
      <c r="C86" s="296" t="s">
        <v>1113</v>
      </c>
      <c r="D86" s="296" t="s">
        <v>1370</v>
      </c>
      <c r="E86" s="20" t="s">
        <v>192</v>
      </c>
      <c r="F86" s="297">
        <v>1085.0119999999999</v>
      </c>
      <c r="G86" s="41"/>
      <c r="H86" s="47"/>
    </row>
    <row r="87" s="2" customFormat="1" ht="16.8" customHeight="1">
      <c r="A87" s="41"/>
      <c r="B87" s="47"/>
      <c r="C87" s="292" t="s">
        <v>108</v>
      </c>
      <c r="D87" s="293" t="s">
        <v>108</v>
      </c>
      <c r="E87" s="294" t="s">
        <v>28</v>
      </c>
      <c r="F87" s="295">
        <v>27</v>
      </c>
      <c r="G87" s="41"/>
      <c r="H87" s="47"/>
    </row>
    <row r="88" s="2" customFormat="1" ht="16.8" customHeight="1">
      <c r="A88" s="41"/>
      <c r="B88" s="47"/>
      <c r="C88" s="296" t="s">
        <v>28</v>
      </c>
      <c r="D88" s="296" t="s">
        <v>228</v>
      </c>
      <c r="E88" s="20" t="s">
        <v>28</v>
      </c>
      <c r="F88" s="297">
        <v>0</v>
      </c>
      <c r="G88" s="41"/>
      <c r="H88" s="47"/>
    </row>
    <row r="89" s="2" customFormat="1" ht="16.8" customHeight="1">
      <c r="A89" s="41"/>
      <c r="B89" s="47"/>
      <c r="C89" s="296" t="s">
        <v>28</v>
      </c>
      <c r="D89" s="296" t="s">
        <v>229</v>
      </c>
      <c r="E89" s="20" t="s">
        <v>28</v>
      </c>
      <c r="F89" s="297">
        <v>0</v>
      </c>
      <c r="G89" s="41"/>
      <c r="H89" s="47"/>
    </row>
    <row r="90" s="2" customFormat="1" ht="16.8" customHeight="1">
      <c r="A90" s="41"/>
      <c r="B90" s="47"/>
      <c r="C90" s="296" t="s">
        <v>28</v>
      </c>
      <c r="D90" s="296" t="s">
        <v>1121</v>
      </c>
      <c r="E90" s="20" t="s">
        <v>28</v>
      </c>
      <c r="F90" s="297">
        <v>27</v>
      </c>
      <c r="G90" s="41"/>
      <c r="H90" s="47"/>
    </row>
    <row r="91" s="2" customFormat="1" ht="16.8" customHeight="1">
      <c r="A91" s="41"/>
      <c r="B91" s="47"/>
      <c r="C91" s="296" t="s">
        <v>108</v>
      </c>
      <c r="D91" s="296" t="s">
        <v>207</v>
      </c>
      <c r="E91" s="20" t="s">
        <v>28</v>
      </c>
      <c r="F91" s="297">
        <v>27</v>
      </c>
      <c r="G91" s="41"/>
      <c r="H91" s="47"/>
    </row>
    <row r="92" s="2" customFormat="1" ht="16.8" customHeight="1">
      <c r="A92" s="41"/>
      <c r="B92" s="47"/>
      <c r="C92" s="298" t="s">
        <v>1350</v>
      </c>
      <c r="D92" s="41"/>
      <c r="E92" s="41"/>
      <c r="F92" s="41"/>
      <c r="G92" s="41"/>
      <c r="H92" s="47"/>
    </row>
    <row r="93" s="2" customFormat="1" ht="16.8" customHeight="1">
      <c r="A93" s="41"/>
      <c r="B93" s="47"/>
      <c r="C93" s="296" t="s">
        <v>1117</v>
      </c>
      <c r="D93" s="296" t="s">
        <v>1371</v>
      </c>
      <c r="E93" s="20" t="s">
        <v>192</v>
      </c>
      <c r="F93" s="297">
        <v>27</v>
      </c>
      <c r="G93" s="41"/>
      <c r="H93" s="47"/>
    </row>
    <row r="94" s="2" customFormat="1" ht="16.8" customHeight="1">
      <c r="A94" s="41"/>
      <c r="B94" s="47"/>
      <c r="C94" s="296" t="s">
        <v>1123</v>
      </c>
      <c r="D94" s="296" t="s">
        <v>1372</v>
      </c>
      <c r="E94" s="20" t="s">
        <v>192</v>
      </c>
      <c r="F94" s="297">
        <v>27</v>
      </c>
      <c r="G94" s="41"/>
      <c r="H94" s="47"/>
    </row>
    <row r="95" s="2" customFormat="1" ht="16.8" customHeight="1">
      <c r="A95" s="41"/>
      <c r="B95" s="47"/>
      <c r="C95" s="296" t="s">
        <v>1128</v>
      </c>
      <c r="D95" s="296" t="s">
        <v>1373</v>
      </c>
      <c r="E95" s="20" t="s">
        <v>192</v>
      </c>
      <c r="F95" s="297">
        <v>27</v>
      </c>
      <c r="G95" s="41"/>
      <c r="H95" s="47"/>
    </row>
    <row r="96" s="2" customFormat="1" ht="16.8" customHeight="1">
      <c r="A96" s="41"/>
      <c r="B96" s="47"/>
      <c r="C96" s="296" t="s">
        <v>1133</v>
      </c>
      <c r="D96" s="296" t="s">
        <v>1374</v>
      </c>
      <c r="E96" s="20" t="s">
        <v>192</v>
      </c>
      <c r="F96" s="297">
        <v>27</v>
      </c>
      <c r="G96" s="41"/>
      <c r="H96" s="47"/>
    </row>
    <row r="97" s="2" customFormat="1" ht="16.8" customHeight="1">
      <c r="A97" s="41"/>
      <c r="B97" s="47"/>
      <c r="C97" s="296" t="s">
        <v>1138</v>
      </c>
      <c r="D97" s="296" t="s">
        <v>1375</v>
      </c>
      <c r="E97" s="20" t="s">
        <v>192</v>
      </c>
      <c r="F97" s="297">
        <v>27</v>
      </c>
      <c r="G97" s="41"/>
      <c r="H97" s="47"/>
    </row>
    <row r="98" s="2" customFormat="1" ht="16.8" customHeight="1">
      <c r="A98" s="41"/>
      <c r="B98" s="47"/>
      <c r="C98" s="296" t="s">
        <v>1143</v>
      </c>
      <c r="D98" s="296" t="s">
        <v>1376</v>
      </c>
      <c r="E98" s="20" t="s">
        <v>192</v>
      </c>
      <c r="F98" s="297">
        <v>27</v>
      </c>
      <c r="G98" s="41"/>
      <c r="H98" s="47"/>
    </row>
    <row r="99" s="2" customFormat="1" ht="16.8" customHeight="1">
      <c r="A99" s="41"/>
      <c r="B99" s="47"/>
      <c r="C99" s="292" t="s">
        <v>110</v>
      </c>
      <c r="D99" s="293" t="s">
        <v>110</v>
      </c>
      <c r="E99" s="294" t="s">
        <v>28</v>
      </c>
      <c r="F99" s="295">
        <v>113.532</v>
      </c>
      <c r="G99" s="41"/>
      <c r="H99" s="47"/>
    </row>
    <row r="100" s="2" customFormat="1" ht="16.8" customHeight="1">
      <c r="A100" s="41"/>
      <c r="B100" s="47"/>
      <c r="C100" s="296" t="s">
        <v>28</v>
      </c>
      <c r="D100" s="296" t="s">
        <v>221</v>
      </c>
      <c r="E100" s="20" t="s">
        <v>28</v>
      </c>
      <c r="F100" s="297">
        <v>0</v>
      </c>
      <c r="G100" s="41"/>
      <c r="H100" s="47"/>
    </row>
    <row r="101" s="2" customFormat="1" ht="16.8" customHeight="1">
      <c r="A101" s="41"/>
      <c r="B101" s="47"/>
      <c r="C101" s="296" t="s">
        <v>28</v>
      </c>
      <c r="D101" s="296" t="s">
        <v>1020</v>
      </c>
      <c r="E101" s="20" t="s">
        <v>28</v>
      </c>
      <c r="F101" s="297">
        <v>29.038</v>
      </c>
      <c r="G101" s="41"/>
      <c r="H101" s="47"/>
    </row>
    <row r="102" s="2" customFormat="1" ht="16.8" customHeight="1">
      <c r="A102" s="41"/>
      <c r="B102" s="47"/>
      <c r="C102" s="296" t="s">
        <v>28</v>
      </c>
      <c r="D102" s="296" t="s">
        <v>1021</v>
      </c>
      <c r="E102" s="20" t="s">
        <v>28</v>
      </c>
      <c r="F102" s="297">
        <v>11.707000000000001</v>
      </c>
      <c r="G102" s="41"/>
      <c r="H102" s="47"/>
    </row>
    <row r="103" s="2" customFormat="1" ht="16.8" customHeight="1">
      <c r="A103" s="41"/>
      <c r="B103" s="47"/>
      <c r="C103" s="296" t="s">
        <v>28</v>
      </c>
      <c r="D103" s="296" t="s">
        <v>199</v>
      </c>
      <c r="E103" s="20" t="s">
        <v>28</v>
      </c>
      <c r="F103" s="297">
        <v>0</v>
      </c>
      <c r="G103" s="41"/>
      <c r="H103" s="47"/>
    </row>
    <row r="104" s="2" customFormat="1" ht="16.8" customHeight="1">
      <c r="A104" s="41"/>
      <c r="B104" s="47"/>
      <c r="C104" s="296" t="s">
        <v>28</v>
      </c>
      <c r="D104" s="296" t="s">
        <v>1022</v>
      </c>
      <c r="E104" s="20" t="s">
        <v>28</v>
      </c>
      <c r="F104" s="297">
        <v>14.48</v>
      </c>
      <c r="G104" s="41"/>
      <c r="H104" s="47"/>
    </row>
    <row r="105" s="2" customFormat="1" ht="16.8" customHeight="1">
      <c r="A105" s="41"/>
      <c r="B105" s="47"/>
      <c r="C105" s="296" t="s">
        <v>28</v>
      </c>
      <c r="D105" s="296" t="s">
        <v>242</v>
      </c>
      <c r="E105" s="20" t="s">
        <v>28</v>
      </c>
      <c r="F105" s="297">
        <v>0</v>
      </c>
      <c r="G105" s="41"/>
      <c r="H105" s="47"/>
    </row>
    <row r="106" s="2" customFormat="1" ht="16.8" customHeight="1">
      <c r="A106" s="41"/>
      <c r="B106" s="47"/>
      <c r="C106" s="296" t="s">
        <v>28</v>
      </c>
      <c r="D106" s="296" t="s">
        <v>1023</v>
      </c>
      <c r="E106" s="20" t="s">
        <v>28</v>
      </c>
      <c r="F106" s="297">
        <v>52.512</v>
      </c>
      <c r="G106" s="41"/>
      <c r="H106" s="47"/>
    </row>
    <row r="107" s="2" customFormat="1" ht="16.8" customHeight="1">
      <c r="A107" s="41"/>
      <c r="B107" s="47"/>
      <c r="C107" s="296" t="s">
        <v>28</v>
      </c>
      <c r="D107" s="296" t="s">
        <v>228</v>
      </c>
      <c r="E107" s="20" t="s">
        <v>28</v>
      </c>
      <c r="F107" s="297">
        <v>0</v>
      </c>
      <c r="G107" s="41"/>
      <c r="H107" s="47"/>
    </row>
    <row r="108" s="2" customFormat="1" ht="16.8" customHeight="1">
      <c r="A108" s="41"/>
      <c r="B108" s="47"/>
      <c r="C108" s="296" t="s">
        <v>28</v>
      </c>
      <c r="D108" s="296" t="s">
        <v>229</v>
      </c>
      <c r="E108" s="20" t="s">
        <v>28</v>
      </c>
      <c r="F108" s="297">
        <v>0</v>
      </c>
      <c r="G108" s="41"/>
      <c r="H108" s="47"/>
    </row>
    <row r="109" s="2" customFormat="1" ht="16.8" customHeight="1">
      <c r="A109" s="41"/>
      <c r="B109" s="47"/>
      <c r="C109" s="296" t="s">
        <v>28</v>
      </c>
      <c r="D109" s="296" t="s">
        <v>1024</v>
      </c>
      <c r="E109" s="20" t="s">
        <v>28</v>
      </c>
      <c r="F109" s="297">
        <v>5.7949999999999999</v>
      </c>
      <c r="G109" s="41"/>
      <c r="H109" s="47"/>
    </row>
    <row r="110" s="2" customFormat="1" ht="16.8" customHeight="1">
      <c r="A110" s="41"/>
      <c r="B110" s="47"/>
      <c r="C110" s="296" t="s">
        <v>110</v>
      </c>
      <c r="D110" s="296" t="s">
        <v>207</v>
      </c>
      <c r="E110" s="20" t="s">
        <v>28</v>
      </c>
      <c r="F110" s="297">
        <v>113.532</v>
      </c>
      <c r="G110" s="41"/>
      <c r="H110" s="47"/>
    </row>
    <row r="111" s="2" customFormat="1" ht="16.8" customHeight="1">
      <c r="A111" s="41"/>
      <c r="B111" s="47"/>
      <c r="C111" s="298" t="s">
        <v>1350</v>
      </c>
      <c r="D111" s="41"/>
      <c r="E111" s="41"/>
      <c r="F111" s="41"/>
      <c r="G111" s="41"/>
      <c r="H111" s="47"/>
    </row>
    <row r="112" s="2" customFormat="1" ht="16.8" customHeight="1">
      <c r="A112" s="41"/>
      <c r="B112" s="47"/>
      <c r="C112" s="296" t="s">
        <v>1016</v>
      </c>
      <c r="D112" s="296" t="s">
        <v>1377</v>
      </c>
      <c r="E112" s="20" t="s">
        <v>192</v>
      </c>
      <c r="F112" s="297">
        <v>113.532</v>
      </c>
      <c r="G112" s="41"/>
      <c r="H112" s="47"/>
    </row>
    <row r="113" s="2" customFormat="1" ht="16.8" customHeight="1">
      <c r="A113" s="41"/>
      <c r="B113" s="47"/>
      <c r="C113" s="296" t="s">
        <v>327</v>
      </c>
      <c r="D113" s="296" t="s">
        <v>1378</v>
      </c>
      <c r="E113" s="20" t="s">
        <v>192</v>
      </c>
      <c r="F113" s="297">
        <v>582.50099999999998</v>
      </c>
      <c r="G113" s="41"/>
      <c r="H113" s="47"/>
    </row>
    <row r="114" s="2" customFormat="1" ht="16.8" customHeight="1">
      <c r="A114" s="41"/>
      <c r="B114" s="47"/>
      <c r="C114" s="296" t="s">
        <v>1011</v>
      </c>
      <c r="D114" s="296" t="s">
        <v>1379</v>
      </c>
      <c r="E114" s="20" t="s">
        <v>192</v>
      </c>
      <c r="F114" s="297">
        <v>113.532</v>
      </c>
      <c r="G114" s="41"/>
      <c r="H114" s="47"/>
    </row>
    <row r="115" s="2" customFormat="1" ht="16.8" customHeight="1">
      <c r="A115" s="41"/>
      <c r="B115" s="47"/>
      <c r="C115" s="296" t="s">
        <v>1026</v>
      </c>
      <c r="D115" s="296" t="s">
        <v>1380</v>
      </c>
      <c r="E115" s="20" t="s">
        <v>192</v>
      </c>
      <c r="F115" s="297">
        <v>113.532</v>
      </c>
      <c r="G115" s="41"/>
      <c r="H115" s="47"/>
    </row>
    <row r="116" s="2" customFormat="1" ht="16.8" customHeight="1">
      <c r="A116" s="41"/>
      <c r="B116" s="47"/>
      <c r="C116" s="292" t="s">
        <v>112</v>
      </c>
      <c r="D116" s="293" t="s">
        <v>112</v>
      </c>
      <c r="E116" s="294" t="s">
        <v>28</v>
      </c>
      <c r="F116" s="295">
        <v>60.576999999999998</v>
      </c>
      <c r="G116" s="41"/>
      <c r="H116" s="47"/>
    </row>
    <row r="117" s="2" customFormat="1" ht="16.8" customHeight="1">
      <c r="A117" s="41"/>
      <c r="B117" s="47"/>
      <c r="C117" s="296" t="s">
        <v>28</v>
      </c>
      <c r="D117" s="296" t="s">
        <v>221</v>
      </c>
      <c r="E117" s="20" t="s">
        <v>28</v>
      </c>
      <c r="F117" s="297">
        <v>0</v>
      </c>
      <c r="G117" s="41"/>
      <c r="H117" s="47"/>
    </row>
    <row r="118" s="2" customFormat="1" ht="16.8" customHeight="1">
      <c r="A118" s="41"/>
      <c r="B118" s="47"/>
      <c r="C118" s="296" t="s">
        <v>28</v>
      </c>
      <c r="D118" s="296" t="s">
        <v>1034</v>
      </c>
      <c r="E118" s="20" t="s">
        <v>28</v>
      </c>
      <c r="F118" s="297">
        <v>24.09</v>
      </c>
      <c r="G118" s="41"/>
      <c r="H118" s="47"/>
    </row>
    <row r="119" s="2" customFormat="1" ht="16.8" customHeight="1">
      <c r="A119" s="41"/>
      <c r="B119" s="47"/>
      <c r="C119" s="296" t="s">
        <v>28</v>
      </c>
      <c r="D119" s="296" t="s">
        <v>199</v>
      </c>
      <c r="E119" s="20" t="s">
        <v>28</v>
      </c>
      <c r="F119" s="297">
        <v>0</v>
      </c>
      <c r="G119" s="41"/>
      <c r="H119" s="47"/>
    </row>
    <row r="120" s="2" customFormat="1" ht="16.8" customHeight="1">
      <c r="A120" s="41"/>
      <c r="B120" s="47"/>
      <c r="C120" s="296" t="s">
        <v>28</v>
      </c>
      <c r="D120" s="296" t="s">
        <v>1035</v>
      </c>
      <c r="E120" s="20" t="s">
        <v>28</v>
      </c>
      <c r="F120" s="297">
        <v>11.781000000000001</v>
      </c>
      <c r="G120" s="41"/>
      <c r="H120" s="47"/>
    </row>
    <row r="121" s="2" customFormat="1" ht="16.8" customHeight="1">
      <c r="A121" s="41"/>
      <c r="B121" s="47"/>
      <c r="C121" s="296" t="s">
        <v>28</v>
      </c>
      <c r="D121" s="296" t="s">
        <v>242</v>
      </c>
      <c r="E121" s="20" t="s">
        <v>28</v>
      </c>
      <c r="F121" s="297">
        <v>0</v>
      </c>
      <c r="G121" s="41"/>
      <c r="H121" s="47"/>
    </row>
    <row r="122" s="2" customFormat="1" ht="16.8" customHeight="1">
      <c r="A122" s="41"/>
      <c r="B122" s="47"/>
      <c r="C122" s="296" t="s">
        <v>28</v>
      </c>
      <c r="D122" s="296" t="s">
        <v>1036</v>
      </c>
      <c r="E122" s="20" t="s">
        <v>28</v>
      </c>
      <c r="F122" s="297">
        <v>6.0720000000000001</v>
      </c>
      <c r="G122" s="41"/>
      <c r="H122" s="47"/>
    </row>
    <row r="123" s="2" customFormat="1" ht="16.8" customHeight="1">
      <c r="A123" s="41"/>
      <c r="B123" s="47"/>
      <c r="C123" s="296" t="s">
        <v>28</v>
      </c>
      <c r="D123" s="296" t="s">
        <v>1037</v>
      </c>
      <c r="E123" s="20" t="s">
        <v>28</v>
      </c>
      <c r="F123" s="297">
        <v>10.683999999999999</v>
      </c>
      <c r="G123" s="41"/>
      <c r="H123" s="47"/>
    </row>
    <row r="124" s="2" customFormat="1" ht="16.8" customHeight="1">
      <c r="A124" s="41"/>
      <c r="B124" s="47"/>
      <c r="C124" s="296" t="s">
        <v>28</v>
      </c>
      <c r="D124" s="296" t="s">
        <v>228</v>
      </c>
      <c r="E124" s="20" t="s">
        <v>28</v>
      </c>
      <c r="F124" s="297">
        <v>0</v>
      </c>
      <c r="G124" s="41"/>
      <c r="H124" s="47"/>
    </row>
    <row r="125" s="2" customFormat="1" ht="16.8" customHeight="1">
      <c r="A125" s="41"/>
      <c r="B125" s="47"/>
      <c r="C125" s="296" t="s">
        <v>28</v>
      </c>
      <c r="D125" s="296" t="s">
        <v>229</v>
      </c>
      <c r="E125" s="20" t="s">
        <v>28</v>
      </c>
      <c r="F125" s="297">
        <v>0</v>
      </c>
      <c r="G125" s="41"/>
      <c r="H125" s="47"/>
    </row>
    <row r="126" s="2" customFormat="1" ht="16.8" customHeight="1">
      <c r="A126" s="41"/>
      <c r="B126" s="47"/>
      <c r="C126" s="296" t="s">
        <v>28</v>
      </c>
      <c r="D126" s="296" t="s">
        <v>1038</v>
      </c>
      <c r="E126" s="20" t="s">
        <v>28</v>
      </c>
      <c r="F126" s="297">
        <v>7.9500000000000002</v>
      </c>
      <c r="G126" s="41"/>
      <c r="H126" s="47"/>
    </row>
    <row r="127" s="2" customFormat="1" ht="16.8" customHeight="1">
      <c r="A127" s="41"/>
      <c r="B127" s="47"/>
      <c r="C127" s="296" t="s">
        <v>112</v>
      </c>
      <c r="D127" s="296" t="s">
        <v>207</v>
      </c>
      <c r="E127" s="20" t="s">
        <v>28</v>
      </c>
      <c r="F127" s="297">
        <v>60.576999999999998</v>
      </c>
      <c r="G127" s="41"/>
      <c r="H127" s="47"/>
    </row>
    <row r="128" s="2" customFormat="1" ht="16.8" customHeight="1">
      <c r="A128" s="41"/>
      <c r="B128" s="47"/>
      <c r="C128" s="298" t="s">
        <v>1350</v>
      </c>
      <c r="D128" s="41"/>
      <c r="E128" s="41"/>
      <c r="F128" s="41"/>
      <c r="G128" s="41"/>
      <c r="H128" s="47"/>
    </row>
    <row r="129" s="2" customFormat="1" ht="16.8" customHeight="1">
      <c r="A129" s="41"/>
      <c r="B129" s="47"/>
      <c r="C129" s="296" t="s">
        <v>1031</v>
      </c>
      <c r="D129" s="296" t="s">
        <v>1377</v>
      </c>
      <c r="E129" s="20" t="s">
        <v>192</v>
      </c>
      <c r="F129" s="297">
        <v>60.576999999999998</v>
      </c>
      <c r="G129" s="41"/>
      <c r="H129" s="47"/>
    </row>
    <row r="130" s="2" customFormat="1" ht="16.8" customHeight="1">
      <c r="A130" s="41"/>
      <c r="B130" s="47"/>
      <c r="C130" s="296" t="s">
        <v>327</v>
      </c>
      <c r="D130" s="296" t="s">
        <v>1378</v>
      </c>
      <c r="E130" s="20" t="s">
        <v>192</v>
      </c>
      <c r="F130" s="297">
        <v>582.50099999999998</v>
      </c>
      <c r="G130" s="41"/>
      <c r="H130" s="47"/>
    </row>
    <row r="131" s="2" customFormat="1" ht="16.8" customHeight="1">
      <c r="A131" s="41"/>
      <c r="B131" s="47"/>
      <c r="C131" s="296" t="s">
        <v>1040</v>
      </c>
      <c r="D131" s="296" t="s">
        <v>1380</v>
      </c>
      <c r="E131" s="20" t="s">
        <v>192</v>
      </c>
      <c r="F131" s="297">
        <v>60.576999999999998</v>
      </c>
      <c r="G131" s="41"/>
      <c r="H131" s="47"/>
    </row>
    <row r="132" s="2" customFormat="1" ht="16.8" customHeight="1">
      <c r="A132" s="41"/>
      <c r="B132" s="47"/>
      <c r="C132" s="292" t="s">
        <v>114</v>
      </c>
      <c r="D132" s="293" t="s">
        <v>114</v>
      </c>
      <c r="E132" s="294" t="s">
        <v>28</v>
      </c>
      <c r="F132" s="295">
        <v>5.9560000000000004</v>
      </c>
      <c r="G132" s="41"/>
      <c r="H132" s="47"/>
    </row>
    <row r="133" s="2" customFormat="1" ht="16.8" customHeight="1">
      <c r="A133" s="41"/>
      <c r="B133" s="47"/>
      <c r="C133" s="296" t="s">
        <v>28</v>
      </c>
      <c r="D133" s="296" t="s">
        <v>199</v>
      </c>
      <c r="E133" s="20" t="s">
        <v>28</v>
      </c>
      <c r="F133" s="297">
        <v>0</v>
      </c>
      <c r="G133" s="41"/>
      <c r="H133" s="47"/>
    </row>
    <row r="134" s="2" customFormat="1" ht="16.8" customHeight="1">
      <c r="A134" s="41"/>
      <c r="B134" s="47"/>
      <c r="C134" s="296" t="s">
        <v>114</v>
      </c>
      <c r="D134" s="296" t="s">
        <v>470</v>
      </c>
      <c r="E134" s="20" t="s">
        <v>28</v>
      </c>
      <c r="F134" s="297">
        <v>5.9560000000000004</v>
      </c>
      <c r="G134" s="41"/>
      <c r="H134" s="47"/>
    </row>
    <row r="135" s="2" customFormat="1" ht="16.8" customHeight="1">
      <c r="A135" s="41"/>
      <c r="B135" s="47"/>
      <c r="C135" s="298" t="s">
        <v>1350</v>
      </c>
      <c r="D135" s="41"/>
      <c r="E135" s="41"/>
      <c r="F135" s="41"/>
      <c r="G135" s="41"/>
      <c r="H135" s="47"/>
    </row>
    <row r="136" s="2" customFormat="1" ht="16.8" customHeight="1">
      <c r="A136" s="41"/>
      <c r="B136" s="47"/>
      <c r="C136" s="296" t="s">
        <v>467</v>
      </c>
      <c r="D136" s="296" t="s">
        <v>1381</v>
      </c>
      <c r="E136" s="20" t="s">
        <v>218</v>
      </c>
      <c r="F136" s="297">
        <v>5.9560000000000004</v>
      </c>
      <c r="G136" s="41"/>
      <c r="H136" s="47"/>
    </row>
    <row r="137" s="2" customFormat="1" ht="16.8" customHeight="1">
      <c r="A137" s="41"/>
      <c r="B137" s="47"/>
      <c r="C137" s="296" t="s">
        <v>348</v>
      </c>
      <c r="D137" s="296" t="s">
        <v>1382</v>
      </c>
      <c r="E137" s="20" t="s">
        <v>192</v>
      </c>
      <c r="F137" s="297">
        <v>5.9560000000000004</v>
      </c>
      <c r="G137" s="41"/>
      <c r="H137" s="47"/>
    </row>
    <row r="138" s="2" customFormat="1" ht="16.8" customHeight="1">
      <c r="A138" s="41"/>
      <c r="B138" s="47"/>
      <c r="C138" s="292" t="s">
        <v>116</v>
      </c>
      <c r="D138" s="293" t="s">
        <v>116</v>
      </c>
      <c r="E138" s="294" t="s">
        <v>28</v>
      </c>
      <c r="F138" s="295">
        <v>2971.5900000000001</v>
      </c>
      <c r="G138" s="41"/>
      <c r="H138" s="47"/>
    </row>
    <row r="139" s="2" customFormat="1" ht="16.8" customHeight="1">
      <c r="A139" s="41"/>
      <c r="B139" s="47"/>
      <c r="C139" s="296" t="s">
        <v>28</v>
      </c>
      <c r="D139" s="296" t="s">
        <v>221</v>
      </c>
      <c r="E139" s="20" t="s">
        <v>28</v>
      </c>
      <c r="F139" s="297">
        <v>0</v>
      </c>
      <c r="G139" s="41"/>
      <c r="H139" s="47"/>
    </row>
    <row r="140" s="2" customFormat="1" ht="16.8" customHeight="1">
      <c r="A140" s="41"/>
      <c r="B140" s="47"/>
      <c r="C140" s="296" t="s">
        <v>28</v>
      </c>
      <c r="D140" s="296" t="s">
        <v>548</v>
      </c>
      <c r="E140" s="20" t="s">
        <v>28</v>
      </c>
      <c r="F140" s="297">
        <v>743.13599999999997</v>
      </c>
      <c r="G140" s="41"/>
      <c r="H140" s="47"/>
    </row>
    <row r="141" s="2" customFormat="1" ht="16.8" customHeight="1">
      <c r="A141" s="41"/>
      <c r="B141" s="47"/>
      <c r="C141" s="296" t="s">
        <v>28</v>
      </c>
      <c r="D141" s="296" t="s">
        <v>549</v>
      </c>
      <c r="E141" s="20" t="s">
        <v>28</v>
      </c>
      <c r="F141" s="297">
        <v>49.649999999999999</v>
      </c>
      <c r="G141" s="41"/>
      <c r="H141" s="47"/>
    </row>
    <row r="142" s="2" customFormat="1" ht="16.8" customHeight="1">
      <c r="A142" s="41"/>
      <c r="B142" s="47"/>
      <c r="C142" s="296" t="s">
        <v>118</v>
      </c>
      <c r="D142" s="296" t="s">
        <v>550</v>
      </c>
      <c r="E142" s="20" t="s">
        <v>28</v>
      </c>
      <c r="F142" s="297">
        <v>-51.308</v>
      </c>
      <c r="G142" s="41"/>
      <c r="H142" s="47"/>
    </row>
    <row r="143" s="2" customFormat="1" ht="16.8" customHeight="1">
      <c r="A143" s="41"/>
      <c r="B143" s="47"/>
      <c r="C143" s="296" t="s">
        <v>28</v>
      </c>
      <c r="D143" s="296" t="s">
        <v>551</v>
      </c>
      <c r="E143" s="20" t="s">
        <v>28</v>
      </c>
      <c r="F143" s="297">
        <v>26.292000000000002</v>
      </c>
      <c r="G143" s="41"/>
      <c r="H143" s="47"/>
    </row>
    <row r="144" s="2" customFormat="1" ht="16.8" customHeight="1">
      <c r="A144" s="41"/>
      <c r="B144" s="47"/>
      <c r="C144" s="296" t="s">
        <v>28</v>
      </c>
      <c r="D144" s="296" t="s">
        <v>552</v>
      </c>
      <c r="E144" s="20" t="s">
        <v>28</v>
      </c>
      <c r="F144" s="297">
        <v>98.099999999999994</v>
      </c>
      <c r="G144" s="41"/>
      <c r="H144" s="47"/>
    </row>
    <row r="145" s="2" customFormat="1" ht="16.8" customHeight="1">
      <c r="A145" s="41"/>
      <c r="B145" s="47"/>
      <c r="C145" s="296" t="s">
        <v>28</v>
      </c>
      <c r="D145" s="296" t="s">
        <v>553</v>
      </c>
      <c r="E145" s="20" t="s">
        <v>28</v>
      </c>
      <c r="F145" s="297">
        <v>21.84</v>
      </c>
      <c r="G145" s="41"/>
      <c r="H145" s="47"/>
    </row>
    <row r="146" s="2" customFormat="1" ht="16.8" customHeight="1">
      <c r="A146" s="41"/>
      <c r="B146" s="47"/>
      <c r="C146" s="296" t="s">
        <v>120</v>
      </c>
      <c r="D146" s="296" t="s">
        <v>554</v>
      </c>
      <c r="E146" s="20" t="s">
        <v>28</v>
      </c>
      <c r="F146" s="297">
        <v>-92.819999999999993</v>
      </c>
      <c r="G146" s="41"/>
      <c r="H146" s="47"/>
    </row>
    <row r="147" s="2" customFormat="1" ht="16.8" customHeight="1">
      <c r="A147" s="41"/>
      <c r="B147" s="47"/>
      <c r="C147" s="296" t="s">
        <v>28</v>
      </c>
      <c r="D147" s="296" t="s">
        <v>555</v>
      </c>
      <c r="E147" s="20" t="s">
        <v>28</v>
      </c>
      <c r="F147" s="297">
        <v>32.552</v>
      </c>
      <c r="G147" s="41"/>
      <c r="H147" s="47"/>
    </row>
    <row r="148" s="2" customFormat="1" ht="16.8" customHeight="1">
      <c r="A148" s="41"/>
      <c r="B148" s="47"/>
      <c r="C148" s="296" t="s">
        <v>28</v>
      </c>
      <c r="D148" s="296" t="s">
        <v>556</v>
      </c>
      <c r="E148" s="20" t="s">
        <v>28</v>
      </c>
      <c r="F148" s="297">
        <v>27.117999999999999</v>
      </c>
      <c r="G148" s="41"/>
      <c r="H148" s="47"/>
    </row>
    <row r="149" s="2" customFormat="1" ht="16.8" customHeight="1">
      <c r="A149" s="41"/>
      <c r="B149" s="47"/>
      <c r="C149" s="296" t="s">
        <v>557</v>
      </c>
      <c r="D149" s="296" t="s">
        <v>558</v>
      </c>
      <c r="E149" s="20" t="s">
        <v>28</v>
      </c>
      <c r="F149" s="297">
        <v>57.600000000000001</v>
      </c>
      <c r="G149" s="41"/>
      <c r="H149" s="47"/>
    </row>
    <row r="150" s="2" customFormat="1" ht="16.8" customHeight="1">
      <c r="A150" s="41"/>
      <c r="B150" s="47"/>
      <c r="C150" s="296" t="s">
        <v>28</v>
      </c>
      <c r="D150" s="296" t="s">
        <v>199</v>
      </c>
      <c r="E150" s="20" t="s">
        <v>28</v>
      </c>
      <c r="F150" s="297">
        <v>0</v>
      </c>
      <c r="G150" s="41"/>
      <c r="H150" s="47"/>
    </row>
    <row r="151" s="2" customFormat="1" ht="16.8" customHeight="1">
      <c r="A151" s="41"/>
      <c r="B151" s="47"/>
      <c r="C151" s="296" t="s">
        <v>28</v>
      </c>
      <c r="D151" s="296" t="s">
        <v>559</v>
      </c>
      <c r="E151" s="20" t="s">
        <v>28</v>
      </c>
      <c r="F151" s="297">
        <v>445.94999999999999</v>
      </c>
      <c r="G151" s="41"/>
      <c r="H151" s="47"/>
    </row>
    <row r="152" s="2" customFormat="1" ht="16.8" customHeight="1">
      <c r="A152" s="41"/>
      <c r="B152" s="47"/>
      <c r="C152" s="296" t="s">
        <v>122</v>
      </c>
      <c r="D152" s="296" t="s">
        <v>560</v>
      </c>
      <c r="E152" s="20" t="s">
        <v>28</v>
      </c>
      <c r="F152" s="297">
        <v>-74.969999999999999</v>
      </c>
      <c r="G152" s="41"/>
      <c r="H152" s="47"/>
    </row>
    <row r="153" s="2" customFormat="1" ht="16.8" customHeight="1">
      <c r="A153" s="41"/>
      <c r="B153" s="47"/>
      <c r="C153" s="296" t="s">
        <v>28</v>
      </c>
      <c r="D153" s="296" t="s">
        <v>561</v>
      </c>
      <c r="E153" s="20" t="s">
        <v>28</v>
      </c>
      <c r="F153" s="297">
        <v>47.326000000000001</v>
      </c>
      <c r="G153" s="41"/>
      <c r="H153" s="47"/>
    </row>
    <row r="154" s="2" customFormat="1" ht="16.8" customHeight="1">
      <c r="A154" s="41"/>
      <c r="B154" s="47"/>
      <c r="C154" s="296" t="s">
        <v>28</v>
      </c>
      <c r="D154" s="296" t="s">
        <v>562</v>
      </c>
      <c r="E154" s="20" t="s">
        <v>28</v>
      </c>
      <c r="F154" s="297">
        <v>29.135999999999999</v>
      </c>
      <c r="G154" s="41"/>
      <c r="H154" s="47"/>
    </row>
    <row r="155" s="2" customFormat="1" ht="16.8" customHeight="1">
      <c r="A155" s="41"/>
      <c r="B155" s="47"/>
      <c r="C155" s="296" t="s">
        <v>28</v>
      </c>
      <c r="D155" s="296" t="s">
        <v>242</v>
      </c>
      <c r="E155" s="20" t="s">
        <v>28</v>
      </c>
      <c r="F155" s="297">
        <v>0</v>
      </c>
      <c r="G155" s="41"/>
      <c r="H155" s="47"/>
    </row>
    <row r="156" s="2" customFormat="1" ht="16.8" customHeight="1">
      <c r="A156" s="41"/>
      <c r="B156" s="47"/>
      <c r="C156" s="296" t="s">
        <v>28</v>
      </c>
      <c r="D156" s="296" t="s">
        <v>563</v>
      </c>
      <c r="E156" s="20" t="s">
        <v>28</v>
      </c>
      <c r="F156" s="297">
        <v>440.99799999999999</v>
      </c>
      <c r="G156" s="41"/>
      <c r="H156" s="47"/>
    </row>
    <row r="157" s="2" customFormat="1" ht="16.8" customHeight="1">
      <c r="A157" s="41"/>
      <c r="B157" s="47"/>
      <c r="C157" s="296" t="s">
        <v>28</v>
      </c>
      <c r="D157" s="296" t="s">
        <v>564</v>
      </c>
      <c r="E157" s="20" t="s">
        <v>28</v>
      </c>
      <c r="F157" s="297">
        <v>206.96000000000001</v>
      </c>
      <c r="G157" s="41"/>
      <c r="H157" s="47"/>
    </row>
    <row r="158" s="2" customFormat="1" ht="16.8" customHeight="1">
      <c r="A158" s="41"/>
      <c r="B158" s="47"/>
      <c r="C158" s="296" t="s">
        <v>124</v>
      </c>
      <c r="D158" s="296" t="s">
        <v>565</v>
      </c>
      <c r="E158" s="20" t="s">
        <v>28</v>
      </c>
      <c r="F158" s="297">
        <v>-35.874000000000002</v>
      </c>
      <c r="G158" s="41"/>
      <c r="H158" s="47"/>
    </row>
    <row r="159" s="2" customFormat="1" ht="16.8" customHeight="1">
      <c r="A159" s="41"/>
      <c r="B159" s="47"/>
      <c r="C159" s="296" t="s">
        <v>28</v>
      </c>
      <c r="D159" s="296" t="s">
        <v>566</v>
      </c>
      <c r="E159" s="20" t="s">
        <v>28</v>
      </c>
      <c r="F159" s="297">
        <v>17.038</v>
      </c>
      <c r="G159" s="41"/>
      <c r="H159" s="47"/>
    </row>
    <row r="160" s="2" customFormat="1" ht="16.8" customHeight="1">
      <c r="A160" s="41"/>
      <c r="B160" s="47"/>
      <c r="C160" s="296" t="s">
        <v>28</v>
      </c>
      <c r="D160" s="296" t="s">
        <v>567</v>
      </c>
      <c r="E160" s="20" t="s">
        <v>28</v>
      </c>
      <c r="F160" s="297">
        <v>9.5299999999999994</v>
      </c>
      <c r="G160" s="41"/>
      <c r="H160" s="47"/>
    </row>
    <row r="161" s="2" customFormat="1" ht="16.8" customHeight="1">
      <c r="A161" s="41"/>
      <c r="B161" s="47"/>
      <c r="C161" s="296" t="s">
        <v>28</v>
      </c>
      <c r="D161" s="296" t="s">
        <v>568</v>
      </c>
      <c r="E161" s="20" t="s">
        <v>28</v>
      </c>
      <c r="F161" s="297">
        <v>28.776</v>
      </c>
      <c r="G161" s="41"/>
      <c r="H161" s="47"/>
    </row>
    <row r="162" s="2" customFormat="1" ht="16.8" customHeight="1">
      <c r="A162" s="41"/>
      <c r="B162" s="47"/>
      <c r="C162" s="296" t="s">
        <v>126</v>
      </c>
      <c r="D162" s="296" t="s">
        <v>569</v>
      </c>
      <c r="E162" s="20" t="s">
        <v>28</v>
      </c>
      <c r="F162" s="297">
        <v>-32.414999999999999</v>
      </c>
      <c r="G162" s="41"/>
      <c r="H162" s="47"/>
    </row>
    <row r="163" s="2" customFormat="1" ht="16.8" customHeight="1">
      <c r="A163" s="41"/>
      <c r="B163" s="47"/>
      <c r="C163" s="296" t="s">
        <v>28</v>
      </c>
      <c r="D163" s="296" t="s">
        <v>570</v>
      </c>
      <c r="E163" s="20" t="s">
        <v>28</v>
      </c>
      <c r="F163" s="297">
        <v>21.533999999999999</v>
      </c>
      <c r="G163" s="41"/>
      <c r="H163" s="47"/>
    </row>
    <row r="164" s="2" customFormat="1" ht="16.8" customHeight="1">
      <c r="A164" s="41"/>
      <c r="B164" s="47"/>
      <c r="C164" s="296" t="s">
        <v>128</v>
      </c>
      <c r="D164" s="296" t="s">
        <v>571</v>
      </c>
      <c r="E164" s="20" t="s">
        <v>28</v>
      </c>
      <c r="F164" s="297">
        <v>-24.989999999999998</v>
      </c>
      <c r="G164" s="41"/>
      <c r="H164" s="47"/>
    </row>
    <row r="165" s="2" customFormat="1" ht="16.8" customHeight="1">
      <c r="A165" s="41"/>
      <c r="B165" s="47"/>
      <c r="C165" s="296" t="s">
        <v>28</v>
      </c>
      <c r="D165" s="296" t="s">
        <v>572</v>
      </c>
      <c r="E165" s="20" t="s">
        <v>28</v>
      </c>
      <c r="F165" s="297">
        <v>16.652000000000001</v>
      </c>
      <c r="G165" s="41"/>
      <c r="H165" s="47"/>
    </row>
    <row r="166" s="2" customFormat="1" ht="16.8" customHeight="1">
      <c r="A166" s="41"/>
      <c r="B166" s="47"/>
      <c r="C166" s="296" t="s">
        <v>28</v>
      </c>
      <c r="D166" s="296" t="s">
        <v>228</v>
      </c>
      <c r="E166" s="20" t="s">
        <v>28</v>
      </c>
      <c r="F166" s="297">
        <v>0</v>
      </c>
      <c r="G166" s="41"/>
      <c r="H166" s="47"/>
    </row>
    <row r="167" s="2" customFormat="1" ht="16.8" customHeight="1">
      <c r="A167" s="41"/>
      <c r="B167" s="47"/>
      <c r="C167" s="296" t="s">
        <v>28</v>
      </c>
      <c r="D167" s="296" t="s">
        <v>229</v>
      </c>
      <c r="E167" s="20" t="s">
        <v>28</v>
      </c>
      <c r="F167" s="297">
        <v>0</v>
      </c>
      <c r="G167" s="41"/>
      <c r="H167" s="47"/>
    </row>
    <row r="168" s="2" customFormat="1" ht="16.8" customHeight="1">
      <c r="A168" s="41"/>
      <c r="B168" s="47"/>
      <c r="C168" s="296" t="s">
        <v>28</v>
      </c>
      <c r="D168" s="296" t="s">
        <v>573</v>
      </c>
      <c r="E168" s="20" t="s">
        <v>28</v>
      </c>
      <c r="F168" s="297">
        <v>201.91999999999999</v>
      </c>
      <c r="G168" s="41"/>
      <c r="H168" s="47"/>
    </row>
    <row r="169" s="2" customFormat="1" ht="16.8" customHeight="1">
      <c r="A169" s="41"/>
      <c r="B169" s="47"/>
      <c r="C169" s="296" t="s">
        <v>28</v>
      </c>
      <c r="D169" s="296" t="s">
        <v>574</v>
      </c>
      <c r="E169" s="20" t="s">
        <v>28</v>
      </c>
      <c r="F169" s="297">
        <v>27.456</v>
      </c>
      <c r="G169" s="41"/>
      <c r="H169" s="47"/>
    </row>
    <row r="170" s="2" customFormat="1" ht="16.8" customHeight="1">
      <c r="A170" s="41"/>
      <c r="B170" s="47"/>
      <c r="C170" s="296" t="s">
        <v>28</v>
      </c>
      <c r="D170" s="296" t="s">
        <v>575</v>
      </c>
      <c r="E170" s="20" t="s">
        <v>28</v>
      </c>
      <c r="F170" s="297">
        <v>165.33699999999999</v>
      </c>
      <c r="G170" s="41"/>
      <c r="H170" s="47"/>
    </row>
    <row r="171" s="2" customFormat="1" ht="16.8" customHeight="1">
      <c r="A171" s="41"/>
      <c r="B171" s="47"/>
      <c r="C171" s="296" t="s">
        <v>132</v>
      </c>
      <c r="D171" s="296" t="s">
        <v>576</v>
      </c>
      <c r="E171" s="20" t="s">
        <v>28</v>
      </c>
      <c r="F171" s="297">
        <v>-3.8250000000000002</v>
      </c>
      <c r="G171" s="41"/>
      <c r="H171" s="47"/>
    </row>
    <row r="172" s="2" customFormat="1" ht="16.8" customHeight="1">
      <c r="A172" s="41"/>
      <c r="B172" s="47"/>
      <c r="C172" s="296" t="s">
        <v>28</v>
      </c>
      <c r="D172" s="296" t="s">
        <v>577</v>
      </c>
      <c r="E172" s="20" t="s">
        <v>28</v>
      </c>
      <c r="F172" s="297">
        <v>421.28899999999999</v>
      </c>
      <c r="G172" s="41"/>
      <c r="H172" s="47"/>
    </row>
    <row r="173" s="2" customFormat="1" ht="16.8" customHeight="1">
      <c r="A173" s="41"/>
      <c r="B173" s="47"/>
      <c r="C173" s="296" t="s">
        <v>28</v>
      </c>
      <c r="D173" s="296" t="s">
        <v>578</v>
      </c>
      <c r="E173" s="20" t="s">
        <v>28</v>
      </c>
      <c r="F173" s="297">
        <v>214.102</v>
      </c>
      <c r="G173" s="41"/>
      <c r="H173" s="47"/>
    </row>
    <row r="174" s="2" customFormat="1" ht="16.8" customHeight="1">
      <c r="A174" s="41"/>
      <c r="B174" s="47"/>
      <c r="C174" s="296" t="s">
        <v>134</v>
      </c>
      <c r="D174" s="296" t="s">
        <v>579</v>
      </c>
      <c r="E174" s="20" t="s">
        <v>28</v>
      </c>
      <c r="F174" s="297">
        <v>-79.313999999999993</v>
      </c>
      <c r="G174" s="41"/>
      <c r="H174" s="47"/>
    </row>
    <row r="175" s="2" customFormat="1" ht="16.8" customHeight="1">
      <c r="A175" s="41"/>
      <c r="B175" s="47"/>
      <c r="C175" s="296" t="s">
        <v>136</v>
      </c>
      <c r="D175" s="296" t="s">
        <v>580</v>
      </c>
      <c r="E175" s="20" t="s">
        <v>28</v>
      </c>
      <c r="F175" s="297">
        <v>-11.375999999999999</v>
      </c>
      <c r="G175" s="41"/>
      <c r="H175" s="47"/>
    </row>
    <row r="176" s="2" customFormat="1" ht="16.8" customHeight="1">
      <c r="A176" s="41"/>
      <c r="B176" s="47"/>
      <c r="C176" s="296" t="s">
        <v>28</v>
      </c>
      <c r="D176" s="296" t="s">
        <v>581</v>
      </c>
      <c r="E176" s="20" t="s">
        <v>28</v>
      </c>
      <c r="F176" s="297">
        <v>28.190000000000001</v>
      </c>
      <c r="G176" s="41"/>
      <c r="H176" s="47"/>
    </row>
    <row r="177" s="2" customFormat="1" ht="16.8" customHeight="1">
      <c r="A177" s="41"/>
      <c r="B177" s="47"/>
      <c r="C177" s="296" t="s">
        <v>116</v>
      </c>
      <c r="D177" s="296" t="s">
        <v>207</v>
      </c>
      <c r="E177" s="20" t="s">
        <v>28</v>
      </c>
      <c r="F177" s="297">
        <v>2971.5900000000001</v>
      </c>
      <c r="G177" s="41"/>
      <c r="H177" s="47"/>
    </row>
    <row r="178" s="2" customFormat="1" ht="16.8" customHeight="1">
      <c r="A178" s="41"/>
      <c r="B178" s="47"/>
      <c r="C178" s="298" t="s">
        <v>1350</v>
      </c>
      <c r="D178" s="41"/>
      <c r="E178" s="41"/>
      <c r="F178" s="41"/>
      <c r="G178" s="41"/>
      <c r="H178" s="47"/>
    </row>
    <row r="179" s="2" customFormat="1">
      <c r="A179" s="41"/>
      <c r="B179" s="47"/>
      <c r="C179" s="296" t="s">
        <v>544</v>
      </c>
      <c r="D179" s="296" t="s">
        <v>1383</v>
      </c>
      <c r="E179" s="20" t="s">
        <v>192</v>
      </c>
      <c r="F179" s="297">
        <v>2971.5900000000001</v>
      </c>
      <c r="G179" s="41"/>
      <c r="H179" s="47"/>
    </row>
    <row r="180" s="2" customFormat="1" ht="16.8" customHeight="1">
      <c r="A180" s="41"/>
      <c r="B180" s="47"/>
      <c r="C180" s="296" t="s">
        <v>283</v>
      </c>
      <c r="D180" s="296" t="s">
        <v>1384</v>
      </c>
      <c r="E180" s="20" t="s">
        <v>192</v>
      </c>
      <c r="F180" s="297">
        <v>3117.9279999999999</v>
      </c>
      <c r="G180" s="41"/>
      <c r="H180" s="47"/>
    </row>
    <row r="181" s="2" customFormat="1" ht="16.8" customHeight="1">
      <c r="A181" s="41"/>
      <c r="B181" s="47"/>
      <c r="C181" s="296" t="s">
        <v>308</v>
      </c>
      <c r="D181" s="296" t="s">
        <v>1385</v>
      </c>
      <c r="E181" s="20" t="s">
        <v>192</v>
      </c>
      <c r="F181" s="297">
        <v>2407.3989999999999</v>
      </c>
      <c r="G181" s="41"/>
      <c r="H181" s="47"/>
    </row>
    <row r="182" s="2" customFormat="1" ht="16.8" customHeight="1">
      <c r="A182" s="41"/>
      <c r="B182" s="47"/>
      <c r="C182" s="292" t="s">
        <v>118</v>
      </c>
      <c r="D182" s="293" t="s">
        <v>118</v>
      </c>
      <c r="E182" s="294" t="s">
        <v>28</v>
      </c>
      <c r="F182" s="295">
        <v>-51.308</v>
      </c>
      <c r="G182" s="41"/>
      <c r="H182" s="47"/>
    </row>
    <row r="183" s="2" customFormat="1" ht="16.8" customHeight="1">
      <c r="A183" s="41"/>
      <c r="B183" s="47"/>
      <c r="C183" s="296" t="s">
        <v>118</v>
      </c>
      <c r="D183" s="296" t="s">
        <v>550</v>
      </c>
      <c r="E183" s="20" t="s">
        <v>28</v>
      </c>
      <c r="F183" s="297">
        <v>-51.308</v>
      </c>
      <c r="G183" s="41"/>
      <c r="H183" s="47"/>
    </row>
    <row r="184" s="2" customFormat="1" ht="16.8" customHeight="1">
      <c r="A184" s="41"/>
      <c r="B184" s="47"/>
      <c r="C184" s="298" t="s">
        <v>1350</v>
      </c>
      <c r="D184" s="41"/>
      <c r="E184" s="41"/>
      <c r="F184" s="41"/>
      <c r="G184" s="41"/>
      <c r="H184" s="47"/>
    </row>
    <row r="185" s="2" customFormat="1">
      <c r="A185" s="41"/>
      <c r="B185" s="47"/>
      <c r="C185" s="296" t="s">
        <v>544</v>
      </c>
      <c r="D185" s="296" t="s">
        <v>1383</v>
      </c>
      <c r="E185" s="20" t="s">
        <v>192</v>
      </c>
      <c r="F185" s="297">
        <v>2971.5900000000001</v>
      </c>
      <c r="G185" s="41"/>
      <c r="H185" s="47"/>
    </row>
    <row r="186" s="2" customFormat="1" ht="16.8" customHeight="1">
      <c r="A186" s="41"/>
      <c r="B186" s="47"/>
      <c r="C186" s="296" t="s">
        <v>327</v>
      </c>
      <c r="D186" s="296" t="s">
        <v>1378</v>
      </c>
      <c r="E186" s="20" t="s">
        <v>192</v>
      </c>
      <c r="F186" s="297">
        <v>582.50099999999998</v>
      </c>
      <c r="G186" s="41"/>
      <c r="H186" s="47"/>
    </row>
    <row r="187" s="2" customFormat="1" ht="16.8" customHeight="1">
      <c r="A187" s="41"/>
      <c r="B187" s="47"/>
      <c r="C187" s="292" t="s">
        <v>120</v>
      </c>
      <c r="D187" s="293" t="s">
        <v>120</v>
      </c>
      <c r="E187" s="294" t="s">
        <v>28</v>
      </c>
      <c r="F187" s="295">
        <v>-92.819999999999993</v>
      </c>
      <c r="G187" s="41"/>
      <c r="H187" s="47"/>
    </row>
    <row r="188" s="2" customFormat="1" ht="16.8" customHeight="1">
      <c r="A188" s="41"/>
      <c r="B188" s="47"/>
      <c r="C188" s="296" t="s">
        <v>120</v>
      </c>
      <c r="D188" s="296" t="s">
        <v>554</v>
      </c>
      <c r="E188" s="20" t="s">
        <v>28</v>
      </c>
      <c r="F188" s="297">
        <v>-92.819999999999993</v>
      </c>
      <c r="G188" s="41"/>
      <c r="H188" s="47"/>
    </row>
    <row r="189" s="2" customFormat="1" ht="16.8" customHeight="1">
      <c r="A189" s="41"/>
      <c r="B189" s="47"/>
      <c r="C189" s="298" t="s">
        <v>1350</v>
      </c>
      <c r="D189" s="41"/>
      <c r="E189" s="41"/>
      <c r="F189" s="41"/>
      <c r="G189" s="41"/>
      <c r="H189" s="47"/>
    </row>
    <row r="190" s="2" customFormat="1">
      <c r="A190" s="41"/>
      <c r="B190" s="47"/>
      <c r="C190" s="296" t="s">
        <v>544</v>
      </c>
      <c r="D190" s="296" t="s">
        <v>1383</v>
      </c>
      <c r="E190" s="20" t="s">
        <v>192</v>
      </c>
      <c r="F190" s="297">
        <v>2971.5900000000001</v>
      </c>
      <c r="G190" s="41"/>
      <c r="H190" s="47"/>
    </row>
    <row r="191" s="2" customFormat="1" ht="16.8" customHeight="1">
      <c r="A191" s="41"/>
      <c r="B191" s="47"/>
      <c r="C191" s="296" t="s">
        <v>327</v>
      </c>
      <c r="D191" s="296" t="s">
        <v>1378</v>
      </c>
      <c r="E191" s="20" t="s">
        <v>192</v>
      </c>
      <c r="F191" s="297">
        <v>582.50099999999998</v>
      </c>
      <c r="G191" s="41"/>
      <c r="H191" s="47"/>
    </row>
    <row r="192" s="2" customFormat="1" ht="16.8" customHeight="1">
      <c r="A192" s="41"/>
      <c r="B192" s="47"/>
      <c r="C192" s="292" t="s">
        <v>557</v>
      </c>
      <c r="D192" s="293" t="s">
        <v>557</v>
      </c>
      <c r="E192" s="294" t="s">
        <v>28</v>
      </c>
      <c r="F192" s="295">
        <v>57.600000000000001</v>
      </c>
      <c r="G192" s="41"/>
      <c r="H192" s="47"/>
    </row>
    <row r="193" s="2" customFormat="1" ht="16.8" customHeight="1">
      <c r="A193" s="41"/>
      <c r="B193" s="47"/>
      <c r="C193" s="296" t="s">
        <v>557</v>
      </c>
      <c r="D193" s="296" t="s">
        <v>558</v>
      </c>
      <c r="E193" s="20" t="s">
        <v>28</v>
      </c>
      <c r="F193" s="297">
        <v>57.600000000000001</v>
      </c>
      <c r="G193" s="41"/>
      <c r="H193" s="47"/>
    </row>
    <row r="194" s="2" customFormat="1" ht="16.8" customHeight="1">
      <c r="A194" s="41"/>
      <c r="B194" s="47"/>
      <c r="C194" s="292" t="s">
        <v>122</v>
      </c>
      <c r="D194" s="293" t="s">
        <v>122</v>
      </c>
      <c r="E194" s="294" t="s">
        <v>28</v>
      </c>
      <c r="F194" s="295">
        <v>-74.969999999999999</v>
      </c>
      <c r="G194" s="41"/>
      <c r="H194" s="47"/>
    </row>
    <row r="195" s="2" customFormat="1" ht="16.8" customHeight="1">
      <c r="A195" s="41"/>
      <c r="B195" s="47"/>
      <c r="C195" s="296" t="s">
        <v>122</v>
      </c>
      <c r="D195" s="296" t="s">
        <v>560</v>
      </c>
      <c r="E195" s="20" t="s">
        <v>28</v>
      </c>
      <c r="F195" s="297">
        <v>-74.969999999999999</v>
      </c>
      <c r="G195" s="41"/>
      <c r="H195" s="47"/>
    </row>
    <row r="196" s="2" customFormat="1" ht="16.8" customHeight="1">
      <c r="A196" s="41"/>
      <c r="B196" s="47"/>
      <c r="C196" s="298" t="s">
        <v>1350</v>
      </c>
      <c r="D196" s="41"/>
      <c r="E196" s="41"/>
      <c r="F196" s="41"/>
      <c r="G196" s="41"/>
      <c r="H196" s="47"/>
    </row>
    <row r="197" s="2" customFormat="1">
      <c r="A197" s="41"/>
      <c r="B197" s="47"/>
      <c r="C197" s="296" t="s">
        <v>544</v>
      </c>
      <c r="D197" s="296" t="s">
        <v>1383</v>
      </c>
      <c r="E197" s="20" t="s">
        <v>192</v>
      </c>
      <c r="F197" s="297">
        <v>2971.5900000000001</v>
      </c>
      <c r="G197" s="41"/>
      <c r="H197" s="47"/>
    </row>
    <row r="198" s="2" customFormat="1" ht="16.8" customHeight="1">
      <c r="A198" s="41"/>
      <c r="B198" s="47"/>
      <c r="C198" s="296" t="s">
        <v>327</v>
      </c>
      <c r="D198" s="296" t="s">
        <v>1378</v>
      </c>
      <c r="E198" s="20" t="s">
        <v>192</v>
      </c>
      <c r="F198" s="297">
        <v>582.50099999999998</v>
      </c>
      <c r="G198" s="41"/>
      <c r="H198" s="47"/>
    </row>
    <row r="199" s="2" customFormat="1" ht="16.8" customHeight="1">
      <c r="A199" s="41"/>
      <c r="B199" s="47"/>
      <c r="C199" s="292" t="s">
        <v>124</v>
      </c>
      <c r="D199" s="293" t="s">
        <v>124</v>
      </c>
      <c r="E199" s="294" t="s">
        <v>28</v>
      </c>
      <c r="F199" s="295">
        <v>-35.874000000000002</v>
      </c>
      <c r="G199" s="41"/>
      <c r="H199" s="47"/>
    </row>
    <row r="200" s="2" customFormat="1" ht="16.8" customHeight="1">
      <c r="A200" s="41"/>
      <c r="B200" s="47"/>
      <c r="C200" s="296" t="s">
        <v>124</v>
      </c>
      <c r="D200" s="296" t="s">
        <v>565</v>
      </c>
      <c r="E200" s="20" t="s">
        <v>28</v>
      </c>
      <c r="F200" s="297">
        <v>-35.874000000000002</v>
      </c>
      <c r="G200" s="41"/>
      <c r="H200" s="47"/>
    </row>
    <row r="201" s="2" customFormat="1" ht="16.8" customHeight="1">
      <c r="A201" s="41"/>
      <c r="B201" s="47"/>
      <c r="C201" s="298" t="s">
        <v>1350</v>
      </c>
      <c r="D201" s="41"/>
      <c r="E201" s="41"/>
      <c r="F201" s="41"/>
      <c r="G201" s="41"/>
      <c r="H201" s="47"/>
    </row>
    <row r="202" s="2" customFormat="1">
      <c r="A202" s="41"/>
      <c r="B202" s="47"/>
      <c r="C202" s="296" t="s">
        <v>544</v>
      </c>
      <c r="D202" s="296" t="s">
        <v>1383</v>
      </c>
      <c r="E202" s="20" t="s">
        <v>192</v>
      </c>
      <c r="F202" s="297">
        <v>2971.5900000000001</v>
      </c>
      <c r="G202" s="41"/>
      <c r="H202" s="47"/>
    </row>
    <row r="203" s="2" customFormat="1" ht="16.8" customHeight="1">
      <c r="A203" s="41"/>
      <c r="B203" s="47"/>
      <c r="C203" s="296" t="s">
        <v>327</v>
      </c>
      <c r="D203" s="296" t="s">
        <v>1378</v>
      </c>
      <c r="E203" s="20" t="s">
        <v>192</v>
      </c>
      <c r="F203" s="297">
        <v>582.50099999999998</v>
      </c>
      <c r="G203" s="41"/>
      <c r="H203" s="47"/>
    </row>
    <row r="204" s="2" customFormat="1" ht="16.8" customHeight="1">
      <c r="A204" s="41"/>
      <c r="B204" s="47"/>
      <c r="C204" s="292" t="s">
        <v>126</v>
      </c>
      <c r="D204" s="293" t="s">
        <v>126</v>
      </c>
      <c r="E204" s="294" t="s">
        <v>28</v>
      </c>
      <c r="F204" s="295">
        <v>-32.414999999999999</v>
      </c>
      <c r="G204" s="41"/>
      <c r="H204" s="47"/>
    </row>
    <row r="205" s="2" customFormat="1" ht="16.8" customHeight="1">
      <c r="A205" s="41"/>
      <c r="B205" s="47"/>
      <c r="C205" s="296" t="s">
        <v>126</v>
      </c>
      <c r="D205" s="296" t="s">
        <v>569</v>
      </c>
      <c r="E205" s="20" t="s">
        <v>28</v>
      </c>
      <c r="F205" s="297">
        <v>-32.414999999999999</v>
      </c>
      <c r="G205" s="41"/>
      <c r="H205" s="47"/>
    </row>
    <row r="206" s="2" customFormat="1" ht="16.8" customHeight="1">
      <c r="A206" s="41"/>
      <c r="B206" s="47"/>
      <c r="C206" s="298" t="s">
        <v>1350</v>
      </c>
      <c r="D206" s="41"/>
      <c r="E206" s="41"/>
      <c r="F206" s="41"/>
      <c r="G206" s="41"/>
      <c r="H206" s="47"/>
    </row>
    <row r="207" s="2" customFormat="1">
      <c r="A207" s="41"/>
      <c r="B207" s="47"/>
      <c r="C207" s="296" t="s">
        <v>544</v>
      </c>
      <c r="D207" s="296" t="s">
        <v>1383</v>
      </c>
      <c r="E207" s="20" t="s">
        <v>192</v>
      </c>
      <c r="F207" s="297">
        <v>2971.5900000000001</v>
      </c>
      <c r="G207" s="41"/>
      <c r="H207" s="47"/>
    </row>
    <row r="208" s="2" customFormat="1" ht="16.8" customHeight="1">
      <c r="A208" s="41"/>
      <c r="B208" s="47"/>
      <c r="C208" s="296" t="s">
        <v>327</v>
      </c>
      <c r="D208" s="296" t="s">
        <v>1378</v>
      </c>
      <c r="E208" s="20" t="s">
        <v>192</v>
      </c>
      <c r="F208" s="297">
        <v>582.50099999999998</v>
      </c>
      <c r="G208" s="41"/>
      <c r="H208" s="47"/>
    </row>
    <row r="209" s="2" customFormat="1" ht="16.8" customHeight="1">
      <c r="A209" s="41"/>
      <c r="B209" s="47"/>
      <c r="C209" s="292" t="s">
        <v>128</v>
      </c>
      <c r="D209" s="293" t="s">
        <v>128</v>
      </c>
      <c r="E209" s="294" t="s">
        <v>28</v>
      </c>
      <c r="F209" s="295">
        <v>-24.989999999999998</v>
      </c>
      <c r="G209" s="41"/>
      <c r="H209" s="47"/>
    </row>
    <row r="210" s="2" customFormat="1" ht="16.8" customHeight="1">
      <c r="A210" s="41"/>
      <c r="B210" s="47"/>
      <c r="C210" s="296" t="s">
        <v>128</v>
      </c>
      <c r="D210" s="296" t="s">
        <v>571</v>
      </c>
      <c r="E210" s="20" t="s">
        <v>28</v>
      </c>
      <c r="F210" s="297">
        <v>-24.989999999999998</v>
      </c>
      <c r="G210" s="41"/>
      <c r="H210" s="47"/>
    </row>
    <row r="211" s="2" customFormat="1" ht="16.8" customHeight="1">
      <c r="A211" s="41"/>
      <c r="B211" s="47"/>
      <c r="C211" s="298" t="s">
        <v>1350</v>
      </c>
      <c r="D211" s="41"/>
      <c r="E211" s="41"/>
      <c r="F211" s="41"/>
      <c r="G211" s="41"/>
      <c r="H211" s="47"/>
    </row>
    <row r="212" s="2" customFormat="1">
      <c r="A212" s="41"/>
      <c r="B212" s="47"/>
      <c r="C212" s="296" t="s">
        <v>544</v>
      </c>
      <c r="D212" s="296" t="s">
        <v>1383</v>
      </c>
      <c r="E212" s="20" t="s">
        <v>192</v>
      </c>
      <c r="F212" s="297">
        <v>2971.5900000000001</v>
      </c>
      <c r="G212" s="41"/>
      <c r="H212" s="47"/>
    </row>
    <row r="213" s="2" customFormat="1" ht="16.8" customHeight="1">
      <c r="A213" s="41"/>
      <c r="B213" s="47"/>
      <c r="C213" s="296" t="s">
        <v>327</v>
      </c>
      <c r="D213" s="296" t="s">
        <v>1378</v>
      </c>
      <c r="E213" s="20" t="s">
        <v>192</v>
      </c>
      <c r="F213" s="297">
        <v>582.50099999999998</v>
      </c>
      <c r="G213" s="41"/>
      <c r="H213" s="47"/>
    </row>
    <row r="214" s="2" customFormat="1" ht="16.8" customHeight="1">
      <c r="A214" s="41"/>
      <c r="B214" s="47"/>
      <c r="C214" s="292" t="s">
        <v>130</v>
      </c>
      <c r="D214" s="293" t="s">
        <v>130</v>
      </c>
      <c r="E214" s="294" t="s">
        <v>28</v>
      </c>
      <c r="F214" s="295">
        <v>137.63800000000001</v>
      </c>
      <c r="G214" s="41"/>
      <c r="H214" s="47"/>
    </row>
    <row r="215" s="2" customFormat="1" ht="16.8" customHeight="1">
      <c r="A215" s="41"/>
      <c r="B215" s="47"/>
      <c r="C215" s="296" t="s">
        <v>28</v>
      </c>
      <c r="D215" s="296" t="s">
        <v>221</v>
      </c>
      <c r="E215" s="20" t="s">
        <v>28</v>
      </c>
      <c r="F215" s="297">
        <v>0</v>
      </c>
      <c r="G215" s="41"/>
      <c r="H215" s="47"/>
    </row>
    <row r="216" s="2" customFormat="1" ht="16.8" customHeight="1">
      <c r="A216" s="41"/>
      <c r="B216" s="47"/>
      <c r="C216" s="296" t="s">
        <v>28</v>
      </c>
      <c r="D216" s="296" t="s">
        <v>534</v>
      </c>
      <c r="E216" s="20" t="s">
        <v>28</v>
      </c>
      <c r="F216" s="297">
        <v>19.989999999999998</v>
      </c>
      <c r="G216" s="41"/>
      <c r="H216" s="47"/>
    </row>
    <row r="217" s="2" customFormat="1" ht="16.8" customHeight="1">
      <c r="A217" s="41"/>
      <c r="B217" s="47"/>
      <c r="C217" s="296" t="s">
        <v>28</v>
      </c>
      <c r="D217" s="296" t="s">
        <v>535</v>
      </c>
      <c r="E217" s="20" t="s">
        <v>28</v>
      </c>
      <c r="F217" s="297">
        <v>4.6399999999999997</v>
      </c>
      <c r="G217" s="41"/>
      <c r="H217" s="47"/>
    </row>
    <row r="218" s="2" customFormat="1" ht="16.8" customHeight="1">
      <c r="A218" s="41"/>
      <c r="B218" s="47"/>
      <c r="C218" s="296" t="s">
        <v>28</v>
      </c>
      <c r="D218" s="296" t="s">
        <v>228</v>
      </c>
      <c r="E218" s="20" t="s">
        <v>28</v>
      </c>
      <c r="F218" s="297">
        <v>0</v>
      </c>
      <c r="G218" s="41"/>
      <c r="H218" s="47"/>
    </row>
    <row r="219" s="2" customFormat="1" ht="16.8" customHeight="1">
      <c r="A219" s="41"/>
      <c r="B219" s="47"/>
      <c r="C219" s="296" t="s">
        <v>28</v>
      </c>
      <c r="D219" s="296" t="s">
        <v>229</v>
      </c>
      <c r="E219" s="20" t="s">
        <v>28</v>
      </c>
      <c r="F219" s="297">
        <v>0</v>
      </c>
      <c r="G219" s="41"/>
      <c r="H219" s="47"/>
    </row>
    <row r="220" s="2" customFormat="1" ht="16.8" customHeight="1">
      <c r="A220" s="41"/>
      <c r="B220" s="47"/>
      <c r="C220" s="296" t="s">
        <v>28</v>
      </c>
      <c r="D220" s="296" t="s">
        <v>536</v>
      </c>
      <c r="E220" s="20" t="s">
        <v>28</v>
      </c>
      <c r="F220" s="297">
        <v>72.257000000000005</v>
      </c>
      <c r="G220" s="41"/>
      <c r="H220" s="47"/>
    </row>
    <row r="221" s="2" customFormat="1" ht="16.8" customHeight="1">
      <c r="A221" s="41"/>
      <c r="B221" s="47"/>
      <c r="C221" s="296" t="s">
        <v>28</v>
      </c>
      <c r="D221" s="296" t="s">
        <v>537</v>
      </c>
      <c r="E221" s="20" t="s">
        <v>28</v>
      </c>
      <c r="F221" s="297">
        <v>53.755000000000003</v>
      </c>
      <c r="G221" s="41"/>
      <c r="H221" s="47"/>
    </row>
    <row r="222" s="2" customFormat="1" ht="16.8" customHeight="1">
      <c r="A222" s="41"/>
      <c r="B222" s="47"/>
      <c r="C222" s="296" t="s">
        <v>28</v>
      </c>
      <c r="D222" s="296" t="s">
        <v>539</v>
      </c>
      <c r="E222" s="20" t="s">
        <v>28</v>
      </c>
      <c r="F222" s="297">
        <v>-13.022</v>
      </c>
      <c r="G222" s="41"/>
      <c r="H222" s="47"/>
    </row>
    <row r="223" s="2" customFormat="1" ht="16.8" customHeight="1">
      <c r="A223" s="41"/>
      <c r="B223" s="47"/>
      <c r="C223" s="296" t="s">
        <v>28</v>
      </c>
      <c r="D223" s="296" t="s">
        <v>540</v>
      </c>
      <c r="E223" s="20" t="s">
        <v>28</v>
      </c>
      <c r="F223" s="297">
        <v>-28.960000000000001</v>
      </c>
      <c r="G223" s="41"/>
      <c r="H223" s="47"/>
    </row>
    <row r="224" s="2" customFormat="1" ht="16.8" customHeight="1">
      <c r="A224" s="41"/>
      <c r="B224" s="47"/>
      <c r="C224" s="296" t="s">
        <v>28</v>
      </c>
      <c r="D224" s="296" t="s">
        <v>541</v>
      </c>
      <c r="E224" s="20" t="s">
        <v>28</v>
      </c>
      <c r="F224" s="297">
        <v>8.1280000000000001</v>
      </c>
      <c r="G224" s="41"/>
      <c r="H224" s="47"/>
    </row>
    <row r="225" s="2" customFormat="1" ht="16.8" customHeight="1">
      <c r="A225" s="41"/>
      <c r="B225" s="47"/>
      <c r="C225" s="296" t="s">
        <v>28</v>
      </c>
      <c r="D225" s="296" t="s">
        <v>542</v>
      </c>
      <c r="E225" s="20" t="s">
        <v>28</v>
      </c>
      <c r="F225" s="297">
        <v>20.850000000000001</v>
      </c>
      <c r="G225" s="41"/>
      <c r="H225" s="47"/>
    </row>
    <row r="226" s="2" customFormat="1" ht="16.8" customHeight="1">
      <c r="A226" s="41"/>
      <c r="B226" s="47"/>
      <c r="C226" s="296" t="s">
        <v>130</v>
      </c>
      <c r="D226" s="296" t="s">
        <v>207</v>
      </c>
      <c r="E226" s="20" t="s">
        <v>28</v>
      </c>
      <c r="F226" s="297">
        <v>137.63800000000001</v>
      </c>
      <c r="G226" s="41"/>
      <c r="H226" s="47"/>
    </row>
    <row r="227" s="2" customFormat="1" ht="16.8" customHeight="1">
      <c r="A227" s="41"/>
      <c r="B227" s="47"/>
      <c r="C227" s="298" t="s">
        <v>1350</v>
      </c>
      <c r="D227" s="41"/>
      <c r="E227" s="41"/>
      <c r="F227" s="41"/>
      <c r="G227" s="41"/>
      <c r="H227" s="47"/>
    </row>
    <row r="228" s="2" customFormat="1">
      <c r="A228" s="41"/>
      <c r="B228" s="47"/>
      <c r="C228" s="296" t="s">
        <v>530</v>
      </c>
      <c r="D228" s="296" t="s">
        <v>1386</v>
      </c>
      <c r="E228" s="20" t="s">
        <v>192</v>
      </c>
      <c r="F228" s="297">
        <v>137.63800000000001</v>
      </c>
      <c r="G228" s="41"/>
      <c r="H228" s="47"/>
    </row>
    <row r="229" s="2" customFormat="1" ht="16.8" customHeight="1">
      <c r="A229" s="41"/>
      <c r="B229" s="47"/>
      <c r="C229" s="296" t="s">
        <v>283</v>
      </c>
      <c r="D229" s="296" t="s">
        <v>1384</v>
      </c>
      <c r="E229" s="20" t="s">
        <v>192</v>
      </c>
      <c r="F229" s="297">
        <v>3117.9279999999999</v>
      </c>
      <c r="G229" s="41"/>
      <c r="H229" s="47"/>
    </row>
    <row r="230" s="2" customFormat="1" ht="16.8" customHeight="1">
      <c r="A230" s="41"/>
      <c r="B230" s="47"/>
      <c r="C230" s="296" t="s">
        <v>296</v>
      </c>
      <c r="D230" s="296" t="s">
        <v>1387</v>
      </c>
      <c r="E230" s="20" t="s">
        <v>192</v>
      </c>
      <c r="F230" s="297">
        <v>136.88800000000001</v>
      </c>
      <c r="G230" s="41"/>
      <c r="H230" s="47"/>
    </row>
    <row r="231" s="2" customFormat="1" ht="16.8" customHeight="1">
      <c r="A231" s="41"/>
      <c r="B231" s="47"/>
      <c r="C231" s="296" t="s">
        <v>1148</v>
      </c>
      <c r="D231" s="296" t="s">
        <v>1388</v>
      </c>
      <c r="E231" s="20" t="s">
        <v>192</v>
      </c>
      <c r="F231" s="297">
        <v>137.63800000000001</v>
      </c>
      <c r="G231" s="41"/>
      <c r="H231" s="47"/>
    </row>
    <row r="232" s="2" customFormat="1" ht="16.8" customHeight="1">
      <c r="A232" s="41"/>
      <c r="B232" s="47"/>
      <c r="C232" s="296" t="s">
        <v>1163</v>
      </c>
      <c r="D232" s="296" t="s">
        <v>1389</v>
      </c>
      <c r="E232" s="20" t="s">
        <v>192</v>
      </c>
      <c r="F232" s="297">
        <v>137.63800000000001</v>
      </c>
      <c r="G232" s="41"/>
      <c r="H232" s="47"/>
    </row>
    <row r="233" s="2" customFormat="1" ht="16.8" customHeight="1">
      <c r="A233" s="41"/>
      <c r="B233" s="47"/>
      <c r="C233" s="292" t="s">
        <v>132</v>
      </c>
      <c r="D233" s="293" t="s">
        <v>132</v>
      </c>
      <c r="E233" s="294" t="s">
        <v>28</v>
      </c>
      <c r="F233" s="295">
        <v>-3.8250000000000002</v>
      </c>
      <c r="G233" s="41"/>
      <c r="H233" s="47"/>
    </row>
    <row r="234" s="2" customFormat="1" ht="16.8" customHeight="1">
      <c r="A234" s="41"/>
      <c r="B234" s="47"/>
      <c r="C234" s="296" t="s">
        <v>132</v>
      </c>
      <c r="D234" s="296" t="s">
        <v>576</v>
      </c>
      <c r="E234" s="20" t="s">
        <v>28</v>
      </c>
      <c r="F234" s="297">
        <v>-3.8250000000000002</v>
      </c>
      <c r="G234" s="41"/>
      <c r="H234" s="47"/>
    </row>
    <row r="235" s="2" customFormat="1" ht="16.8" customHeight="1">
      <c r="A235" s="41"/>
      <c r="B235" s="47"/>
      <c r="C235" s="298" t="s">
        <v>1350</v>
      </c>
      <c r="D235" s="41"/>
      <c r="E235" s="41"/>
      <c r="F235" s="41"/>
      <c r="G235" s="41"/>
      <c r="H235" s="47"/>
    </row>
    <row r="236" s="2" customFormat="1">
      <c r="A236" s="41"/>
      <c r="B236" s="47"/>
      <c r="C236" s="296" t="s">
        <v>544</v>
      </c>
      <c r="D236" s="296" t="s">
        <v>1383</v>
      </c>
      <c r="E236" s="20" t="s">
        <v>192</v>
      </c>
      <c r="F236" s="297">
        <v>2971.5900000000001</v>
      </c>
      <c r="G236" s="41"/>
      <c r="H236" s="47"/>
    </row>
    <row r="237" s="2" customFormat="1" ht="16.8" customHeight="1">
      <c r="A237" s="41"/>
      <c r="B237" s="47"/>
      <c r="C237" s="296" t="s">
        <v>327</v>
      </c>
      <c r="D237" s="296" t="s">
        <v>1378</v>
      </c>
      <c r="E237" s="20" t="s">
        <v>192</v>
      </c>
      <c r="F237" s="297">
        <v>582.50099999999998</v>
      </c>
      <c r="G237" s="41"/>
      <c r="H237" s="47"/>
    </row>
    <row r="238" s="2" customFormat="1" ht="16.8" customHeight="1">
      <c r="A238" s="41"/>
      <c r="B238" s="47"/>
      <c r="C238" s="292" t="s">
        <v>134</v>
      </c>
      <c r="D238" s="293" t="s">
        <v>134</v>
      </c>
      <c r="E238" s="294" t="s">
        <v>28</v>
      </c>
      <c r="F238" s="295">
        <v>-79.313999999999993</v>
      </c>
      <c r="G238" s="41"/>
      <c r="H238" s="47"/>
    </row>
    <row r="239" s="2" customFormat="1" ht="16.8" customHeight="1">
      <c r="A239" s="41"/>
      <c r="B239" s="47"/>
      <c r="C239" s="296" t="s">
        <v>134</v>
      </c>
      <c r="D239" s="296" t="s">
        <v>579</v>
      </c>
      <c r="E239" s="20" t="s">
        <v>28</v>
      </c>
      <c r="F239" s="297">
        <v>-79.313999999999993</v>
      </c>
      <c r="G239" s="41"/>
      <c r="H239" s="47"/>
    </row>
    <row r="240" s="2" customFormat="1" ht="16.8" customHeight="1">
      <c r="A240" s="41"/>
      <c r="B240" s="47"/>
      <c r="C240" s="298" t="s">
        <v>1350</v>
      </c>
      <c r="D240" s="41"/>
      <c r="E240" s="41"/>
      <c r="F240" s="41"/>
      <c r="G240" s="41"/>
      <c r="H240" s="47"/>
    </row>
    <row r="241" s="2" customFormat="1">
      <c r="A241" s="41"/>
      <c r="B241" s="47"/>
      <c r="C241" s="296" t="s">
        <v>544</v>
      </c>
      <c r="D241" s="296" t="s">
        <v>1383</v>
      </c>
      <c r="E241" s="20" t="s">
        <v>192</v>
      </c>
      <c r="F241" s="297">
        <v>2971.5900000000001</v>
      </c>
      <c r="G241" s="41"/>
      <c r="H241" s="47"/>
    </row>
    <row r="242" s="2" customFormat="1" ht="16.8" customHeight="1">
      <c r="A242" s="41"/>
      <c r="B242" s="47"/>
      <c r="C242" s="296" t="s">
        <v>327</v>
      </c>
      <c r="D242" s="296" t="s">
        <v>1378</v>
      </c>
      <c r="E242" s="20" t="s">
        <v>192</v>
      </c>
      <c r="F242" s="297">
        <v>582.50099999999998</v>
      </c>
      <c r="G242" s="41"/>
      <c r="H242" s="47"/>
    </row>
    <row r="243" s="2" customFormat="1" ht="16.8" customHeight="1">
      <c r="A243" s="41"/>
      <c r="B243" s="47"/>
      <c r="C243" s="292" t="s">
        <v>136</v>
      </c>
      <c r="D243" s="293" t="s">
        <v>136</v>
      </c>
      <c r="E243" s="294" t="s">
        <v>28</v>
      </c>
      <c r="F243" s="295">
        <v>-11.375999999999999</v>
      </c>
      <c r="G243" s="41"/>
      <c r="H243" s="47"/>
    </row>
    <row r="244" s="2" customFormat="1" ht="16.8" customHeight="1">
      <c r="A244" s="41"/>
      <c r="B244" s="47"/>
      <c r="C244" s="296" t="s">
        <v>136</v>
      </c>
      <c r="D244" s="296" t="s">
        <v>580</v>
      </c>
      <c r="E244" s="20" t="s">
        <v>28</v>
      </c>
      <c r="F244" s="297">
        <v>-11.375999999999999</v>
      </c>
      <c r="G244" s="41"/>
      <c r="H244" s="47"/>
    </row>
    <row r="245" s="2" customFormat="1" ht="16.8" customHeight="1">
      <c r="A245" s="41"/>
      <c r="B245" s="47"/>
      <c r="C245" s="298" t="s">
        <v>1350</v>
      </c>
      <c r="D245" s="41"/>
      <c r="E245" s="41"/>
      <c r="F245" s="41"/>
      <c r="G245" s="41"/>
      <c r="H245" s="47"/>
    </row>
    <row r="246" s="2" customFormat="1">
      <c r="A246" s="41"/>
      <c r="B246" s="47"/>
      <c r="C246" s="296" t="s">
        <v>544</v>
      </c>
      <c r="D246" s="296" t="s">
        <v>1383</v>
      </c>
      <c r="E246" s="20" t="s">
        <v>192</v>
      </c>
      <c r="F246" s="297">
        <v>2971.5900000000001</v>
      </c>
      <c r="G246" s="41"/>
      <c r="H246" s="47"/>
    </row>
    <row r="247" s="2" customFormat="1" ht="16.8" customHeight="1">
      <c r="A247" s="41"/>
      <c r="B247" s="47"/>
      <c r="C247" s="296" t="s">
        <v>327</v>
      </c>
      <c r="D247" s="296" t="s">
        <v>1378</v>
      </c>
      <c r="E247" s="20" t="s">
        <v>192</v>
      </c>
      <c r="F247" s="297">
        <v>582.50099999999998</v>
      </c>
      <c r="G247" s="41"/>
      <c r="H247" s="47"/>
    </row>
    <row r="248" s="2" customFormat="1" ht="16.8" customHeight="1">
      <c r="A248" s="41"/>
      <c r="B248" s="47"/>
      <c r="C248" s="292" t="s">
        <v>138</v>
      </c>
      <c r="D248" s="293" t="s">
        <v>138</v>
      </c>
      <c r="E248" s="294" t="s">
        <v>28</v>
      </c>
      <c r="F248" s="295">
        <v>572.89099999999996</v>
      </c>
      <c r="G248" s="41"/>
      <c r="H248" s="47"/>
    </row>
    <row r="249" s="2" customFormat="1" ht="16.8" customHeight="1">
      <c r="A249" s="41"/>
      <c r="B249" s="47"/>
      <c r="C249" s="296" t="s">
        <v>28</v>
      </c>
      <c r="D249" s="296" t="s">
        <v>577</v>
      </c>
      <c r="E249" s="20" t="s">
        <v>28</v>
      </c>
      <c r="F249" s="297">
        <v>421.28899999999999</v>
      </c>
      <c r="G249" s="41"/>
      <c r="H249" s="47"/>
    </row>
    <row r="250" s="2" customFormat="1" ht="16.8" customHeight="1">
      <c r="A250" s="41"/>
      <c r="B250" s="47"/>
      <c r="C250" s="296" t="s">
        <v>28</v>
      </c>
      <c r="D250" s="296" t="s">
        <v>578</v>
      </c>
      <c r="E250" s="20" t="s">
        <v>28</v>
      </c>
      <c r="F250" s="297">
        <v>214.102</v>
      </c>
      <c r="G250" s="41"/>
      <c r="H250" s="47"/>
    </row>
    <row r="251" s="2" customFormat="1" ht="16.8" customHeight="1">
      <c r="A251" s="41"/>
      <c r="B251" s="47"/>
      <c r="C251" s="296" t="s">
        <v>134</v>
      </c>
      <c r="D251" s="296" t="s">
        <v>579</v>
      </c>
      <c r="E251" s="20" t="s">
        <v>28</v>
      </c>
      <c r="F251" s="297">
        <v>-79.313999999999993</v>
      </c>
      <c r="G251" s="41"/>
      <c r="H251" s="47"/>
    </row>
    <row r="252" s="2" customFormat="1" ht="16.8" customHeight="1">
      <c r="A252" s="41"/>
      <c r="B252" s="47"/>
      <c r="C252" s="296" t="s">
        <v>136</v>
      </c>
      <c r="D252" s="296" t="s">
        <v>580</v>
      </c>
      <c r="E252" s="20" t="s">
        <v>28</v>
      </c>
      <c r="F252" s="297">
        <v>-11.375999999999999</v>
      </c>
      <c r="G252" s="41"/>
      <c r="H252" s="47"/>
    </row>
    <row r="253" s="2" customFormat="1" ht="16.8" customHeight="1">
      <c r="A253" s="41"/>
      <c r="B253" s="47"/>
      <c r="C253" s="296" t="s">
        <v>28</v>
      </c>
      <c r="D253" s="296" t="s">
        <v>581</v>
      </c>
      <c r="E253" s="20" t="s">
        <v>28</v>
      </c>
      <c r="F253" s="297">
        <v>28.190000000000001</v>
      </c>
      <c r="G253" s="41"/>
      <c r="H253" s="47"/>
    </row>
    <row r="254" s="2" customFormat="1" ht="16.8" customHeight="1">
      <c r="A254" s="41"/>
      <c r="B254" s="47"/>
      <c r="C254" s="296" t="s">
        <v>138</v>
      </c>
      <c r="D254" s="296" t="s">
        <v>538</v>
      </c>
      <c r="E254" s="20" t="s">
        <v>28</v>
      </c>
      <c r="F254" s="297">
        <v>572.89099999999996</v>
      </c>
      <c r="G254" s="41"/>
      <c r="H254" s="47"/>
    </row>
    <row r="255" s="2" customFormat="1" ht="16.8" customHeight="1">
      <c r="A255" s="41"/>
      <c r="B255" s="47"/>
      <c r="C255" s="298" t="s">
        <v>1350</v>
      </c>
      <c r="D255" s="41"/>
      <c r="E255" s="41"/>
      <c r="F255" s="41"/>
      <c r="G255" s="41"/>
      <c r="H255" s="47"/>
    </row>
    <row r="256" s="2" customFormat="1">
      <c r="A256" s="41"/>
      <c r="B256" s="47"/>
      <c r="C256" s="296" t="s">
        <v>544</v>
      </c>
      <c r="D256" s="296" t="s">
        <v>1383</v>
      </c>
      <c r="E256" s="20" t="s">
        <v>192</v>
      </c>
      <c r="F256" s="297">
        <v>2971.5900000000001</v>
      </c>
      <c r="G256" s="41"/>
      <c r="H256" s="47"/>
    </row>
    <row r="257" s="2" customFormat="1" ht="16.8" customHeight="1">
      <c r="A257" s="41"/>
      <c r="B257" s="47"/>
      <c r="C257" s="296" t="s">
        <v>302</v>
      </c>
      <c r="D257" s="296" t="s">
        <v>1390</v>
      </c>
      <c r="E257" s="20" t="s">
        <v>192</v>
      </c>
      <c r="F257" s="297">
        <v>572.89099999999996</v>
      </c>
      <c r="G257" s="41"/>
      <c r="H257" s="47"/>
    </row>
    <row r="258" s="2" customFormat="1" ht="16.8" customHeight="1">
      <c r="A258" s="41"/>
      <c r="B258" s="47"/>
      <c r="C258" s="296" t="s">
        <v>308</v>
      </c>
      <c r="D258" s="296" t="s">
        <v>1385</v>
      </c>
      <c r="E258" s="20" t="s">
        <v>192</v>
      </c>
      <c r="F258" s="297">
        <v>2407.3989999999999</v>
      </c>
      <c r="G258" s="41"/>
      <c r="H258" s="47"/>
    </row>
    <row r="259" s="2" customFormat="1" ht="16.8" customHeight="1">
      <c r="A259" s="41"/>
      <c r="B259" s="47"/>
      <c r="C259" s="296" t="s">
        <v>1153</v>
      </c>
      <c r="D259" s="296" t="s">
        <v>1391</v>
      </c>
      <c r="E259" s="20" t="s">
        <v>192</v>
      </c>
      <c r="F259" s="297">
        <v>572.89099999999996</v>
      </c>
      <c r="G259" s="41"/>
      <c r="H259" s="47"/>
    </row>
    <row r="260" s="2" customFormat="1" ht="16.8" customHeight="1">
      <c r="A260" s="41"/>
      <c r="B260" s="47"/>
      <c r="C260" s="296" t="s">
        <v>1168</v>
      </c>
      <c r="D260" s="296" t="s">
        <v>1392</v>
      </c>
      <c r="E260" s="20" t="s">
        <v>192</v>
      </c>
      <c r="F260" s="297">
        <v>572.89099999999996</v>
      </c>
      <c r="G260" s="41"/>
      <c r="H260" s="47"/>
    </row>
    <row r="261" s="2" customFormat="1" ht="16.8" customHeight="1">
      <c r="A261" s="41"/>
      <c r="B261" s="47"/>
      <c r="C261" s="292" t="s">
        <v>140</v>
      </c>
      <c r="D261" s="293" t="s">
        <v>140</v>
      </c>
      <c r="E261" s="294" t="s">
        <v>28</v>
      </c>
      <c r="F261" s="295">
        <v>2407.3989999999999</v>
      </c>
      <c r="G261" s="41"/>
      <c r="H261" s="47"/>
    </row>
    <row r="262" s="2" customFormat="1" ht="16.8" customHeight="1">
      <c r="A262" s="41"/>
      <c r="B262" s="47"/>
      <c r="C262" s="298" t="s">
        <v>1350</v>
      </c>
      <c r="D262" s="41"/>
      <c r="E262" s="41"/>
      <c r="F262" s="41"/>
      <c r="G262" s="41"/>
      <c r="H262" s="47"/>
    </row>
    <row r="263" s="2" customFormat="1" ht="16.8" customHeight="1">
      <c r="A263" s="41"/>
      <c r="B263" s="47"/>
      <c r="C263" s="296" t="s">
        <v>1158</v>
      </c>
      <c r="D263" s="296" t="s">
        <v>1393</v>
      </c>
      <c r="E263" s="20" t="s">
        <v>192</v>
      </c>
      <c r="F263" s="297">
        <v>2407.3989999999999</v>
      </c>
      <c r="G263" s="41"/>
      <c r="H263" s="47"/>
    </row>
    <row r="264" s="2" customFormat="1" ht="16.8" customHeight="1">
      <c r="A264" s="41"/>
      <c r="B264" s="47"/>
      <c r="C264" s="296" t="s">
        <v>1173</v>
      </c>
      <c r="D264" s="296" t="s">
        <v>1394</v>
      </c>
      <c r="E264" s="20" t="s">
        <v>192</v>
      </c>
      <c r="F264" s="297">
        <v>2407.3989999999999</v>
      </c>
      <c r="G264" s="41"/>
      <c r="H264" s="47"/>
    </row>
    <row r="265" s="2" customFormat="1" ht="16.8" customHeight="1">
      <c r="A265" s="41"/>
      <c r="B265" s="47"/>
      <c r="C265" s="292" t="s">
        <v>142</v>
      </c>
      <c r="D265" s="293" t="s">
        <v>142</v>
      </c>
      <c r="E265" s="294" t="s">
        <v>28</v>
      </c>
      <c r="F265" s="295">
        <v>452.25999999999999</v>
      </c>
      <c r="G265" s="41"/>
      <c r="H265" s="47"/>
    </row>
    <row r="266" s="2" customFormat="1" ht="16.8" customHeight="1">
      <c r="A266" s="41"/>
      <c r="B266" s="47"/>
      <c r="C266" s="296" t="s">
        <v>28</v>
      </c>
      <c r="D266" s="296" t="s">
        <v>424</v>
      </c>
      <c r="E266" s="20" t="s">
        <v>28</v>
      </c>
      <c r="F266" s="297">
        <v>0</v>
      </c>
      <c r="G266" s="41"/>
      <c r="H266" s="47"/>
    </row>
    <row r="267" s="2" customFormat="1" ht="16.8" customHeight="1">
      <c r="A267" s="41"/>
      <c r="B267" s="47"/>
      <c r="C267" s="296" t="s">
        <v>28</v>
      </c>
      <c r="D267" s="296" t="s">
        <v>524</v>
      </c>
      <c r="E267" s="20" t="s">
        <v>28</v>
      </c>
      <c r="F267" s="297">
        <v>184.80000000000001</v>
      </c>
      <c r="G267" s="41"/>
      <c r="H267" s="47"/>
    </row>
    <row r="268" s="2" customFormat="1" ht="16.8" customHeight="1">
      <c r="A268" s="41"/>
      <c r="B268" s="47"/>
      <c r="C268" s="296" t="s">
        <v>28</v>
      </c>
      <c r="D268" s="296" t="s">
        <v>525</v>
      </c>
      <c r="E268" s="20" t="s">
        <v>28</v>
      </c>
      <c r="F268" s="297">
        <v>25.280000000000001</v>
      </c>
      <c r="G268" s="41"/>
      <c r="H268" s="47"/>
    </row>
    <row r="269" s="2" customFormat="1" ht="16.8" customHeight="1">
      <c r="A269" s="41"/>
      <c r="B269" s="47"/>
      <c r="C269" s="296" t="s">
        <v>28</v>
      </c>
      <c r="D269" s="296" t="s">
        <v>526</v>
      </c>
      <c r="E269" s="20" t="s">
        <v>28</v>
      </c>
      <c r="F269" s="297">
        <v>116</v>
      </c>
      <c r="G269" s="41"/>
      <c r="H269" s="47"/>
    </row>
    <row r="270" s="2" customFormat="1" ht="16.8" customHeight="1">
      <c r="A270" s="41"/>
      <c r="B270" s="47"/>
      <c r="C270" s="296" t="s">
        <v>28</v>
      </c>
      <c r="D270" s="296" t="s">
        <v>429</v>
      </c>
      <c r="E270" s="20" t="s">
        <v>28</v>
      </c>
      <c r="F270" s="297">
        <v>0</v>
      </c>
      <c r="G270" s="41"/>
      <c r="H270" s="47"/>
    </row>
    <row r="271" s="2" customFormat="1" ht="16.8" customHeight="1">
      <c r="A271" s="41"/>
      <c r="B271" s="47"/>
      <c r="C271" s="296" t="s">
        <v>28</v>
      </c>
      <c r="D271" s="296" t="s">
        <v>527</v>
      </c>
      <c r="E271" s="20" t="s">
        <v>28</v>
      </c>
      <c r="F271" s="297">
        <v>56.340000000000003</v>
      </c>
      <c r="G271" s="41"/>
      <c r="H271" s="47"/>
    </row>
    <row r="272" s="2" customFormat="1" ht="16.8" customHeight="1">
      <c r="A272" s="41"/>
      <c r="B272" s="47"/>
      <c r="C272" s="296" t="s">
        <v>28</v>
      </c>
      <c r="D272" s="296" t="s">
        <v>431</v>
      </c>
      <c r="E272" s="20" t="s">
        <v>28</v>
      </c>
      <c r="F272" s="297">
        <v>0</v>
      </c>
      <c r="G272" s="41"/>
      <c r="H272" s="47"/>
    </row>
    <row r="273" s="2" customFormat="1" ht="16.8" customHeight="1">
      <c r="A273" s="41"/>
      <c r="B273" s="47"/>
      <c r="C273" s="296" t="s">
        <v>28</v>
      </c>
      <c r="D273" s="296" t="s">
        <v>527</v>
      </c>
      <c r="E273" s="20" t="s">
        <v>28</v>
      </c>
      <c r="F273" s="297">
        <v>56.340000000000003</v>
      </c>
      <c r="G273" s="41"/>
      <c r="H273" s="47"/>
    </row>
    <row r="274" s="2" customFormat="1" ht="16.8" customHeight="1">
      <c r="A274" s="41"/>
      <c r="B274" s="47"/>
      <c r="C274" s="296" t="s">
        <v>28</v>
      </c>
      <c r="D274" s="296" t="s">
        <v>528</v>
      </c>
      <c r="E274" s="20" t="s">
        <v>28</v>
      </c>
      <c r="F274" s="297">
        <v>13.5</v>
      </c>
      <c r="G274" s="41"/>
      <c r="H274" s="47"/>
    </row>
    <row r="275" s="2" customFormat="1" ht="16.8" customHeight="1">
      <c r="A275" s="41"/>
      <c r="B275" s="47"/>
      <c r="C275" s="296" t="s">
        <v>142</v>
      </c>
      <c r="D275" s="296" t="s">
        <v>207</v>
      </c>
      <c r="E275" s="20" t="s">
        <v>28</v>
      </c>
      <c r="F275" s="297">
        <v>452.25999999999999</v>
      </c>
      <c r="G275" s="41"/>
      <c r="H275" s="47"/>
    </row>
    <row r="276" s="2" customFormat="1" ht="16.8" customHeight="1">
      <c r="A276" s="41"/>
      <c r="B276" s="47"/>
      <c r="C276" s="298" t="s">
        <v>1350</v>
      </c>
      <c r="D276" s="41"/>
      <c r="E276" s="41"/>
      <c r="F276" s="41"/>
      <c r="G276" s="41"/>
      <c r="H276" s="47"/>
    </row>
    <row r="277" s="2" customFormat="1">
      <c r="A277" s="41"/>
      <c r="B277" s="47"/>
      <c r="C277" s="296" t="s">
        <v>520</v>
      </c>
      <c r="D277" s="296" t="s">
        <v>1395</v>
      </c>
      <c r="E277" s="20" t="s">
        <v>192</v>
      </c>
      <c r="F277" s="297">
        <v>452.25999999999999</v>
      </c>
      <c r="G277" s="41"/>
      <c r="H277" s="47"/>
    </row>
    <row r="278" s="2" customFormat="1">
      <c r="A278" s="41"/>
      <c r="B278" s="47"/>
      <c r="C278" s="296" t="s">
        <v>268</v>
      </c>
      <c r="D278" s="296" t="s">
        <v>1396</v>
      </c>
      <c r="E278" s="20" t="s">
        <v>192</v>
      </c>
      <c r="F278" s="297">
        <v>452.25999999999999</v>
      </c>
      <c r="G278" s="41"/>
      <c r="H278" s="47"/>
    </row>
    <row r="279" s="2" customFormat="1" ht="16.8" customHeight="1">
      <c r="A279" s="41"/>
      <c r="B279" s="47"/>
      <c r="C279" s="296" t="s">
        <v>1184</v>
      </c>
      <c r="D279" s="296" t="s">
        <v>1397</v>
      </c>
      <c r="E279" s="20" t="s">
        <v>192</v>
      </c>
      <c r="F279" s="297">
        <v>407.03399999999999</v>
      </c>
      <c r="G279" s="41"/>
      <c r="H279" s="47"/>
    </row>
    <row r="280" s="2" customFormat="1" ht="16.8" customHeight="1">
      <c r="A280" s="41"/>
      <c r="B280" s="47"/>
      <c r="C280" s="296" t="s">
        <v>1190</v>
      </c>
      <c r="D280" s="296" t="s">
        <v>1398</v>
      </c>
      <c r="E280" s="20" t="s">
        <v>192</v>
      </c>
      <c r="F280" s="297">
        <v>407.03399999999999</v>
      </c>
      <c r="G280" s="41"/>
      <c r="H280" s="47"/>
    </row>
    <row r="281" s="2" customFormat="1" ht="16.8" customHeight="1">
      <c r="A281" s="41"/>
      <c r="B281" s="47"/>
      <c r="C281" s="296" t="s">
        <v>1195</v>
      </c>
      <c r="D281" s="296" t="s">
        <v>1399</v>
      </c>
      <c r="E281" s="20" t="s">
        <v>192</v>
      </c>
      <c r="F281" s="297">
        <v>452.25999999999999</v>
      </c>
      <c r="G281" s="41"/>
      <c r="H281" s="47"/>
    </row>
    <row r="282" s="2" customFormat="1" ht="16.8" customHeight="1">
      <c r="A282" s="41"/>
      <c r="B282" s="47"/>
      <c r="C282" s="296" t="s">
        <v>1200</v>
      </c>
      <c r="D282" s="296" t="s">
        <v>1400</v>
      </c>
      <c r="E282" s="20" t="s">
        <v>192</v>
      </c>
      <c r="F282" s="297">
        <v>452.25999999999999</v>
      </c>
      <c r="G282" s="41"/>
      <c r="H282" s="47"/>
    </row>
    <row r="283" s="2" customFormat="1" ht="16.8" customHeight="1">
      <c r="A283" s="41"/>
      <c r="B283" s="47"/>
      <c r="C283" s="292" t="s">
        <v>145</v>
      </c>
      <c r="D283" s="293" t="s">
        <v>145</v>
      </c>
      <c r="E283" s="294" t="s">
        <v>28</v>
      </c>
      <c r="F283" s="295">
        <v>3126.3040000000001</v>
      </c>
      <c r="G283" s="41"/>
      <c r="H283" s="47"/>
    </row>
    <row r="284" s="2" customFormat="1" ht="16.8" customHeight="1">
      <c r="A284" s="41"/>
      <c r="B284" s="47"/>
      <c r="C284" s="296" t="s">
        <v>28</v>
      </c>
      <c r="D284" s="296" t="s">
        <v>1055</v>
      </c>
      <c r="E284" s="20" t="s">
        <v>28</v>
      </c>
      <c r="F284" s="297">
        <v>0</v>
      </c>
      <c r="G284" s="41"/>
      <c r="H284" s="47"/>
    </row>
    <row r="285" s="2" customFormat="1" ht="16.8" customHeight="1">
      <c r="A285" s="41"/>
      <c r="B285" s="47"/>
      <c r="C285" s="296" t="s">
        <v>28</v>
      </c>
      <c r="D285" s="296" t="s">
        <v>1056</v>
      </c>
      <c r="E285" s="20" t="s">
        <v>28</v>
      </c>
      <c r="F285" s="297">
        <v>2582.2399999999998</v>
      </c>
      <c r="G285" s="41"/>
      <c r="H285" s="47"/>
    </row>
    <row r="286" s="2" customFormat="1" ht="16.8" customHeight="1">
      <c r="A286" s="41"/>
      <c r="B286" s="47"/>
      <c r="C286" s="296" t="s">
        <v>28</v>
      </c>
      <c r="D286" s="296" t="s">
        <v>1057</v>
      </c>
      <c r="E286" s="20" t="s">
        <v>28</v>
      </c>
      <c r="F286" s="297">
        <v>270.38400000000001</v>
      </c>
      <c r="G286" s="41"/>
      <c r="H286" s="47"/>
    </row>
    <row r="287" s="2" customFormat="1" ht="16.8" customHeight="1">
      <c r="A287" s="41"/>
      <c r="B287" s="47"/>
      <c r="C287" s="296" t="s">
        <v>28</v>
      </c>
      <c r="D287" s="296" t="s">
        <v>1058</v>
      </c>
      <c r="E287" s="20" t="s">
        <v>28</v>
      </c>
      <c r="F287" s="297">
        <v>273.68000000000001</v>
      </c>
      <c r="G287" s="41"/>
      <c r="H287" s="47"/>
    </row>
    <row r="288" s="2" customFormat="1" ht="16.8" customHeight="1">
      <c r="A288" s="41"/>
      <c r="B288" s="47"/>
      <c r="C288" s="296" t="s">
        <v>145</v>
      </c>
      <c r="D288" s="296" t="s">
        <v>207</v>
      </c>
      <c r="E288" s="20" t="s">
        <v>28</v>
      </c>
      <c r="F288" s="297">
        <v>3126.3040000000001</v>
      </c>
      <c r="G288" s="41"/>
      <c r="H288" s="47"/>
    </row>
    <row r="289" s="2" customFormat="1" ht="16.8" customHeight="1">
      <c r="A289" s="41"/>
      <c r="B289" s="47"/>
      <c r="C289" s="298" t="s">
        <v>1350</v>
      </c>
      <c r="D289" s="41"/>
      <c r="E289" s="41"/>
      <c r="F289" s="41"/>
      <c r="G289" s="41"/>
      <c r="H289" s="47"/>
    </row>
    <row r="290" s="2" customFormat="1" ht="16.8" customHeight="1">
      <c r="A290" s="41"/>
      <c r="B290" s="47"/>
      <c r="C290" s="296" t="s">
        <v>1051</v>
      </c>
      <c r="D290" s="296" t="s">
        <v>1401</v>
      </c>
      <c r="E290" s="20" t="s">
        <v>226</v>
      </c>
      <c r="F290" s="297">
        <v>3126.3040000000001</v>
      </c>
      <c r="G290" s="41"/>
      <c r="H290" s="47"/>
    </row>
    <row r="291" s="2" customFormat="1" ht="16.8" customHeight="1">
      <c r="A291" s="41"/>
      <c r="B291" s="47"/>
      <c r="C291" s="296" t="s">
        <v>1060</v>
      </c>
      <c r="D291" s="296" t="s">
        <v>1061</v>
      </c>
      <c r="E291" s="20" t="s">
        <v>226</v>
      </c>
      <c r="F291" s="297">
        <v>3282.6190000000001</v>
      </c>
      <c r="G291" s="41"/>
      <c r="H291" s="47"/>
    </row>
    <row r="292" s="2" customFormat="1" ht="16.8" customHeight="1">
      <c r="A292" s="41"/>
      <c r="B292" s="47"/>
      <c r="C292" s="292" t="s">
        <v>147</v>
      </c>
      <c r="D292" s="293" t="s">
        <v>147</v>
      </c>
      <c r="E292" s="294" t="s">
        <v>28</v>
      </c>
      <c r="F292" s="295">
        <v>345.43200000000002</v>
      </c>
      <c r="G292" s="41"/>
      <c r="H292" s="47"/>
    </row>
    <row r="293" s="2" customFormat="1" ht="16.8" customHeight="1">
      <c r="A293" s="41"/>
      <c r="B293" s="47"/>
      <c r="C293" s="296" t="s">
        <v>28</v>
      </c>
      <c r="D293" s="296" t="s">
        <v>639</v>
      </c>
      <c r="E293" s="20" t="s">
        <v>28</v>
      </c>
      <c r="F293" s="297">
        <v>345.43200000000002</v>
      </c>
      <c r="G293" s="41"/>
      <c r="H293" s="47"/>
    </row>
    <row r="294" s="2" customFormat="1" ht="16.8" customHeight="1">
      <c r="A294" s="41"/>
      <c r="B294" s="47"/>
      <c r="C294" s="296" t="s">
        <v>147</v>
      </c>
      <c r="D294" s="296" t="s">
        <v>207</v>
      </c>
      <c r="E294" s="20" t="s">
        <v>28</v>
      </c>
      <c r="F294" s="297">
        <v>345.43200000000002</v>
      </c>
      <c r="G294" s="41"/>
      <c r="H294" s="47"/>
    </row>
    <row r="295" s="2" customFormat="1" ht="16.8" customHeight="1">
      <c r="A295" s="41"/>
      <c r="B295" s="47"/>
      <c r="C295" s="298" t="s">
        <v>1350</v>
      </c>
      <c r="D295" s="41"/>
      <c r="E295" s="41"/>
      <c r="F295" s="41"/>
      <c r="G295" s="41"/>
      <c r="H295" s="47"/>
    </row>
    <row r="296" s="2" customFormat="1" ht="16.8" customHeight="1">
      <c r="A296" s="41"/>
      <c r="B296" s="47"/>
      <c r="C296" s="296" t="s">
        <v>635</v>
      </c>
      <c r="D296" s="296" t="s">
        <v>1402</v>
      </c>
      <c r="E296" s="20" t="s">
        <v>226</v>
      </c>
      <c r="F296" s="297">
        <v>345.43200000000002</v>
      </c>
      <c r="G296" s="41"/>
      <c r="H296" s="47"/>
    </row>
    <row r="297" s="2" customFormat="1" ht="16.8" customHeight="1">
      <c r="A297" s="41"/>
      <c r="B297" s="47"/>
      <c r="C297" s="296" t="s">
        <v>641</v>
      </c>
      <c r="D297" s="296" t="s">
        <v>1403</v>
      </c>
      <c r="E297" s="20" t="s">
        <v>226</v>
      </c>
      <c r="F297" s="297">
        <v>10362.959999999999</v>
      </c>
      <c r="G297" s="41"/>
      <c r="H297" s="47"/>
    </row>
    <row r="298" s="2" customFormat="1" ht="26.4" customHeight="1">
      <c r="A298" s="41"/>
      <c r="B298" s="47"/>
      <c r="C298" s="291" t="s">
        <v>85</v>
      </c>
      <c r="D298" s="291" t="s">
        <v>86</v>
      </c>
      <c r="E298" s="41"/>
      <c r="F298" s="41"/>
      <c r="G298" s="41"/>
      <c r="H298" s="47"/>
    </row>
    <row r="299" s="2" customFormat="1" ht="16.8" customHeight="1">
      <c r="A299" s="41"/>
      <c r="B299" s="47"/>
      <c r="C299" s="292" t="s">
        <v>102</v>
      </c>
      <c r="D299" s="293" t="s">
        <v>102</v>
      </c>
      <c r="E299" s="294" t="s">
        <v>28</v>
      </c>
      <c r="F299" s="295">
        <v>634.96500000000003</v>
      </c>
      <c r="G299" s="41"/>
      <c r="H299" s="47"/>
    </row>
    <row r="300" s="2" customFormat="1" ht="16.8" customHeight="1">
      <c r="A300" s="41"/>
      <c r="B300" s="47"/>
      <c r="C300" s="296" t="s">
        <v>28</v>
      </c>
      <c r="D300" s="296" t="s">
        <v>1213</v>
      </c>
      <c r="E300" s="20" t="s">
        <v>28</v>
      </c>
      <c r="F300" s="297">
        <v>0</v>
      </c>
      <c r="G300" s="41"/>
      <c r="H300" s="47"/>
    </row>
    <row r="301" s="2" customFormat="1" ht="16.8" customHeight="1">
      <c r="A301" s="41"/>
      <c r="B301" s="47"/>
      <c r="C301" s="296" t="s">
        <v>28</v>
      </c>
      <c r="D301" s="296" t="s">
        <v>1231</v>
      </c>
      <c r="E301" s="20" t="s">
        <v>28</v>
      </c>
      <c r="F301" s="297">
        <v>344.24799999999999</v>
      </c>
      <c r="G301" s="41"/>
      <c r="H301" s="47"/>
    </row>
    <row r="302" s="2" customFormat="1" ht="16.8" customHeight="1">
      <c r="A302" s="41"/>
      <c r="B302" s="47"/>
      <c r="C302" s="296" t="s">
        <v>28</v>
      </c>
      <c r="D302" s="296" t="s">
        <v>1232</v>
      </c>
      <c r="E302" s="20" t="s">
        <v>28</v>
      </c>
      <c r="F302" s="297">
        <v>290.71699999999998</v>
      </c>
      <c r="G302" s="41"/>
      <c r="H302" s="47"/>
    </row>
    <row r="303" s="2" customFormat="1" ht="16.8" customHeight="1">
      <c r="A303" s="41"/>
      <c r="B303" s="47"/>
      <c r="C303" s="296" t="s">
        <v>102</v>
      </c>
      <c r="D303" s="296" t="s">
        <v>207</v>
      </c>
      <c r="E303" s="20" t="s">
        <v>28</v>
      </c>
      <c r="F303" s="297">
        <v>634.96500000000003</v>
      </c>
      <c r="G303" s="41"/>
      <c r="H303" s="47"/>
    </row>
    <row r="304" s="2" customFormat="1" ht="16.8" customHeight="1">
      <c r="A304" s="41"/>
      <c r="B304" s="47"/>
      <c r="C304" s="298" t="s">
        <v>1350</v>
      </c>
      <c r="D304" s="41"/>
      <c r="E304" s="41"/>
      <c r="F304" s="41"/>
      <c r="G304" s="41"/>
      <c r="H304" s="47"/>
    </row>
    <row r="305" s="2" customFormat="1">
      <c r="A305" s="41"/>
      <c r="B305" s="47"/>
      <c r="C305" s="296" t="s">
        <v>1227</v>
      </c>
      <c r="D305" s="296" t="s">
        <v>1404</v>
      </c>
      <c r="E305" s="20" t="s">
        <v>192</v>
      </c>
      <c r="F305" s="297">
        <v>634.96500000000003</v>
      </c>
      <c r="G305" s="41"/>
      <c r="H305" s="47"/>
    </row>
    <row r="306" s="2" customFormat="1">
      <c r="A306" s="41"/>
      <c r="B306" s="47"/>
      <c r="C306" s="296" t="s">
        <v>1233</v>
      </c>
      <c r="D306" s="296" t="s">
        <v>1405</v>
      </c>
      <c r="E306" s="20" t="s">
        <v>192</v>
      </c>
      <c r="F306" s="297">
        <v>38097.900000000001</v>
      </c>
      <c r="G306" s="41"/>
      <c r="H306" s="47"/>
    </row>
    <row r="307" s="2" customFormat="1">
      <c r="A307" s="41"/>
      <c r="B307" s="47"/>
      <c r="C307" s="296" t="s">
        <v>1238</v>
      </c>
      <c r="D307" s="296" t="s">
        <v>1406</v>
      </c>
      <c r="E307" s="20" t="s">
        <v>192</v>
      </c>
      <c r="F307" s="297">
        <v>634.96500000000003</v>
      </c>
      <c r="G307" s="41"/>
      <c r="H307" s="47"/>
    </row>
    <row r="308" s="2" customFormat="1" ht="16.8" customHeight="1">
      <c r="A308" s="41"/>
      <c r="B308" s="47"/>
      <c r="C308" s="296" t="s">
        <v>387</v>
      </c>
      <c r="D308" s="296" t="s">
        <v>1359</v>
      </c>
      <c r="E308" s="20" t="s">
        <v>192</v>
      </c>
      <c r="F308" s="297">
        <v>634.96500000000003</v>
      </c>
      <c r="G308" s="41"/>
      <c r="H308" s="47"/>
    </row>
    <row r="309" s="2" customFormat="1" ht="16.8" customHeight="1">
      <c r="A309" s="41"/>
      <c r="B309" s="47"/>
      <c r="C309" s="296" t="s">
        <v>392</v>
      </c>
      <c r="D309" s="296" t="s">
        <v>1360</v>
      </c>
      <c r="E309" s="20" t="s">
        <v>192</v>
      </c>
      <c r="F309" s="297">
        <v>38097.900000000001</v>
      </c>
      <c r="G309" s="41"/>
      <c r="H309" s="47"/>
    </row>
    <row r="310" s="2" customFormat="1" ht="16.8" customHeight="1">
      <c r="A310" s="41"/>
      <c r="B310" s="47"/>
      <c r="C310" s="296" t="s">
        <v>397</v>
      </c>
      <c r="D310" s="296" t="s">
        <v>1361</v>
      </c>
      <c r="E310" s="20" t="s">
        <v>192</v>
      </c>
      <c r="F310" s="297">
        <v>634.96500000000003</v>
      </c>
      <c r="G310" s="41"/>
      <c r="H310" s="47"/>
    </row>
    <row r="311" s="2" customFormat="1" ht="16.8" customHeight="1">
      <c r="A311" s="41"/>
      <c r="B311" s="47"/>
      <c r="C311" s="292" t="s">
        <v>130</v>
      </c>
      <c r="D311" s="293" t="s">
        <v>130</v>
      </c>
      <c r="E311" s="294" t="s">
        <v>28</v>
      </c>
      <c r="F311" s="295">
        <v>664.49599999999998</v>
      </c>
      <c r="G311" s="41"/>
      <c r="H311" s="47"/>
    </row>
    <row r="312" s="2" customFormat="1" ht="16.8" customHeight="1">
      <c r="A312" s="41"/>
      <c r="B312" s="47"/>
      <c r="C312" s="296" t="s">
        <v>28</v>
      </c>
      <c r="D312" s="296" t="s">
        <v>1248</v>
      </c>
      <c r="E312" s="20" t="s">
        <v>28</v>
      </c>
      <c r="F312" s="297">
        <v>664.49599999999998</v>
      </c>
      <c r="G312" s="41"/>
      <c r="H312" s="47"/>
    </row>
    <row r="313" s="2" customFormat="1" ht="16.8" customHeight="1">
      <c r="A313" s="41"/>
      <c r="B313" s="47"/>
      <c r="C313" s="296" t="s">
        <v>130</v>
      </c>
      <c r="D313" s="296" t="s">
        <v>207</v>
      </c>
      <c r="E313" s="20" t="s">
        <v>28</v>
      </c>
      <c r="F313" s="297">
        <v>664.49599999999998</v>
      </c>
      <c r="G313" s="41"/>
      <c r="H313" s="47"/>
    </row>
    <row r="314" s="2" customFormat="1" ht="16.8" customHeight="1">
      <c r="A314" s="41"/>
      <c r="B314" s="47"/>
      <c r="C314" s="298" t="s">
        <v>1350</v>
      </c>
      <c r="D314" s="41"/>
      <c r="E314" s="41"/>
      <c r="F314" s="41"/>
      <c r="G314" s="41"/>
      <c r="H314" s="47"/>
    </row>
    <row r="315" s="2" customFormat="1">
      <c r="A315" s="41"/>
      <c r="B315" s="47"/>
      <c r="C315" s="296" t="s">
        <v>530</v>
      </c>
      <c r="D315" s="296" t="s">
        <v>1386</v>
      </c>
      <c r="E315" s="20" t="s">
        <v>192</v>
      </c>
      <c r="F315" s="297">
        <v>664.49599999999998</v>
      </c>
      <c r="G315" s="41"/>
      <c r="H315" s="47"/>
    </row>
    <row r="316" s="2" customFormat="1" ht="16.8" customHeight="1">
      <c r="A316" s="41"/>
      <c r="B316" s="47"/>
      <c r="C316" s="296" t="s">
        <v>283</v>
      </c>
      <c r="D316" s="296" t="s">
        <v>1384</v>
      </c>
      <c r="E316" s="20" t="s">
        <v>192</v>
      </c>
      <c r="F316" s="297">
        <v>664.49599999999998</v>
      </c>
      <c r="G316" s="41"/>
      <c r="H316" s="47"/>
    </row>
    <row r="317" s="2" customFormat="1" ht="16.8" customHeight="1">
      <c r="A317" s="41"/>
      <c r="B317" s="47"/>
      <c r="C317" s="296" t="s">
        <v>1217</v>
      </c>
      <c r="D317" s="296" t="s">
        <v>1407</v>
      </c>
      <c r="E317" s="20" t="s">
        <v>192</v>
      </c>
      <c r="F317" s="297">
        <v>664.49599999999998</v>
      </c>
      <c r="G317" s="41"/>
      <c r="H317" s="47"/>
    </row>
    <row r="318" s="2" customFormat="1" ht="16.8" customHeight="1">
      <c r="A318" s="41"/>
      <c r="B318" s="47"/>
      <c r="C318" s="296" t="s">
        <v>1148</v>
      </c>
      <c r="D318" s="296" t="s">
        <v>1388</v>
      </c>
      <c r="E318" s="20" t="s">
        <v>192</v>
      </c>
      <c r="F318" s="297">
        <v>664.49599999999998</v>
      </c>
      <c r="G318" s="41"/>
      <c r="H318" s="47"/>
    </row>
    <row r="319" s="2" customFormat="1" ht="16.8" customHeight="1">
      <c r="A319" s="41"/>
      <c r="B319" s="47"/>
      <c r="C319" s="296" t="s">
        <v>1163</v>
      </c>
      <c r="D319" s="296" t="s">
        <v>1389</v>
      </c>
      <c r="E319" s="20" t="s">
        <v>192</v>
      </c>
      <c r="F319" s="297">
        <v>664.49599999999998</v>
      </c>
      <c r="G319" s="41"/>
      <c r="H319" s="47"/>
    </row>
    <row r="320" s="2" customFormat="1" ht="16.8" customHeight="1">
      <c r="A320" s="41"/>
      <c r="B320" s="47"/>
      <c r="C320" s="292" t="s">
        <v>147</v>
      </c>
      <c r="D320" s="293" t="s">
        <v>147</v>
      </c>
      <c r="E320" s="294" t="s">
        <v>28</v>
      </c>
      <c r="F320" s="295">
        <v>345.43200000000002</v>
      </c>
      <c r="G320" s="41"/>
      <c r="H320" s="47"/>
    </row>
    <row r="321" s="2" customFormat="1" ht="16.8" customHeight="1">
      <c r="A321" s="41"/>
      <c r="B321" s="47"/>
      <c r="C321" s="292" t="s">
        <v>1206</v>
      </c>
      <c r="D321" s="293" t="s">
        <v>1206</v>
      </c>
      <c r="E321" s="294" t="s">
        <v>28</v>
      </c>
      <c r="F321" s="295">
        <v>83.061999999999998</v>
      </c>
      <c r="G321" s="41"/>
      <c r="H321" s="47"/>
    </row>
    <row r="322" s="2" customFormat="1" ht="16.8" customHeight="1">
      <c r="A322" s="41"/>
      <c r="B322" s="47"/>
      <c r="C322" s="296" t="s">
        <v>28</v>
      </c>
      <c r="D322" s="296" t="s">
        <v>1213</v>
      </c>
      <c r="E322" s="20" t="s">
        <v>28</v>
      </c>
      <c r="F322" s="297">
        <v>0</v>
      </c>
      <c r="G322" s="41"/>
      <c r="H322" s="47"/>
    </row>
    <row r="323" s="2" customFormat="1" ht="16.8" customHeight="1">
      <c r="A323" s="41"/>
      <c r="B323" s="47"/>
      <c r="C323" s="296" t="s">
        <v>28</v>
      </c>
      <c r="D323" s="296" t="s">
        <v>1215</v>
      </c>
      <c r="E323" s="20" t="s">
        <v>28</v>
      </c>
      <c r="F323" s="297">
        <v>83.061999999999998</v>
      </c>
      <c r="G323" s="41"/>
      <c r="H323" s="47"/>
    </row>
    <row r="324" s="2" customFormat="1" ht="16.8" customHeight="1">
      <c r="A324" s="41"/>
      <c r="B324" s="47"/>
      <c r="C324" s="296" t="s">
        <v>1206</v>
      </c>
      <c r="D324" s="296" t="s">
        <v>207</v>
      </c>
      <c r="E324" s="20" t="s">
        <v>28</v>
      </c>
      <c r="F324" s="297">
        <v>83.061999999999998</v>
      </c>
      <c r="G324" s="41"/>
      <c r="H324" s="47"/>
    </row>
    <row r="325" s="2" customFormat="1" ht="16.8" customHeight="1">
      <c r="A325" s="41"/>
      <c r="B325" s="47"/>
      <c r="C325" s="298" t="s">
        <v>1350</v>
      </c>
      <c r="D325" s="41"/>
      <c r="E325" s="41"/>
      <c r="F325" s="41"/>
      <c r="G325" s="41"/>
      <c r="H325" s="47"/>
    </row>
    <row r="326" s="2" customFormat="1" ht="16.8" customHeight="1">
      <c r="A326" s="41"/>
      <c r="B326" s="47"/>
      <c r="C326" s="296" t="s">
        <v>233</v>
      </c>
      <c r="D326" s="296" t="s">
        <v>1408</v>
      </c>
      <c r="E326" s="20" t="s">
        <v>226</v>
      </c>
      <c r="F326" s="297">
        <v>83.061999999999998</v>
      </c>
      <c r="G326" s="41"/>
      <c r="H326" s="47"/>
    </row>
    <row r="327" s="2" customFormat="1" ht="16.8" customHeight="1">
      <c r="A327" s="41"/>
      <c r="B327" s="47"/>
      <c r="C327" s="296" t="s">
        <v>319</v>
      </c>
      <c r="D327" s="296" t="s">
        <v>1409</v>
      </c>
      <c r="E327" s="20" t="s">
        <v>192</v>
      </c>
      <c r="F327" s="297">
        <v>332.24799999999999</v>
      </c>
      <c r="G327" s="41"/>
      <c r="H327" s="47"/>
    </row>
    <row r="328" s="2" customFormat="1" ht="16.8" customHeight="1">
      <c r="A328" s="41"/>
      <c r="B328" s="47"/>
      <c r="C328" s="296" t="s">
        <v>1265</v>
      </c>
      <c r="D328" s="296" t="s">
        <v>1410</v>
      </c>
      <c r="E328" s="20" t="s">
        <v>226</v>
      </c>
      <c r="F328" s="297">
        <v>83.061999999999998</v>
      </c>
      <c r="G328" s="41"/>
      <c r="H328" s="47"/>
    </row>
    <row r="329" s="2" customFormat="1">
      <c r="A329" s="41"/>
      <c r="B329" s="47"/>
      <c r="C329" s="296" t="s">
        <v>1227</v>
      </c>
      <c r="D329" s="296" t="s">
        <v>1404</v>
      </c>
      <c r="E329" s="20" t="s">
        <v>192</v>
      </c>
      <c r="F329" s="297">
        <v>634.96500000000003</v>
      </c>
      <c r="G329" s="41"/>
      <c r="H329" s="47"/>
    </row>
    <row r="330" s="2" customFormat="1">
      <c r="A330" s="41"/>
      <c r="B330" s="47"/>
      <c r="C330" s="296" t="s">
        <v>530</v>
      </c>
      <c r="D330" s="296" t="s">
        <v>1386</v>
      </c>
      <c r="E330" s="20" t="s">
        <v>192</v>
      </c>
      <c r="F330" s="297">
        <v>664.49599999999998</v>
      </c>
      <c r="G330" s="41"/>
      <c r="H330" s="47"/>
    </row>
    <row r="331" s="2" customFormat="1">
      <c r="A331" s="41"/>
      <c r="B331" s="47"/>
      <c r="C331" s="296" t="s">
        <v>1223</v>
      </c>
      <c r="D331" s="296" t="s">
        <v>1411</v>
      </c>
      <c r="E331" s="20" t="s">
        <v>192</v>
      </c>
      <c r="F331" s="297">
        <v>16.611999999999998</v>
      </c>
      <c r="G331" s="41"/>
      <c r="H331" s="47"/>
    </row>
    <row r="332" s="2" customFormat="1" ht="7.44" customHeight="1">
      <c r="A332" s="41"/>
      <c r="B332" s="161"/>
      <c r="C332" s="162"/>
      <c r="D332" s="162"/>
      <c r="E332" s="162"/>
      <c r="F332" s="162"/>
      <c r="G332" s="162"/>
      <c r="H332" s="47"/>
    </row>
    <row r="333" s="2" customFormat="1">
      <c r="A333" s="41"/>
      <c r="B333" s="41"/>
      <c r="C333" s="41"/>
      <c r="D333" s="41"/>
      <c r="E333" s="41"/>
      <c r="F333" s="41"/>
      <c r="G333" s="41"/>
      <c r="H333" s="41"/>
    </row>
  </sheetData>
  <sheetProtection sheet="1" formatColumns="0" formatRows="0" objects="1" scenarios="1" spinCount="100000" saltValue="aC8hpPjqykWfy4GxOoSQR89WrWOfWfVvaYkDDEg3SeF4Ucv5ubfWgH7tXh5h+dS32uTWH5khEkDhFMjYptq5pg==" hashValue="vwFJKw4DxnZeRxbN4plcyJXuXIm+z/XL63J+zY89T73dt4cgdPa/DKfRHNNDIRt1FqhUDHIaxN1cLQIkWSmxig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9" customWidth="1"/>
    <col min="2" max="2" width="1.667969" style="299" customWidth="1"/>
    <col min="3" max="4" width="5" style="299" customWidth="1"/>
    <col min="5" max="5" width="11.66016" style="299" customWidth="1"/>
    <col min="6" max="6" width="9.160156" style="299" customWidth="1"/>
    <col min="7" max="7" width="5" style="299" customWidth="1"/>
    <col min="8" max="8" width="77.83203" style="299" customWidth="1"/>
    <col min="9" max="10" width="20" style="299" customWidth="1"/>
    <col min="11" max="11" width="1.667969" style="299" customWidth="1"/>
  </cols>
  <sheetData>
    <row r="1" s="1" customFormat="1" ht="37.5" customHeight="1"/>
    <row r="2" s="1" customFormat="1" ht="7.5" customHeight="1">
      <c r="B2" s="300"/>
      <c r="C2" s="301"/>
      <c r="D2" s="301"/>
      <c r="E2" s="301"/>
      <c r="F2" s="301"/>
      <c r="G2" s="301"/>
      <c r="H2" s="301"/>
      <c r="I2" s="301"/>
      <c r="J2" s="301"/>
      <c r="K2" s="302"/>
    </row>
    <row r="3" s="17" customFormat="1" ht="45" customHeight="1">
      <c r="B3" s="303"/>
      <c r="C3" s="304" t="s">
        <v>1412</v>
      </c>
      <c r="D3" s="304"/>
      <c r="E3" s="304"/>
      <c r="F3" s="304"/>
      <c r="G3" s="304"/>
      <c r="H3" s="304"/>
      <c r="I3" s="304"/>
      <c r="J3" s="304"/>
      <c r="K3" s="305"/>
    </row>
    <row r="4" s="1" customFormat="1" ht="25.5" customHeight="1">
      <c r="B4" s="306"/>
      <c r="C4" s="307" t="s">
        <v>1413</v>
      </c>
      <c r="D4" s="307"/>
      <c r="E4" s="307"/>
      <c r="F4" s="307"/>
      <c r="G4" s="307"/>
      <c r="H4" s="307"/>
      <c r="I4" s="307"/>
      <c r="J4" s="307"/>
      <c r="K4" s="308"/>
    </row>
    <row r="5" s="1" customFormat="1" ht="5.25" customHeight="1">
      <c r="B5" s="306"/>
      <c r="C5" s="309"/>
      <c r="D5" s="309"/>
      <c r="E5" s="309"/>
      <c r="F5" s="309"/>
      <c r="G5" s="309"/>
      <c r="H5" s="309"/>
      <c r="I5" s="309"/>
      <c r="J5" s="309"/>
      <c r="K5" s="308"/>
    </row>
    <row r="6" s="1" customFormat="1" ht="15" customHeight="1">
      <c r="B6" s="306"/>
      <c r="C6" s="310" t="s">
        <v>1414</v>
      </c>
      <c r="D6" s="310"/>
      <c r="E6" s="310"/>
      <c r="F6" s="310"/>
      <c r="G6" s="310"/>
      <c r="H6" s="310"/>
      <c r="I6" s="310"/>
      <c r="J6" s="310"/>
      <c r="K6" s="308"/>
    </row>
    <row r="7" s="1" customFormat="1" ht="15" customHeight="1">
      <c r="B7" s="311"/>
      <c r="C7" s="310" t="s">
        <v>1415</v>
      </c>
      <c r="D7" s="310"/>
      <c r="E7" s="310"/>
      <c r="F7" s="310"/>
      <c r="G7" s="310"/>
      <c r="H7" s="310"/>
      <c r="I7" s="310"/>
      <c r="J7" s="310"/>
      <c r="K7" s="308"/>
    </row>
    <row r="8" s="1" customFormat="1" ht="12.75" customHeight="1">
      <c r="B8" s="311"/>
      <c r="C8" s="310"/>
      <c r="D8" s="310"/>
      <c r="E8" s="310"/>
      <c r="F8" s="310"/>
      <c r="G8" s="310"/>
      <c r="H8" s="310"/>
      <c r="I8" s="310"/>
      <c r="J8" s="310"/>
      <c r="K8" s="308"/>
    </row>
    <row r="9" s="1" customFormat="1" ht="15" customHeight="1">
      <c r="B9" s="311"/>
      <c r="C9" s="310" t="s">
        <v>1416</v>
      </c>
      <c r="D9" s="310"/>
      <c r="E9" s="310"/>
      <c r="F9" s="310"/>
      <c r="G9" s="310"/>
      <c r="H9" s="310"/>
      <c r="I9" s="310"/>
      <c r="J9" s="310"/>
      <c r="K9" s="308"/>
    </row>
    <row r="10" s="1" customFormat="1" ht="15" customHeight="1">
      <c r="B10" s="311"/>
      <c r="C10" s="310"/>
      <c r="D10" s="310" t="s">
        <v>1417</v>
      </c>
      <c r="E10" s="310"/>
      <c r="F10" s="310"/>
      <c r="G10" s="310"/>
      <c r="H10" s="310"/>
      <c r="I10" s="310"/>
      <c r="J10" s="310"/>
      <c r="K10" s="308"/>
    </row>
    <row r="11" s="1" customFormat="1" ht="15" customHeight="1">
      <c r="B11" s="311"/>
      <c r="C11" s="312"/>
      <c r="D11" s="310" t="s">
        <v>1418</v>
      </c>
      <c r="E11" s="310"/>
      <c r="F11" s="310"/>
      <c r="G11" s="310"/>
      <c r="H11" s="310"/>
      <c r="I11" s="310"/>
      <c r="J11" s="310"/>
      <c r="K11" s="308"/>
    </row>
    <row r="12" s="1" customFormat="1" ht="15" customHeight="1">
      <c r="B12" s="311"/>
      <c r="C12" s="312"/>
      <c r="D12" s="310"/>
      <c r="E12" s="310"/>
      <c r="F12" s="310"/>
      <c r="G12" s="310"/>
      <c r="H12" s="310"/>
      <c r="I12" s="310"/>
      <c r="J12" s="310"/>
      <c r="K12" s="308"/>
    </row>
    <row r="13" s="1" customFormat="1" ht="15" customHeight="1">
      <c r="B13" s="311"/>
      <c r="C13" s="312"/>
      <c r="D13" s="313" t="s">
        <v>1419</v>
      </c>
      <c r="E13" s="310"/>
      <c r="F13" s="310"/>
      <c r="G13" s="310"/>
      <c r="H13" s="310"/>
      <c r="I13" s="310"/>
      <c r="J13" s="310"/>
      <c r="K13" s="308"/>
    </row>
    <row r="14" s="1" customFormat="1" ht="12.75" customHeight="1">
      <c r="B14" s="311"/>
      <c r="C14" s="312"/>
      <c r="D14" s="312"/>
      <c r="E14" s="312"/>
      <c r="F14" s="312"/>
      <c r="G14" s="312"/>
      <c r="H14" s="312"/>
      <c r="I14" s="312"/>
      <c r="J14" s="312"/>
      <c r="K14" s="308"/>
    </row>
    <row r="15" s="1" customFormat="1" ht="15" customHeight="1">
      <c r="B15" s="311"/>
      <c r="C15" s="312"/>
      <c r="D15" s="310" t="s">
        <v>1420</v>
      </c>
      <c r="E15" s="310"/>
      <c r="F15" s="310"/>
      <c r="G15" s="310"/>
      <c r="H15" s="310"/>
      <c r="I15" s="310"/>
      <c r="J15" s="310"/>
      <c r="K15" s="308"/>
    </row>
    <row r="16" s="1" customFormat="1" ht="15" customHeight="1">
      <c r="B16" s="311"/>
      <c r="C16" s="312"/>
      <c r="D16" s="310" t="s">
        <v>1421</v>
      </c>
      <c r="E16" s="310"/>
      <c r="F16" s="310"/>
      <c r="G16" s="310"/>
      <c r="H16" s="310"/>
      <c r="I16" s="310"/>
      <c r="J16" s="310"/>
      <c r="K16" s="308"/>
    </row>
    <row r="17" s="1" customFormat="1" ht="15" customHeight="1">
      <c r="B17" s="311"/>
      <c r="C17" s="312"/>
      <c r="D17" s="310" t="s">
        <v>1422</v>
      </c>
      <c r="E17" s="310"/>
      <c r="F17" s="310"/>
      <c r="G17" s="310"/>
      <c r="H17" s="310"/>
      <c r="I17" s="310"/>
      <c r="J17" s="310"/>
      <c r="K17" s="308"/>
    </row>
    <row r="18" s="1" customFormat="1" ht="15" customHeight="1">
      <c r="B18" s="311"/>
      <c r="C18" s="312"/>
      <c r="D18" s="312"/>
      <c r="E18" s="314" t="s">
        <v>81</v>
      </c>
      <c r="F18" s="310" t="s">
        <v>1423</v>
      </c>
      <c r="G18" s="310"/>
      <c r="H18" s="310"/>
      <c r="I18" s="310"/>
      <c r="J18" s="310"/>
      <c r="K18" s="308"/>
    </row>
    <row r="19" s="1" customFormat="1" ht="15" customHeight="1">
      <c r="B19" s="311"/>
      <c r="C19" s="312"/>
      <c r="D19" s="312"/>
      <c r="E19" s="314" t="s">
        <v>1424</v>
      </c>
      <c r="F19" s="310" t="s">
        <v>1425</v>
      </c>
      <c r="G19" s="310"/>
      <c r="H19" s="310"/>
      <c r="I19" s="310"/>
      <c r="J19" s="310"/>
      <c r="K19" s="308"/>
    </row>
    <row r="20" s="1" customFormat="1" ht="15" customHeight="1">
      <c r="B20" s="311"/>
      <c r="C20" s="312"/>
      <c r="D20" s="312"/>
      <c r="E20" s="314" t="s">
        <v>1426</v>
      </c>
      <c r="F20" s="310" t="s">
        <v>1427</v>
      </c>
      <c r="G20" s="310"/>
      <c r="H20" s="310"/>
      <c r="I20" s="310"/>
      <c r="J20" s="310"/>
      <c r="K20" s="308"/>
    </row>
    <row r="21" s="1" customFormat="1" ht="15" customHeight="1">
      <c r="B21" s="311"/>
      <c r="C21" s="312"/>
      <c r="D21" s="312"/>
      <c r="E21" s="314" t="s">
        <v>1428</v>
      </c>
      <c r="F21" s="310" t="s">
        <v>1429</v>
      </c>
      <c r="G21" s="310"/>
      <c r="H21" s="310"/>
      <c r="I21" s="310"/>
      <c r="J21" s="310"/>
      <c r="K21" s="308"/>
    </row>
    <row r="22" s="1" customFormat="1" ht="15" customHeight="1">
      <c r="B22" s="311"/>
      <c r="C22" s="312"/>
      <c r="D22" s="312"/>
      <c r="E22" s="314" t="s">
        <v>1273</v>
      </c>
      <c r="F22" s="310" t="s">
        <v>1274</v>
      </c>
      <c r="G22" s="310"/>
      <c r="H22" s="310"/>
      <c r="I22" s="310"/>
      <c r="J22" s="310"/>
      <c r="K22" s="308"/>
    </row>
    <row r="23" s="1" customFormat="1" ht="15" customHeight="1">
      <c r="B23" s="311"/>
      <c r="C23" s="312"/>
      <c r="D23" s="312"/>
      <c r="E23" s="314" t="s">
        <v>1430</v>
      </c>
      <c r="F23" s="310" t="s">
        <v>1431</v>
      </c>
      <c r="G23" s="310"/>
      <c r="H23" s="310"/>
      <c r="I23" s="310"/>
      <c r="J23" s="310"/>
      <c r="K23" s="308"/>
    </row>
    <row r="24" s="1" customFormat="1" ht="12.75" customHeight="1">
      <c r="B24" s="311"/>
      <c r="C24" s="312"/>
      <c r="D24" s="312"/>
      <c r="E24" s="312"/>
      <c r="F24" s="312"/>
      <c r="G24" s="312"/>
      <c r="H24" s="312"/>
      <c r="I24" s="312"/>
      <c r="J24" s="312"/>
      <c r="K24" s="308"/>
    </row>
    <row r="25" s="1" customFormat="1" ht="15" customHeight="1">
      <c r="B25" s="311"/>
      <c r="C25" s="310" t="s">
        <v>1432</v>
      </c>
      <c r="D25" s="310"/>
      <c r="E25" s="310"/>
      <c r="F25" s="310"/>
      <c r="G25" s="310"/>
      <c r="H25" s="310"/>
      <c r="I25" s="310"/>
      <c r="J25" s="310"/>
      <c r="K25" s="308"/>
    </row>
    <row r="26" s="1" customFormat="1" ht="15" customHeight="1">
      <c r="B26" s="311"/>
      <c r="C26" s="310" t="s">
        <v>1433</v>
      </c>
      <c r="D26" s="310"/>
      <c r="E26" s="310"/>
      <c r="F26" s="310"/>
      <c r="G26" s="310"/>
      <c r="H26" s="310"/>
      <c r="I26" s="310"/>
      <c r="J26" s="310"/>
      <c r="K26" s="308"/>
    </row>
    <row r="27" s="1" customFormat="1" ht="15" customHeight="1">
      <c r="B27" s="311"/>
      <c r="C27" s="310"/>
      <c r="D27" s="310" t="s">
        <v>1434</v>
      </c>
      <c r="E27" s="310"/>
      <c r="F27" s="310"/>
      <c r="G27" s="310"/>
      <c r="H27" s="310"/>
      <c r="I27" s="310"/>
      <c r="J27" s="310"/>
      <c r="K27" s="308"/>
    </row>
    <row r="28" s="1" customFormat="1" ht="15" customHeight="1">
      <c r="B28" s="311"/>
      <c r="C28" s="312"/>
      <c r="D28" s="310" t="s">
        <v>1435</v>
      </c>
      <c r="E28" s="310"/>
      <c r="F28" s="310"/>
      <c r="G28" s="310"/>
      <c r="H28" s="310"/>
      <c r="I28" s="310"/>
      <c r="J28" s="310"/>
      <c r="K28" s="308"/>
    </row>
    <row r="29" s="1" customFormat="1" ht="12.75" customHeight="1">
      <c r="B29" s="311"/>
      <c r="C29" s="312"/>
      <c r="D29" s="312"/>
      <c r="E29" s="312"/>
      <c r="F29" s="312"/>
      <c r="G29" s="312"/>
      <c r="H29" s="312"/>
      <c r="I29" s="312"/>
      <c r="J29" s="312"/>
      <c r="K29" s="308"/>
    </row>
    <row r="30" s="1" customFormat="1" ht="15" customHeight="1">
      <c r="B30" s="311"/>
      <c r="C30" s="312"/>
      <c r="D30" s="310" t="s">
        <v>1436</v>
      </c>
      <c r="E30" s="310"/>
      <c r="F30" s="310"/>
      <c r="G30" s="310"/>
      <c r="H30" s="310"/>
      <c r="I30" s="310"/>
      <c r="J30" s="310"/>
      <c r="K30" s="308"/>
    </row>
    <row r="31" s="1" customFormat="1" ht="15" customHeight="1">
      <c r="B31" s="311"/>
      <c r="C31" s="312"/>
      <c r="D31" s="310" t="s">
        <v>1437</v>
      </c>
      <c r="E31" s="310"/>
      <c r="F31" s="310"/>
      <c r="G31" s="310"/>
      <c r="H31" s="310"/>
      <c r="I31" s="310"/>
      <c r="J31" s="310"/>
      <c r="K31" s="308"/>
    </row>
    <row r="32" s="1" customFormat="1" ht="12.75" customHeight="1">
      <c r="B32" s="311"/>
      <c r="C32" s="312"/>
      <c r="D32" s="312"/>
      <c r="E32" s="312"/>
      <c r="F32" s="312"/>
      <c r="G32" s="312"/>
      <c r="H32" s="312"/>
      <c r="I32" s="312"/>
      <c r="J32" s="312"/>
      <c r="K32" s="308"/>
    </row>
    <row r="33" s="1" customFormat="1" ht="15" customHeight="1">
      <c r="B33" s="311"/>
      <c r="C33" s="312"/>
      <c r="D33" s="310" t="s">
        <v>1438</v>
      </c>
      <c r="E33" s="310"/>
      <c r="F33" s="310"/>
      <c r="G33" s="310"/>
      <c r="H33" s="310"/>
      <c r="I33" s="310"/>
      <c r="J33" s="310"/>
      <c r="K33" s="308"/>
    </row>
    <row r="34" s="1" customFormat="1" ht="15" customHeight="1">
      <c r="B34" s="311"/>
      <c r="C34" s="312"/>
      <c r="D34" s="310" t="s">
        <v>1439</v>
      </c>
      <c r="E34" s="310"/>
      <c r="F34" s="310"/>
      <c r="G34" s="310"/>
      <c r="H34" s="310"/>
      <c r="I34" s="310"/>
      <c r="J34" s="310"/>
      <c r="K34" s="308"/>
    </row>
    <row r="35" s="1" customFormat="1" ht="15" customHeight="1">
      <c r="B35" s="311"/>
      <c r="C35" s="312"/>
      <c r="D35" s="310" t="s">
        <v>1440</v>
      </c>
      <c r="E35" s="310"/>
      <c r="F35" s="310"/>
      <c r="G35" s="310"/>
      <c r="H35" s="310"/>
      <c r="I35" s="310"/>
      <c r="J35" s="310"/>
      <c r="K35" s="308"/>
    </row>
    <row r="36" s="1" customFormat="1" ht="15" customHeight="1">
      <c r="B36" s="311"/>
      <c r="C36" s="312"/>
      <c r="D36" s="310"/>
      <c r="E36" s="313" t="s">
        <v>173</v>
      </c>
      <c r="F36" s="310"/>
      <c r="G36" s="310" t="s">
        <v>1441</v>
      </c>
      <c r="H36" s="310"/>
      <c r="I36" s="310"/>
      <c r="J36" s="310"/>
      <c r="K36" s="308"/>
    </row>
    <row r="37" s="1" customFormat="1" ht="30.75" customHeight="1">
      <c r="B37" s="311"/>
      <c r="C37" s="312"/>
      <c r="D37" s="310"/>
      <c r="E37" s="313" t="s">
        <v>1442</v>
      </c>
      <c r="F37" s="310"/>
      <c r="G37" s="310" t="s">
        <v>1443</v>
      </c>
      <c r="H37" s="310"/>
      <c r="I37" s="310"/>
      <c r="J37" s="310"/>
      <c r="K37" s="308"/>
    </row>
    <row r="38" s="1" customFormat="1" ht="15" customHeight="1">
      <c r="B38" s="311"/>
      <c r="C38" s="312"/>
      <c r="D38" s="310"/>
      <c r="E38" s="313" t="s">
        <v>55</v>
      </c>
      <c r="F38" s="310"/>
      <c r="G38" s="310" t="s">
        <v>1444</v>
      </c>
      <c r="H38" s="310"/>
      <c r="I38" s="310"/>
      <c r="J38" s="310"/>
      <c r="K38" s="308"/>
    </row>
    <row r="39" s="1" customFormat="1" ht="15" customHeight="1">
      <c r="B39" s="311"/>
      <c r="C39" s="312"/>
      <c r="D39" s="310"/>
      <c r="E39" s="313" t="s">
        <v>56</v>
      </c>
      <c r="F39" s="310"/>
      <c r="G39" s="310" t="s">
        <v>1445</v>
      </c>
      <c r="H39" s="310"/>
      <c r="I39" s="310"/>
      <c r="J39" s="310"/>
      <c r="K39" s="308"/>
    </row>
    <row r="40" s="1" customFormat="1" ht="15" customHeight="1">
      <c r="B40" s="311"/>
      <c r="C40" s="312"/>
      <c r="D40" s="310"/>
      <c r="E40" s="313" t="s">
        <v>174</v>
      </c>
      <c r="F40" s="310"/>
      <c r="G40" s="310" t="s">
        <v>1446</v>
      </c>
      <c r="H40" s="310"/>
      <c r="I40" s="310"/>
      <c r="J40" s="310"/>
      <c r="K40" s="308"/>
    </row>
    <row r="41" s="1" customFormat="1" ht="15" customHeight="1">
      <c r="B41" s="311"/>
      <c r="C41" s="312"/>
      <c r="D41" s="310"/>
      <c r="E41" s="313" t="s">
        <v>175</v>
      </c>
      <c r="F41" s="310"/>
      <c r="G41" s="310" t="s">
        <v>1447</v>
      </c>
      <c r="H41" s="310"/>
      <c r="I41" s="310"/>
      <c r="J41" s="310"/>
      <c r="K41" s="308"/>
    </row>
    <row r="42" s="1" customFormat="1" ht="15" customHeight="1">
      <c r="B42" s="311"/>
      <c r="C42" s="312"/>
      <c r="D42" s="310"/>
      <c r="E42" s="313" t="s">
        <v>1448</v>
      </c>
      <c r="F42" s="310"/>
      <c r="G42" s="310" t="s">
        <v>1449</v>
      </c>
      <c r="H42" s="310"/>
      <c r="I42" s="310"/>
      <c r="J42" s="310"/>
      <c r="K42" s="308"/>
    </row>
    <row r="43" s="1" customFormat="1" ht="15" customHeight="1">
      <c r="B43" s="311"/>
      <c r="C43" s="312"/>
      <c r="D43" s="310"/>
      <c r="E43" s="313"/>
      <c r="F43" s="310"/>
      <c r="G43" s="310" t="s">
        <v>1450</v>
      </c>
      <c r="H43" s="310"/>
      <c r="I43" s="310"/>
      <c r="J43" s="310"/>
      <c r="K43" s="308"/>
    </row>
    <row r="44" s="1" customFormat="1" ht="15" customHeight="1">
      <c r="B44" s="311"/>
      <c r="C44" s="312"/>
      <c r="D44" s="310"/>
      <c r="E44" s="313" t="s">
        <v>1451</v>
      </c>
      <c r="F44" s="310"/>
      <c r="G44" s="310" t="s">
        <v>1452</v>
      </c>
      <c r="H44" s="310"/>
      <c r="I44" s="310"/>
      <c r="J44" s="310"/>
      <c r="K44" s="308"/>
    </row>
    <row r="45" s="1" customFormat="1" ht="15" customHeight="1">
      <c r="B45" s="311"/>
      <c r="C45" s="312"/>
      <c r="D45" s="310"/>
      <c r="E45" s="313" t="s">
        <v>177</v>
      </c>
      <c r="F45" s="310"/>
      <c r="G45" s="310" t="s">
        <v>1453</v>
      </c>
      <c r="H45" s="310"/>
      <c r="I45" s="310"/>
      <c r="J45" s="310"/>
      <c r="K45" s="308"/>
    </row>
    <row r="46" s="1" customFormat="1" ht="12.75" customHeight="1">
      <c r="B46" s="311"/>
      <c r="C46" s="312"/>
      <c r="D46" s="310"/>
      <c r="E46" s="310"/>
      <c r="F46" s="310"/>
      <c r="G46" s="310"/>
      <c r="H46" s="310"/>
      <c r="I46" s="310"/>
      <c r="J46" s="310"/>
      <c r="K46" s="308"/>
    </row>
    <row r="47" s="1" customFormat="1" ht="15" customHeight="1">
      <c r="B47" s="311"/>
      <c r="C47" s="312"/>
      <c r="D47" s="310" t="s">
        <v>1454</v>
      </c>
      <c r="E47" s="310"/>
      <c r="F47" s="310"/>
      <c r="G47" s="310"/>
      <c r="H47" s="310"/>
      <c r="I47" s="310"/>
      <c r="J47" s="310"/>
      <c r="K47" s="308"/>
    </row>
    <row r="48" s="1" customFormat="1" ht="15" customHeight="1">
      <c r="B48" s="311"/>
      <c r="C48" s="312"/>
      <c r="D48" s="312"/>
      <c r="E48" s="310" t="s">
        <v>1455</v>
      </c>
      <c r="F48" s="310"/>
      <c r="G48" s="310"/>
      <c r="H48" s="310"/>
      <c r="I48" s="310"/>
      <c r="J48" s="310"/>
      <c r="K48" s="308"/>
    </row>
    <row r="49" s="1" customFormat="1" ht="15" customHeight="1">
      <c r="B49" s="311"/>
      <c r="C49" s="312"/>
      <c r="D49" s="312"/>
      <c r="E49" s="310" t="s">
        <v>1456</v>
      </c>
      <c r="F49" s="310"/>
      <c r="G49" s="310"/>
      <c r="H49" s="310"/>
      <c r="I49" s="310"/>
      <c r="J49" s="310"/>
      <c r="K49" s="308"/>
    </row>
    <row r="50" s="1" customFormat="1" ht="15" customHeight="1">
      <c r="B50" s="311"/>
      <c r="C50" s="312"/>
      <c r="D50" s="312"/>
      <c r="E50" s="310" t="s">
        <v>1457</v>
      </c>
      <c r="F50" s="310"/>
      <c r="G50" s="310"/>
      <c r="H50" s="310"/>
      <c r="I50" s="310"/>
      <c r="J50" s="310"/>
      <c r="K50" s="308"/>
    </row>
    <row r="51" s="1" customFormat="1" ht="15" customHeight="1">
      <c r="B51" s="311"/>
      <c r="C51" s="312"/>
      <c r="D51" s="310" t="s">
        <v>1458</v>
      </c>
      <c r="E51" s="310"/>
      <c r="F51" s="310"/>
      <c r="G51" s="310"/>
      <c r="H51" s="310"/>
      <c r="I51" s="310"/>
      <c r="J51" s="310"/>
      <c r="K51" s="308"/>
    </row>
    <row r="52" s="1" customFormat="1" ht="25.5" customHeight="1">
      <c r="B52" s="306"/>
      <c r="C52" s="307" t="s">
        <v>1459</v>
      </c>
      <c r="D52" s="307"/>
      <c r="E52" s="307"/>
      <c r="F52" s="307"/>
      <c r="G52" s="307"/>
      <c r="H52" s="307"/>
      <c r="I52" s="307"/>
      <c r="J52" s="307"/>
      <c r="K52" s="308"/>
    </row>
    <row r="53" s="1" customFormat="1" ht="5.25" customHeight="1">
      <c r="B53" s="306"/>
      <c r="C53" s="309"/>
      <c r="D53" s="309"/>
      <c r="E53" s="309"/>
      <c r="F53" s="309"/>
      <c r="G53" s="309"/>
      <c r="H53" s="309"/>
      <c r="I53" s="309"/>
      <c r="J53" s="309"/>
      <c r="K53" s="308"/>
    </row>
    <row r="54" s="1" customFormat="1" ht="15" customHeight="1">
      <c r="B54" s="306"/>
      <c r="C54" s="310" t="s">
        <v>1460</v>
      </c>
      <c r="D54" s="310"/>
      <c r="E54" s="310"/>
      <c r="F54" s="310"/>
      <c r="G54" s="310"/>
      <c r="H54" s="310"/>
      <c r="I54" s="310"/>
      <c r="J54" s="310"/>
      <c r="K54" s="308"/>
    </row>
    <row r="55" s="1" customFormat="1" ht="15" customHeight="1">
      <c r="B55" s="306"/>
      <c r="C55" s="310" t="s">
        <v>1461</v>
      </c>
      <c r="D55" s="310"/>
      <c r="E55" s="310"/>
      <c r="F55" s="310"/>
      <c r="G55" s="310"/>
      <c r="H55" s="310"/>
      <c r="I55" s="310"/>
      <c r="J55" s="310"/>
      <c r="K55" s="308"/>
    </row>
    <row r="56" s="1" customFormat="1" ht="12.75" customHeight="1">
      <c r="B56" s="306"/>
      <c r="C56" s="310"/>
      <c r="D56" s="310"/>
      <c r="E56" s="310"/>
      <c r="F56" s="310"/>
      <c r="G56" s="310"/>
      <c r="H56" s="310"/>
      <c r="I56" s="310"/>
      <c r="J56" s="310"/>
      <c r="K56" s="308"/>
    </row>
    <row r="57" s="1" customFormat="1" ht="15" customHeight="1">
      <c r="B57" s="306"/>
      <c r="C57" s="310" t="s">
        <v>1462</v>
      </c>
      <c r="D57" s="310"/>
      <c r="E57" s="310"/>
      <c r="F57" s="310"/>
      <c r="G57" s="310"/>
      <c r="H57" s="310"/>
      <c r="I57" s="310"/>
      <c r="J57" s="310"/>
      <c r="K57" s="308"/>
    </row>
    <row r="58" s="1" customFormat="1" ht="15" customHeight="1">
      <c r="B58" s="306"/>
      <c r="C58" s="312"/>
      <c r="D58" s="310" t="s">
        <v>1463</v>
      </c>
      <c r="E58" s="310"/>
      <c r="F58" s="310"/>
      <c r="G58" s="310"/>
      <c r="H58" s="310"/>
      <c r="I58" s="310"/>
      <c r="J58" s="310"/>
      <c r="K58" s="308"/>
    </row>
    <row r="59" s="1" customFormat="1" ht="15" customHeight="1">
      <c r="B59" s="306"/>
      <c r="C59" s="312"/>
      <c r="D59" s="310" t="s">
        <v>1464</v>
      </c>
      <c r="E59" s="310"/>
      <c r="F59" s="310"/>
      <c r="G59" s="310"/>
      <c r="H59" s="310"/>
      <c r="I59" s="310"/>
      <c r="J59" s="310"/>
      <c r="K59" s="308"/>
    </row>
    <row r="60" s="1" customFormat="1" ht="15" customHeight="1">
      <c r="B60" s="306"/>
      <c r="C60" s="312"/>
      <c r="D60" s="310" t="s">
        <v>1465</v>
      </c>
      <c r="E60" s="310"/>
      <c r="F60" s="310"/>
      <c r="G60" s="310"/>
      <c r="H60" s="310"/>
      <c r="I60" s="310"/>
      <c r="J60" s="310"/>
      <c r="K60" s="308"/>
    </row>
    <row r="61" s="1" customFormat="1" ht="15" customHeight="1">
      <c r="B61" s="306"/>
      <c r="C61" s="312"/>
      <c r="D61" s="310" t="s">
        <v>1466</v>
      </c>
      <c r="E61" s="310"/>
      <c r="F61" s="310"/>
      <c r="G61" s="310"/>
      <c r="H61" s="310"/>
      <c r="I61" s="310"/>
      <c r="J61" s="310"/>
      <c r="K61" s="308"/>
    </row>
    <row r="62" s="1" customFormat="1" ht="15" customHeight="1">
      <c r="B62" s="306"/>
      <c r="C62" s="312"/>
      <c r="D62" s="315" t="s">
        <v>1467</v>
      </c>
      <c r="E62" s="315"/>
      <c r="F62" s="315"/>
      <c r="G62" s="315"/>
      <c r="H62" s="315"/>
      <c r="I62" s="315"/>
      <c r="J62" s="315"/>
      <c r="K62" s="308"/>
    </row>
    <row r="63" s="1" customFormat="1" ht="15" customHeight="1">
      <c r="B63" s="306"/>
      <c r="C63" s="312"/>
      <c r="D63" s="310" t="s">
        <v>1468</v>
      </c>
      <c r="E63" s="310"/>
      <c r="F63" s="310"/>
      <c r="G63" s="310"/>
      <c r="H63" s="310"/>
      <c r="I63" s="310"/>
      <c r="J63" s="310"/>
      <c r="K63" s="308"/>
    </row>
    <row r="64" s="1" customFormat="1" ht="12.75" customHeight="1">
      <c r="B64" s="306"/>
      <c r="C64" s="312"/>
      <c r="D64" s="312"/>
      <c r="E64" s="316"/>
      <c r="F64" s="312"/>
      <c r="G64" s="312"/>
      <c r="H64" s="312"/>
      <c r="I64" s="312"/>
      <c r="J64" s="312"/>
      <c r="K64" s="308"/>
    </row>
    <row r="65" s="1" customFormat="1" ht="15" customHeight="1">
      <c r="B65" s="306"/>
      <c r="C65" s="312"/>
      <c r="D65" s="310" t="s">
        <v>1469</v>
      </c>
      <c r="E65" s="310"/>
      <c r="F65" s="310"/>
      <c r="G65" s="310"/>
      <c r="H65" s="310"/>
      <c r="I65" s="310"/>
      <c r="J65" s="310"/>
      <c r="K65" s="308"/>
    </row>
    <row r="66" s="1" customFormat="1" ht="15" customHeight="1">
      <c r="B66" s="306"/>
      <c r="C66" s="312"/>
      <c r="D66" s="315" t="s">
        <v>1470</v>
      </c>
      <c r="E66" s="315"/>
      <c r="F66" s="315"/>
      <c r="G66" s="315"/>
      <c r="H66" s="315"/>
      <c r="I66" s="315"/>
      <c r="J66" s="315"/>
      <c r="K66" s="308"/>
    </row>
    <row r="67" s="1" customFormat="1" ht="15" customHeight="1">
      <c r="B67" s="306"/>
      <c r="C67" s="312"/>
      <c r="D67" s="310" t="s">
        <v>1471</v>
      </c>
      <c r="E67" s="310"/>
      <c r="F67" s="310"/>
      <c r="G67" s="310"/>
      <c r="H67" s="310"/>
      <c r="I67" s="310"/>
      <c r="J67" s="310"/>
      <c r="K67" s="308"/>
    </row>
    <row r="68" s="1" customFormat="1" ht="15" customHeight="1">
      <c r="B68" s="306"/>
      <c r="C68" s="312"/>
      <c r="D68" s="310" t="s">
        <v>1472</v>
      </c>
      <c r="E68" s="310"/>
      <c r="F68" s="310"/>
      <c r="G68" s="310"/>
      <c r="H68" s="310"/>
      <c r="I68" s="310"/>
      <c r="J68" s="310"/>
      <c r="K68" s="308"/>
    </row>
    <row r="69" s="1" customFormat="1" ht="15" customHeight="1">
      <c r="B69" s="306"/>
      <c r="C69" s="312"/>
      <c r="D69" s="310" t="s">
        <v>1473</v>
      </c>
      <c r="E69" s="310"/>
      <c r="F69" s="310"/>
      <c r="G69" s="310"/>
      <c r="H69" s="310"/>
      <c r="I69" s="310"/>
      <c r="J69" s="310"/>
      <c r="K69" s="308"/>
    </row>
    <row r="70" s="1" customFormat="1" ht="15" customHeight="1">
      <c r="B70" s="306"/>
      <c r="C70" s="312"/>
      <c r="D70" s="310" t="s">
        <v>1474</v>
      </c>
      <c r="E70" s="310"/>
      <c r="F70" s="310"/>
      <c r="G70" s="310"/>
      <c r="H70" s="310"/>
      <c r="I70" s="310"/>
      <c r="J70" s="310"/>
      <c r="K70" s="308"/>
    </row>
    <row r="71" s="1" customFormat="1" ht="12.75" customHeight="1">
      <c r="B71" s="317"/>
      <c r="C71" s="318"/>
      <c r="D71" s="318"/>
      <c r="E71" s="318"/>
      <c r="F71" s="318"/>
      <c r="G71" s="318"/>
      <c r="H71" s="318"/>
      <c r="I71" s="318"/>
      <c r="J71" s="318"/>
      <c r="K71" s="319"/>
    </row>
    <row r="72" s="1" customFormat="1" ht="18.75" customHeight="1">
      <c r="B72" s="320"/>
      <c r="C72" s="320"/>
      <c r="D72" s="320"/>
      <c r="E72" s="320"/>
      <c r="F72" s="320"/>
      <c r="G72" s="320"/>
      <c r="H72" s="320"/>
      <c r="I72" s="320"/>
      <c r="J72" s="320"/>
      <c r="K72" s="321"/>
    </row>
    <row r="73" s="1" customFormat="1" ht="18.75" customHeight="1">
      <c r="B73" s="321"/>
      <c r="C73" s="321"/>
      <c r="D73" s="321"/>
      <c r="E73" s="321"/>
      <c r="F73" s="321"/>
      <c r="G73" s="321"/>
      <c r="H73" s="321"/>
      <c r="I73" s="321"/>
      <c r="J73" s="321"/>
      <c r="K73" s="321"/>
    </row>
    <row r="74" s="1" customFormat="1" ht="7.5" customHeight="1">
      <c r="B74" s="322"/>
      <c r="C74" s="323"/>
      <c r="D74" s="323"/>
      <c r="E74" s="323"/>
      <c r="F74" s="323"/>
      <c r="G74" s="323"/>
      <c r="H74" s="323"/>
      <c r="I74" s="323"/>
      <c r="J74" s="323"/>
      <c r="K74" s="324"/>
    </row>
    <row r="75" s="1" customFormat="1" ht="45" customHeight="1">
      <c r="B75" s="325"/>
      <c r="C75" s="326" t="s">
        <v>1475</v>
      </c>
      <c r="D75" s="326"/>
      <c r="E75" s="326"/>
      <c r="F75" s="326"/>
      <c r="G75" s="326"/>
      <c r="H75" s="326"/>
      <c r="I75" s="326"/>
      <c r="J75" s="326"/>
      <c r="K75" s="327"/>
    </row>
    <row r="76" s="1" customFormat="1" ht="17.25" customHeight="1">
      <c r="B76" s="325"/>
      <c r="C76" s="328" t="s">
        <v>1476</v>
      </c>
      <c r="D76" s="328"/>
      <c r="E76" s="328"/>
      <c r="F76" s="328" t="s">
        <v>1477</v>
      </c>
      <c r="G76" s="329"/>
      <c r="H76" s="328" t="s">
        <v>56</v>
      </c>
      <c r="I76" s="328" t="s">
        <v>59</v>
      </c>
      <c r="J76" s="328" t="s">
        <v>1478</v>
      </c>
      <c r="K76" s="327"/>
    </row>
    <row r="77" s="1" customFormat="1" ht="17.25" customHeight="1">
      <c r="B77" s="325"/>
      <c r="C77" s="330" t="s">
        <v>1479</v>
      </c>
      <c r="D77" s="330"/>
      <c r="E77" s="330"/>
      <c r="F77" s="331" t="s">
        <v>1480</v>
      </c>
      <c r="G77" s="332"/>
      <c r="H77" s="330"/>
      <c r="I77" s="330"/>
      <c r="J77" s="330" t="s">
        <v>1481</v>
      </c>
      <c r="K77" s="327"/>
    </row>
    <row r="78" s="1" customFormat="1" ht="5.25" customHeight="1">
      <c r="B78" s="325"/>
      <c r="C78" s="333"/>
      <c r="D78" s="333"/>
      <c r="E78" s="333"/>
      <c r="F78" s="333"/>
      <c r="G78" s="334"/>
      <c r="H78" s="333"/>
      <c r="I78" s="333"/>
      <c r="J78" s="333"/>
      <c r="K78" s="327"/>
    </row>
    <row r="79" s="1" customFormat="1" ht="15" customHeight="1">
      <c r="B79" s="325"/>
      <c r="C79" s="313" t="s">
        <v>55</v>
      </c>
      <c r="D79" s="335"/>
      <c r="E79" s="335"/>
      <c r="F79" s="336" t="s">
        <v>1482</v>
      </c>
      <c r="G79" s="337"/>
      <c r="H79" s="313" t="s">
        <v>1483</v>
      </c>
      <c r="I79" s="313" t="s">
        <v>1484</v>
      </c>
      <c r="J79" s="313">
        <v>20</v>
      </c>
      <c r="K79" s="327"/>
    </row>
    <row r="80" s="1" customFormat="1" ht="15" customHeight="1">
      <c r="B80" s="325"/>
      <c r="C80" s="313" t="s">
        <v>1485</v>
      </c>
      <c r="D80" s="313"/>
      <c r="E80" s="313"/>
      <c r="F80" s="336" t="s">
        <v>1482</v>
      </c>
      <c r="G80" s="337"/>
      <c r="H80" s="313" t="s">
        <v>1486</v>
      </c>
      <c r="I80" s="313" t="s">
        <v>1484</v>
      </c>
      <c r="J80" s="313">
        <v>120</v>
      </c>
      <c r="K80" s="327"/>
    </row>
    <row r="81" s="1" customFormat="1" ht="15" customHeight="1">
      <c r="B81" s="338"/>
      <c r="C81" s="313" t="s">
        <v>1487</v>
      </c>
      <c r="D81" s="313"/>
      <c r="E81" s="313"/>
      <c r="F81" s="336" t="s">
        <v>1488</v>
      </c>
      <c r="G81" s="337"/>
      <c r="H81" s="313" t="s">
        <v>1489</v>
      </c>
      <c r="I81" s="313" t="s">
        <v>1484</v>
      </c>
      <c r="J81" s="313">
        <v>50</v>
      </c>
      <c r="K81" s="327"/>
    </row>
    <row r="82" s="1" customFormat="1" ht="15" customHeight="1">
      <c r="B82" s="338"/>
      <c r="C82" s="313" t="s">
        <v>1490</v>
      </c>
      <c r="D82" s="313"/>
      <c r="E82" s="313"/>
      <c r="F82" s="336" t="s">
        <v>1482</v>
      </c>
      <c r="G82" s="337"/>
      <c r="H82" s="313" t="s">
        <v>1491</v>
      </c>
      <c r="I82" s="313" t="s">
        <v>1492</v>
      </c>
      <c r="J82" s="313"/>
      <c r="K82" s="327"/>
    </row>
    <row r="83" s="1" customFormat="1" ht="15" customHeight="1">
      <c r="B83" s="338"/>
      <c r="C83" s="339" t="s">
        <v>1493</v>
      </c>
      <c r="D83" s="339"/>
      <c r="E83" s="339"/>
      <c r="F83" s="340" t="s">
        <v>1488</v>
      </c>
      <c r="G83" s="339"/>
      <c r="H83" s="339" t="s">
        <v>1494</v>
      </c>
      <c r="I83" s="339" t="s">
        <v>1484</v>
      </c>
      <c r="J83" s="339">
        <v>15</v>
      </c>
      <c r="K83" s="327"/>
    </row>
    <row r="84" s="1" customFormat="1" ht="15" customHeight="1">
      <c r="B84" s="338"/>
      <c r="C84" s="339" t="s">
        <v>1495</v>
      </c>
      <c r="D84" s="339"/>
      <c r="E84" s="339"/>
      <c r="F84" s="340" t="s">
        <v>1488</v>
      </c>
      <c r="G84" s="339"/>
      <c r="H84" s="339" t="s">
        <v>1496</v>
      </c>
      <c r="I84" s="339" t="s">
        <v>1484</v>
      </c>
      <c r="J84" s="339">
        <v>15</v>
      </c>
      <c r="K84" s="327"/>
    </row>
    <row r="85" s="1" customFormat="1" ht="15" customHeight="1">
      <c r="B85" s="338"/>
      <c r="C85" s="339" t="s">
        <v>1497</v>
      </c>
      <c r="D85" s="339"/>
      <c r="E85" s="339"/>
      <c r="F85" s="340" t="s">
        <v>1488</v>
      </c>
      <c r="G85" s="339"/>
      <c r="H85" s="339" t="s">
        <v>1498</v>
      </c>
      <c r="I85" s="339" t="s">
        <v>1484</v>
      </c>
      <c r="J85" s="339">
        <v>20</v>
      </c>
      <c r="K85" s="327"/>
    </row>
    <row r="86" s="1" customFormat="1" ht="15" customHeight="1">
      <c r="B86" s="338"/>
      <c r="C86" s="339" t="s">
        <v>1499</v>
      </c>
      <c r="D86" s="339"/>
      <c r="E86" s="339"/>
      <c r="F86" s="340" t="s">
        <v>1488</v>
      </c>
      <c r="G86" s="339"/>
      <c r="H86" s="339" t="s">
        <v>1500</v>
      </c>
      <c r="I86" s="339" t="s">
        <v>1484</v>
      </c>
      <c r="J86" s="339">
        <v>20</v>
      </c>
      <c r="K86" s="327"/>
    </row>
    <row r="87" s="1" customFormat="1" ht="15" customHeight="1">
      <c r="B87" s="338"/>
      <c r="C87" s="313" t="s">
        <v>1501</v>
      </c>
      <c r="D87" s="313"/>
      <c r="E87" s="313"/>
      <c r="F87" s="336" t="s">
        <v>1488</v>
      </c>
      <c r="G87" s="337"/>
      <c r="H87" s="313" t="s">
        <v>1502</v>
      </c>
      <c r="I87" s="313" t="s">
        <v>1484</v>
      </c>
      <c r="J87" s="313">
        <v>50</v>
      </c>
      <c r="K87" s="327"/>
    </row>
    <row r="88" s="1" customFormat="1" ht="15" customHeight="1">
      <c r="B88" s="338"/>
      <c r="C88" s="313" t="s">
        <v>1503</v>
      </c>
      <c r="D88" s="313"/>
      <c r="E88" s="313"/>
      <c r="F88" s="336" t="s">
        <v>1488</v>
      </c>
      <c r="G88" s="337"/>
      <c r="H88" s="313" t="s">
        <v>1504</v>
      </c>
      <c r="I88" s="313" t="s">
        <v>1484</v>
      </c>
      <c r="J88" s="313">
        <v>20</v>
      </c>
      <c r="K88" s="327"/>
    </row>
    <row r="89" s="1" customFormat="1" ht="15" customHeight="1">
      <c r="B89" s="338"/>
      <c r="C89" s="313" t="s">
        <v>1505</v>
      </c>
      <c r="D89" s="313"/>
      <c r="E89" s="313"/>
      <c r="F89" s="336" t="s">
        <v>1488</v>
      </c>
      <c r="G89" s="337"/>
      <c r="H89" s="313" t="s">
        <v>1506</v>
      </c>
      <c r="I89" s="313" t="s">
        <v>1484</v>
      </c>
      <c r="J89" s="313">
        <v>20</v>
      </c>
      <c r="K89" s="327"/>
    </row>
    <row r="90" s="1" customFormat="1" ht="15" customHeight="1">
      <c r="B90" s="338"/>
      <c r="C90" s="313" t="s">
        <v>1507</v>
      </c>
      <c r="D90" s="313"/>
      <c r="E90" s="313"/>
      <c r="F90" s="336" t="s">
        <v>1488</v>
      </c>
      <c r="G90" s="337"/>
      <c r="H90" s="313" t="s">
        <v>1508</v>
      </c>
      <c r="I90" s="313" t="s">
        <v>1484</v>
      </c>
      <c r="J90" s="313">
        <v>50</v>
      </c>
      <c r="K90" s="327"/>
    </row>
    <row r="91" s="1" customFormat="1" ht="15" customHeight="1">
      <c r="B91" s="338"/>
      <c r="C91" s="313" t="s">
        <v>1509</v>
      </c>
      <c r="D91" s="313"/>
      <c r="E91" s="313"/>
      <c r="F91" s="336" t="s">
        <v>1488</v>
      </c>
      <c r="G91" s="337"/>
      <c r="H91" s="313" t="s">
        <v>1509</v>
      </c>
      <c r="I91" s="313" t="s">
        <v>1484</v>
      </c>
      <c r="J91" s="313">
        <v>50</v>
      </c>
      <c r="K91" s="327"/>
    </row>
    <row r="92" s="1" customFormat="1" ht="15" customHeight="1">
      <c r="B92" s="338"/>
      <c r="C92" s="313" t="s">
        <v>1510</v>
      </c>
      <c r="D92" s="313"/>
      <c r="E92" s="313"/>
      <c r="F92" s="336" t="s">
        <v>1488</v>
      </c>
      <c r="G92" s="337"/>
      <c r="H92" s="313" t="s">
        <v>1511</v>
      </c>
      <c r="I92" s="313" t="s">
        <v>1484</v>
      </c>
      <c r="J92" s="313">
        <v>255</v>
      </c>
      <c r="K92" s="327"/>
    </row>
    <row r="93" s="1" customFormat="1" ht="15" customHeight="1">
      <c r="B93" s="338"/>
      <c r="C93" s="313" t="s">
        <v>1512</v>
      </c>
      <c r="D93" s="313"/>
      <c r="E93" s="313"/>
      <c r="F93" s="336" t="s">
        <v>1482</v>
      </c>
      <c r="G93" s="337"/>
      <c r="H93" s="313" t="s">
        <v>1513</v>
      </c>
      <c r="I93" s="313" t="s">
        <v>1514</v>
      </c>
      <c r="J93" s="313"/>
      <c r="K93" s="327"/>
    </row>
    <row r="94" s="1" customFormat="1" ht="15" customHeight="1">
      <c r="B94" s="338"/>
      <c r="C94" s="313" t="s">
        <v>1515</v>
      </c>
      <c r="D94" s="313"/>
      <c r="E94" s="313"/>
      <c r="F94" s="336" t="s">
        <v>1482</v>
      </c>
      <c r="G94" s="337"/>
      <c r="H94" s="313" t="s">
        <v>1516</v>
      </c>
      <c r="I94" s="313" t="s">
        <v>1517</v>
      </c>
      <c r="J94" s="313"/>
      <c r="K94" s="327"/>
    </row>
    <row r="95" s="1" customFormat="1" ht="15" customHeight="1">
      <c r="B95" s="338"/>
      <c r="C95" s="313" t="s">
        <v>1518</v>
      </c>
      <c r="D95" s="313"/>
      <c r="E95" s="313"/>
      <c r="F95" s="336" t="s">
        <v>1482</v>
      </c>
      <c r="G95" s="337"/>
      <c r="H95" s="313" t="s">
        <v>1518</v>
      </c>
      <c r="I95" s="313" t="s">
        <v>1517</v>
      </c>
      <c r="J95" s="313"/>
      <c r="K95" s="327"/>
    </row>
    <row r="96" s="1" customFormat="1" ht="15" customHeight="1">
      <c r="B96" s="338"/>
      <c r="C96" s="313" t="s">
        <v>40</v>
      </c>
      <c r="D96" s="313"/>
      <c r="E96" s="313"/>
      <c r="F96" s="336" t="s">
        <v>1482</v>
      </c>
      <c r="G96" s="337"/>
      <c r="H96" s="313" t="s">
        <v>1519</v>
      </c>
      <c r="I96" s="313" t="s">
        <v>1517</v>
      </c>
      <c r="J96" s="313"/>
      <c r="K96" s="327"/>
    </row>
    <row r="97" s="1" customFormat="1" ht="15" customHeight="1">
      <c r="B97" s="338"/>
      <c r="C97" s="313" t="s">
        <v>50</v>
      </c>
      <c r="D97" s="313"/>
      <c r="E97" s="313"/>
      <c r="F97" s="336" t="s">
        <v>1482</v>
      </c>
      <c r="G97" s="337"/>
      <c r="H97" s="313" t="s">
        <v>1520</v>
      </c>
      <c r="I97" s="313" t="s">
        <v>1517</v>
      </c>
      <c r="J97" s="313"/>
      <c r="K97" s="327"/>
    </row>
    <row r="98" s="1" customFormat="1" ht="15" customHeight="1">
      <c r="B98" s="341"/>
      <c r="C98" s="342"/>
      <c r="D98" s="342"/>
      <c r="E98" s="342"/>
      <c r="F98" s="342"/>
      <c r="G98" s="342"/>
      <c r="H98" s="342"/>
      <c r="I98" s="342"/>
      <c r="J98" s="342"/>
      <c r="K98" s="343"/>
    </row>
    <row r="99" s="1" customFormat="1" ht="18.75" customHeight="1">
      <c r="B99" s="344"/>
      <c r="C99" s="345"/>
      <c r="D99" s="345"/>
      <c r="E99" s="345"/>
      <c r="F99" s="345"/>
      <c r="G99" s="345"/>
      <c r="H99" s="345"/>
      <c r="I99" s="345"/>
      <c r="J99" s="345"/>
      <c r="K99" s="344"/>
    </row>
    <row r="100" s="1" customFormat="1" ht="18.75" customHeight="1">
      <c r="B100" s="321"/>
      <c r="C100" s="321"/>
      <c r="D100" s="321"/>
      <c r="E100" s="321"/>
      <c r="F100" s="321"/>
      <c r="G100" s="321"/>
      <c r="H100" s="321"/>
      <c r="I100" s="321"/>
      <c r="J100" s="321"/>
      <c r="K100" s="321"/>
    </row>
    <row r="101" s="1" customFormat="1" ht="7.5" customHeight="1">
      <c r="B101" s="322"/>
      <c r="C101" s="323"/>
      <c r="D101" s="323"/>
      <c r="E101" s="323"/>
      <c r="F101" s="323"/>
      <c r="G101" s="323"/>
      <c r="H101" s="323"/>
      <c r="I101" s="323"/>
      <c r="J101" s="323"/>
      <c r="K101" s="324"/>
    </row>
    <row r="102" s="1" customFormat="1" ht="45" customHeight="1">
      <c r="B102" s="325"/>
      <c r="C102" s="326" t="s">
        <v>1521</v>
      </c>
      <c r="D102" s="326"/>
      <c r="E102" s="326"/>
      <c r="F102" s="326"/>
      <c r="G102" s="326"/>
      <c r="H102" s="326"/>
      <c r="I102" s="326"/>
      <c r="J102" s="326"/>
      <c r="K102" s="327"/>
    </row>
    <row r="103" s="1" customFormat="1" ht="17.25" customHeight="1">
      <c r="B103" s="325"/>
      <c r="C103" s="328" t="s">
        <v>1476</v>
      </c>
      <c r="D103" s="328"/>
      <c r="E103" s="328"/>
      <c r="F103" s="328" t="s">
        <v>1477</v>
      </c>
      <c r="G103" s="329"/>
      <c r="H103" s="328" t="s">
        <v>56</v>
      </c>
      <c r="I103" s="328" t="s">
        <v>59</v>
      </c>
      <c r="J103" s="328" t="s">
        <v>1478</v>
      </c>
      <c r="K103" s="327"/>
    </row>
    <row r="104" s="1" customFormat="1" ht="17.25" customHeight="1">
      <c r="B104" s="325"/>
      <c r="C104" s="330" t="s">
        <v>1479</v>
      </c>
      <c r="D104" s="330"/>
      <c r="E104" s="330"/>
      <c r="F104" s="331" t="s">
        <v>1480</v>
      </c>
      <c r="G104" s="332"/>
      <c r="H104" s="330"/>
      <c r="I104" s="330"/>
      <c r="J104" s="330" t="s">
        <v>1481</v>
      </c>
      <c r="K104" s="327"/>
    </row>
    <row r="105" s="1" customFormat="1" ht="5.25" customHeight="1">
      <c r="B105" s="325"/>
      <c r="C105" s="328"/>
      <c r="D105" s="328"/>
      <c r="E105" s="328"/>
      <c r="F105" s="328"/>
      <c r="G105" s="346"/>
      <c r="H105" s="328"/>
      <c r="I105" s="328"/>
      <c r="J105" s="328"/>
      <c r="K105" s="327"/>
    </row>
    <row r="106" s="1" customFormat="1" ht="15" customHeight="1">
      <c r="B106" s="325"/>
      <c r="C106" s="313" t="s">
        <v>55</v>
      </c>
      <c r="D106" s="335"/>
      <c r="E106" s="335"/>
      <c r="F106" s="336" t="s">
        <v>1482</v>
      </c>
      <c r="G106" s="313"/>
      <c r="H106" s="313" t="s">
        <v>1522</v>
      </c>
      <c r="I106" s="313" t="s">
        <v>1484</v>
      </c>
      <c r="J106" s="313">
        <v>20</v>
      </c>
      <c r="K106" s="327"/>
    </row>
    <row r="107" s="1" customFormat="1" ht="15" customHeight="1">
      <c r="B107" s="325"/>
      <c r="C107" s="313" t="s">
        <v>1485</v>
      </c>
      <c r="D107" s="313"/>
      <c r="E107" s="313"/>
      <c r="F107" s="336" t="s">
        <v>1482</v>
      </c>
      <c r="G107" s="313"/>
      <c r="H107" s="313" t="s">
        <v>1522</v>
      </c>
      <c r="I107" s="313" t="s">
        <v>1484</v>
      </c>
      <c r="J107" s="313">
        <v>120</v>
      </c>
      <c r="K107" s="327"/>
    </row>
    <row r="108" s="1" customFormat="1" ht="15" customHeight="1">
      <c r="B108" s="338"/>
      <c r="C108" s="313" t="s">
        <v>1487</v>
      </c>
      <c r="D108" s="313"/>
      <c r="E108" s="313"/>
      <c r="F108" s="336" t="s">
        <v>1488</v>
      </c>
      <c r="G108" s="313"/>
      <c r="H108" s="313" t="s">
        <v>1522</v>
      </c>
      <c r="I108" s="313" t="s">
        <v>1484</v>
      </c>
      <c r="J108" s="313">
        <v>50</v>
      </c>
      <c r="K108" s="327"/>
    </row>
    <row r="109" s="1" customFormat="1" ht="15" customHeight="1">
      <c r="B109" s="338"/>
      <c r="C109" s="313" t="s">
        <v>1490</v>
      </c>
      <c r="D109" s="313"/>
      <c r="E109" s="313"/>
      <c r="F109" s="336" t="s">
        <v>1482</v>
      </c>
      <c r="G109" s="313"/>
      <c r="H109" s="313" t="s">
        <v>1522</v>
      </c>
      <c r="I109" s="313" t="s">
        <v>1492</v>
      </c>
      <c r="J109" s="313"/>
      <c r="K109" s="327"/>
    </row>
    <row r="110" s="1" customFormat="1" ht="15" customHeight="1">
      <c r="B110" s="338"/>
      <c r="C110" s="313" t="s">
        <v>1501</v>
      </c>
      <c r="D110" s="313"/>
      <c r="E110" s="313"/>
      <c r="F110" s="336" t="s">
        <v>1488</v>
      </c>
      <c r="G110" s="313"/>
      <c r="H110" s="313" t="s">
        <v>1522</v>
      </c>
      <c r="I110" s="313" t="s">
        <v>1484</v>
      </c>
      <c r="J110" s="313">
        <v>50</v>
      </c>
      <c r="K110" s="327"/>
    </row>
    <row r="111" s="1" customFormat="1" ht="15" customHeight="1">
      <c r="B111" s="338"/>
      <c r="C111" s="313" t="s">
        <v>1509</v>
      </c>
      <c r="D111" s="313"/>
      <c r="E111" s="313"/>
      <c r="F111" s="336" t="s">
        <v>1488</v>
      </c>
      <c r="G111" s="313"/>
      <c r="H111" s="313" t="s">
        <v>1522</v>
      </c>
      <c r="I111" s="313" t="s">
        <v>1484</v>
      </c>
      <c r="J111" s="313">
        <v>50</v>
      </c>
      <c r="K111" s="327"/>
    </row>
    <row r="112" s="1" customFormat="1" ht="15" customHeight="1">
      <c r="B112" s="338"/>
      <c r="C112" s="313" t="s">
        <v>1507</v>
      </c>
      <c r="D112" s="313"/>
      <c r="E112" s="313"/>
      <c r="F112" s="336" t="s">
        <v>1488</v>
      </c>
      <c r="G112" s="313"/>
      <c r="H112" s="313" t="s">
        <v>1522</v>
      </c>
      <c r="I112" s="313" t="s">
        <v>1484</v>
      </c>
      <c r="J112" s="313">
        <v>50</v>
      </c>
      <c r="K112" s="327"/>
    </row>
    <row r="113" s="1" customFormat="1" ht="15" customHeight="1">
      <c r="B113" s="338"/>
      <c r="C113" s="313" t="s">
        <v>55</v>
      </c>
      <c r="D113" s="313"/>
      <c r="E113" s="313"/>
      <c r="F113" s="336" t="s">
        <v>1482</v>
      </c>
      <c r="G113" s="313"/>
      <c r="H113" s="313" t="s">
        <v>1523</v>
      </c>
      <c r="I113" s="313" t="s">
        <v>1484</v>
      </c>
      <c r="J113" s="313">
        <v>20</v>
      </c>
      <c r="K113" s="327"/>
    </row>
    <row r="114" s="1" customFormat="1" ht="15" customHeight="1">
      <c r="B114" s="338"/>
      <c r="C114" s="313" t="s">
        <v>1524</v>
      </c>
      <c r="D114" s="313"/>
      <c r="E114" s="313"/>
      <c r="F114" s="336" t="s">
        <v>1482</v>
      </c>
      <c r="G114" s="313"/>
      <c r="H114" s="313" t="s">
        <v>1525</v>
      </c>
      <c r="I114" s="313" t="s">
        <v>1484</v>
      </c>
      <c r="J114" s="313">
        <v>120</v>
      </c>
      <c r="K114" s="327"/>
    </row>
    <row r="115" s="1" customFormat="1" ht="15" customHeight="1">
      <c r="B115" s="338"/>
      <c r="C115" s="313" t="s">
        <v>40</v>
      </c>
      <c r="D115" s="313"/>
      <c r="E115" s="313"/>
      <c r="F115" s="336" t="s">
        <v>1482</v>
      </c>
      <c r="G115" s="313"/>
      <c r="H115" s="313" t="s">
        <v>1526</v>
      </c>
      <c r="I115" s="313" t="s">
        <v>1517</v>
      </c>
      <c r="J115" s="313"/>
      <c r="K115" s="327"/>
    </row>
    <row r="116" s="1" customFormat="1" ht="15" customHeight="1">
      <c r="B116" s="338"/>
      <c r="C116" s="313" t="s">
        <v>50</v>
      </c>
      <c r="D116" s="313"/>
      <c r="E116" s="313"/>
      <c r="F116" s="336" t="s">
        <v>1482</v>
      </c>
      <c r="G116" s="313"/>
      <c r="H116" s="313" t="s">
        <v>1527</v>
      </c>
      <c r="I116" s="313" t="s">
        <v>1517</v>
      </c>
      <c r="J116" s="313"/>
      <c r="K116" s="327"/>
    </row>
    <row r="117" s="1" customFormat="1" ht="15" customHeight="1">
      <c r="B117" s="338"/>
      <c r="C117" s="313" t="s">
        <v>59</v>
      </c>
      <c r="D117" s="313"/>
      <c r="E117" s="313"/>
      <c r="F117" s="336" t="s">
        <v>1482</v>
      </c>
      <c r="G117" s="313"/>
      <c r="H117" s="313" t="s">
        <v>1528</v>
      </c>
      <c r="I117" s="313" t="s">
        <v>1529</v>
      </c>
      <c r="J117" s="313"/>
      <c r="K117" s="327"/>
    </row>
    <row r="118" s="1" customFormat="1" ht="15" customHeight="1">
      <c r="B118" s="341"/>
      <c r="C118" s="347"/>
      <c r="D118" s="347"/>
      <c r="E118" s="347"/>
      <c r="F118" s="347"/>
      <c r="G118" s="347"/>
      <c r="H118" s="347"/>
      <c r="I118" s="347"/>
      <c r="J118" s="347"/>
      <c r="K118" s="343"/>
    </row>
    <row r="119" s="1" customFormat="1" ht="18.75" customHeight="1">
      <c r="B119" s="348"/>
      <c r="C119" s="349"/>
      <c r="D119" s="349"/>
      <c r="E119" s="349"/>
      <c r="F119" s="350"/>
      <c r="G119" s="349"/>
      <c r="H119" s="349"/>
      <c r="I119" s="349"/>
      <c r="J119" s="349"/>
      <c r="K119" s="348"/>
    </row>
    <row r="120" s="1" customFormat="1" ht="18.75" customHeight="1">
      <c r="B120" s="321"/>
      <c r="C120" s="321"/>
      <c r="D120" s="321"/>
      <c r="E120" s="321"/>
      <c r="F120" s="321"/>
      <c r="G120" s="321"/>
      <c r="H120" s="321"/>
      <c r="I120" s="321"/>
      <c r="J120" s="321"/>
      <c r="K120" s="321"/>
    </row>
    <row r="121" s="1" customFormat="1" ht="7.5" customHeight="1">
      <c r="B121" s="351"/>
      <c r="C121" s="352"/>
      <c r="D121" s="352"/>
      <c r="E121" s="352"/>
      <c r="F121" s="352"/>
      <c r="G121" s="352"/>
      <c r="H121" s="352"/>
      <c r="I121" s="352"/>
      <c r="J121" s="352"/>
      <c r="K121" s="353"/>
    </row>
    <row r="122" s="1" customFormat="1" ht="45" customHeight="1">
      <c r="B122" s="354"/>
      <c r="C122" s="304" t="s">
        <v>1530</v>
      </c>
      <c r="D122" s="304"/>
      <c r="E122" s="304"/>
      <c r="F122" s="304"/>
      <c r="G122" s="304"/>
      <c r="H122" s="304"/>
      <c r="I122" s="304"/>
      <c r="J122" s="304"/>
      <c r="K122" s="355"/>
    </row>
    <row r="123" s="1" customFormat="1" ht="17.25" customHeight="1">
      <c r="B123" s="356"/>
      <c r="C123" s="328" t="s">
        <v>1476</v>
      </c>
      <c r="D123" s="328"/>
      <c r="E123" s="328"/>
      <c r="F123" s="328" t="s">
        <v>1477</v>
      </c>
      <c r="G123" s="329"/>
      <c r="H123" s="328" t="s">
        <v>56</v>
      </c>
      <c r="I123" s="328" t="s">
        <v>59</v>
      </c>
      <c r="J123" s="328" t="s">
        <v>1478</v>
      </c>
      <c r="K123" s="357"/>
    </row>
    <row r="124" s="1" customFormat="1" ht="17.25" customHeight="1">
      <c r="B124" s="356"/>
      <c r="C124" s="330" t="s">
        <v>1479</v>
      </c>
      <c r="D124" s="330"/>
      <c r="E124" s="330"/>
      <c r="F124" s="331" t="s">
        <v>1480</v>
      </c>
      <c r="G124" s="332"/>
      <c r="H124" s="330"/>
      <c r="I124" s="330"/>
      <c r="J124" s="330" t="s">
        <v>1481</v>
      </c>
      <c r="K124" s="357"/>
    </row>
    <row r="125" s="1" customFormat="1" ht="5.25" customHeight="1">
      <c r="B125" s="358"/>
      <c r="C125" s="333"/>
      <c r="D125" s="333"/>
      <c r="E125" s="333"/>
      <c r="F125" s="333"/>
      <c r="G125" s="359"/>
      <c r="H125" s="333"/>
      <c r="I125" s="333"/>
      <c r="J125" s="333"/>
      <c r="K125" s="360"/>
    </row>
    <row r="126" s="1" customFormat="1" ht="15" customHeight="1">
      <c r="B126" s="358"/>
      <c r="C126" s="313" t="s">
        <v>1485</v>
      </c>
      <c r="D126" s="335"/>
      <c r="E126" s="335"/>
      <c r="F126" s="336" t="s">
        <v>1482</v>
      </c>
      <c r="G126" s="313"/>
      <c r="H126" s="313" t="s">
        <v>1522</v>
      </c>
      <c r="I126" s="313" t="s">
        <v>1484</v>
      </c>
      <c r="J126" s="313">
        <v>120</v>
      </c>
      <c r="K126" s="361"/>
    </row>
    <row r="127" s="1" customFormat="1" ht="15" customHeight="1">
      <c r="B127" s="358"/>
      <c r="C127" s="313" t="s">
        <v>1531</v>
      </c>
      <c r="D127" s="313"/>
      <c r="E127" s="313"/>
      <c r="F127" s="336" t="s">
        <v>1482</v>
      </c>
      <c r="G127" s="313"/>
      <c r="H127" s="313" t="s">
        <v>1532</v>
      </c>
      <c r="I127" s="313" t="s">
        <v>1484</v>
      </c>
      <c r="J127" s="313" t="s">
        <v>1533</v>
      </c>
      <c r="K127" s="361"/>
    </row>
    <row r="128" s="1" customFormat="1" ht="15" customHeight="1">
      <c r="B128" s="358"/>
      <c r="C128" s="313" t="s">
        <v>1430</v>
      </c>
      <c r="D128" s="313"/>
      <c r="E128" s="313"/>
      <c r="F128" s="336" t="s">
        <v>1482</v>
      </c>
      <c r="G128" s="313"/>
      <c r="H128" s="313" t="s">
        <v>1534</v>
      </c>
      <c r="I128" s="313" t="s">
        <v>1484</v>
      </c>
      <c r="J128" s="313" t="s">
        <v>1533</v>
      </c>
      <c r="K128" s="361"/>
    </row>
    <row r="129" s="1" customFormat="1" ht="15" customHeight="1">
      <c r="B129" s="358"/>
      <c r="C129" s="313" t="s">
        <v>1493</v>
      </c>
      <c r="D129" s="313"/>
      <c r="E129" s="313"/>
      <c r="F129" s="336" t="s">
        <v>1488</v>
      </c>
      <c r="G129" s="313"/>
      <c r="H129" s="313" t="s">
        <v>1494</v>
      </c>
      <c r="I129" s="313" t="s">
        <v>1484</v>
      </c>
      <c r="J129" s="313">
        <v>15</v>
      </c>
      <c r="K129" s="361"/>
    </row>
    <row r="130" s="1" customFormat="1" ht="15" customHeight="1">
      <c r="B130" s="358"/>
      <c r="C130" s="339" t="s">
        <v>1495</v>
      </c>
      <c r="D130" s="339"/>
      <c r="E130" s="339"/>
      <c r="F130" s="340" t="s">
        <v>1488</v>
      </c>
      <c r="G130" s="339"/>
      <c r="H130" s="339" t="s">
        <v>1496</v>
      </c>
      <c r="I130" s="339" t="s">
        <v>1484</v>
      </c>
      <c r="J130" s="339">
        <v>15</v>
      </c>
      <c r="K130" s="361"/>
    </row>
    <row r="131" s="1" customFormat="1" ht="15" customHeight="1">
      <c r="B131" s="358"/>
      <c r="C131" s="339" t="s">
        <v>1497</v>
      </c>
      <c r="D131" s="339"/>
      <c r="E131" s="339"/>
      <c r="F131" s="340" t="s">
        <v>1488</v>
      </c>
      <c r="G131" s="339"/>
      <c r="H131" s="339" t="s">
        <v>1498</v>
      </c>
      <c r="I131" s="339" t="s">
        <v>1484</v>
      </c>
      <c r="J131" s="339">
        <v>20</v>
      </c>
      <c r="K131" s="361"/>
    </row>
    <row r="132" s="1" customFormat="1" ht="15" customHeight="1">
      <c r="B132" s="358"/>
      <c r="C132" s="339" t="s">
        <v>1499</v>
      </c>
      <c r="D132" s="339"/>
      <c r="E132" s="339"/>
      <c r="F132" s="340" t="s">
        <v>1488</v>
      </c>
      <c r="G132" s="339"/>
      <c r="H132" s="339" t="s">
        <v>1500</v>
      </c>
      <c r="I132" s="339" t="s">
        <v>1484</v>
      </c>
      <c r="J132" s="339">
        <v>20</v>
      </c>
      <c r="K132" s="361"/>
    </row>
    <row r="133" s="1" customFormat="1" ht="15" customHeight="1">
      <c r="B133" s="358"/>
      <c r="C133" s="313" t="s">
        <v>1487</v>
      </c>
      <c r="D133" s="313"/>
      <c r="E133" s="313"/>
      <c r="F133" s="336" t="s">
        <v>1488</v>
      </c>
      <c r="G133" s="313"/>
      <c r="H133" s="313" t="s">
        <v>1522</v>
      </c>
      <c r="I133" s="313" t="s">
        <v>1484</v>
      </c>
      <c r="J133" s="313">
        <v>50</v>
      </c>
      <c r="K133" s="361"/>
    </row>
    <row r="134" s="1" customFormat="1" ht="15" customHeight="1">
      <c r="B134" s="358"/>
      <c r="C134" s="313" t="s">
        <v>1501</v>
      </c>
      <c r="D134" s="313"/>
      <c r="E134" s="313"/>
      <c r="F134" s="336" t="s">
        <v>1488</v>
      </c>
      <c r="G134" s="313"/>
      <c r="H134" s="313" t="s">
        <v>1522</v>
      </c>
      <c r="I134" s="313" t="s">
        <v>1484</v>
      </c>
      <c r="J134" s="313">
        <v>50</v>
      </c>
      <c r="K134" s="361"/>
    </row>
    <row r="135" s="1" customFormat="1" ht="15" customHeight="1">
      <c r="B135" s="358"/>
      <c r="C135" s="313" t="s">
        <v>1507</v>
      </c>
      <c r="D135" s="313"/>
      <c r="E135" s="313"/>
      <c r="F135" s="336" t="s">
        <v>1488</v>
      </c>
      <c r="G135" s="313"/>
      <c r="H135" s="313" t="s">
        <v>1522</v>
      </c>
      <c r="I135" s="313" t="s">
        <v>1484</v>
      </c>
      <c r="J135" s="313">
        <v>50</v>
      </c>
      <c r="K135" s="361"/>
    </row>
    <row r="136" s="1" customFormat="1" ht="15" customHeight="1">
      <c r="B136" s="358"/>
      <c r="C136" s="313" t="s">
        <v>1509</v>
      </c>
      <c r="D136" s="313"/>
      <c r="E136" s="313"/>
      <c r="F136" s="336" t="s">
        <v>1488</v>
      </c>
      <c r="G136" s="313"/>
      <c r="H136" s="313" t="s">
        <v>1522</v>
      </c>
      <c r="I136" s="313" t="s">
        <v>1484</v>
      </c>
      <c r="J136" s="313">
        <v>50</v>
      </c>
      <c r="K136" s="361"/>
    </row>
    <row r="137" s="1" customFormat="1" ht="15" customHeight="1">
      <c r="B137" s="358"/>
      <c r="C137" s="313" t="s">
        <v>1510</v>
      </c>
      <c r="D137" s="313"/>
      <c r="E137" s="313"/>
      <c r="F137" s="336" t="s">
        <v>1488</v>
      </c>
      <c r="G137" s="313"/>
      <c r="H137" s="313" t="s">
        <v>1535</v>
      </c>
      <c r="I137" s="313" t="s">
        <v>1484</v>
      </c>
      <c r="J137" s="313">
        <v>255</v>
      </c>
      <c r="K137" s="361"/>
    </row>
    <row r="138" s="1" customFormat="1" ht="15" customHeight="1">
      <c r="B138" s="358"/>
      <c r="C138" s="313" t="s">
        <v>1512</v>
      </c>
      <c r="D138" s="313"/>
      <c r="E138" s="313"/>
      <c r="F138" s="336" t="s">
        <v>1482</v>
      </c>
      <c r="G138" s="313"/>
      <c r="H138" s="313" t="s">
        <v>1536</v>
      </c>
      <c r="I138" s="313" t="s">
        <v>1514</v>
      </c>
      <c r="J138" s="313"/>
      <c r="K138" s="361"/>
    </row>
    <row r="139" s="1" customFormat="1" ht="15" customHeight="1">
      <c r="B139" s="358"/>
      <c r="C139" s="313" t="s">
        <v>1515</v>
      </c>
      <c r="D139" s="313"/>
      <c r="E139" s="313"/>
      <c r="F139" s="336" t="s">
        <v>1482</v>
      </c>
      <c r="G139" s="313"/>
      <c r="H139" s="313" t="s">
        <v>1537</v>
      </c>
      <c r="I139" s="313" t="s">
        <v>1517</v>
      </c>
      <c r="J139" s="313"/>
      <c r="K139" s="361"/>
    </row>
    <row r="140" s="1" customFormat="1" ht="15" customHeight="1">
      <c r="B140" s="358"/>
      <c r="C140" s="313" t="s">
        <v>1518</v>
      </c>
      <c r="D140" s="313"/>
      <c r="E140" s="313"/>
      <c r="F140" s="336" t="s">
        <v>1482</v>
      </c>
      <c r="G140" s="313"/>
      <c r="H140" s="313" t="s">
        <v>1518</v>
      </c>
      <c r="I140" s="313" t="s">
        <v>1517</v>
      </c>
      <c r="J140" s="313"/>
      <c r="K140" s="361"/>
    </row>
    <row r="141" s="1" customFormat="1" ht="15" customHeight="1">
      <c r="B141" s="358"/>
      <c r="C141" s="313" t="s">
        <v>40</v>
      </c>
      <c r="D141" s="313"/>
      <c r="E141" s="313"/>
      <c r="F141" s="336" t="s">
        <v>1482</v>
      </c>
      <c r="G141" s="313"/>
      <c r="H141" s="313" t="s">
        <v>1538</v>
      </c>
      <c r="I141" s="313" t="s">
        <v>1517</v>
      </c>
      <c r="J141" s="313"/>
      <c r="K141" s="361"/>
    </row>
    <row r="142" s="1" customFormat="1" ht="15" customHeight="1">
      <c r="B142" s="358"/>
      <c r="C142" s="313" t="s">
        <v>1539</v>
      </c>
      <c r="D142" s="313"/>
      <c r="E142" s="313"/>
      <c r="F142" s="336" t="s">
        <v>1482</v>
      </c>
      <c r="G142" s="313"/>
      <c r="H142" s="313" t="s">
        <v>1540</v>
      </c>
      <c r="I142" s="313" t="s">
        <v>1517</v>
      </c>
      <c r="J142" s="313"/>
      <c r="K142" s="361"/>
    </row>
    <row r="143" s="1" customFormat="1" ht="15" customHeight="1">
      <c r="B143" s="362"/>
      <c r="C143" s="363"/>
      <c r="D143" s="363"/>
      <c r="E143" s="363"/>
      <c r="F143" s="363"/>
      <c r="G143" s="363"/>
      <c r="H143" s="363"/>
      <c r="I143" s="363"/>
      <c r="J143" s="363"/>
      <c r="K143" s="364"/>
    </row>
    <row r="144" s="1" customFormat="1" ht="18.75" customHeight="1">
      <c r="B144" s="349"/>
      <c r="C144" s="349"/>
      <c r="D144" s="349"/>
      <c r="E144" s="349"/>
      <c r="F144" s="350"/>
      <c r="G144" s="349"/>
      <c r="H144" s="349"/>
      <c r="I144" s="349"/>
      <c r="J144" s="349"/>
      <c r="K144" s="349"/>
    </row>
    <row r="145" s="1" customFormat="1" ht="18.75" customHeight="1">
      <c r="B145" s="321"/>
      <c r="C145" s="321"/>
      <c r="D145" s="321"/>
      <c r="E145" s="321"/>
      <c r="F145" s="321"/>
      <c r="G145" s="321"/>
      <c r="H145" s="321"/>
      <c r="I145" s="321"/>
      <c r="J145" s="321"/>
      <c r="K145" s="321"/>
    </row>
    <row r="146" s="1" customFormat="1" ht="7.5" customHeight="1">
      <c r="B146" s="322"/>
      <c r="C146" s="323"/>
      <c r="D146" s="323"/>
      <c r="E146" s="323"/>
      <c r="F146" s="323"/>
      <c r="G146" s="323"/>
      <c r="H146" s="323"/>
      <c r="I146" s="323"/>
      <c r="J146" s="323"/>
      <c r="K146" s="324"/>
    </row>
    <row r="147" s="1" customFormat="1" ht="45" customHeight="1">
      <c r="B147" s="325"/>
      <c r="C147" s="326" t="s">
        <v>1541</v>
      </c>
      <c r="D147" s="326"/>
      <c r="E147" s="326"/>
      <c r="F147" s="326"/>
      <c r="G147" s="326"/>
      <c r="H147" s="326"/>
      <c r="I147" s="326"/>
      <c r="J147" s="326"/>
      <c r="K147" s="327"/>
    </row>
    <row r="148" s="1" customFormat="1" ht="17.25" customHeight="1">
      <c r="B148" s="325"/>
      <c r="C148" s="328" t="s">
        <v>1476</v>
      </c>
      <c r="D148" s="328"/>
      <c r="E148" s="328"/>
      <c r="F148" s="328" t="s">
        <v>1477</v>
      </c>
      <c r="G148" s="329"/>
      <c r="H148" s="328" t="s">
        <v>56</v>
      </c>
      <c r="I148" s="328" t="s">
        <v>59</v>
      </c>
      <c r="J148" s="328" t="s">
        <v>1478</v>
      </c>
      <c r="K148" s="327"/>
    </row>
    <row r="149" s="1" customFormat="1" ht="17.25" customHeight="1">
      <c r="B149" s="325"/>
      <c r="C149" s="330" t="s">
        <v>1479</v>
      </c>
      <c r="D149" s="330"/>
      <c r="E149" s="330"/>
      <c r="F149" s="331" t="s">
        <v>1480</v>
      </c>
      <c r="G149" s="332"/>
      <c r="H149" s="330"/>
      <c r="I149" s="330"/>
      <c r="J149" s="330" t="s">
        <v>1481</v>
      </c>
      <c r="K149" s="327"/>
    </row>
    <row r="150" s="1" customFormat="1" ht="5.25" customHeight="1">
      <c r="B150" s="338"/>
      <c r="C150" s="333"/>
      <c r="D150" s="333"/>
      <c r="E150" s="333"/>
      <c r="F150" s="333"/>
      <c r="G150" s="334"/>
      <c r="H150" s="333"/>
      <c r="I150" s="333"/>
      <c r="J150" s="333"/>
      <c r="K150" s="361"/>
    </row>
    <row r="151" s="1" customFormat="1" ht="15" customHeight="1">
      <c r="B151" s="338"/>
      <c r="C151" s="365" t="s">
        <v>1485</v>
      </c>
      <c r="D151" s="313"/>
      <c r="E151" s="313"/>
      <c r="F151" s="366" t="s">
        <v>1482</v>
      </c>
      <c r="G151" s="313"/>
      <c r="H151" s="365" t="s">
        <v>1522</v>
      </c>
      <c r="I151" s="365" t="s">
        <v>1484</v>
      </c>
      <c r="J151" s="365">
        <v>120</v>
      </c>
      <c r="K151" s="361"/>
    </row>
    <row r="152" s="1" customFormat="1" ht="15" customHeight="1">
      <c r="B152" s="338"/>
      <c r="C152" s="365" t="s">
        <v>1531</v>
      </c>
      <c r="D152" s="313"/>
      <c r="E152" s="313"/>
      <c r="F152" s="366" t="s">
        <v>1482</v>
      </c>
      <c r="G152" s="313"/>
      <c r="H152" s="365" t="s">
        <v>1542</v>
      </c>
      <c r="I152" s="365" t="s">
        <v>1484</v>
      </c>
      <c r="J152" s="365" t="s">
        <v>1533</v>
      </c>
      <c r="K152" s="361"/>
    </row>
    <row r="153" s="1" customFormat="1" ht="15" customHeight="1">
      <c r="B153" s="338"/>
      <c r="C153" s="365" t="s">
        <v>1430</v>
      </c>
      <c r="D153" s="313"/>
      <c r="E153" s="313"/>
      <c r="F153" s="366" t="s">
        <v>1482</v>
      </c>
      <c r="G153" s="313"/>
      <c r="H153" s="365" t="s">
        <v>1543</v>
      </c>
      <c r="I153" s="365" t="s">
        <v>1484</v>
      </c>
      <c r="J153" s="365" t="s">
        <v>1533</v>
      </c>
      <c r="K153" s="361"/>
    </row>
    <row r="154" s="1" customFormat="1" ht="15" customHeight="1">
      <c r="B154" s="338"/>
      <c r="C154" s="365" t="s">
        <v>1487</v>
      </c>
      <c r="D154" s="313"/>
      <c r="E154" s="313"/>
      <c r="F154" s="366" t="s">
        <v>1488</v>
      </c>
      <c r="G154" s="313"/>
      <c r="H154" s="365" t="s">
        <v>1522</v>
      </c>
      <c r="I154" s="365" t="s">
        <v>1484</v>
      </c>
      <c r="J154" s="365">
        <v>50</v>
      </c>
      <c r="K154" s="361"/>
    </row>
    <row r="155" s="1" customFormat="1" ht="15" customHeight="1">
      <c r="B155" s="338"/>
      <c r="C155" s="365" t="s">
        <v>1490</v>
      </c>
      <c r="D155" s="313"/>
      <c r="E155" s="313"/>
      <c r="F155" s="366" t="s">
        <v>1482</v>
      </c>
      <c r="G155" s="313"/>
      <c r="H155" s="365" t="s">
        <v>1522</v>
      </c>
      <c r="I155" s="365" t="s">
        <v>1492</v>
      </c>
      <c r="J155" s="365"/>
      <c r="K155" s="361"/>
    </row>
    <row r="156" s="1" customFormat="1" ht="15" customHeight="1">
      <c r="B156" s="338"/>
      <c r="C156" s="365" t="s">
        <v>1501</v>
      </c>
      <c r="D156" s="313"/>
      <c r="E156" s="313"/>
      <c r="F156" s="366" t="s">
        <v>1488</v>
      </c>
      <c r="G156" s="313"/>
      <c r="H156" s="365" t="s">
        <v>1522</v>
      </c>
      <c r="I156" s="365" t="s">
        <v>1484</v>
      </c>
      <c r="J156" s="365">
        <v>50</v>
      </c>
      <c r="K156" s="361"/>
    </row>
    <row r="157" s="1" customFormat="1" ht="15" customHeight="1">
      <c r="B157" s="338"/>
      <c r="C157" s="365" t="s">
        <v>1509</v>
      </c>
      <c r="D157" s="313"/>
      <c r="E157" s="313"/>
      <c r="F157" s="366" t="s">
        <v>1488</v>
      </c>
      <c r="G157" s="313"/>
      <c r="H157" s="365" t="s">
        <v>1522</v>
      </c>
      <c r="I157" s="365" t="s">
        <v>1484</v>
      </c>
      <c r="J157" s="365">
        <v>50</v>
      </c>
      <c r="K157" s="361"/>
    </row>
    <row r="158" s="1" customFormat="1" ht="15" customHeight="1">
      <c r="B158" s="338"/>
      <c r="C158" s="365" t="s">
        <v>1507</v>
      </c>
      <c r="D158" s="313"/>
      <c r="E158" s="313"/>
      <c r="F158" s="366" t="s">
        <v>1488</v>
      </c>
      <c r="G158" s="313"/>
      <c r="H158" s="365" t="s">
        <v>1522</v>
      </c>
      <c r="I158" s="365" t="s">
        <v>1484</v>
      </c>
      <c r="J158" s="365">
        <v>50</v>
      </c>
      <c r="K158" s="361"/>
    </row>
    <row r="159" s="1" customFormat="1" ht="15" customHeight="1">
      <c r="B159" s="338"/>
      <c r="C159" s="365" t="s">
        <v>150</v>
      </c>
      <c r="D159" s="313"/>
      <c r="E159" s="313"/>
      <c r="F159" s="366" t="s">
        <v>1482</v>
      </c>
      <c r="G159" s="313"/>
      <c r="H159" s="365" t="s">
        <v>1544</v>
      </c>
      <c r="I159" s="365" t="s">
        <v>1484</v>
      </c>
      <c r="J159" s="365" t="s">
        <v>1545</v>
      </c>
      <c r="K159" s="361"/>
    </row>
    <row r="160" s="1" customFormat="1" ht="15" customHeight="1">
      <c r="B160" s="338"/>
      <c r="C160" s="365" t="s">
        <v>1546</v>
      </c>
      <c r="D160" s="313"/>
      <c r="E160" s="313"/>
      <c r="F160" s="366" t="s">
        <v>1482</v>
      </c>
      <c r="G160" s="313"/>
      <c r="H160" s="365" t="s">
        <v>1547</v>
      </c>
      <c r="I160" s="365" t="s">
        <v>1517</v>
      </c>
      <c r="J160" s="365"/>
      <c r="K160" s="361"/>
    </row>
    <row r="161" s="1" customFormat="1" ht="15" customHeight="1">
      <c r="B161" s="367"/>
      <c r="C161" s="347"/>
      <c r="D161" s="347"/>
      <c r="E161" s="347"/>
      <c r="F161" s="347"/>
      <c r="G161" s="347"/>
      <c r="H161" s="347"/>
      <c r="I161" s="347"/>
      <c r="J161" s="347"/>
      <c r="K161" s="368"/>
    </row>
    <row r="162" s="1" customFormat="1" ht="18.75" customHeight="1">
      <c r="B162" s="349"/>
      <c r="C162" s="359"/>
      <c r="D162" s="359"/>
      <c r="E162" s="359"/>
      <c r="F162" s="369"/>
      <c r="G162" s="359"/>
      <c r="H162" s="359"/>
      <c r="I162" s="359"/>
      <c r="J162" s="359"/>
      <c r="K162" s="349"/>
    </row>
    <row r="163" s="1" customFormat="1" ht="18.75" customHeight="1">
      <c r="B163" s="321"/>
      <c r="C163" s="321"/>
      <c r="D163" s="321"/>
      <c r="E163" s="321"/>
      <c r="F163" s="321"/>
      <c r="G163" s="321"/>
      <c r="H163" s="321"/>
      <c r="I163" s="321"/>
      <c r="J163" s="321"/>
      <c r="K163" s="321"/>
    </row>
    <row r="164" s="1" customFormat="1" ht="7.5" customHeight="1">
      <c r="B164" s="300"/>
      <c r="C164" s="301"/>
      <c r="D164" s="301"/>
      <c r="E164" s="301"/>
      <c r="F164" s="301"/>
      <c r="G164" s="301"/>
      <c r="H164" s="301"/>
      <c r="I164" s="301"/>
      <c r="J164" s="301"/>
      <c r="K164" s="302"/>
    </row>
    <row r="165" s="1" customFormat="1" ht="45" customHeight="1">
      <c r="B165" s="303"/>
      <c r="C165" s="304" t="s">
        <v>1548</v>
      </c>
      <c r="D165" s="304"/>
      <c r="E165" s="304"/>
      <c r="F165" s="304"/>
      <c r="G165" s="304"/>
      <c r="H165" s="304"/>
      <c r="I165" s="304"/>
      <c r="J165" s="304"/>
      <c r="K165" s="305"/>
    </row>
    <row r="166" s="1" customFormat="1" ht="17.25" customHeight="1">
      <c r="B166" s="303"/>
      <c r="C166" s="328" t="s">
        <v>1476</v>
      </c>
      <c r="D166" s="328"/>
      <c r="E166" s="328"/>
      <c r="F166" s="328" t="s">
        <v>1477</v>
      </c>
      <c r="G166" s="370"/>
      <c r="H166" s="371" t="s">
        <v>56</v>
      </c>
      <c r="I166" s="371" t="s">
        <v>59</v>
      </c>
      <c r="J166" s="328" t="s">
        <v>1478</v>
      </c>
      <c r="K166" s="305"/>
    </row>
    <row r="167" s="1" customFormat="1" ht="17.25" customHeight="1">
      <c r="B167" s="306"/>
      <c r="C167" s="330" t="s">
        <v>1479</v>
      </c>
      <c r="D167" s="330"/>
      <c r="E167" s="330"/>
      <c r="F167" s="331" t="s">
        <v>1480</v>
      </c>
      <c r="G167" s="372"/>
      <c r="H167" s="373"/>
      <c r="I167" s="373"/>
      <c r="J167" s="330" t="s">
        <v>1481</v>
      </c>
      <c r="K167" s="308"/>
    </row>
    <row r="168" s="1" customFormat="1" ht="5.25" customHeight="1">
      <c r="B168" s="338"/>
      <c r="C168" s="333"/>
      <c r="D168" s="333"/>
      <c r="E168" s="333"/>
      <c r="F168" s="333"/>
      <c r="G168" s="334"/>
      <c r="H168" s="333"/>
      <c r="I168" s="333"/>
      <c r="J168" s="333"/>
      <c r="K168" s="361"/>
    </row>
    <row r="169" s="1" customFormat="1" ht="15" customHeight="1">
      <c r="B169" s="338"/>
      <c r="C169" s="313" t="s">
        <v>1485</v>
      </c>
      <c r="D169" s="313"/>
      <c r="E169" s="313"/>
      <c r="F169" s="336" t="s">
        <v>1482</v>
      </c>
      <c r="G169" s="313"/>
      <c r="H169" s="313" t="s">
        <v>1522</v>
      </c>
      <c r="I169" s="313" t="s">
        <v>1484</v>
      </c>
      <c r="J169" s="313">
        <v>120</v>
      </c>
      <c r="K169" s="361"/>
    </row>
    <row r="170" s="1" customFormat="1" ht="15" customHeight="1">
      <c r="B170" s="338"/>
      <c r="C170" s="313" t="s">
        <v>1531</v>
      </c>
      <c r="D170" s="313"/>
      <c r="E170" s="313"/>
      <c r="F170" s="336" t="s">
        <v>1482</v>
      </c>
      <c r="G170" s="313"/>
      <c r="H170" s="313" t="s">
        <v>1532</v>
      </c>
      <c r="I170" s="313" t="s">
        <v>1484</v>
      </c>
      <c r="J170" s="313" t="s">
        <v>1533</v>
      </c>
      <c r="K170" s="361"/>
    </row>
    <row r="171" s="1" customFormat="1" ht="15" customHeight="1">
      <c r="B171" s="338"/>
      <c r="C171" s="313" t="s">
        <v>1430</v>
      </c>
      <c r="D171" s="313"/>
      <c r="E171" s="313"/>
      <c r="F171" s="336" t="s">
        <v>1482</v>
      </c>
      <c r="G171" s="313"/>
      <c r="H171" s="313" t="s">
        <v>1549</v>
      </c>
      <c r="I171" s="313" t="s">
        <v>1484</v>
      </c>
      <c r="J171" s="313" t="s">
        <v>1533</v>
      </c>
      <c r="K171" s="361"/>
    </row>
    <row r="172" s="1" customFormat="1" ht="15" customHeight="1">
      <c r="B172" s="338"/>
      <c r="C172" s="313" t="s">
        <v>1487</v>
      </c>
      <c r="D172" s="313"/>
      <c r="E172" s="313"/>
      <c r="F172" s="336" t="s">
        <v>1488</v>
      </c>
      <c r="G172" s="313"/>
      <c r="H172" s="313" t="s">
        <v>1549</v>
      </c>
      <c r="I172" s="313" t="s">
        <v>1484</v>
      </c>
      <c r="J172" s="313">
        <v>50</v>
      </c>
      <c r="K172" s="361"/>
    </row>
    <row r="173" s="1" customFormat="1" ht="15" customHeight="1">
      <c r="B173" s="338"/>
      <c r="C173" s="313" t="s">
        <v>1490</v>
      </c>
      <c r="D173" s="313"/>
      <c r="E173" s="313"/>
      <c r="F173" s="336" t="s">
        <v>1482</v>
      </c>
      <c r="G173" s="313"/>
      <c r="H173" s="313" t="s">
        <v>1549</v>
      </c>
      <c r="I173" s="313" t="s">
        <v>1492</v>
      </c>
      <c r="J173" s="313"/>
      <c r="K173" s="361"/>
    </row>
    <row r="174" s="1" customFormat="1" ht="15" customHeight="1">
      <c r="B174" s="338"/>
      <c r="C174" s="313" t="s">
        <v>1501</v>
      </c>
      <c r="D174" s="313"/>
      <c r="E174" s="313"/>
      <c r="F174" s="336" t="s">
        <v>1488</v>
      </c>
      <c r="G174" s="313"/>
      <c r="H174" s="313" t="s">
        <v>1549</v>
      </c>
      <c r="I174" s="313" t="s">
        <v>1484</v>
      </c>
      <c r="J174" s="313">
        <v>50</v>
      </c>
      <c r="K174" s="361"/>
    </row>
    <row r="175" s="1" customFormat="1" ht="15" customHeight="1">
      <c r="B175" s="338"/>
      <c r="C175" s="313" t="s">
        <v>1509</v>
      </c>
      <c r="D175" s="313"/>
      <c r="E175" s="313"/>
      <c r="F175" s="336" t="s">
        <v>1488</v>
      </c>
      <c r="G175" s="313"/>
      <c r="H175" s="313" t="s">
        <v>1549</v>
      </c>
      <c r="I175" s="313" t="s">
        <v>1484</v>
      </c>
      <c r="J175" s="313">
        <v>50</v>
      </c>
      <c r="K175" s="361"/>
    </row>
    <row r="176" s="1" customFormat="1" ht="15" customHeight="1">
      <c r="B176" s="338"/>
      <c r="C176" s="313" t="s">
        <v>1507</v>
      </c>
      <c r="D176" s="313"/>
      <c r="E176" s="313"/>
      <c r="F176" s="336" t="s">
        <v>1488</v>
      </c>
      <c r="G176" s="313"/>
      <c r="H176" s="313" t="s">
        <v>1549</v>
      </c>
      <c r="I176" s="313" t="s">
        <v>1484</v>
      </c>
      <c r="J176" s="313">
        <v>50</v>
      </c>
      <c r="K176" s="361"/>
    </row>
    <row r="177" s="1" customFormat="1" ht="15" customHeight="1">
      <c r="B177" s="338"/>
      <c r="C177" s="313" t="s">
        <v>173</v>
      </c>
      <c r="D177" s="313"/>
      <c r="E177" s="313"/>
      <c r="F177" s="336" t="s">
        <v>1482</v>
      </c>
      <c r="G177" s="313"/>
      <c r="H177" s="313" t="s">
        <v>1550</v>
      </c>
      <c r="I177" s="313" t="s">
        <v>1551</v>
      </c>
      <c r="J177" s="313"/>
      <c r="K177" s="361"/>
    </row>
    <row r="178" s="1" customFormat="1" ht="15" customHeight="1">
      <c r="B178" s="338"/>
      <c r="C178" s="313" t="s">
        <v>59</v>
      </c>
      <c r="D178" s="313"/>
      <c r="E178" s="313"/>
      <c r="F178" s="336" t="s">
        <v>1482</v>
      </c>
      <c r="G178" s="313"/>
      <c r="H178" s="313" t="s">
        <v>1552</v>
      </c>
      <c r="I178" s="313" t="s">
        <v>1553</v>
      </c>
      <c r="J178" s="313">
        <v>1</v>
      </c>
      <c r="K178" s="361"/>
    </row>
    <row r="179" s="1" customFormat="1" ht="15" customHeight="1">
      <c r="B179" s="338"/>
      <c r="C179" s="313" t="s">
        <v>55</v>
      </c>
      <c r="D179" s="313"/>
      <c r="E179" s="313"/>
      <c r="F179" s="336" t="s">
        <v>1482</v>
      </c>
      <c r="G179" s="313"/>
      <c r="H179" s="313" t="s">
        <v>1554</v>
      </c>
      <c r="I179" s="313" t="s">
        <v>1484</v>
      </c>
      <c r="J179" s="313">
        <v>20</v>
      </c>
      <c r="K179" s="361"/>
    </row>
    <row r="180" s="1" customFormat="1" ht="15" customHeight="1">
      <c r="B180" s="338"/>
      <c r="C180" s="313" t="s">
        <v>56</v>
      </c>
      <c r="D180" s="313"/>
      <c r="E180" s="313"/>
      <c r="F180" s="336" t="s">
        <v>1482</v>
      </c>
      <c r="G180" s="313"/>
      <c r="H180" s="313" t="s">
        <v>1555</v>
      </c>
      <c r="I180" s="313" t="s">
        <v>1484</v>
      </c>
      <c r="J180" s="313">
        <v>255</v>
      </c>
      <c r="K180" s="361"/>
    </row>
    <row r="181" s="1" customFormat="1" ht="15" customHeight="1">
      <c r="B181" s="338"/>
      <c r="C181" s="313" t="s">
        <v>174</v>
      </c>
      <c r="D181" s="313"/>
      <c r="E181" s="313"/>
      <c r="F181" s="336" t="s">
        <v>1482</v>
      </c>
      <c r="G181" s="313"/>
      <c r="H181" s="313" t="s">
        <v>1446</v>
      </c>
      <c r="I181" s="313" t="s">
        <v>1484</v>
      </c>
      <c r="J181" s="313">
        <v>10</v>
      </c>
      <c r="K181" s="361"/>
    </row>
    <row r="182" s="1" customFormat="1" ht="15" customHeight="1">
      <c r="B182" s="338"/>
      <c r="C182" s="313" t="s">
        <v>175</v>
      </c>
      <c r="D182" s="313"/>
      <c r="E182" s="313"/>
      <c r="F182" s="336" t="s">
        <v>1482</v>
      </c>
      <c r="G182" s="313"/>
      <c r="H182" s="313" t="s">
        <v>1556</v>
      </c>
      <c r="I182" s="313" t="s">
        <v>1517</v>
      </c>
      <c r="J182" s="313"/>
      <c r="K182" s="361"/>
    </row>
    <row r="183" s="1" customFormat="1" ht="15" customHeight="1">
      <c r="B183" s="338"/>
      <c r="C183" s="313" t="s">
        <v>1557</v>
      </c>
      <c r="D183" s="313"/>
      <c r="E183" s="313"/>
      <c r="F183" s="336" t="s">
        <v>1482</v>
      </c>
      <c r="G183" s="313"/>
      <c r="H183" s="313" t="s">
        <v>1558</v>
      </c>
      <c r="I183" s="313" t="s">
        <v>1517</v>
      </c>
      <c r="J183" s="313"/>
      <c r="K183" s="361"/>
    </row>
    <row r="184" s="1" customFormat="1" ht="15" customHeight="1">
      <c r="B184" s="338"/>
      <c r="C184" s="313" t="s">
        <v>1546</v>
      </c>
      <c r="D184" s="313"/>
      <c r="E184" s="313"/>
      <c r="F184" s="336" t="s">
        <v>1482</v>
      </c>
      <c r="G184" s="313"/>
      <c r="H184" s="313" t="s">
        <v>1559</v>
      </c>
      <c r="I184" s="313" t="s">
        <v>1517</v>
      </c>
      <c r="J184" s="313"/>
      <c r="K184" s="361"/>
    </row>
    <row r="185" s="1" customFormat="1" ht="15" customHeight="1">
      <c r="B185" s="338"/>
      <c r="C185" s="313" t="s">
        <v>177</v>
      </c>
      <c r="D185" s="313"/>
      <c r="E185" s="313"/>
      <c r="F185" s="336" t="s">
        <v>1488</v>
      </c>
      <c r="G185" s="313"/>
      <c r="H185" s="313" t="s">
        <v>1560</v>
      </c>
      <c r="I185" s="313" t="s">
        <v>1484</v>
      </c>
      <c r="J185" s="313">
        <v>50</v>
      </c>
      <c r="K185" s="361"/>
    </row>
    <row r="186" s="1" customFormat="1" ht="15" customHeight="1">
      <c r="B186" s="338"/>
      <c r="C186" s="313" t="s">
        <v>1561</v>
      </c>
      <c r="D186" s="313"/>
      <c r="E186" s="313"/>
      <c r="F186" s="336" t="s">
        <v>1488</v>
      </c>
      <c r="G186" s="313"/>
      <c r="H186" s="313" t="s">
        <v>1562</v>
      </c>
      <c r="I186" s="313" t="s">
        <v>1563</v>
      </c>
      <c r="J186" s="313"/>
      <c r="K186" s="361"/>
    </row>
    <row r="187" s="1" customFormat="1" ht="15" customHeight="1">
      <c r="B187" s="338"/>
      <c r="C187" s="313" t="s">
        <v>1564</v>
      </c>
      <c r="D187" s="313"/>
      <c r="E187" s="313"/>
      <c r="F187" s="336" t="s">
        <v>1488</v>
      </c>
      <c r="G187" s="313"/>
      <c r="H187" s="313" t="s">
        <v>1565</v>
      </c>
      <c r="I187" s="313" t="s">
        <v>1563</v>
      </c>
      <c r="J187" s="313"/>
      <c r="K187" s="361"/>
    </row>
    <row r="188" s="1" customFormat="1" ht="15" customHeight="1">
      <c r="B188" s="338"/>
      <c r="C188" s="313" t="s">
        <v>1566</v>
      </c>
      <c r="D188" s="313"/>
      <c r="E188" s="313"/>
      <c r="F188" s="336" t="s">
        <v>1488</v>
      </c>
      <c r="G188" s="313"/>
      <c r="H188" s="313" t="s">
        <v>1567</v>
      </c>
      <c r="I188" s="313" t="s">
        <v>1563</v>
      </c>
      <c r="J188" s="313"/>
      <c r="K188" s="361"/>
    </row>
    <row r="189" s="1" customFormat="1" ht="15" customHeight="1">
      <c r="B189" s="338"/>
      <c r="C189" s="374" t="s">
        <v>1568</v>
      </c>
      <c r="D189" s="313"/>
      <c r="E189" s="313"/>
      <c r="F189" s="336" t="s">
        <v>1488</v>
      </c>
      <c r="G189" s="313"/>
      <c r="H189" s="313" t="s">
        <v>1569</v>
      </c>
      <c r="I189" s="313" t="s">
        <v>1570</v>
      </c>
      <c r="J189" s="375" t="s">
        <v>1571</v>
      </c>
      <c r="K189" s="361"/>
    </row>
    <row r="190" s="18" customFormat="1" ht="15" customHeight="1">
      <c r="B190" s="376"/>
      <c r="C190" s="377" t="s">
        <v>1572</v>
      </c>
      <c r="D190" s="378"/>
      <c r="E190" s="378"/>
      <c r="F190" s="379" t="s">
        <v>1488</v>
      </c>
      <c r="G190" s="378"/>
      <c r="H190" s="378" t="s">
        <v>1573</v>
      </c>
      <c r="I190" s="378" t="s">
        <v>1570</v>
      </c>
      <c r="J190" s="380" t="s">
        <v>1571</v>
      </c>
      <c r="K190" s="381"/>
    </row>
    <row r="191" s="1" customFormat="1" ht="15" customHeight="1">
      <c r="B191" s="338"/>
      <c r="C191" s="374" t="s">
        <v>44</v>
      </c>
      <c r="D191" s="313"/>
      <c r="E191" s="313"/>
      <c r="F191" s="336" t="s">
        <v>1482</v>
      </c>
      <c r="G191" s="313"/>
      <c r="H191" s="310" t="s">
        <v>1574</v>
      </c>
      <c r="I191" s="313" t="s">
        <v>1575</v>
      </c>
      <c r="J191" s="313"/>
      <c r="K191" s="361"/>
    </row>
    <row r="192" s="1" customFormat="1" ht="15" customHeight="1">
      <c r="B192" s="338"/>
      <c r="C192" s="374" t="s">
        <v>1576</v>
      </c>
      <c r="D192" s="313"/>
      <c r="E192" s="313"/>
      <c r="F192" s="336" t="s">
        <v>1482</v>
      </c>
      <c r="G192" s="313"/>
      <c r="H192" s="313" t="s">
        <v>1577</v>
      </c>
      <c r="I192" s="313" t="s">
        <v>1517</v>
      </c>
      <c r="J192" s="313"/>
      <c r="K192" s="361"/>
    </row>
    <row r="193" s="1" customFormat="1" ht="15" customHeight="1">
      <c r="B193" s="338"/>
      <c r="C193" s="374" t="s">
        <v>1578</v>
      </c>
      <c r="D193" s="313"/>
      <c r="E193" s="313"/>
      <c r="F193" s="336" t="s">
        <v>1482</v>
      </c>
      <c r="G193" s="313"/>
      <c r="H193" s="313" t="s">
        <v>1579</v>
      </c>
      <c r="I193" s="313" t="s">
        <v>1517</v>
      </c>
      <c r="J193" s="313"/>
      <c r="K193" s="361"/>
    </row>
    <row r="194" s="1" customFormat="1" ht="15" customHeight="1">
      <c r="B194" s="338"/>
      <c r="C194" s="374" t="s">
        <v>1580</v>
      </c>
      <c r="D194" s="313"/>
      <c r="E194" s="313"/>
      <c r="F194" s="336" t="s">
        <v>1488</v>
      </c>
      <c r="G194" s="313"/>
      <c r="H194" s="313" t="s">
        <v>1581</v>
      </c>
      <c r="I194" s="313" t="s">
        <v>1517</v>
      </c>
      <c r="J194" s="313"/>
      <c r="K194" s="361"/>
    </row>
    <row r="195" s="1" customFormat="1" ht="15" customHeight="1">
      <c r="B195" s="367"/>
      <c r="C195" s="382"/>
      <c r="D195" s="347"/>
      <c r="E195" s="347"/>
      <c r="F195" s="347"/>
      <c r="G195" s="347"/>
      <c r="H195" s="347"/>
      <c r="I195" s="347"/>
      <c r="J195" s="347"/>
      <c r="K195" s="368"/>
    </row>
    <row r="196" s="1" customFormat="1" ht="18.75" customHeight="1">
      <c r="B196" s="349"/>
      <c r="C196" s="359"/>
      <c r="D196" s="359"/>
      <c r="E196" s="359"/>
      <c r="F196" s="369"/>
      <c r="G196" s="359"/>
      <c r="H196" s="359"/>
      <c r="I196" s="359"/>
      <c r="J196" s="359"/>
      <c r="K196" s="349"/>
    </row>
    <row r="197" s="1" customFormat="1" ht="18.75" customHeight="1">
      <c r="B197" s="349"/>
      <c r="C197" s="359"/>
      <c r="D197" s="359"/>
      <c r="E197" s="359"/>
      <c r="F197" s="369"/>
      <c r="G197" s="359"/>
      <c r="H197" s="359"/>
      <c r="I197" s="359"/>
      <c r="J197" s="359"/>
      <c r="K197" s="349"/>
    </row>
    <row r="198" s="1" customFormat="1" ht="18.75" customHeight="1">
      <c r="B198" s="321"/>
      <c r="C198" s="321"/>
      <c r="D198" s="321"/>
      <c r="E198" s="321"/>
      <c r="F198" s="321"/>
      <c r="G198" s="321"/>
      <c r="H198" s="321"/>
      <c r="I198" s="321"/>
      <c r="J198" s="321"/>
      <c r="K198" s="321"/>
    </row>
    <row r="199" s="1" customFormat="1" ht="13.5">
      <c r="B199" s="300"/>
      <c r="C199" s="301"/>
      <c r="D199" s="301"/>
      <c r="E199" s="301"/>
      <c r="F199" s="301"/>
      <c r="G199" s="301"/>
      <c r="H199" s="301"/>
      <c r="I199" s="301"/>
      <c r="J199" s="301"/>
      <c r="K199" s="302"/>
    </row>
    <row r="200" s="1" customFormat="1" ht="21">
      <c r="B200" s="303"/>
      <c r="C200" s="304" t="s">
        <v>1582</v>
      </c>
      <c r="D200" s="304"/>
      <c r="E200" s="304"/>
      <c r="F200" s="304"/>
      <c r="G200" s="304"/>
      <c r="H200" s="304"/>
      <c r="I200" s="304"/>
      <c r="J200" s="304"/>
      <c r="K200" s="305"/>
    </row>
    <row r="201" s="1" customFormat="1" ht="25.5" customHeight="1">
      <c r="B201" s="303"/>
      <c r="C201" s="383" t="s">
        <v>1583</v>
      </c>
      <c r="D201" s="383"/>
      <c r="E201" s="383"/>
      <c r="F201" s="383" t="s">
        <v>1584</v>
      </c>
      <c r="G201" s="384"/>
      <c r="H201" s="383" t="s">
        <v>1585</v>
      </c>
      <c r="I201" s="383"/>
      <c r="J201" s="383"/>
      <c r="K201" s="305"/>
    </row>
    <row r="202" s="1" customFormat="1" ht="5.25" customHeight="1">
      <c r="B202" s="338"/>
      <c r="C202" s="333"/>
      <c r="D202" s="333"/>
      <c r="E202" s="333"/>
      <c r="F202" s="333"/>
      <c r="G202" s="359"/>
      <c r="H202" s="333"/>
      <c r="I202" s="333"/>
      <c r="J202" s="333"/>
      <c r="K202" s="361"/>
    </row>
    <row r="203" s="1" customFormat="1" ht="15" customHeight="1">
      <c r="B203" s="338"/>
      <c r="C203" s="313" t="s">
        <v>1575</v>
      </c>
      <c r="D203" s="313"/>
      <c r="E203" s="313"/>
      <c r="F203" s="336" t="s">
        <v>45</v>
      </c>
      <c r="G203" s="313"/>
      <c r="H203" s="313" t="s">
        <v>1586</v>
      </c>
      <c r="I203" s="313"/>
      <c r="J203" s="313"/>
      <c r="K203" s="361"/>
    </row>
    <row r="204" s="1" customFormat="1" ht="15" customHeight="1">
      <c r="B204" s="338"/>
      <c r="C204" s="313"/>
      <c r="D204" s="313"/>
      <c r="E204" s="313"/>
      <c r="F204" s="336" t="s">
        <v>46</v>
      </c>
      <c r="G204" s="313"/>
      <c r="H204" s="313" t="s">
        <v>1587</v>
      </c>
      <c r="I204" s="313"/>
      <c r="J204" s="313"/>
      <c r="K204" s="361"/>
    </row>
    <row r="205" s="1" customFormat="1" ht="15" customHeight="1">
      <c r="B205" s="338"/>
      <c r="C205" s="313"/>
      <c r="D205" s="313"/>
      <c r="E205" s="313"/>
      <c r="F205" s="336" t="s">
        <v>49</v>
      </c>
      <c r="G205" s="313"/>
      <c r="H205" s="313" t="s">
        <v>1588</v>
      </c>
      <c r="I205" s="313"/>
      <c r="J205" s="313"/>
      <c r="K205" s="361"/>
    </row>
    <row r="206" s="1" customFormat="1" ht="15" customHeight="1">
      <c r="B206" s="338"/>
      <c r="C206" s="313"/>
      <c r="D206" s="313"/>
      <c r="E206" s="313"/>
      <c r="F206" s="336" t="s">
        <v>47</v>
      </c>
      <c r="G206" s="313"/>
      <c r="H206" s="313" t="s">
        <v>1589</v>
      </c>
      <c r="I206" s="313"/>
      <c r="J206" s="313"/>
      <c r="K206" s="361"/>
    </row>
    <row r="207" s="1" customFormat="1" ht="15" customHeight="1">
      <c r="B207" s="338"/>
      <c r="C207" s="313"/>
      <c r="D207" s="313"/>
      <c r="E207" s="313"/>
      <c r="F207" s="336" t="s">
        <v>48</v>
      </c>
      <c r="G207" s="313"/>
      <c r="H207" s="313" t="s">
        <v>1590</v>
      </c>
      <c r="I207" s="313"/>
      <c r="J207" s="313"/>
      <c r="K207" s="361"/>
    </row>
    <row r="208" s="1" customFormat="1" ht="15" customHeight="1">
      <c r="B208" s="338"/>
      <c r="C208" s="313"/>
      <c r="D208" s="313"/>
      <c r="E208" s="313"/>
      <c r="F208" s="336"/>
      <c r="G208" s="313"/>
      <c r="H208" s="313"/>
      <c r="I208" s="313"/>
      <c r="J208" s="313"/>
      <c r="K208" s="361"/>
    </row>
    <row r="209" s="1" customFormat="1" ht="15" customHeight="1">
      <c r="B209" s="338"/>
      <c r="C209" s="313" t="s">
        <v>1529</v>
      </c>
      <c r="D209" s="313"/>
      <c r="E209" s="313"/>
      <c r="F209" s="336" t="s">
        <v>81</v>
      </c>
      <c r="G209" s="313"/>
      <c r="H209" s="313" t="s">
        <v>1591</v>
      </c>
      <c r="I209" s="313"/>
      <c r="J209" s="313"/>
      <c r="K209" s="361"/>
    </row>
    <row r="210" s="1" customFormat="1" ht="15" customHeight="1">
      <c r="B210" s="338"/>
      <c r="C210" s="313"/>
      <c r="D210" s="313"/>
      <c r="E210" s="313"/>
      <c r="F210" s="336" t="s">
        <v>1426</v>
      </c>
      <c r="G210" s="313"/>
      <c r="H210" s="313" t="s">
        <v>1427</v>
      </c>
      <c r="I210" s="313"/>
      <c r="J210" s="313"/>
      <c r="K210" s="361"/>
    </row>
    <row r="211" s="1" customFormat="1" ht="15" customHeight="1">
      <c r="B211" s="338"/>
      <c r="C211" s="313"/>
      <c r="D211" s="313"/>
      <c r="E211" s="313"/>
      <c r="F211" s="336" t="s">
        <v>1424</v>
      </c>
      <c r="G211" s="313"/>
      <c r="H211" s="313" t="s">
        <v>1592</v>
      </c>
      <c r="I211" s="313"/>
      <c r="J211" s="313"/>
      <c r="K211" s="361"/>
    </row>
    <row r="212" s="1" customFormat="1" ht="15" customHeight="1">
      <c r="B212" s="385"/>
      <c r="C212" s="313"/>
      <c r="D212" s="313"/>
      <c r="E212" s="313"/>
      <c r="F212" s="336" t="s">
        <v>1428</v>
      </c>
      <c r="G212" s="374"/>
      <c r="H212" s="365" t="s">
        <v>1429</v>
      </c>
      <c r="I212" s="365"/>
      <c r="J212" s="365"/>
      <c r="K212" s="386"/>
    </row>
    <row r="213" s="1" customFormat="1" ht="15" customHeight="1">
      <c r="B213" s="385"/>
      <c r="C213" s="313"/>
      <c r="D213" s="313"/>
      <c r="E213" s="313"/>
      <c r="F213" s="336" t="s">
        <v>1273</v>
      </c>
      <c r="G213" s="374"/>
      <c r="H213" s="365" t="s">
        <v>1593</v>
      </c>
      <c r="I213" s="365"/>
      <c r="J213" s="365"/>
      <c r="K213" s="386"/>
    </row>
    <row r="214" s="1" customFormat="1" ht="15" customHeight="1">
      <c r="B214" s="385"/>
      <c r="C214" s="313"/>
      <c r="D214" s="313"/>
      <c r="E214" s="313"/>
      <c r="F214" s="336"/>
      <c r="G214" s="374"/>
      <c r="H214" s="365"/>
      <c r="I214" s="365"/>
      <c r="J214" s="365"/>
      <c r="K214" s="386"/>
    </row>
    <row r="215" s="1" customFormat="1" ht="15" customHeight="1">
      <c r="B215" s="385"/>
      <c r="C215" s="313" t="s">
        <v>1553</v>
      </c>
      <c r="D215" s="313"/>
      <c r="E215" s="313"/>
      <c r="F215" s="336">
        <v>1</v>
      </c>
      <c r="G215" s="374"/>
      <c r="H215" s="365" t="s">
        <v>1594</v>
      </c>
      <c r="I215" s="365"/>
      <c r="J215" s="365"/>
      <c r="K215" s="386"/>
    </row>
    <row r="216" s="1" customFormat="1" ht="15" customHeight="1">
      <c r="B216" s="385"/>
      <c r="C216" s="313"/>
      <c r="D216" s="313"/>
      <c r="E216" s="313"/>
      <c r="F216" s="336">
        <v>2</v>
      </c>
      <c r="G216" s="374"/>
      <c r="H216" s="365" t="s">
        <v>1595</v>
      </c>
      <c r="I216" s="365"/>
      <c r="J216" s="365"/>
      <c r="K216" s="386"/>
    </row>
    <row r="217" s="1" customFormat="1" ht="15" customHeight="1">
      <c r="B217" s="385"/>
      <c r="C217" s="313"/>
      <c r="D217" s="313"/>
      <c r="E217" s="313"/>
      <c r="F217" s="336">
        <v>3</v>
      </c>
      <c r="G217" s="374"/>
      <c r="H217" s="365" t="s">
        <v>1596</v>
      </c>
      <c r="I217" s="365"/>
      <c r="J217" s="365"/>
      <c r="K217" s="386"/>
    </row>
    <row r="218" s="1" customFormat="1" ht="15" customHeight="1">
      <c r="B218" s="385"/>
      <c r="C218" s="313"/>
      <c r="D218" s="313"/>
      <c r="E218" s="313"/>
      <c r="F218" s="336">
        <v>4</v>
      </c>
      <c r="G218" s="374"/>
      <c r="H218" s="365" t="s">
        <v>1597</v>
      </c>
      <c r="I218" s="365"/>
      <c r="J218" s="365"/>
      <c r="K218" s="386"/>
    </row>
    <row r="219" s="1" customFormat="1" ht="12.75" customHeight="1">
      <c r="B219" s="387"/>
      <c r="C219" s="388"/>
      <c r="D219" s="388"/>
      <c r="E219" s="388"/>
      <c r="F219" s="388"/>
      <c r="G219" s="388"/>
      <c r="H219" s="388"/>
      <c r="I219" s="388"/>
      <c r="J219" s="388"/>
      <c r="K219" s="38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DESKTOP-JCK6SLS\Uzivatel</dc:creator>
  <cp:lastModifiedBy>DESKTOP-JCK6SLS\Uzivatel</cp:lastModifiedBy>
  <dcterms:created xsi:type="dcterms:W3CDTF">2025-03-24T10:41:05Z</dcterms:created>
  <dcterms:modified xsi:type="dcterms:W3CDTF">2025-03-24T10:41:14Z</dcterms:modified>
</cp:coreProperties>
</file>