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da.j\Documents\AKCE\Horácké divadlo Jihlava - Výměna oken budovy C\EZAK podklady\"/>
    </mc:Choice>
  </mc:AlternateContent>
  <bookViews>
    <workbookView xWindow="0" yWindow="0" windowWidth="28800" windowHeight="11880"/>
  </bookViews>
  <sheets>
    <sheet name="Rekapitulace stavby" sheetId="1" r:id="rId1"/>
    <sheet name="ALFA-37401 - výměna oken" sheetId="2" r:id="rId2"/>
    <sheet name="ALFA-37402 - vedlejší a o..." sheetId="3" r:id="rId3"/>
    <sheet name="Seznam figur" sheetId="4" r:id="rId4"/>
    <sheet name="Pokyny pro vyplnění" sheetId="5" r:id="rId5"/>
  </sheets>
  <definedNames>
    <definedName name="_xlnm._FilterDatabase" localSheetId="1" hidden="1">'ALFA-37401 - výměna oken'!$C$92:$K$608</definedName>
    <definedName name="_xlnm._FilterDatabase" localSheetId="2" hidden="1">'ALFA-37402 - vedlejší a o...'!$C$80:$K$109</definedName>
    <definedName name="_xlnm.Print_Titles" localSheetId="1">'ALFA-37401 - výměna oken'!$92:$92</definedName>
    <definedName name="_xlnm.Print_Titles" localSheetId="2">'ALFA-37402 - vedlejší a o...'!$80:$80</definedName>
    <definedName name="_xlnm.Print_Titles" localSheetId="0">'Rekapitulace stavby'!$52:$52</definedName>
    <definedName name="_xlnm.Print_Titles" localSheetId="3">'Seznam figur'!$9:$9</definedName>
    <definedName name="_xlnm.Print_Area" localSheetId="1">'ALFA-37401 - výměna oken'!$C$4:$J$39,'ALFA-37401 - výměna oken'!$C$45:$J$74,'ALFA-37401 - výměna oken'!$C$80:$K$608</definedName>
    <definedName name="_xlnm.Print_Area" localSheetId="2">'ALFA-37402 - vedlejší a o...'!$C$4:$J$39,'ALFA-37402 - vedlejší a o...'!$C$45:$J$62,'ALFA-37402 - vedlejší a o...'!$C$68:$K$109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3">'Seznam figur'!$C$4:$G$190</definedName>
  </definedNames>
  <calcPr calcId="162913"/>
</workbook>
</file>

<file path=xl/calcChain.xml><?xml version="1.0" encoding="utf-8"?>
<calcChain xmlns="http://schemas.openxmlformats.org/spreadsheetml/2006/main">
  <c r="D7" i="4" l="1"/>
  <c r="J37" i="3"/>
  <c r="J36" i="3"/>
  <c r="AY56" i="1" s="1"/>
  <c r="J35" i="3"/>
  <c r="AX56" i="1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BI84" i="3"/>
  <c r="BH84" i="3"/>
  <c r="BG84" i="3"/>
  <c r="BF84" i="3"/>
  <c r="T84" i="3"/>
  <c r="R84" i="3"/>
  <c r="P84" i="3"/>
  <c r="J77" i="3"/>
  <c r="F77" i="3"/>
  <c r="F75" i="3"/>
  <c r="E73" i="3"/>
  <c r="J54" i="3"/>
  <c r="F54" i="3"/>
  <c r="F52" i="3"/>
  <c r="E50" i="3"/>
  <c r="J24" i="3"/>
  <c r="E24" i="3"/>
  <c r="J78" i="3" s="1"/>
  <c r="J23" i="3"/>
  <c r="J18" i="3"/>
  <c r="E18" i="3"/>
  <c r="F78" i="3" s="1"/>
  <c r="J17" i="3"/>
  <c r="J12" i="3"/>
  <c r="J52" i="3" s="1"/>
  <c r="E7" i="3"/>
  <c r="E48" i="3"/>
  <c r="J37" i="2"/>
  <c r="J36" i="2"/>
  <c r="AY55" i="1" s="1"/>
  <c r="J35" i="2"/>
  <c r="AX55" i="1" s="1"/>
  <c r="BI606" i="2"/>
  <c r="BH606" i="2"/>
  <c r="BG606" i="2"/>
  <c r="BF606" i="2"/>
  <c r="T606" i="2"/>
  <c r="R606" i="2"/>
  <c r="P606" i="2"/>
  <c r="BI603" i="2"/>
  <c r="BH603" i="2"/>
  <c r="BG603" i="2"/>
  <c r="BF603" i="2"/>
  <c r="T603" i="2"/>
  <c r="R603" i="2"/>
  <c r="P603" i="2"/>
  <c r="BI600" i="2"/>
  <c r="BH600" i="2"/>
  <c r="BG600" i="2"/>
  <c r="BF600" i="2"/>
  <c r="T600" i="2"/>
  <c r="R600" i="2"/>
  <c r="P600" i="2"/>
  <c r="BI584" i="2"/>
  <c r="BH584" i="2"/>
  <c r="BG584" i="2"/>
  <c r="BF584" i="2"/>
  <c r="T584" i="2"/>
  <c r="R584" i="2"/>
  <c r="P584" i="2"/>
  <c r="BI581" i="2"/>
  <c r="BH581" i="2"/>
  <c r="BG581" i="2"/>
  <c r="BF581" i="2"/>
  <c r="T581" i="2"/>
  <c r="R581" i="2"/>
  <c r="P581" i="2"/>
  <c r="BI579" i="2"/>
  <c r="BH579" i="2"/>
  <c r="BG579" i="2"/>
  <c r="BF579" i="2"/>
  <c r="T579" i="2"/>
  <c r="R579" i="2"/>
  <c r="P579" i="2"/>
  <c r="BI565" i="2"/>
  <c r="BH565" i="2"/>
  <c r="BG565" i="2"/>
  <c r="BF565" i="2"/>
  <c r="T565" i="2"/>
  <c r="T564" i="2" s="1"/>
  <c r="R565" i="2"/>
  <c r="R564" i="2" s="1"/>
  <c r="P565" i="2"/>
  <c r="P564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6" i="2"/>
  <c r="BH556" i="2"/>
  <c r="BG556" i="2"/>
  <c r="BF556" i="2"/>
  <c r="T556" i="2"/>
  <c r="R556" i="2"/>
  <c r="P556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3" i="2"/>
  <c r="BH523" i="2"/>
  <c r="BG523" i="2"/>
  <c r="BF523" i="2"/>
  <c r="T523" i="2"/>
  <c r="R523" i="2"/>
  <c r="P523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4" i="2"/>
  <c r="BH514" i="2"/>
  <c r="BG514" i="2"/>
  <c r="BF514" i="2"/>
  <c r="T514" i="2"/>
  <c r="R514" i="2"/>
  <c r="P514" i="2"/>
  <c r="BI511" i="2"/>
  <c r="BH511" i="2"/>
  <c r="BG511" i="2"/>
  <c r="BF511" i="2"/>
  <c r="T511" i="2"/>
  <c r="R511" i="2"/>
  <c r="P511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3" i="2"/>
  <c r="BH433" i="2"/>
  <c r="BG433" i="2"/>
  <c r="BF433" i="2"/>
  <c r="T433" i="2"/>
  <c r="R433" i="2"/>
  <c r="P433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7" i="2"/>
  <c r="BH397" i="2"/>
  <c r="BG397" i="2"/>
  <c r="BF397" i="2"/>
  <c r="T397" i="2"/>
  <c r="R397" i="2"/>
  <c r="P397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5" i="2"/>
  <c r="BH325" i="2"/>
  <c r="BG325" i="2"/>
  <c r="BF325" i="2"/>
  <c r="T325" i="2"/>
  <c r="R325" i="2"/>
  <c r="P325" i="2"/>
  <c r="BI322" i="2"/>
  <c r="BH322" i="2"/>
  <c r="BG322" i="2"/>
  <c r="BF322" i="2"/>
  <c r="T322" i="2"/>
  <c r="R322" i="2"/>
  <c r="P322" i="2"/>
  <c r="BI294" i="2"/>
  <c r="BH294" i="2"/>
  <c r="BG294" i="2"/>
  <c r="BF294" i="2"/>
  <c r="T294" i="2"/>
  <c r="R294" i="2"/>
  <c r="P294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T276" i="2" s="1"/>
  <c r="R277" i="2"/>
  <c r="R276" i="2" s="1"/>
  <c r="P277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29" i="2"/>
  <c r="BH229" i="2"/>
  <c r="BG229" i="2"/>
  <c r="BF229" i="2"/>
  <c r="T229" i="2"/>
  <c r="R229" i="2"/>
  <c r="P229" i="2"/>
  <c r="BI218" i="2"/>
  <c r="BH218" i="2"/>
  <c r="BG218" i="2"/>
  <c r="BF218" i="2"/>
  <c r="T218" i="2"/>
  <c r="R218" i="2"/>
  <c r="P218" i="2"/>
  <c r="BI209" i="2"/>
  <c r="BH209" i="2"/>
  <c r="BG209" i="2"/>
  <c r="BF209" i="2"/>
  <c r="T209" i="2"/>
  <c r="R209" i="2"/>
  <c r="P209" i="2"/>
  <c r="BI198" i="2"/>
  <c r="BH198" i="2"/>
  <c r="BG198" i="2"/>
  <c r="BF198" i="2"/>
  <c r="T198" i="2"/>
  <c r="R198" i="2"/>
  <c r="P198" i="2"/>
  <c r="BI181" i="2"/>
  <c r="BH181" i="2"/>
  <c r="BG181" i="2"/>
  <c r="BF181" i="2"/>
  <c r="T181" i="2"/>
  <c r="T180" i="2"/>
  <c r="R181" i="2"/>
  <c r="R180" i="2" s="1"/>
  <c r="P181" i="2"/>
  <c r="P180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2" i="2"/>
  <c r="BH132" i="2"/>
  <c r="BG132" i="2"/>
  <c r="BF132" i="2"/>
  <c r="T132" i="2"/>
  <c r="R132" i="2"/>
  <c r="P132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6" i="2"/>
  <c r="BH96" i="2"/>
  <c r="BG96" i="2"/>
  <c r="BF96" i="2"/>
  <c r="T96" i="2"/>
  <c r="T95" i="2" s="1"/>
  <c r="R96" i="2"/>
  <c r="R95" i="2" s="1"/>
  <c r="P96" i="2"/>
  <c r="P95" i="2" s="1"/>
  <c r="J89" i="2"/>
  <c r="F89" i="2"/>
  <c r="F87" i="2"/>
  <c r="E85" i="2"/>
  <c r="J54" i="2"/>
  <c r="F54" i="2"/>
  <c r="F52" i="2"/>
  <c r="E50" i="2"/>
  <c r="J24" i="2"/>
  <c r="E24" i="2"/>
  <c r="J55" i="2"/>
  <c r="J23" i="2"/>
  <c r="J18" i="2"/>
  <c r="E18" i="2"/>
  <c r="F90" i="2"/>
  <c r="J17" i="2"/>
  <c r="J12" i="2"/>
  <c r="J87" i="2" s="1"/>
  <c r="E7" i="2"/>
  <c r="E48" i="2" s="1"/>
  <c r="L50" i="1"/>
  <c r="AM50" i="1"/>
  <c r="AM49" i="1"/>
  <c r="L49" i="1"/>
  <c r="AM47" i="1"/>
  <c r="L47" i="1"/>
  <c r="L45" i="1"/>
  <c r="L44" i="1"/>
  <c r="BK332" i="2"/>
  <c r="BK541" i="2"/>
  <c r="J523" i="2"/>
  <c r="BK490" i="2"/>
  <c r="J454" i="2"/>
  <c r="BK397" i="2"/>
  <c r="J147" i="2"/>
  <c r="J484" i="2"/>
  <c r="J427" i="2"/>
  <c r="BK367" i="2"/>
  <c r="BK277" i="2"/>
  <c r="J229" i="2"/>
  <c r="BK107" i="2"/>
  <c r="BK322" i="2"/>
  <c r="BK99" i="3"/>
  <c r="J281" i="2"/>
  <c r="BK124" i="2"/>
  <c r="BK579" i="2"/>
  <c r="J535" i="2"/>
  <c r="BK472" i="2"/>
  <c r="J388" i="2"/>
  <c r="J121" i="2"/>
  <c r="BK606" i="2"/>
  <c r="BK499" i="2"/>
  <c r="J466" i="2"/>
  <c r="BK270" i="2"/>
  <c r="J110" i="2"/>
  <c r="BK409" i="2"/>
  <c r="J294" i="2"/>
  <c r="J124" i="2"/>
  <c r="BK104" i="3"/>
  <c r="J376" i="2"/>
  <c r="BK544" i="2"/>
  <c r="BK505" i="2"/>
  <c r="J481" i="2"/>
  <c r="J433" i="2"/>
  <c r="J277" i="2"/>
  <c r="BK96" i="2"/>
  <c r="J442" i="2"/>
  <c r="J385" i="2"/>
  <c r="J273" i="2"/>
  <c r="AS54" i="1"/>
  <c r="BK106" i="3"/>
  <c r="BK273" i="2"/>
  <c r="BK565" i="2"/>
  <c r="J532" i="2"/>
  <c r="BK520" i="2"/>
  <c r="BK487" i="2"/>
  <c r="BK427" i="2"/>
  <c r="BK550" i="2"/>
  <c r="J490" i="2"/>
  <c r="J451" i="2"/>
  <c r="BK382" i="2"/>
  <c r="BK181" i="2"/>
  <c r="J445" i="2"/>
  <c r="J209" i="2"/>
  <c r="BK97" i="3"/>
  <c r="J600" i="2"/>
  <c r="BK603" i="2"/>
  <c r="J550" i="2"/>
  <c r="BK532" i="2"/>
  <c r="BK517" i="2"/>
  <c r="BK478" i="2"/>
  <c r="J322" i="2"/>
  <c r="BK102" i="2"/>
  <c r="J508" i="2"/>
  <c r="J472" i="2"/>
  <c r="BK448" i="2"/>
  <c r="BK388" i="2"/>
  <c r="BK132" i="2"/>
  <c r="BK442" i="2"/>
  <c r="BK376" i="2"/>
  <c r="J102" i="2"/>
  <c r="BK385" i="2"/>
  <c r="BK152" i="2"/>
  <c r="BK538" i="2"/>
  <c r="J514" i="2"/>
  <c r="BK460" i="2"/>
  <c r="J406" i="2"/>
  <c r="BK158" i="2"/>
  <c r="BK110" i="2"/>
  <c r="BK454" i="2"/>
  <c r="J397" i="2"/>
  <c r="BK236" i="2"/>
  <c r="BK439" i="2"/>
  <c r="J364" i="2"/>
  <c r="J198" i="2"/>
  <c r="BK584" i="2"/>
  <c r="BK155" i="2"/>
  <c r="J579" i="2"/>
  <c r="BK535" i="2"/>
  <c r="J493" i="2"/>
  <c r="J409" i="2"/>
  <c r="BK161" i="2"/>
  <c r="J505" i="2"/>
  <c r="BK469" i="2"/>
  <c r="BK421" i="2"/>
  <c r="BK364" i="2"/>
  <c r="J141" i="2"/>
  <c r="J325" i="2"/>
  <c r="J158" i="2"/>
  <c r="J84" i="3"/>
  <c r="BK430" i="2"/>
  <c r="J161" i="2"/>
  <c r="BK149" i="2"/>
  <c r="BK559" i="2"/>
  <c r="J475" i="2"/>
  <c r="J394" i="2"/>
  <c r="J152" i="2"/>
  <c r="J107" i="2"/>
  <c r="J559" i="2"/>
  <c r="J502" i="2"/>
  <c r="J400" i="2"/>
  <c r="BK240" i="2"/>
  <c r="BK116" i="2"/>
  <c r="BK433" i="2"/>
  <c r="BK373" i="2"/>
  <c r="J266" i="2"/>
  <c r="J104" i="3"/>
  <c r="BK400" i="2"/>
  <c r="BK164" i="2"/>
  <c r="J581" i="2"/>
  <c r="BK526" i="2"/>
  <c r="J436" i="2"/>
  <c r="BK370" i="2"/>
  <c r="J116" i="2"/>
  <c r="J544" i="2"/>
  <c r="BK463" i="2"/>
  <c r="J415" i="2"/>
  <c r="BK266" i="2"/>
  <c r="J517" i="2"/>
  <c r="BK418" i="2"/>
  <c r="J336" i="2"/>
  <c r="J181" i="2"/>
  <c r="J421" i="2"/>
  <c r="J218" i="2"/>
  <c r="BK556" i="2"/>
  <c r="J529" i="2"/>
  <c r="BK484" i="2"/>
  <c r="J430" i="2"/>
  <c r="BK268" i="2"/>
  <c r="J511" i="2"/>
  <c r="J478" i="2"/>
  <c r="J418" i="2"/>
  <c r="BK336" i="2"/>
  <c r="BK121" i="2"/>
  <c r="BK457" i="2"/>
  <c r="J379" i="2"/>
  <c r="J106" i="3"/>
  <c r="BK108" i="3"/>
  <c r="BK294" i="2"/>
  <c r="J149" i="2"/>
  <c r="BK562" i="2"/>
  <c r="BK529" i="2"/>
  <c r="J448" i="2"/>
  <c r="BK379" i="2"/>
  <c r="J113" i="2"/>
  <c r="J541" i="2"/>
  <c r="BK481" i="2"/>
  <c r="J457" i="2"/>
  <c r="J332" i="2"/>
  <c r="BK113" i="2"/>
  <c r="J391" i="2"/>
  <c r="J270" i="2"/>
  <c r="BK102" i="3"/>
  <c r="J97" i="3"/>
  <c r="J96" i="2"/>
  <c r="J547" i="2"/>
  <c r="J526" i="2"/>
  <c r="J496" i="2"/>
  <c r="BK445" i="2"/>
  <c r="BK262" i="2"/>
  <c r="BK514" i="2"/>
  <c r="BK475" i="2"/>
  <c r="J424" i="2"/>
  <c r="BK281" i="2"/>
  <c r="J144" i="2"/>
  <c r="BK511" i="2"/>
  <c r="BK394" i="2"/>
  <c r="J164" i="2"/>
  <c r="J92" i="3"/>
  <c r="J236" i="2"/>
  <c r="J132" i="2"/>
  <c r="J562" i="2"/>
  <c r="BK502" i="2"/>
  <c r="BK466" i="2"/>
  <c r="BK424" i="2"/>
  <c r="BK209" i="2"/>
  <c r="J556" i="2"/>
  <c r="BK496" i="2"/>
  <c r="J403" i="2"/>
  <c r="BK335" i="2"/>
  <c r="J155" i="2"/>
  <c r="BK451" i="2"/>
  <c r="BK403" i="2"/>
  <c r="J262" i="2"/>
  <c r="J102" i="3"/>
  <c r="J603" i="2"/>
  <c r="J565" i="2"/>
  <c r="BK523" i="2"/>
  <c r="J499" i="2"/>
  <c r="J439" i="2"/>
  <c r="BK325" i="2"/>
  <c r="BK547" i="2"/>
  <c r="J487" i="2"/>
  <c r="BK436" i="2"/>
  <c r="J370" i="2"/>
  <c r="BK147" i="2"/>
  <c r="BK581" i="2"/>
  <c r="J240" i="2"/>
  <c r="BK84" i="3"/>
  <c r="J99" i="3"/>
  <c r="BK229" i="2"/>
  <c r="J606" i="2"/>
  <c r="BK553" i="2"/>
  <c r="J520" i="2"/>
  <c r="J469" i="2"/>
  <c r="BK391" i="2"/>
  <c r="BK144" i="2"/>
  <c r="J553" i="2"/>
  <c r="BK493" i="2"/>
  <c r="BK406" i="2"/>
  <c r="BK198" i="2"/>
  <c r="BK415" i="2"/>
  <c r="J367" i="2"/>
  <c r="BK218" i="2"/>
  <c r="BK92" i="3"/>
  <c r="J373" i="2"/>
  <c r="BK600" i="2"/>
  <c r="J538" i="2"/>
  <c r="BK508" i="2"/>
  <c r="J463" i="2"/>
  <c r="J382" i="2"/>
  <c r="BK141" i="2"/>
  <c r="J460" i="2"/>
  <c r="BK412" i="2"/>
  <c r="J268" i="2"/>
  <c r="J584" i="2"/>
  <c r="J412" i="2"/>
  <c r="J335" i="2"/>
  <c r="J108" i="3"/>
  <c r="T101" i="2" l="1"/>
  <c r="P131" i="2"/>
  <c r="R197" i="2"/>
  <c r="R265" i="2"/>
  <c r="BK324" i="2"/>
  <c r="J324" i="2" s="1"/>
  <c r="J70" i="2" s="1"/>
  <c r="BK101" i="2"/>
  <c r="J101" i="2"/>
  <c r="J62" i="2" s="1"/>
  <c r="BK131" i="2"/>
  <c r="J131" i="2"/>
  <c r="J63" i="2" s="1"/>
  <c r="P197" i="2"/>
  <c r="P265" i="2"/>
  <c r="T280" i="2"/>
  <c r="R324" i="2"/>
  <c r="BK583" i="2"/>
  <c r="J583" i="2" s="1"/>
  <c r="J73" i="2" s="1"/>
  <c r="BK83" i="3"/>
  <c r="J83" i="3" s="1"/>
  <c r="J61" i="3" s="1"/>
  <c r="R101" i="2"/>
  <c r="R131" i="2"/>
  <c r="T197" i="2"/>
  <c r="BK280" i="2"/>
  <c r="J280" i="2"/>
  <c r="J69" i="2"/>
  <c r="R280" i="2"/>
  <c r="P324" i="2"/>
  <c r="BK578" i="2"/>
  <c r="J578" i="2"/>
  <c r="J72" i="2" s="1"/>
  <c r="P583" i="2"/>
  <c r="R583" i="2"/>
  <c r="T583" i="2"/>
  <c r="P83" i="3"/>
  <c r="P82" i="3" s="1"/>
  <c r="P81" i="3" s="1"/>
  <c r="AU56" i="1" s="1"/>
  <c r="P101" i="2"/>
  <c r="P94" i="2"/>
  <c r="T131" i="2"/>
  <c r="BK197" i="2"/>
  <c r="J197" i="2" s="1"/>
  <c r="J65" i="2" s="1"/>
  <c r="BK265" i="2"/>
  <c r="J265" i="2" s="1"/>
  <c r="J66" i="2" s="1"/>
  <c r="T265" i="2"/>
  <c r="P280" i="2"/>
  <c r="T324" i="2"/>
  <c r="P578" i="2"/>
  <c r="P279" i="2" s="1"/>
  <c r="R578" i="2"/>
  <c r="T578" i="2"/>
  <c r="R83" i="3"/>
  <c r="R82" i="3"/>
  <c r="R81" i="3"/>
  <c r="T83" i="3"/>
  <c r="T82" i="3"/>
  <c r="T81" i="3" s="1"/>
  <c r="BK180" i="2"/>
  <c r="J180" i="2"/>
  <c r="J64" i="2" s="1"/>
  <c r="BK276" i="2"/>
  <c r="J276" i="2" s="1"/>
  <c r="J67" i="2" s="1"/>
  <c r="BK95" i="2"/>
  <c r="J95" i="2"/>
  <c r="J61" i="2"/>
  <c r="BK564" i="2"/>
  <c r="J564" i="2"/>
  <c r="J71" i="2" s="1"/>
  <c r="F55" i="3"/>
  <c r="BE84" i="3"/>
  <c r="BE92" i="3"/>
  <c r="BE99" i="3"/>
  <c r="J55" i="3"/>
  <c r="J75" i="3"/>
  <c r="BE97" i="3"/>
  <c r="BE108" i="3"/>
  <c r="E71" i="3"/>
  <c r="BE104" i="3"/>
  <c r="BE102" i="3"/>
  <c r="BE106" i="3"/>
  <c r="BE107" i="2"/>
  <c r="BE110" i="2"/>
  <c r="BE113" i="2"/>
  <c r="BE116" i="2"/>
  <c r="BE121" i="2"/>
  <c r="BE124" i="2"/>
  <c r="BE132" i="2"/>
  <c r="BE144" i="2"/>
  <c r="BE147" i="2"/>
  <c r="BE152" i="2"/>
  <c r="BE229" i="2"/>
  <c r="BE266" i="2"/>
  <c r="BE273" i="2"/>
  <c r="BE382" i="2"/>
  <c r="BE385" i="2"/>
  <c r="BE397" i="2"/>
  <c r="BE421" i="2"/>
  <c r="BE427" i="2"/>
  <c r="BE436" i="2"/>
  <c r="BE448" i="2"/>
  <c r="BE451" i="2"/>
  <c r="BE454" i="2"/>
  <c r="BE508" i="2"/>
  <c r="BE581" i="2"/>
  <c r="E83" i="2"/>
  <c r="BE96" i="2"/>
  <c r="BE161" i="2"/>
  <c r="BE209" i="2"/>
  <c r="BE294" i="2"/>
  <c r="BE376" i="2"/>
  <c r="BE391" i="2"/>
  <c r="BE430" i="2"/>
  <c r="BE433" i="2"/>
  <c r="BE445" i="2"/>
  <c r="BE457" i="2"/>
  <c r="BE463" i="2"/>
  <c r="BE472" i="2"/>
  <c r="BE475" i="2"/>
  <c r="BE505" i="2"/>
  <c r="BE547" i="2"/>
  <c r="J52" i="2"/>
  <c r="F55" i="2"/>
  <c r="J90" i="2"/>
  <c r="BE155" i="2"/>
  <c r="BE164" i="2"/>
  <c r="BE181" i="2"/>
  <c r="BE218" i="2"/>
  <c r="BE236" i="2"/>
  <c r="BE270" i="2"/>
  <c r="BE281" i="2"/>
  <c r="BE322" i="2"/>
  <c r="BE325" i="2"/>
  <c r="BE332" i="2"/>
  <c r="BE364" i="2"/>
  <c r="BE370" i="2"/>
  <c r="BE373" i="2"/>
  <c r="BE400" i="2"/>
  <c r="BE415" i="2"/>
  <c r="BE439" i="2"/>
  <c r="BE442" i="2"/>
  <c r="BE460" i="2"/>
  <c r="BE466" i="2"/>
  <c r="BE469" i="2"/>
  <c r="BE478" i="2"/>
  <c r="BE481" i="2"/>
  <c r="BE484" i="2"/>
  <c r="BE487" i="2"/>
  <c r="BE490" i="2"/>
  <c r="BE493" i="2"/>
  <c r="BE496" i="2"/>
  <c r="BE499" i="2"/>
  <c r="BE502" i="2"/>
  <c r="BE511" i="2"/>
  <c r="BE514" i="2"/>
  <c r="BE517" i="2"/>
  <c r="BE520" i="2"/>
  <c r="BE523" i="2"/>
  <c r="BE526" i="2"/>
  <c r="BE529" i="2"/>
  <c r="BE532" i="2"/>
  <c r="BE535" i="2"/>
  <c r="BE538" i="2"/>
  <c r="BE541" i="2"/>
  <c r="BE544" i="2"/>
  <c r="BE550" i="2"/>
  <c r="BE553" i="2"/>
  <c r="BE556" i="2"/>
  <c r="BE559" i="2"/>
  <c r="BE562" i="2"/>
  <c r="BE565" i="2"/>
  <c r="BE600" i="2"/>
  <c r="BE603" i="2"/>
  <c r="BE606" i="2"/>
  <c r="BE102" i="2"/>
  <c r="BE141" i="2"/>
  <c r="BE149" i="2"/>
  <c r="BE158" i="2"/>
  <c r="BE198" i="2"/>
  <c r="BE240" i="2"/>
  <c r="BE262" i="2"/>
  <c r="BE268" i="2"/>
  <c r="BE277" i="2"/>
  <c r="BE335" i="2"/>
  <c r="BE336" i="2"/>
  <c r="BE367" i="2"/>
  <c r="BE379" i="2"/>
  <c r="BE388" i="2"/>
  <c r="BE394" i="2"/>
  <c r="BE403" i="2"/>
  <c r="BE406" i="2"/>
  <c r="BE409" i="2"/>
  <c r="BE412" i="2"/>
  <c r="BE418" i="2"/>
  <c r="BE424" i="2"/>
  <c r="BE579" i="2"/>
  <c r="BE584" i="2"/>
  <c r="F35" i="3"/>
  <c r="BB56" i="1" s="1"/>
  <c r="F34" i="2"/>
  <c r="BA55" i="1" s="1"/>
  <c r="F34" i="3"/>
  <c r="BA56" i="1"/>
  <c r="F35" i="2"/>
  <c r="BB55" i="1" s="1"/>
  <c r="F37" i="2"/>
  <c r="BD55" i="1"/>
  <c r="F36" i="2"/>
  <c r="BC55" i="1"/>
  <c r="F36" i="3"/>
  <c r="BC56" i="1" s="1"/>
  <c r="J34" i="3"/>
  <c r="AW56" i="1" s="1"/>
  <c r="J34" i="2"/>
  <c r="AW55" i="1" s="1"/>
  <c r="F37" i="3"/>
  <c r="BD56" i="1"/>
  <c r="P93" i="2" l="1"/>
  <c r="AU55" i="1"/>
  <c r="R94" i="2"/>
  <c r="T94" i="2"/>
  <c r="T279" i="2"/>
  <c r="T93" i="2"/>
  <c r="R279" i="2"/>
  <c r="R93" i="2"/>
  <c r="BK279" i="2"/>
  <c r="J279" i="2" s="1"/>
  <c r="J68" i="2" s="1"/>
  <c r="BK94" i="2"/>
  <c r="J94" i="2" s="1"/>
  <c r="J60" i="2" s="1"/>
  <c r="BK82" i="3"/>
  <c r="J82" i="3"/>
  <c r="J60" i="3"/>
  <c r="J33" i="2"/>
  <c r="AV55" i="1" s="1"/>
  <c r="AT55" i="1" s="1"/>
  <c r="AU54" i="1"/>
  <c r="BD54" i="1"/>
  <c r="W33" i="1"/>
  <c r="F33" i="3"/>
  <c r="AZ56" i="1" s="1"/>
  <c r="F33" i="2"/>
  <c r="AZ55" i="1" s="1"/>
  <c r="BA54" i="1"/>
  <c r="AW54" i="1"/>
  <c r="AK30" i="1" s="1"/>
  <c r="BB54" i="1"/>
  <c r="W31" i="1"/>
  <c r="BC54" i="1"/>
  <c r="W32" i="1"/>
  <c r="J33" i="3"/>
  <c r="AV56" i="1" s="1"/>
  <c r="AT56" i="1" s="1"/>
  <c r="BK93" i="2" l="1"/>
  <c r="J93" i="2"/>
  <c r="BK81" i="3"/>
  <c r="J81" i="3"/>
  <c r="J59" i="3"/>
  <c r="AZ54" i="1"/>
  <c r="AV54" i="1"/>
  <c r="AK29" i="1" s="1"/>
  <c r="J30" i="2"/>
  <c r="AG55" i="1"/>
  <c r="AY54" i="1"/>
  <c r="AX54" i="1"/>
  <c r="W30" i="1"/>
  <c r="J39" i="2" l="1"/>
  <c r="J59" i="2"/>
  <c r="AN55" i="1"/>
  <c r="W29" i="1"/>
  <c r="J30" i="3"/>
  <c r="AG56" i="1"/>
  <c r="AG54" i="1"/>
  <c r="AK26" i="1"/>
  <c r="AT54" i="1"/>
  <c r="J39" i="3" l="1"/>
  <c r="AN54" i="1"/>
  <c r="AN56" i="1"/>
  <c r="AK35" i="1"/>
</calcChain>
</file>

<file path=xl/sharedStrings.xml><?xml version="1.0" encoding="utf-8"?>
<sst xmlns="http://schemas.openxmlformats.org/spreadsheetml/2006/main" count="6950" uniqueCount="1037">
  <si>
    <t>Export Komplet</t>
  </si>
  <si>
    <t>VZ</t>
  </si>
  <si>
    <t>2.0</t>
  </si>
  <si>
    <t>ZAMOK</t>
  </si>
  <si>
    <t>False</t>
  </si>
  <si>
    <t>{1f4e36cb-0050-44d6-9e4c-d3601ee4ec0a}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</si>
  <si>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</si>
  <si>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</si>
  <si>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</si>
  <si>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</si>
  <si>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</si>
  <si>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</si>
  <si>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</si>
  <si>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</si>
  <si>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ALFA-374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</si>
  <si>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</si>
  <si>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</si>
  <si>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Horácké divadlo Jihlava - výměna oken budovy C</t>
  </si>
  <si>
    <t>KSO:</t>
  </si>
  <si>
    <t/>
  </si>
  <si>
    <t>CC-CZ:</t>
  </si>
  <si>
    <t>Místo:</t>
  </si>
  <si>
    <t>Jihlava</t>
  </si>
  <si>
    <t>Datum:</t>
  </si>
  <si>
    <t>1. 4. 2025</t>
  </si>
  <si>
    <t>Zadavatel:</t>
  </si>
  <si>
    <t>IČ:</t>
  </si>
  <si>
    <t>Kraj Výsočina, Žižkova57, Jihlava</t>
  </si>
  <si>
    <t>DIČ:</t>
  </si>
  <si>
    <t>Účastník:</t>
  </si>
  <si>
    <t>Vyplň údaj</t>
  </si>
  <si>
    <t>Projektant:</t>
  </si>
  <si>
    <t>Atelier Alfa, spol. s r.o., Jihlava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</si>
  <si>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</si>
  <si>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</si>
  <si>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</si>
  <si>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</si>
  <si>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</si>
  <si>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</si>
  <si>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</si>
  <si>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</si>
  <si>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</si>
  <si>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</si>
  <si>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</si>
  <si>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</si>
  <si>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</si>
  <si>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</si>
  <si>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</si>
  <si>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</si>
  <si>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</si>
  <si>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</si>
  <si>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</si>
  <si>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</si>
  <si>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</si>
  <si>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</si>
  <si>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</si>
  <si>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</si>
  <si>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</si>
  <si>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</si>
  <si>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</si>
  <si>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</si>
  <si>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</si>
  <si>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</si>
  <si>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</si>
  <si>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</si>
  <si>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</si>
  <si>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</si>
  <si>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</si>
  <si>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</si>
  <si>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</si>
  <si>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</si>
  <si>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</si>
  <si>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</si>
  <si>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</si>
  <si>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</si>
  <si>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</si>
  <si>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</si>
  <si>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ALFA-37401</t>
  </si>
  <si>
    <t>výměna oken</t>
  </si>
  <si>
    <t>STA</t>
  </si>
  <si>
    <t>1</t>
  </si>
  <si>
    <t>{5d811645-ab3e-43b8-8714-81054f008a61}</t>
  </si>
  <si>
    <t>801 41 12</t>
  </si>
  <si>
    <t>2</t>
  </si>
  <si>
    <t>ALFA-37402</t>
  </si>
  <si>
    <t>vedlejší a ostatní náklady</t>
  </si>
  <si>
    <t>VON</t>
  </si>
  <si>
    <t>{e64ac058-d596-469e-8112-da5f474d697b}</t>
  </si>
  <si>
    <t>okna1</t>
  </si>
  <si>
    <t>25,617</t>
  </si>
  <si>
    <t>okna2</t>
  </si>
  <si>
    <t>163,17</t>
  </si>
  <si>
    <t>KRYCÍ LIST SOUPISU PRACÍ</t>
  </si>
  <si>
    <t>okna3</t>
  </si>
  <si>
    <t>48,766</t>
  </si>
  <si>
    <t>bom1</t>
  </si>
  <si>
    <t>391,758</t>
  </si>
  <si>
    <t>om1</t>
  </si>
  <si>
    <t>10,64</t>
  </si>
  <si>
    <t>mal1</t>
  </si>
  <si>
    <t>854,761</t>
  </si>
  <si>
    <t>Objekt:</t>
  </si>
  <si>
    <t>par2</t>
  </si>
  <si>
    <t>151,8</t>
  </si>
  <si>
    <t>ALFA-37401 - výměna oken</t>
  </si>
  <si>
    <t>om2</t>
  </si>
  <si>
    <t>402,398</t>
  </si>
  <si>
    <t>leš11</t>
  </si>
  <si>
    <t>181,61</t>
  </si>
  <si>
    <t>12611</t>
  </si>
  <si>
    <t>leš1</t>
  </si>
  <si>
    <t>1373,88</t>
  </si>
  <si>
    <t>par3</t>
  </si>
  <si>
    <t>161</t>
  </si>
  <si>
    <t xml:space="preserve">- VŠECHNY POUŽITÉ MATERIÁLY MUSÍ ODPOVÍDAT PŘEDEPSANÝM TECHNICKÝM  SPECIFIKACÍM DLE PD   - U veškerých dodávek výrobků bude do ceny zahrnuta jejich montáž vč. dodávky potřebného kotvení, doplňkového materiálu, staveništní a mimostaveništní dopravy v případě, že tyto činosti nejsou oceněny v samostatných položkách jednotlivých částí soupisu prací. -  U vybraných výrobků je nutné do ceny díla zahrnout zpracování dodavatelské, případně dílenské dokumentace, dále výrobu prototypů, provádění barevného a materiálového vzorkování apod. - Položky jsou sestaveny za pomocí Cenové soustavy ÚRS nebo pomocí položek vlastních. Pro všechny položky platí, že do ceny je nutno zahrnout náklady spojené s koordinací, s pokyny vyplývajícími z RDP, zejména TZ. - Uchazeč o veřejnou zakázku je povinen při oceňování soutěžního SOUPISU PRACÍ provést kontrolu funkce aritmetických vzorců jednotlivých položkových soupisů ve vazbě na jednotlivé oddíly, rekapitulace a krycí listy. - Kde není výslovně uvedeno, bude pracovní postup a technologie provádění stanovena oprávněnou osobou zhotovitele. - Provedení detailů konstrukcí musí odpovídat technologiím výrobců. - Provední konstrukcí musí odpovídat požadavkům autora návrhu nebo doporučení specialisty technologie. - Veškeré rozměry budou upřesněny po odkrytí a prozkoumání jednotlivých prvků.  - Výkaz výměr je nutno číst společně s výkresy, tech. zprávou a specifikacemi.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</si>
  <si>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</si>
  <si>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</si>
  <si>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</si>
  <si>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</si>
  <si>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</si>
  <si>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</si>
  <si>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</si>
  <si>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</si>
  <si>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</si>
  <si>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</si>
  <si>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</si>
  <si>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</si>
  <si>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</si>
  <si>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</si>
  <si>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</si>
  <si>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</si>
  <si>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</si>
  <si>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</si>
  <si>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</si>
  <si>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</si>
  <si>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</si>
  <si>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</si>
  <si>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</si>
  <si>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</si>
  <si>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</si>
  <si>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</si>
  <si>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</si>
  <si>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</si>
  <si>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</si>
  <si>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</si>
  <si>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</si>
  <si>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</si>
  <si>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</si>
  <si>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</si>
  <si>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</si>
  <si>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</si>
  <si>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</si>
  <si>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</si>
  <si>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ve zdivu nadzákladovém cihlami pálenými plochy přes 1 m2 do 4 m2 na maltu vápenocementovou</t>
  </si>
  <si>
    <t>m3</t>
  </si>
  <si>
    <t>CS ÚRS 2025 01</t>
  </si>
  <si>
    <t>4</t>
  </si>
  <si>
    <t>-287093028</t>
  </si>
  <si>
    <t>Online PSC</t>
  </si>
  <si>
    <t>https://podminky.urs.cz/item/CS_URS_2025_01/310239211</t>
  </si>
  <si>
    <t>VV</t>
  </si>
  <si>
    <t>"v.č. D.1.1.2.3.03 - NS -pohledy východní + severní, TZ"</t>
  </si>
  <si>
    <t>(5,3*0,6*3+1,1*1)*0,4</t>
  </si>
  <si>
    <t>Součet</t>
  </si>
  <si>
    <t>6</t>
  </si>
  <si>
    <t>Úpravy povrchů, podlahy a osazování výplní</t>
  </si>
  <si>
    <t>612131101</t>
  </si>
  <si>
    <t>Podkladní a spojovací vrstva vnitřních omítaných ploch cementový postřik nanášený ručně celoplošně stěn</t>
  </si>
  <si>
    <t>m2</t>
  </si>
  <si>
    <t>1553054299</t>
  </si>
  <si>
    <t>https://podminky.urs.cz/item/CS_URS_2025_01/612131101</t>
  </si>
  <si>
    <t>5,3*0,6*3+1,1*1</t>
  </si>
  <si>
    <t>612315302</t>
  </si>
  <si>
    <t>Vápenná omítka ostění nebo nadpraží štuková dvouvrstvá</t>
  </si>
  <si>
    <t>-1125497326</t>
  </si>
  <si>
    <t>https://podminky.urs.cz/item/CS_URS_2025_01/612315302</t>
  </si>
  <si>
    <t>612321141</t>
  </si>
  <si>
    <t>Omítka vápenocementová vnitřních ploch nanášená ručně dvouvrstvá, tloušťky jádrové omítky do 10 mm a tloušťky štuku do 3 mm štuková svislých konstrukcí stěn</t>
  </si>
  <si>
    <t>-1777928867</t>
  </si>
  <si>
    <t>https://podminky.urs.cz/item/CS_URS_2025_01/612321141</t>
  </si>
  <si>
    <t>5</t>
  </si>
  <si>
    <t>622131101</t>
  </si>
  <si>
    <t>Podkladní a spojovací vrstva vnějších omítaných ploch cementový postřik nanášený ručně celoplošně stěn</t>
  </si>
  <si>
    <t>811451061</t>
  </si>
  <si>
    <t>https://podminky.urs.cz/item/CS_URS_2025_01/622131101</t>
  </si>
  <si>
    <t>622321141</t>
  </si>
  <si>
    <t>Omítka vápenocementová vnějších ploch nanášená ručně dvouvrstvá, tloušťky jádrové omítky do 15 mm a tloušťky štuku do 3 mm štuková stěn</t>
  </si>
  <si>
    <t>-1677405457</t>
  </si>
  <si>
    <t>https://podminky.urs.cz/item/CS_URS_2025_01/622321141</t>
  </si>
  <si>
    <t>7</t>
  </si>
  <si>
    <t>629135102</t>
  </si>
  <si>
    <t>Vyrovnávací vrstva z cementové malty pod klempířskými prvky šířky přes 150 do 300 mm</t>
  </si>
  <si>
    <t>m</t>
  </si>
  <si>
    <t>2100713085</t>
  </si>
  <si>
    <t>https://podminky.urs.cz/item/CS_URS_2025_01/629135102</t>
  </si>
  <si>
    <t>par2*2</t>
  </si>
  <si>
    <t>8</t>
  </si>
  <si>
    <t>629991011</t>
  </si>
  <si>
    <t>Zakrytí vnějších ploch před znečištěním včetně pozdějšího odkrytí výplní otvorů a svislých ploch fólií přilepenou lepící páskou</t>
  </si>
  <si>
    <t>2023956019</t>
  </si>
  <si>
    <t>https://podminky.urs.cz/item/CS_URS_2025_01/629991011</t>
  </si>
  <si>
    <t>okna1*2</t>
  </si>
  <si>
    <t>okna2*2</t>
  </si>
  <si>
    <t>okna3*2</t>
  </si>
  <si>
    <t>0,9*2,9*2</t>
  </si>
  <si>
    <t>94</t>
  </si>
  <si>
    <t>Lešení a stavební výtahy</t>
  </si>
  <si>
    <t>9</t>
  </si>
  <si>
    <t>941111132</t>
  </si>
  <si>
    <t>Lešení řadové trubkové lehké pracovní s podlahami s provozním zatížením tř. 3 do 200 kg/m2 šířky tř. W12 od 1,2 do 1,5 m, výšky výšky přes 10 do 25 m montáž</t>
  </si>
  <si>
    <t>1940197712</t>
  </si>
  <si>
    <t>https://podminky.urs.cz/item/CS_URS_2025_01/941111132</t>
  </si>
  <si>
    <t>(42,202+1,5*2)*12,97</t>
  </si>
  <si>
    <t>12,5*12+(6+1,5*2)*16</t>
  </si>
  <si>
    <t>"v.č. D.1.1.2.3.04 - NS - pohledy západní + jižní, TZ"</t>
  </si>
  <si>
    <t>13*13,97</t>
  </si>
  <si>
    <t>20*15,6</t>
  </si>
  <si>
    <t>10</t>
  </si>
  <si>
    <t>941111232</t>
  </si>
  <si>
    <t>Lešení řadové trubkové lehké pracovní s podlahami s provozním zatížením tř. 3 do 200 kg/m2 šířky tř. W12 od 1,2 do 1,5 m, výšky výšky přes 10 do 25 m příplatek k ceně za každý den použití</t>
  </si>
  <si>
    <t>1521823017</t>
  </si>
  <si>
    <t>https://podminky.urs.cz/item/CS_URS_2025_01/941111232</t>
  </si>
  <si>
    <t>leš1*30</t>
  </si>
  <si>
    <t>11</t>
  </si>
  <si>
    <t>941111832</t>
  </si>
  <si>
    <t>Lešení řadové trubkové lehké pracovní s podlahami s provozním zatížením tř. 3 do 200 kg/m2 šířky tř. W12 od 1,2 do 1,5 m, výšky výšky přes 10 do 25 m demontáž</t>
  </si>
  <si>
    <t>-1850733922</t>
  </si>
  <si>
    <t>https://podminky.urs.cz/item/CS_URS_2025_01/941111832</t>
  </si>
  <si>
    <t>941118R201</t>
  </si>
  <si>
    <t>příplatek za lešení řadové 10 - 25 m přes stříšku rampy vč. zajištění střechy proti poškození</t>
  </si>
  <si>
    <t>821844105</t>
  </si>
  <si>
    <t>13</t>
  </si>
  <si>
    <t>941118R202</t>
  </si>
  <si>
    <t>příplatek za lešení řadové 10 - 25 m přes plochou střechu vč. zajištění střechy proti poškození</t>
  </si>
  <si>
    <t>896308126</t>
  </si>
  <si>
    <t>19,5*6</t>
  </si>
  <si>
    <t>14</t>
  </si>
  <si>
    <t>941118R203</t>
  </si>
  <si>
    <t>příplatek za lešení řadové 10 - 25 m přes anglický dvorek vč. zajištění střechy proti poškození</t>
  </si>
  <si>
    <t>-180637827</t>
  </si>
  <si>
    <t>16*12</t>
  </si>
  <si>
    <t>15</t>
  </si>
  <si>
    <t>944511111</t>
  </si>
  <si>
    <t>Síť ochranná zavěšená na konstrukci lešení z textilie z umělých vláken montáž</t>
  </si>
  <si>
    <t>-1713793948</t>
  </si>
  <si>
    <t>https://podminky.urs.cz/item/CS_URS_2025_01/944511111</t>
  </si>
  <si>
    <t>16</t>
  </si>
  <si>
    <t>944511211</t>
  </si>
  <si>
    <t>Síť ochranná zavěšená na konstrukci lešení z textilie z umělých vláken příplatek k ceně za každý den použití</t>
  </si>
  <si>
    <t>468534487</t>
  </si>
  <si>
    <t>https://podminky.urs.cz/item/CS_URS_2025_01/944511211</t>
  </si>
  <si>
    <t>17</t>
  </si>
  <si>
    <t>944511811</t>
  </si>
  <si>
    <t>Síť ochranná zavěšená na konstrukci lešení z textilie z umělých vláken demontáž</t>
  </si>
  <si>
    <t>-203465200</t>
  </si>
  <si>
    <t>https://podminky.urs.cz/item/CS_URS_2025_01/944511811</t>
  </si>
  <si>
    <t>18</t>
  </si>
  <si>
    <t>949101111</t>
  </si>
  <si>
    <t>Lešení pomocné pracovní pro objekty pozemních staveb pro zatížení do 150 kg/m2, o výšce lešeňové podlahy do 1,9 m</t>
  </si>
  <si>
    <t>-545583588</t>
  </si>
  <si>
    <t>https://podminky.urs.cz/item/CS_URS_2025_01/949101111</t>
  </si>
  <si>
    <t>"v.č. D.1.1.2.1.06 - NS - půdorys 1. PP, TZ"</t>
  </si>
  <si>
    <t>(2,6*2+2,9*2+4,5*2+6,05*2)*1,5</t>
  </si>
  <si>
    <t>"v.č. D.1.1.2.1.07 - NS - půdorys 1. NP, TZ"</t>
  </si>
  <si>
    <t>(3,45+1,95+4,6+5,3+1,5*2+3+1,7+1,85+1,9+1,85)*1,5</t>
  </si>
  <si>
    <t>(1,65+1,75)*1,5</t>
  </si>
  <si>
    <t>"v.č. D.1.1.2.1.08 - NS - půdorys 2. NP, TZ"</t>
  </si>
  <si>
    <t>(5,6+1,8+2+1,95+4,6+1,8+3,7+6,05+16,52)*1,5</t>
  </si>
  <si>
    <t>(1,5*2+3+5,7+1,85+2+1,85+5,647+4,5+2,5)*1,5</t>
  </si>
  <si>
    <t>"v.č. D.1.1.2.1.09 - NS - půdorys 3. NP, TZ"</t>
  </si>
  <si>
    <t>(6,6+0,15+5,4+2,65+1,8+5,65+18,752+10,801+6,6+1,7)*1,5</t>
  </si>
  <si>
    <t>(4+5,85)*1,5</t>
  </si>
  <si>
    <t>"v.č. D.1.1.2.1.10 - NS - půdorys 4. NP, TZ"</t>
  </si>
  <si>
    <t>(5,3+2,645+3,025+5,847)*1,5</t>
  </si>
  <si>
    <t>95</t>
  </si>
  <si>
    <t>Dokončovací konstrukce a práce pozemních staveb</t>
  </si>
  <si>
    <t>19</t>
  </si>
  <si>
    <t>952901111</t>
  </si>
  <si>
    <t>Vyčištění budov nebo objektů před předáním do užívání budov bytové nebo občanské výstavby, světlé výšky podlaží do 4 m</t>
  </si>
  <si>
    <t>1612312128</t>
  </si>
  <si>
    <t>https://podminky.urs.cz/item/CS_URS_2025_01/952901111</t>
  </si>
  <si>
    <t>(2,6+2,9+4,5)*5,5+6,05*5,8</t>
  </si>
  <si>
    <t>(3,45+1,95+4,6+1,8+1,85+1,95)*5,6</t>
  </si>
  <si>
    <t>6,6*1,5+(1,7+1,85+1,9)*4,51</t>
  </si>
  <si>
    <t>(5,6+1,8+2+1,96+4,6+1,8+3,7+6,05)*4,15</t>
  </si>
  <si>
    <t>16,52*5,75+12,5*4,401+(5,7+1,85+2+1,85)*4,15+4,15*5,647</t>
  </si>
  <si>
    <t>(6,6+5,1+2,65+1,8+5,65)*4,15+18,752*10,51</t>
  </si>
  <si>
    <t>(1,7+4+5,85)*4,15+1,6*5,847+2,147*6</t>
  </si>
  <si>
    <t>5,3*2*5,65+5,874*4,5</t>
  </si>
  <si>
    <t>96</t>
  </si>
  <si>
    <t>Bourání konstrukcí</t>
  </si>
  <si>
    <t>20</t>
  </si>
  <si>
    <t>968062375</t>
  </si>
  <si>
    <t>Vybourání dřevěných rámů oken s křídly, dveřních zárubní, vrat, stěn, ostění nebo obkladů rámů oken s křídly zdvojených, plochy do 2 m2</t>
  </si>
  <si>
    <t>-1048046566</t>
  </si>
  <si>
    <t>https://podminky.urs.cz/item/CS_URS_2025_01/968062375</t>
  </si>
  <si>
    <t>0,9*1,5*2</t>
  </si>
  <si>
    <t>1*1,071+1,15*1,13+1*1,18+1,15*1,239+1*1,29+1*1,378</t>
  </si>
  <si>
    <t>1,15*1,437+1*1,49+1,15*1,549+1*1,6+1*1,94+1*1,071</t>
  </si>
  <si>
    <t>1,15*1,13+1*1,18+1,15*1,239+1*1,29+1*1,378+1,15*1,437</t>
  </si>
  <si>
    <t>1*1,49+1,15*1,549+1*1,6+1*1,69+1,15*1,75+1*1,8</t>
  </si>
  <si>
    <t>1,15*1,86+1*1,91+0,9*1,5*2+1*1,69+1*1,85</t>
  </si>
  <si>
    <t>968062376</t>
  </si>
  <si>
    <t>Vybourání dřevěných rámů oken s křídly, dveřních zárubní, vrat, stěn, ostění nebo obkladů rámů oken s křídly zdvojených, plochy do 4 m2</t>
  </si>
  <si>
    <t>-1906261757</t>
  </si>
  <si>
    <t>https://podminky.urs.cz/item/CS_URS_2025_01/968062376</t>
  </si>
  <si>
    <t>3,9*0,6+3,4*0,6+4,6*0,6</t>
  </si>
  <si>
    <t>1,6*1,8*2</t>
  </si>
  <si>
    <t>1,15*2+1*2,05+2,1*1,8+1,15*2,11+1*2,16</t>
  </si>
  <si>
    <t>22</t>
  </si>
  <si>
    <t>968062377</t>
  </si>
  <si>
    <t>Vybourání dřevěných rámů oken s křídly, dveřních zárubní, vrat, stěn, ostění nebo obkladů rámů oken s křídly zdvojených, plochy přes 4 m2</t>
  </si>
  <si>
    <t>1543460130</t>
  </si>
  <si>
    <t>https://podminky.urs.cz/item/CS_URS_2025_01/968062377</t>
  </si>
  <si>
    <t>4,6*1,5+5,3*1,8*3+2,1*2,1</t>
  </si>
  <si>
    <t>2,1*2,1+5,3*1,5*6+4,1*1,8+5,3*1,5*2+3,4*1,5</t>
  </si>
  <si>
    <t>2,1*2,1+5,3*1,5*2+3,6*1,5</t>
  </si>
  <si>
    <t>5,3*1,2*2+3,6*1,2</t>
  </si>
  <si>
    <t>23</t>
  </si>
  <si>
    <t>968062456</t>
  </si>
  <si>
    <t>Vybourání dřevěných rámů oken s křídly, dveřních zárubní, vrat, stěn, ostění nebo obkladů dveřních zárubní, plochy přes 2 m2</t>
  </si>
  <si>
    <t>-2065283376</t>
  </si>
  <si>
    <t>https://podminky.urs.cz/item/CS_URS_2025_01/968062456</t>
  </si>
  <si>
    <t>0,9*2,9</t>
  </si>
  <si>
    <t>24</t>
  </si>
  <si>
    <t>973031825</t>
  </si>
  <si>
    <t>Vysekání výklenků nebo kapes ve zdivu z cihel na maltu vápennou nebo vápenocementovou kapes pro zavázání nových zdí, tl. do 450 mm</t>
  </si>
  <si>
    <t>1877178872</t>
  </si>
  <si>
    <t>https://podminky.urs.cz/item/CS_URS_2025_01/973031825</t>
  </si>
  <si>
    <t>0,6*2*3+1,1*2</t>
  </si>
  <si>
    <t>25</t>
  </si>
  <si>
    <t>978013191</t>
  </si>
  <si>
    <t>Otlučení vápenných nebo vápenocementových omítek vnitřních ploch stěn s vyškrabáním spar, s očištěním zdiva, v rozsahu přes 50 do 100 %</t>
  </si>
  <si>
    <t>282633820</t>
  </si>
  <si>
    <t>https://podminky.urs.cz/item/CS_URS_2025_01/978013191</t>
  </si>
  <si>
    <t>(3,9*2+0,6*3+3,4*2+4,9)*(0,2+0,5)</t>
  </si>
  <si>
    <t>(1,6*2*2+1,8*2*2+4,6*2+1,5*2+5,3*2*3+1,8*2*3+2,1*4)*0,7</t>
  </si>
  <si>
    <t>(2,1*4+5,3*2*8+1,5*2*8+4,1*2+1,8*2+3,4*2+1,5*2)*0,7</t>
  </si>
  <si>
    <t>(0,9*2*2+1,5*2*2)*0,7</t>
  </si>
  <si>
    <t>(1,15*2+2*2+1*2+2,05*2+1*2+1,69*2+2,1*2+1,8*2+1*2)*0,7</t>
  </si>
  <si>
    <t>(1,85*2+1,15*2+2,11*2+1*2+2,16*2+2,1*4+5,3*2*2)*0,7</t>
  </si>
  <si>
    <t>(1,5*2*2+3,6*2+1,5*2+1*2*2+1,15*2*2+1,18*2+1,13*2)*0,7</t>
  </si>
  <si>
    <t>(1,239*2+1*2*3+1,15*2+1,29*21,378*2+1,437*2+1,49*2)*0,7</t>
  </si>
  <si>
    <t>(1,15*2+1*2*2+1,549*2+1,6*2+1,94*2+1*2*2+1,15*2)*0,7</t>
  </si>
  <si>
    <t>(1,071*2+1,13*2+1,18*2+1,15*2+1*2*2+1,239*2+1,29*2)*0,7</t>
  </si>
  <si>
    <t>(1,378*2+1,15*2*2+1*2+1,437*2+1,49*2+1,549*2+1*2*2)*0,7</t>
  </si>
  <si>
    <t>(1,15*2+1,6*2+1,69*2+1,75*2+1*2*2+1,15*2+1,8*2)*0,7</t>
  </si>
  <si>
    <t>(1,86*2+1,91*2+0,9*2*2+1,5*2*2)*0,7</t>
  </si>
  <si>
    <t>(5,3*2*2+3,6*2+1,2*2*3)*0,7</t>
  </si>
  <si>
    <t>26</t>
  </si>
  <si>
    <t>978015391</t>
  </si>
  <si>
    <t>Otlučení vápenných nebo vápenocementových omítek vnějších ploch s vyškrabáním spar a s očištěním zdiva stupně členitosti 1 a 2, v rozsahu přes 80 do 100 %</t>
  </si>
  <si>
    <t>-511558204</t>
  </si>
  <si>
    <t>https://podminky.urs.cz/item/CS_URS_2025_01/978015391</t>
  </si>
  <si>
    <t>997</t>
  </si>
  <si>
    <t>Doprava suti a vybouraných hmot</t>
  </si>
  <si>
    <t>27</t>
  </si>
  <si>
    <t>997013154</t>
  </si>
  <si>
    <t>Vnitrostaveništní doprava suti a vybouraných hmot vodorovně do 50 m s naložením s omezením mechanizace pro budovy a haly výšky přes 12 do 15 m</t>
  </si>
  <si>
    <t>t</t>
  </si>
  <si>
    <t>-1413131951</t>
  </si>
  <si>
    <t>https://podminky.urs.cz/item/CS_URS_2025_01/997013154</t>
  </si>
  <si>
    <t>28</t>
  </si>
  <si>
    <t>997013501</t>
  </si>
  <si>
    <t>Odvoz suti a vybouraných hmot na skládku nebo meziskládku se složením, na vzdálenost do 1 km</t>
  </si>
  <si>
    <t>1685581963</t>
  </si>
  <si>
    <t>https://podminky.urs.cz/item/CS_URS_2025_01/997013501</t>
  </si>
  <si>
    <t>29</t>
  </si>
  <si>
    <t>997013509</t>
  </si>
  <si>
    <t>Odvoz suti a vybouraných hmot na skládku nebo meziskládku se složením, na vzdálenost Příplatek k ceně za každý další započatý 1 km přes 1 km</t>
  </si>
  <si>
    <t>-1132122311</t>
  </si>
  <si>
    <t>https://podminky.urs.cz/item/CS_URS_2025_01/997013509</t>
  </si>
  <si>
    <t>55,424*10</t>
  </si>
  <si>
    <t>30</t>
  </si>
  <si>
    <t>997013631</t>
  </si>
  <si>
    <t>Poplatek za uložení stavebního odpadu na skládce (skládkovné) směsného stavebního a demoličního zatříděného do Katalogu odpadů pod kódem 17 09 04</t>
  </si>
  <si>
    <t>-447088079</t>
  </si>
  <si>
    <t>https://podminky.urs.cz/item/CS_URS_2025_01/997013631</t>
  </si>
  <si>
    <t>55,424</t>
  </si>
  <si>
    <t>998</t>
  </si>
  <si>
    <t>Přesun hmot</t>
  </si>
  <si>
    <t>31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</si>
  <si>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</si>
  <si>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</si>
  <si>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551991104</t>
  </si>
  <si>
    <t>https://podminky.urs.cz/item/CS_URS_2025_01/998011010</t>
  </si>
  <si>
    <t>PSV</t>
  </si>
  <si>
    <t>Práce a dodávky PSV</t>
  </si>
  <si>
    <t>764</t>
  </si>
  <si>
    <t>Konstrukce klempířské</t>
  </si>
  <si>
    <t>32</t>
  </si>
  <si>
    <t>764002851</t>
  </si>
  <si>
    <t>Demontáž klempířských konstrukcí oplechování parapetů do suti</t>
  </si>
  <si>
    <t>-283790176</t>
  </si>
  <si>
    <t>https://podminky.urs.cz/item/CS_URS_2025_01/764002851</t>
  </si>
  <si>
    <t>3,9+3,4+4,6</t>
  </si>
  <si>
    <t>1,6*2+4,6+5,3*2+2,1</t>
  </si>
  <si>
    <t>1,6*2+2,1+5,3*8+3,4+0,9*2</t>
  </si>
  <si>
    <t>1,15*12+1*20+2,1*2+5,3+3,6+0,9*2</t>
  </si>
  <si>
    <t>5,3*2+3,6*2</t>
  </si>
  <si>
    <t>33</t>
  </si>
  <si>
    <t>764226R0403</t>
  </si>
  <si>
    <t>Oplechování parapetů z hliníkového plechu rovných mechanicky kotvené, bez rohů rš 225 mm povrchově upravené D+M</t>
  </si>
  <si>
    <t>18835773</t>
  </si>
  <si>
    <t>"v.č. D.1.1.2.4.02 - NS - výpis nových oken, TZ"</t>
  </si>
  <si>
    <t>3,5+4+4,6*2+1,6</t>
  </si>
  <si>
    <t>"v.č. D.1.1.2.4.03 - NS - výpis nových oken, TZ"</t>
  </si>
  <si>
    <t>1,6+2,1+5,3*2</t>
  </si>
  <si>
    <t>"v.č. D.1.1.2.4.04 - NS - výpis nových oken, TZ"</t>
  </si>
  <si>
    <t>5,3*3+2,1</t>
  </si>
  <si>
    <t>"v.č. D.1.1.2.4.05 - NS - výpis nových oken, TZ"</t>
  </si>
  <si>
    <t>3,6+4,1+5,3*2</t>
  </si>
  <si>
    <t>"v.č. D.1.1.2.4.06 - NS - výpis nových oken, TZ"</t>
  </si>
  <si>
    <t>5,3*3</t>
  </si>
  <si>
    <t>"v.č. D.1.1.2.4.07 - NS - výpis nových oken, TZ"</t>
  </si>
  <si>
    <t>5,3*2+0,9*2+2,1+0,9</t>
  </si>
  <si>
    <t>"v.č. D.1.1.2.4.08 - NS - výpis nových oken, TZ"</t>
  </si>
  <si>
    <t>5,3+3,6+1*2+1,15*2</t>
  </si>
  <si>
    <t>"v.č. D.1.1.2.4.09 - NS - výpis nových oken, TZ"</t>
  </si>
  <si>
    <t>1*4+1,15*2</t>
  </si>
  <si>
    <t>"v.č. D.1.1.2.4.10 - NS - výpis nových oken, TZ"</t>
  </si>
  <si>
    <t>1*4+1,15*2+2,1</t>
  </si>
  <si>
    <t>"v.č. D.1.1.2.4.11 - NS - výpis nových oken, TZ"</t>
  </si>
  <si>
    <t>1*5+1,15*2</t>
  </si>
  <si>
    <t>"v.č. D.1.1.2.4.12 - NS - výpis nových oken, TZ"</t>
  </si>
  <si>
    <t>1,15*3+1*4</t>
  </si>
  <si>
    <t>"v.č. D.1.1.2.4.13 - NS - výpis nových oken, TZ"</t>
  </si>
  <si>
    <t>1,15+1+0,9*2+5,3</t>
  </si>
  <si>
    <t>"v.č. D.1.1.2.4.14 - NS - výpis nových oken, TZ"</t>
  </si>
  <si>
    <t>5,3+3,6</t>
  </si>
  <si>
    <t>34</t>
  </si>
  <si>
    <t>998764113</t>
  </si>
  <si>
    <t>Přesun hmot pro konstrukce klempířské stanovený z hmotnosti přesunovaného materiálu vodorovná dopravní vzdálenost do 50 m s omezením mechanizace v objektech výšky přes 12 do 24 m</t>
  </si>
  <si>
    <t>481205441</t>
  </si>
  <si>
    <t>https://podminky.urs.cz/item/CS_URS_2025_01/998764113</t>
  </si>
  <si>
    <t>766</t>
  </si>
  <si>
    <t>Konstrukce truhlářské</t>
  </si>
  <si>
    <t>35</t>
  </si>
  <si>
    <t>766691914</t>
  </si>
  <si>
    <t>Ostatní práce vyvěšení nebo zavěšení křídel dřevěných dveřních, plochy do 2 m2</t>
  </si>
  <si>
    <t>kus</t>
  </si>
  <si>
    <t>-1119125252</t>
  </si>
  <si>
    <t>https://podminky.urs.cz/item/CS_URS_2025_01/766691914</t>
  </si>
  <si>
    <t>36</t>
  </si>
  <si>
    <t>766694116</t>
  </si>
  <si>
    <t>Montáž ostatních truhlářských konstrukcí parapetních desek dřevěných nebo plastových šířky do 300 mm</t>
  </si>
  <si>
    <t>-739353851</t>
  </si>
  <si>
    <t>https://podminky.urs.cz/item/CS_URS_2025_01/766694116</t>
  </si>
  <si>
    <t>37</t>
  </si>
  <si>
    <t>M</t>
  </si>
  <si>
    <t>61144R0401</t>
  </si>
  <si>
    <t>parapet plastový vnitřní komůrkový š 250mm</t>
  </si>
  <si>
    <t>1340277615</t>
  </si>
  <si>
    <t>38</t>
  </si>
  <si>
    <t>61144019</t>
  </si>
  <si>
    <t>koncovka k parapetu plastovému vnitřnímu 1 pár</t>
  </si>
  <si>
    <t>sada</t>
  </si>
  <si>
    <t>-1129189320</t>
  </si>
  <si>
    <t>39</t>
  </si>
  <si>
    <t>766988R201</t>
  </si>
  <si>
    <t>dřevěné okno (borovice) 3500 x 600 mm ozn. O01 vč. všech doplňků,žaluzií, přip. spáry a povrch. úpravy ( parapety vnitř + vně - samostatně) D+M</t>
  </si>
  <si>
    <t>ks</t>
  </si>
  <si>
    <t>261566473</t>
  </si>
  <si>
    <t>40</t>
  </si>
  <si>
    <t>766988R202</t>
  </si>
  <si>
    <t>dřevěné okno (borovice) 4000 x 600 mm ozn. O02 vč. všech doplňků,žalizií, přip. spáry a povrch. úpravy ( parapety vnitř + vně - samostatně) D+M</t>
  </si>
  <si>
    <t>-744696086</t>
  </si>
  <si>
    <t>41</t>
  </si>
  <si>
    <t>766988R203</t>
  </si>
  <si>
    <t>dřevěné okno (borovice) 4600 x 600 mm ozn. O03 vč. všech doplňků,žaluzií, přip. spáry a povrch. úpravy ( parapety vnitř + vně - samostatně) D+M</t>
  </si>
  <si>
    <t>-942227195</t>
  </si>
  <si>
    <t>42</t>
  </si>
  <si>
    <t>766988R204</t>
  </si>
  <si>
    <t>dřevěné okno (borovice) 4600 x 1500 mm ozn. O04 vč. všech doplňků,žaluzií, přip. spáry a povrch. úpravy ( parapety vnitř + vně - samostatně) D+M</t>
  </si>
  <si>
    <t>-1299934468</t>
  </si>
  <si>
    <t>43</t>
  </si>
  <si>
    <t>766988R205</t>
  </si>
  <si>
    <t>dřevěné okno (borovice) 1600 x 1800 mm ozn. O05 vč. všech doplňků, žaluzií, přip. spáry a povrch. úpravy ( parapety vnitř + vně - samostatně) D+M</t>
  </si>
  <si>
    <t>-773639761</t>
  </si>
  <si>
    <t>44</t>
  </si>
  <si>
    <t>766988R206</t>
  </si>
  <si>
    <t>dřevěné okno (borovice) 1600 x 1800 mm ozn. O06 vč. všech doplňků, žaluzií, přip. spáry a povrch. úpravy ( parapety vnitř + vně - samostatně) D+M</t>
  </si>
  <si>
    <t>1752626846</t>
  </si>
  <si>
    <t>45</t>
  </si>
  <si>
    <t>766988R207</t>
  </si>
  <si>
    <t>dřevěné okno (borovice) 900 x 2900 mm ozn. O07 vč. všech doplňků,žaluzií, přip. spáry a povrch. úpravy ( parapety vnitř + vně - samostatně) D+M</t>
  </si>
  <si>
    <t>-1984651365</t>
  </si>
  <si>
    <t>46</t>
  </si>
  <si>
    <t>766988R208</t>
  </si>
  <si>
    <t>dřevěné okno (borovice) 2100 x 2100 mm ozn. O08 vč. všech doplňků, žaluzií, přip. spáry a povrch. úpravy ( parapety vnitř + vně - samostatně) D+M</t>
  </si>
  <si>
    <t>-1507628293</t>
  </si>
  <si>
    <t>47</t>
  </si>
  <si>
    <t>766988R209</t>
  </si>
  <si>
    <t>dřevěné okno (borovice) 5300 x 1800 mm ozn. O09 vč. všech doplňků, žaluzií, přip. spáry a povrch. úpravy ( parapety vnitř + vně - samostatně) D+M</t>
  </si>
  <si>
    <t>965091126</t>
  </si>
  <si>
    <t>48</t>
  </si>
  <si>
    <t>766988R210</t>
  </si>
  <si>
    <t>dřevěné okno (borovice) 5300 x 1800 mm ozn. O10 vč. všech doplňků, žaluzií, přip. spáry a povrch. úpravy ( parapety vnitř + vně - samostatně) D+M</t>
  </si>
  <si>
    <t>-638811854</t>
  </si>
  <si>
    <t>49</t>
  </si>
  <si>
    <t>766988R211</t>
  </si>
  <si>
    <t>dřevěné okno (borovice) 5300 x 1500 mm ozn. O11 vč. všech doplňků, žaluzií, přip. spáry a povrch. úpravy ( parapety vnitř + vně - samostatně) D+M</t>
  </si>
  <si>
    <t>1268034825</t>
  </si>
  <si>
    <t>50</t>
  </si>
  <si>
    <t>766988R212</t>
  </si>
  <si>
    <t>dřevěné okno (borovice) 2100 x 2100 mm ozn. O12 vč. všech doplňků, žaluzií, přip. spáry a povrch. úpravy ( parapety vnitř + vně - samostatně) D+M</t>
  </si>
  <si>
    <t>-782773485</t>
  </si>
  <si>
    <t>51</t>
  </si>
  <si>
    <t>766988R213</t>
  </si>
  <si>
    <t>dřevěné okno (borovice) 5300 x 1500 mm ozn. O13 vč. všech doplňků, žaluzií, přip. spáry a povrch. úpravy ( parapety vnitř + vně - samostatně) D+M</t>
  </si>
  <si>
    <t>-1557552290</t>
  </si>
  <si>
    <t>52</t>
  </si>
  <si>
    <t>766988R214</t>
  </si>
  <si>
    <t>dřevěné okno (borovice) 5300 x 1500 mm ozn. O14 vč. všech doplňků, žaluzií, přip. spáry a povrch. úpravy ( parapety vnitř + vně - samostatně) D+M</t>
  </si>
  <si>
    <t>-38528565</t>
  </si>
  <si>
    <t>53</t>
  </si>
  <si>
    <t>766988R215</t>
  </si>
  <si>
    <t>dřevěné okno (borovice) 3600 x 1500 mm ozn. O15 vč. všech doplňků, žaluzií, přip. spáry a povrch. úpravy ( parapety vnitř + vně - samostatně) D+M</t>
  </si>
  <si>
    <t>2031280878</t>
  </si>
  <si>
    <t>54</t>
  </si>
  <si>
    <t>766988R216</t>
  </si>
  <si>
    <t>dřevěné okno (borovice) 4100 x 1800 mm ozn. O16 vč. všech doplňků, žaluzií, přip. spáry a povrch. úpravy ( parapety vnitř + vně - samostatně) D+M</t>
  </si>
  <si>
    <t>729083163</t>
  </si>
  <si>
    <t>55</t>
  </si>
  <si>
    <t>766988R217</t>
  </si>
  <si>
    <t>dřevěné okno (borovice) 5300 x 1500 mm ozn. O17 vč. všech doplňků, žaluzií, přip. spáry a povrch. úpravy ( parapety vnitř + vně - samostatně) D+M</t>
  </si>
  <si>
    <t>936909586</t>
  </si>
  <si>
    <t>56</t>
  </si>
  <si>
    <t>766988R218</t>
  </si>
  <si>
    <t>dřevěné okno (borovice) 5300 x 1500 mm ozn. O18 vč. všech doplňků, žaluzií, přip. spáry a povrch. úpravy ( parapety vnitř + vně - samostatně) D+M</t>
  </si>
  <si>
    <t>1806371452</t>
  </si>
  <si>
    <t>57</t>
  </si>
  <si>
    <t>766988R219</t>
  </si>
  <si>
    <t>dřevěné okno (borovice) 5300 x 1500 mm ozn. O19 vč. všech doplňků, žaluzií, přip. spáry a povrch. úpravy ( parapety vnitř + vně - samostatně) D+M</t>
  </si>
  <si>
    <t>-208043380</t>
  </si>
  <si>
    <t>58</t>
  </si>
  <si>
    <t>766988R220</t>
  </si>
  <si>
    <t>dřevěné okno (borovice) 5300 x 1500 mm ozn. O20 vč. všech doplňků,žaluzií, přip. spáry a povrch. úpravy ( parapety vnitř + vně - samostatně) D+M</t>
  </si>
  <si>
    <t>-1971573644</t>
  </si>
  <si>
    <t>59</t>
  </si>
  <si>
    <t>766988R221</t>
  </si>
  <si>
    <t>dřevěné okno (borovice) 5300 x 1500 mm ozn. O21 vč. všech doplňků, žaluzií, přip. spáry a povrch. úpravy ( parapety vnitř + vně - samostatně) D+M</t>
  </si>
  <si>
    <t>-670122311</t>
  </si>
  <si>
    <t>60</t>
  </si>
  <si>
    <t>766988R222</t>
  </si>
  <si>
    <t>dřevěné okno (borovice) 5300 x 1500 mm ozn. O22 vč. všech doplňků, žaluzií, přip. spáry a povrch. úpravy ( parapety vnitř + vně - samostatně) D+M</t>
  </si>
  <si>
    <t>841643399</t>
  </si>
  <si>
    <t>61</t>
  </si>
  <si>
    <t>766988R223</t>
  </si>
  <si>
    <t>dřevěné okno (borovice) 900 x 1500 mm ozn. O23 vč. všech doplňků, žaluzií, přip. spáry a povrch. úpravy ( parapety vnitř + vně - samostatně) D+M</t>
  </si>
  <si>
    <t>-816394721</t>
  </si>
  <si>
    <t>62</t>
  </si>
  <si>
    <t>766988R224</t>
  </si>
  <si>
    <t>dřevěné okno (borovice) 900 x 1500 mm ozn. O24 vč. všech doplňků, žaluzií, přip. spáry a povrch. úpravy ( parapety vnitř + vně - samostatně) D+M</t>
  </si>
  <si>
    <t>623920417</t>
  </si>
  <si>
    <t>63</t>
  </si>
  <si>
    <t>766988R225</t>
  </si>
  <si>
    <t>dřevěné okno (borovice) 2100 x 2100 mm ozn. O25 vč. všech doplňků, žaluzií, přip. spáry a povrch. úpravy ( parapety vnitř + vně - samostatně) D+M</t>
  </si>
  <si>
    <t>-126068166</t>
  </si>
  <si>
    <t>64</t>
  </si>
  <si>
    <t>766988R226</t>
  </si>
  <si>
    <t>dřevěné okno (borovice) 5300 x 1500 mm ozn. O26 vč. všech doplňků, žaluzií, přip. spáry a povrch. úpravy ( parapety vnitř + vně - samostatně) D+M</t>
  </si>
  <si>
    <t>-531220812</t>
  </si>
  <si>
    <t>65</t>
  </si>
  <si>
    <t>766988R227</t>
  </si>
  <si>
    <t>dřevěné okno (borovice) 5300 x 1500 mm ozn. O27 vč. všech doplňků, žaluzií, přip. spáry a povrch. úpravy ( parapety vnitř + vně - samostatně) D+M</t>
  </si>
  <si>
    <t>473736550</t>
  </si>
  <si>
    <t>66</t>
  </si>
  <si>
    <t>766988R228</t>
  </si>
  <si>
    <t>dřevěné okno (borovice) 3600 x 1500 mm ozn. O28 vč. všech doplňků, žaluzií, přip. spáry a povrch. úpravy ( parapety vnitř + vně - samostatně) D+M</t>
  </si>
  <si>
    <t>1234350210</t>
  </si>
  <si>
    <t>67</t>
  </si>
  <si>
    <t>766988R229</t>
  </si>
  <si>
    <t>dřevěné okno (borovice) 1000 x 1071 mm ozn. O29 vč. všech doplňků, žaluzií, přip. spáry a povrch. úpravy ( parapety vnitř + vně - samostatně) D+M</t>
  </si>
  <si>
    <t>-1899334895</t>
  </si>
  <si>
    <t>68</t>
  </si>
  <si>
    <t>766988R230</t>
  </si>
  <si>
    <t>dřevěné okno (borovice) 1150 x 1130 mm ozn. O30 vč. všech doplňků, žaluzií, přip. spáry a povrch. úpravy ( parapety vnitř + vně - samostatně) D+M</t>
  </si>
  <si>
    <t>-1224642344</t>
  </si>
  <si>
    <t>69</t>
  </si>
  <si>
    <t>766988R231</t>
  </si>
  <si>
    <t>dřevěné okno (borovice) 1000 x 1180 mm ozn. O31 vč. všech doplňků, žaluzií, přip. spáry a povrch. úpravy ( parapety vnitř + vně - samostatně) D+M</t>
  </si>
  <si>
    <t>496664239</t>
  </si>
  <si>
    <t>70</t>
  </si>
  <si>
    <t>766988R232</t>
  </si>
  <si>
    <t>dřevěné okno (borovice) 1150 x 1239 mm ozn. O32 vč. všech doplňků, žaluzií, přip. spáry a povrch. úpravy ( parapety vnitř + vně - samostatně) D+M</t>
  </si>
  <si>
    <t>1119097775</t>
  </si>
  <si>
    <t>71</t>
  </si>
  <si>
    <t>766988R233</t>
  </si>
  <si>
    <t>dřevěné okno (borovice) 1000 x 1290 mm ozn. O33 vč. všech doplňků, žaluzií, přip. spáry a povrch. úpravy ( parapety vnitř + vně - samostatně) D+M</t>
  </si>
  <si>
    <t>-194201612</t>
  </si>
  <si>
    <t>72</t>
  </si>
  <si>
    <t>766988R234</t>
  </si>
  <si>
    <t>dřevěné okno (borovice) 1000 x 1378 mm ozn. O34 vč. všech doplňků, žaluzií, přip. spáry a povrch. úpravy ( parapety vnitř + vně - samostatně) D+M</t>
  </si>
  <si>
    <t>-1003901444</t>
  </si>
  <si>
    <t>73</t>
  </si>
  <si>
    <t>766988R235</t>
  </si>
  <si>
    <t>dřevěné okno (borovice) 1150 x 1437 mm ozn. O35 vč. všech doplňků, žaluzií, přip. spáry a povrch. úpravy ( parapety vnitř + vně - samostatně) D+M</t>
  </si>
  <si>
    <t>1962045926</t>
  </si>
  <si>
    <t>74</t>
  </si>
  <si>
    <t>766988R236</t>
  </si>
  <si>
    <t>dřevěné okno (borovice) 1000 x 1490 mm ozn. O36 vč. všech doplňků, žaluzií, přip. spáry a povrch. úpravy ( parapety vnitř + vně - samostatně) D+M</t>
  </si>
  <si>
    <t>-666216709</t>
  </si>
  <si>
    <t>75</t>
  </si>
  <si>
    <t>766988R237</t>
  </si>
  <si>
    <t>dřevěné okno (borovice) 1150 x 1549 mm ozn. O37 vč. všech doplňků, žaluzií, přip. spáry a povrch. úpravy ( parapety vnitř + vně - samostatně) D+M</t>
  </si>
  <si>
    <t>-934666868</t>
  </si>
  <si>
    <t>76</t>
  </si>
  <si>
    <t>766988R238</t>
  </si>
  <si>
    <t>dřevěné okno (borovice) 1000 x 1600 mm ozn. O38 vč. všech doplňků, žaluzií, přip. spáry a povrch. úpravy ( parapety vnitř + vně - samostatně) D+M</t>
  </si>
  <si>
    <t>-309973388</t>
  </si>
  <si>
    <t>77</t>
  </si>
  <si>
    <t>766988R239</t>
  </si>
  <si>
    <t>dřevěné okno (borovice) 1000 x 1940 mm ozn. O39 vč. všech doplňků, žaluzií, přip. spáry a povrch. úpravy ( parapety vnitř + vně - samostatně) D+M</t>
  </si>
  <si>
    <t>-1595788399</t>
  </si>
  <si>
    <t>78</t>
  </si>
  <si>
    <t>766988R240</t>
  </si>
  <si>
    <t>dřevěné okno (borovice) 1150 x 2000 mm ozn. O40 vč. všech doplňků, žaluzií, přip. spáry a povrch. úpravy ( parapety vnitř + vně - samostatně) D+M</t>
  </si>
  <si>
    <t>-1343762693</t>
  </si>
  <si>
    <t>79</t>
  </si>
  <si>
    <t>766988R241</t>
  </si>
  <si>
    <t>dřevěné okno (borovice) 1000 x 2050 mm ozn. O41 vč. všech doplňků, žaluzií, přip. spáry a povrch. úpravy ( parapety vnitř + vně - samostatně) D+M</t>
  </si>
  <si>
    <t>-1624146474</t>
  </si>
  <si>
    <t>80</t>
  </si>
  <si>
    <t>766988R242</t>
  </si>
  <si>
    <t>dřevěné okno (borovice) 1150 x 2110 mm ozn. O42 vč. všech doplňků,žaluzií, přip. spáry a povrch. úpravy ( parapety vnitř + vně - samostatně) D+M</t>
  </si>
  <si>
    <t>1817193366</t>
  </si>
  <si>
    <t>81</t>
  </si>
  <si>
    <t>766988R243</t>
  </si>
  <si>
    <t>dřevěné okno (borovice) 1000 x 2160 mm ozn. O43 vč. všech doplňků, žaluzií, přip. spáry a povrch. úpravy ( parapety vnitř + vně - samostatně) D+M</t>
  </si>
  <si>
    <t>1937200026</t>
  </si>
  <si>
    <t>82</t>
  </si>
  <si>
    <t>766988R244</t>
  </si>
  <si>
    <t>dřevěné okno (borovice) 1000 x 1690 mm ozn. O44 vč. všech doplňků, žaluzií, přip. spáry a povrch. úpravy ( parapety vnitř + vně - samostatně) D+M</t>
  </si>
  <si>
    <t>-1869805218</t>
  </si>
  <si>
    <t>83</t>
  </si>
  <si>
    <t>766988R245</t>
  </si>
  <si>
    <t>dřevěné okno (borovice) 2100 x 1800 mm ozn. O45 vč. všech doplňků, žaluzií, přip. spáry a povrch. úpravy ( parapety vnitř + vně - samostatně) D+M</t>
  </si>
  <si>
    <t>-1706761477</t>
  </si>
  <si>
    <t>84</t>
  </si>
  <si>
    <t>766988R246</t>
  </si>
  <si>
    <t>dřevěné okno (borovice) 1000 x 1850 mm ozn. O46vč. všech doplňků, žaluzií, přip. spáry a povrch. úpravy ( parapety vnitř + vně - samostatně) D+M</t>
  </si>
  <si>
    <t>-1355729721</t>
  </si>
  <si>
    <t>85</t>
  </si>
  <si>
    <t>766988R247</t>
  </si>
  <si>
    <t>dřevěné okno (borovice) 1000 x 1071 mm ozn. O47 vč. všech doplňků, žaluzií, přip. spáry a povrch. úpravy ( parapety vnitř + vně - samostatně) D+M</t>
  </si>
  <si>
    <t>-1500667054</t>
  </si>
  <si>
    <t>86</t>
  </si>
  <si>
    <t>766988R248</t>
  </si>
  <si>
    <t>dřevěné okno (borovice) 1150 x 1130 mm ozn. O48 vč. všech doplňků, žaluzií, přip. spáry a povrch. úpravy ( parapety vnitř + vně - samostatně) D+M</t>
  </si>
  <si>
    <t>1472869622</t>
  </si>
  <si>
    <t>87</t>
  </si>
  <si>
    <t>766988R249</t>
  </si>
  <si>
    <t>dřevěné okno (borovice) 1000 x 1180 mm ozn. O49 vč. všech doplňků, žaluzií, přip. spáry a povrch. úpravy ( parapety vnitř + vně - samostatně) D+M</t>
  </si>
  <si>
    <t>-1109274007</t>
  </si>
  <si>
    <t>88</t>
  </si>
  <si>
    <t>766988R250</t>
  </si>
  <si>
    <t>dřevěné okno (borovice) 1150 x 1239 mm ozn. O50 vč. všech doplňků, žaluzií, přip. spáry a povrch. úpravy ( parapety vnitř + vně - samostatně) D+M</t>
  </si>
  <si>
    <t>-1382423444</t>
  </si>
  <si>
    <t>89</t>
  </si>
  <si>
    <t>766988R251</t>
  </si>
  <si>
    <t>dřevěné okno (borovice) 1000 x 1290 mm ozn. O51 vč. všech doplňků, žaluzií, přip. spáry a povrch. úpravy ( parapety vnitř + vně - samostatně) D+M</t>
  </si>
  <si>
    <t>12823014</t>
  </si>
  <si>
    <t>90</t>
  </si>
  <si>
    <t>766988R252</t>
  </si>
  <si>
    <t>dřevěné okno (borovice) 1000 x 1378 mm ozn. O52 vč. všech doplňků,žaluzií, _x000D_
 přip. spáry a povrch. úpravy ( parapety vnitř + vně - samostatně) D+M</t>
  </si>
  <si>
    <t>-1828951893</t>
  </si>
  <si>
    <t>91</t>
  </si>
  <si>
    <t>766988R253</t>
  </si>
  <si>
    <t>dřevěné okno (borovice) 1150 x 1437 mm ozn. O53 vč. všech doplňků, žaluzií, přip. spáry a povrch. úpravy ( parapety vnitř + vně - samostatně) D+M</t>
  </si>
  <si>
    <t>-920912751</t>
  </si>
  <si>
    <t>92</t>
  </si>
  <si>
    <t>766988R254</t>
  </si>
  <si>
    <t>dřevěné okno (borovice) 1000 x 1490 mm ozn. O54 vč. všech doplňků, žaluzií, přip. spáry a povrch. úpravy ( parapety vnitř + vně - samostatně) D+M</t>
  </si>
  <si>
    <t>-1787402017</t>
  </si>
  <si>
    <t>93</t>
  </si>
  <si>
    <t>766988R255</t>
  </si>
  <si>
    <t>dřevěné okno (borovice) 1150 x 1549 mm ozn. O55 vč. všech doplňků, žaluzií, přip. spáry a povrch. úpravy ( parapety vnitř + vně - samostatně) D+M</t>
  </si>
  <si>
    <t>-853293066</t>
  </si>
  <si>
    <t>766988R256</t>
  </si>
  <si>
    <t>dřevěné okno (borovice) 1000 x 1600 mm ozn. O56 vč. všech doplňků, žaluzií, přip. spáry a povrch. úpravy ( parapety vnitř + vně - samostatně) D+M</t>
  </si>
  <si>
    <t>2010236067</t>
  </si>
  <si>
    <t>766988R257</t>
  </si>
  <si>
    <t>dřevěné okno (borovice) 1000 x 1690 mm ozn. O57 vč. všech doplňků, žaluzií, přip. spáry a povrch. úpravy ( parapety vnitř + vně - samostatně) D+M</t>
  </si>
  <si>
    <t>-1946036858</t>
  </si>
  <si>
    <t>766988R258</t>
  </si>
  <si>
    <t>dřevěné okno (borovice) 1150 x 1750 mm ozn. O58 vč. všech doplňků, žaluzií, přip. spáry a povrch. úpravy ( parapety vnitř + vně - samostatně) D+M</t>
  </si>
  <si>
    <t>-497149349</t>
  </si>
  <si>
    <t>97</t>
  </si>
  <si>
    <t>766988R259</t>
  </si>
  <si>
    <t>dřevěné okno (borovice) 1000 x 1800 mm ozn. O59 vč. všech doplňků, žaluzií, přip. spáry a povrch. úpravy ( parapety vnitř + vně - samostatně) D+M</t>
  </si>
  <si>
    <t>226452176</t>
  </si>
  <si>
    <t>98</t>
  </si>
  <si>
    <t>766988R260</t>
  </si>
  <si>
    <t>dřevěné okno (borovice) 1150 x 1860 mm ozn. O60 vč. všech doplňků, žaluzií, přip. spáry a povrch. úpravy ( parapety vnitř + vně - samostatně) D+M</t>
  </si>
  <si>
    <t>-1203486722</t>
  </si>
  <si>
    <t>99</t>
  </si>
  <si>
    <t>766988R261</t>
  </si>
  <si>
    <t>dřevěné okno (borovice) 1000 x 1910 mm ozn. O61 vč. všech doplňků, žaluzií, přip. spáry a povrch. úpravy ( parapety vnitř + vně - samostatně) D+M</t>
  </si>
  <si>
    <t>1931259253</t>
  </si>
  <si>
    <t>100</t>
  </si>
  <si>
    <t>766988R262</t>
  </si>
  <si>
    <t>dřevěné okno (borovice) 900 x 1500 mm ozn. O62 vč. všech doplňků, žaluzií, přip. spáry a povrch. úpravy ( parapety vnitř + vně - samostatně) D+M</t>
  </si>
  <si>
    <t>373056827</t>
  </si>
  <si>
    <t>101</t>
  </si>
  <si>
    <t>766988R263</t>
  </si>
  <si>
    <t>dřevěné okno (borovice) 900 x 1500 mm ozn. O63 vč. všech doplňků,žaluzií, přip. spáry a povrch. úpravy ( parapety vnitř + vně - samostatně) D+M</t>
  </si>
  <si>
    <t>1823629345</t>
  </si>
  <si>
    <t>102</t>
  </si>
  <si>
    <t>766988R264</t>
  </si>
  <si>
    <t>dřevěné okno (borovice) 5300 x 1200 mm ozn. O64 vč. všech doplňků, žaluzií, přip. spáry a povrch. úpravy ( parapety vnitř + vně - samostatně) D+M</t>
  </si>
  <si>
    <t>-898719528</t>
  </si>
  <si>
    <t>103</t>
  </si>
  <si>
    <t>766988R265</t>
  </si>
  <si>
    <t>dřevěné okno (borovice) 5300 x 1200 mm ozn. O65 vč. všech doplňků, žaluzií, přip. spáry a povrch. úpravy ( parapety vnitř + vně - samostatně) D+M</t>
  </si>
  <si>
    <t>-1526533629</t>
  </si>
  <si>
    <t>104</t>
  </si>
  <si>
    <t>766988R266</t>
  </si>
  <si>
    <t>dřevěné okno (borovice) 3600 x 1200 mm ozn. O66 vč. všech doplňků, žaluzií, přip. spáry a povrch. úpravy ( parapety vnitř + vně - samostatně) D+M</t>
  </si>
  <si>
    <t>-1356101626</t>
  </si>
  <si>
    <t>105</t>
  </si>
  <si>
    <t>998766113</t>
  </si>
  <si>
    <t>Přesun hmot pro konstrukce truhlářské stanovený z hmotnosti přesunovaného materiálu vodorovná dopravní vzdálenost do 50 m s omezením mechanizace v objektech výšky přes 12 do 24 m</t>
  </si>
  <si>
    <t>-1541945621</t>
  </si>
  <si>
    <t>https://podminky.urs.cz/item/CS_URS_2025_01/998766113</t>
  </si>
  <si>
    <t>782</t>
  </si>
  <si>
    <t>Dokončovací práce - obklady z kamene</t>
  </si>
  <si>
    <t>106</t>
  </si>
  <si>
    <t>782631811</t>
  </si>
  <si>
    <t>Demontáž obkladů parapetů z kamene do suti z tvrdých kamenů kladených do malty</t>
  </si>
  <si>
    <t>2019795687</t>
  </si>
  <si>
    <t>https://podminky.urs.cz/item/CS_URS_2025_01/782631811</t>
  </si>
  <si>
    <t>(3,9+3,4+4,6)*0,3</t>
  </si>
  <si>
    <t>(1,6*2+4,6+5,3*2+2,1)*0,3</t>
  </si>
  <si>
    <t>(1,6*2+2,1+5,3*8+3,4+0,9*2)*0,3</t>
  </si>
  <si>
    <t>(1,15*12+1*20+2,1*2+5,3+3,6+0,9*2)*0,3</t>
  </si>
  <si>
    <t>(5,3*2+3,6*2)*0,3</t>
  </si>
  <si>
    <t>par1</t>
  </si>
  <si>
    <t>783</t>
  </si>
  <si>
    <t>Dokončovací práce - nátěry</t>
  </si>
  <si>
    <t>107</t>
  </si>
  <si>
    <t>783823R0135</t>
  </si>
  <si>
    <t>Penetrační nátěr omítek hladkých omítek hladkých, zrnitých tenkovrstvých nebo štukových stupně členitosti 1 a 2 dle stávající omítky D+M</t>
  </si>
  <si>
    <t>-266453536</t>
  </si>
  <si>
    <t>108</t>
  </si>
  <si>
    <t>783827R0425</t>
  </si>
  <si>
    <t>Krycí (ochranný) nátěr omítek dvojnásobný hladkých omítek hladkých, zrnitých tenkovrstvých nebo štukových stupně členitosti 1 a 2 dle stávající omítky D+M</t>
  </si>
  <si>
    <t>-654876253</t>
  </si>
  <si>
    <t>784</t>
  </si>
  <si>
    <t>Dokončovací práce - malby a tapety</t>
  </si>
  <si>
    <t>109</t>
  </si>
  <si>
    <t>784121001</t>
  </si>
  <si>
    <t>Oškrabání malby v místnostech výšky do 3,80 m</t>
  </si>
  <si>
    <t>1034417884</t>
  </si>
  <si>
    <t>https://podminky.urs.cz/item/CS_URS_2025_01/784121001</t>
  </si>
  <si>
    <t>(2,6*2+2,9*2+4,5*2+6,05*2)*3,8</t>
  </si>
  <si>
    <t>(3,45+1,95+4,6+5,3+1,5*2+3+1,7+1,85+1,9+1,85)*3,8</t>
  </si>
  <si>
    <t>(1,65+1,75)*3,8</t>
  </si>
  <si>
    <t>(5,6+1,8+2+1,95+4,6+1,8+3,7+6,05+16,52)*3,8</t>
  </si>
  <si>
    <t>(1,5*2+3+5,7+1,85+2+1,85+5,647+4,5+2,5)*3,8</t>
  </si>
  <si>
    <t>(6,6+0,15+5,4+2,65+1,8+5,65+18,752+10,801+6,6+1,7)*3,8</t>
  </si>
  <si>
    <t>(4+5,85)*3,8</t>
  </si>
  <si>
    <t>(5,3+2,645+3,025+5,847)*3,8</t>
  </si>
  <si>
    <t>110</t>
  </si>
  <si>
    <t>784121011</t>
  </si>
  <si>
    <t>Rozmývání podkladu po oškrabání malby v místnostech výšky do 3,80 m</t>
  </si>
  <si>
    <t>-1502285528</t>
  </si>
  <si>
    <t>https://podminky.urs.cz/item/CS_URS_2025_01/784121011</t>
  </si>
  <si>
    <t>111</t>
  </si>
  <si>
    <t>784181121</t>
  </si>
  <si>
    <t>Penetrace podkladu jednonásobná hloubková akrylátová bezbarvá v místnostech výšky do 3,80 m</t>
  </si>
  <si>
    <t>-905103847</t>
  </si>
  <si>
    <t>https://podminky.urs.cz/item/CS_URS_2025_01/784181121</t>
  </si>
  <si>
    <t>112</t>
  </si>
  <si>
    <t>784211101</t>
  </si>
  <si>
    <t>Malby z malířských směsí oděruvzdorných za mokra dvojnásobné, bílé za mokra oděruvzdorné výborně v místnostech výšky do 3,80 m</t>
  </si>
  <si>
    <t>233699619</t>
  </si>
  <si>
    <t>https://podminky.urs.cz/item/CS_URS_2025_01/784211101</t>
  </si>
  <si>
    <t>ALFA-37402 - vedlejší a ostatní náklady</t>
  </si>
  <si>
    <t>OST - Ostatní</t>
  </si>
  <si>
    <t xml:space="preserve">    O02 - Vedlejší náklady</t>
  </si>
  <si>
    <t>OST</t>
  </si>
  <si>
    <t>Ostatní</t>
  </si>
  <si>
    <t>O02</t>
  </si>
  <si>
    <t>Vedlejší náklady</t>
  </si>
  <si>
    <t>R20001</t>
  </si>
  <si>
    <t>vybudování a odstranění staveniště</t>
  </si>
  <si>
    <t>soub</t>
  </si>
  <si>
    <t>512</t>
  </si>
  <si>
    <t>-100839722</t>
  </si>
  <si>
    <t>"veškeré náklady a činnosti související s vybudováním a likvidací staveniště"</t>
  </si>
  <si>
    <t>"včetně zajištění připojení na elektrickou energii, vodu a odvodnění staveniště"</t>
  </si>
  <si>
    <t>"včetně provádění každodenního hrubého úklidu staveniště"</t>
  </si>
  <si>
    <t>"včetně průběžné likvidace vznikajících odpadů oprávněnou osobou"</t>
  </si>
  <si>
    <t>"jedná se standartní prvky BOZP (mobilní oplocení, výstražné označení, přechody výkopů, vč. oplocení, zábradlí atd,"</t>
  </si>
  <si>
    <t>"včetně jejich dodávky, montáže, údržby a demontáže, resp. likvidace a povinosti vyplývající z plánu BOZP, vč. připomínek příslušných úřadů"</t>
  </si>
  <si>
    <t>R20005</t>
  </si>
  <si>
    <t>dopravně inženýrská opatření</t>
  </si>
  <si>
    <t>-1624732858</t>
  </si>
  <si>
    <t>"náklady na vyhotovení návrhu dočasného dopravního značení, jeho projednání s dotčenými orgány a organizacemi"</t>
  </si>
  <si>
    <t>"dodání dopravních značek, semafory,  jejich rozmístění, přemis´tování a údržba v průběhu stavby, provoz semaforů"</t>
  </si>
  <si>
    <t>" vč. následného odstranění po skončení stavby"</t>
  </si>
  <si>
    <t>R200051</t>
  </si>
  <si>
    <t>ztížené dopravní podmínky - centrum města</t>
  </si>
  <si>
    <t>551446220</t>
  </si>
  <si>
    <t>R20008</t>
  </si>
  <si>
    <t>ochrana stávajících vedení a zařízení před poškozením</t>
  </si>
  <si>
    <t>149611187</t>
  </si>
  <si>
    <t xml:space="preserve">"ochrana stávajících inženýrských sítí a stavebních objektů před poškozením" </t>
  </si>
  <si>
    <t>R95290002</t>
  </si>
  <si>
    <t>průběžný denní úklid prostor dotčených stavebním provozem vnitřních i vnějších</t>
  </si>
  <si>
    <t>890648317</t>
  </si>
  <si>
    <t>R95290003</t>
  </si>
  <si>
    <t>kompletní úklid okolí stavby dotčených stavebním provozem - zvýšené nároky - veřejný prostor</t>
  </si>
  <si>
    <t>737773298</t>
  </si>
  <si>
    <t>R95290004</t>
  </si>
  <si>
    <t>kompletní zakrytí podlah a zařízení budovy před poškozením po dobu realizace stavebních prací</t>
  </si>
  <si>
    <t>757601072</t>
  </si>
  <si>
    <t>R95290005</t>
  </si>
  <si>
    <t>kompletní opatření proti šíření prachu a hluku po budově a mimo budovu po dobu realizace stavebních prací</t>
  </si>
  <si>
    <t>1419111160</t>
  </si>
  <si>
    <t>SEZNAM FIGUR</t>
  </si>
  <si>
    <t>Výměra</t>
  </si>
  <si>
    <t>Použití figury:</t>
  </si>
  <si>
    <t>Otlučení (osekání) vnitřní vápenné nebo vápenocementové omítky stěn v rozsahu přes 50 do 100 %</t>
  </si>
  <si>
    <t>Vápenná štuková omítka ostění nebo nadpraží</t>
  </si>
  <si>
    <t>Vápenocementová omítka štuková dvouvrstvá vnějších stěn nanášená ručně</t>
  </si>
  <si>
    <t>Otlučení (osekání) vnější vápenné nebo vápenocementové omítky stupně členitosti 1 a 2 v rozsahu přes 80 do 100 %</t>
  </si>
  <si>
    <t>Montáž lešení řadového trubkového lehkého s podlahami zatížení do 200 kg/m2 š od 1,2 do 1,5 m v přes 10 do 25 m</t>
  </si>
  <si>
    <t>Příplatek k lešení řadovému trubkovému lehkému s podlahami do 200 kg/m2 š od 1,2 do 1,5 m v přes 10 do 25 m za každý den použití</t>
  </si>
  <si>
    <t>Demontáž lešení řadového trubkového lehkého s podlahami zatížení do 200 kg/m2 š od 1,2 do 1,5 m v přes 10 do 25 m</t>
  </si>
  <si>
    <t>Montáž ochranné sítě z textilie z umělých vláken</t>
  </si>
  <si>
    <t>Příplatek k ochranné síti za každý den použití</t>
  </si>
  <si>
    <t>Demontáž ochranné sítě z textilie z umělých vláken</t>
  </si>
  <si>
    <t>Oškrabání malby v místnostech v do 3,80 m</t>
  </si>
  <si>
    <t>Rozmývání podkladu po oškrabání malby v místnostech v do 3,80 m</t>
  </si>
  <si>
    <t>Hloubková jednonásobná bezbarvá penetrace podkladu v místnostech v do 3,80 m</t>
  </si>
  <si>
    <t>Dvojnásobné bílé malby ze směsí za mokra výborně oděruvzdorných v místnostech v do 3,80 m</t>
  </si>
  <si>
    <t>Vybourání dřevěných rámů oken zdvojených včetně křídel pl do 4 m2</t>
  </si>
  <si>
    <t>Zakrytí výplní otvorů a svislých ploch fólií přilepenou lepící páskou</t>
  </si>
  <si>
    <t>Vybourání dřevěných rámů oken zdvojených včetně křídel pl přes 4 m2</t>
  </si>
  <si>
    <t>Vybourání dřevěných rámů oken zdvojených včetně křídel pl do 2 m2</t>
  </si>
  <si>
    <t>Cementový postřik vnitřních stěn nanášený celoplošně ručně</t>
  </si>
  <si>
    <t>Vápenocementová omítka štuková dvouvrstvá vnitřních stěn nanášená ručně</t>
  </si>
  <si>
    <t>Cementový postřik vnějších stěn nanášený celoplošně ručně</t>
  </si>
  <si>
    <t>Penetrační silikonový nátěr hladkých, tenkovrstvých zrnitých nebo štukových omítek</t>
  </si>
  <si>
    <t>Krycí dvojnásobný silikonový nátěr omítek stupně členitosti 1 a 2</t>
  </si>
  <si>
    <t>Demontáž oplechování parapetů do suti</t>
  </si>
  <si>
    <t>Vyrovnávací vrstva pod klempířské prvky z MC š přes 150 do 300 mm</t>
  </si>
  <si>
    <t>Oplechování parapetů rovných mechanicky kotvené z Al plechu rš 250 mm</t>
  </si>
  <si>
    <t>Montáž parapetních desek dřevěných nebo plastových š do 30 cm</t>
  </si>
  <si>
    <t>parapet plastový vnitřní š 250mm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</si>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</sst>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629991011" TargetMode="External"/><Relationship Id="rId13" Type="http://schemas.openxmlformats.org/officeDocument/2006/relationships/hyperlink" Target="https://podminky.urs.cz/item/CS_URS_2025_01/944511211" TargetMode="External"/><Relationship Id="rId18" Type="http://schemas.openxmlformats.org/officeDocument/2006/relationships/hyperlink" Target="https://podminky.urs.cz/item/CS_URS_2025_01/968062376" TargetMode="External"/><Relationship Id="rId26" Type="http://schemas.openxmlformats.org/officeDocument/2006/relationships/hyperlink" Target="https://podminky.urs.cz/item/CS_URS_2025_01/997013509" TargetMode="External"/><Relationship Id="rId39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612315302" TargetMode="External"/><Relationship Id="rId21" Type="http://schemas.openxmlformats.org/officeDocument/2006/relationships/hyperlink" Target="https://podminky.urs.cz/item/CS_URS_2025_01/973031825" TargetMode="External"/><Relationship Id="rId34" Type="http://schemas.openxmlformats.org/officeDocument/2006/relationships/hyperlink" Target="https://podminky.urs.cz/item/CS_URS_2025_01/782631811" TargetMode="External"/><Relationship Id="rId7" Type="http://schemas.openxmlformats.org/officeDocument/2006/relationships/hyperlink" Target="https://podminky.urs.cz/item/CS_URS_2025_01/629135102" TargetMode="External"/><Relationship Id="rId12" Type="http://schemas.openxmlformats.org/officeDocument/2006/relationships/hyperlink" Target="https://podminky.urs.cz/item/CS_URS_2025_01/944511111" TargetMode="External"/><Relationship Id="rId17" Type="http://schemas.openxmlformats.org/officeDocument/2006/relationships/hyperlink" Target="https://podminky.urs.cz/item/CS_URS_2025_01/968062375" TargetMode="External"/><Relationship Id="rId25" Type="http://schemas.openxmlformats.org/officeDocument/2006/relationships/hyperlink" Target="https://podminky.urs.cz/item/CS_URS_2025_01/997013501" TargetMode="External"/><Relationship Id="rId33" Type="http://schemas.openxmlformats.org/officeDocument/2006/relationships/hyperlink" Target="https://podminky.urs.cz/item/CS_URS_2025_01/998766113" TargetMode="External"/><Relationship Id="rId38" Type="http://schemas.openxmlformats.org/officeDocument/2006/relationships/hyperlink" Target="https://podminky.urs.cz/item/CS_URS_2025_01/784211101" TargetMode="External"/><Relationship Id="rId2" Type="http://schemas.openxmlformats.org/officeDocument/2006/relationships/hyperlink" Target="https://podminky.urs.cz/item/CS_URS_2025_01/612131101" TargetMode="External"/><Relationship Id="rId16" Type="http://schemas.openxmlformats.org/officeDocument/2006/relationships/hyperlink" Target="https://podminky.urs.cz/item/CS_URS_2025_01/952901111" TargetMode="External"/><Relationship Id="rId20" Type="http://schemas.openxmlformats.org/officeDocument/2006/relationships/hyperlink" Target="https://podminky.urs.cz/item/CS_URS_2025_01/968062456" TargetMode="External"/><Relationship Id="rId29" Type="http://schemas.openxmlformats.org/officeDocument/2006/relationships/hyperlink" Target="https://podminky.urs.cz/item/CS_URS_2025_01/764002851" TargetMode="External"/><Relationship Id="rId1" Type="http://schemas.openxmlformats.org/officeDocument/2006/relationships/hyperlink" Target="https://podminky.urs.cz/item/CS_URS_2025_01/310239211" TargetMode="External"/><Relationship Id="rId6" Type="http://schemas.openxmlformats.org/officeDocument/2006/relationships/hyperlink" Target="https://podminky.urs.cz/item/CS_URS_2025_01/622321141" TargetMode="External"/><Relationship Id="rId11" Type="http://schemas.openxmlformats.org/officeDocument/2006/relationships/hyperlink" Target="https://podminky.urs.cz/item/CS_URS_2025_01/941111832" TargetMode="External"/><Relationship Id="rId24" Type="http://schemas.openxmlformats.org/officeDocument/2006/relationships/hyperlink" Target="https://podminky.urs.cz/item/CS_URS_2025_01/997013154" TargetMode="External"/><Relationship Id="rId32" Type="http://schemas.openxmlformats.org/officeDocument/2006/relationships/hyperlink" Target="https://podminky.urs.cz/item/CS_URS_2025_01/766694116" TargetMode="External"/><Relationship Id="rId37" Type="http://schemas.openxmlformats.org/officeDocument/2006/relationships/hyperlink" Target="https://podminky.urs.cz/item/CS_URS_2025_01/784181121" TargetMode="External"/><Relationship Id="rId5" Type="http://schemas.openxmlformats.org/officeDocument/2006/relationships/hyperlink" Target="https://podminky.urs.cz/item/CS_URS_2025_01/622131101" TargetMode="External"/><Relationship Id="rId15" Type="http://schemas.openxmlformats.org/officeDocument/2006/relationships/hyperlink" Target="https://podminky.urs.cz/item/CS_URS_2025_01/949101111" TargetMode="External"/><Relationship Id="rId23" Type="http://schemas.openxmlformats.org/officeDocument/2006/relationships/hyperlink" Target="https://podminky.urs.cz/item/CS_URS_2025_01/978015391" TargetMode="External"/><Relationship Id="rId28" Type="http://schemas.openxmlformats.org/officeDocument/2006/relationships/hyperlink" Target="https://podminky.urs.cz/item/CS_URS_2025_01/998011010" TargetMode="External"/><Relationship Id="rId36" Type="http://schemas.openxmlformats.org/officeDocument/2006/relationships/hyperlink" Target="https://podminky.urs.cz/item/CS_URS_2025_01/784121011" TargetMode="External"/><Relationship Id="rId10" Type="http://schemas.openxmlformats.org/officeDocument/2006/relationships/hyperlink" Target="https://podminky.urs.cz/item/CS_URS_2025_01/941111232" TargetMode="External"/><Relationship Id="rId19" Type="http://schemas.openxmlformats.org/officeDocument/2006/relationships/hyperlink" Target="https://podminky.urs.cz/item/CS_URS_2025_01/968062377" TargetMode="External"/><Relationship Id="rId31" Type="http://schemas.openxmlformats.org/officeDocument/2006/relationships/hyperlink" Target="https://podminky.urs.cz/item/CS_URS_2025_01/766691914" TargetMode="External"/><Relationship Id="rId4" Type="http://schemas.openxmlformats.org/officeDocument/2006/relationships/hyperlink" Target="https://podminky.urs.cz/item/CS_URS_2025_01/612321141" TargetMode="External"/><Relationship Id="rId9" Type="http://schemas.openxmlformats.org/officeDocument/2006/relationships/hyperlink" Target="https://podminky.urs.cz/item/CS_URS_2025_01/941111132" TargetMode="External"/><Relationship Id="rId14" Type="http://schemas.openxmlformats.org/officeDocument/2006/relationships/hyperlink" Target="https://podminky.urs.cz/item/CS_URS_2025_01/944511811" TargetMode="External"/><Relationship Id="rId22" Type="http://schemas.openxmlformats.org/officeDocument/2006/relationships/hyperlink" Target="https://podminky.urs.cz/item/CS_URS_2025_01/978013191" TargetMode="External"/><Relationship Id="rId27" Type="http://schemas.openxmlformats.org/officeDocument/2006/relationships/hyperlink" Target="https://podminky.urs.cz/item/CS_URS_2025_01/997013631" TargetMode="External"/><Relationship Id="rId30" Type="http://schemas.openxmlformats.org/officeDocument/2006/relationships/hyperlink" Target="https://podminky.urs.cz/item/CS_URS_2025_01/998764113" TargetMode="External"/><Relationship Id="rId35" Type="http://schemas.openxmlformats.org/officeDocument/2006/relationships/hyperlink" Target="https://podminky.urs.cz/item/CS_URS_2025_01/784121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44" t="s">
        <v>14</v>
      </c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24"/>
      <c r="AQ5" s="24"/>
      <c r="AR5" s="22"/>
      <c r="BE5" s="341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6" t="s">
        <v>17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24"/>
      <c r="AQ6" s="24"/>
      <c r="AR6" s="22"/>
      <c r="BE6" s="342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42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42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42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42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42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42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42"/>
      <c r="BS13" s="19" t="s">
        <v>6</v>
      </c>
    </row>
    <row r="14" spans="1:74" ht="12.75">
      <c r="B14" s="23"/>
      <c r="C14" s="24"/>
      <c r="D14" s="24"/>
      <c r="E14" s="347" t="s">
        <v>30</v>
      </c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42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42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42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42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42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42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42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42"/>
    </row>
    <row r="22" spans="1:71" s="1" customFormat="1" ht="12" customHeight="1">
      <c r="B22" s="23"/>
      <c r="C22" s="24"/>
      <c r="D22" s="31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42"/>
    </row>
    <row r="23" spans="1:71" s="1" customFormat="1" ht="47.25" customHeight="1">
      <c r="B23" s="23"/>
      <c r="C23" s="24"/>
      <c r="D23" s="24"/>
      <c r="E23" s="349" t="s">
        <v>37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24"/>
      <c r="AP23" s="24"/>
      <c r="AQ23" s="24"/>
      <c r="AR23" s="22"/>
      <c r="BE23" s="342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42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42"/>
    </row>
    <row r="26" spans="1:71" s="2" customFormat="1" ht="25.9" customHeight="1">
      <c r="A26" s="36"/>
      <c r="B26" s="37"/>
      <c r="C26" s="38"/>
      <c r="D26" s="39" t="s">
        <v>38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0">
        <f>ROUND(AG54,2)</f>
        <v>0</v>
      </c>
      <c r="AL26" s="351"/>
      <c r="AM26" s="351"/>
      <c r="AN26" s="351"/>
      <c r="AO26" s="351"/>
      <c r="AP26" s="38"/>
      <c r="AQ26" s="38"/>
      <c r="AR26" s="41"/>
      <c r="BE26" s="342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42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52" t="s">
        <v>39</v>
      </c>
      <c r="M28" s="352"/>
      <c r="N28" s="352"/>
      <c r="O28" s="352"/>
      <c r="P28" s="352"/>
      <c r="Q28" s="38"/>
      <c r="R28" s="38"/>
      <c r="S28" s="38"/>
      <c r="T28" s="38"/>
      <c r="U28" s="38"/>
      <c r="V28" s="38"/>
      <c r="W28" s="352" t="s">
        <v>40</v>
      </c>
      <c r="X28" s="352"/>
      <c r="Y28" s="352"/>
      <c r="Z28" s="352"/>
      <c r="AA28" s="352"/>
      <c r="AB28" s="352"/>
      <c r="AC28" s="352"/>
      <c r="AD28" s="352"/>
      <c r="AE28" s="352"/>
      <c r="AF28" s="38"/>
      <c r="AG28" s="38"/>
      <c r="AH28" s="38"/>
      <c r="AI28" s="38"/>
      <c r="AJ28" s="38"/>
      <c r="AK28" s="352" t="s">
        <v>41</v>
      </c>
      <c r="AL28" s="352"/>
      <c r="AM28" s="352"/>
      <c r="AN28" s="352"/>
      <c r="AO28" s="352"/>
      <c r="AP28" s="38"/>
      <c r="AQ28" s="38"/>
      <c r="AR28" s="41"/>
      <c r="BE28" s="342"/>
    </row>
    <row r="29" spans="1:71" s="3" customFormat="1" ht="14.45" customHeight="1">
      <c r="B29" s="42"/>
      <c r="C29" s="43"/>
      <c r="D29" s="31" t="s">
        <v>42</v>
      </c>
      <c r="E29" s="43"/>
      <c r="F29" s="31" t="s">
        <v>43</v>
      </c>
      <c r="G29" s="43"/>
      <c r="H29" s="43"/>
      <c r="I29" s="43"/>
      <c r="J29" s="43"/>
      <c r="K29" s="43"/>
      <c r="L29" s="355">
        <v>0.21</v>
      </c>
      <c r="M29" s="354"/>
      <c r="N29" s="354"/>
      <c r="O29" s="354"/>
      <c r="P29" s="354"/>
      <c r="Q29" s="43"/>
      <c r="R29" s="43"/>
      <c r="S29" s="43"/>
      <c r="T29" s="43"/>
      <c r="U29" s="43"/>
      <c r="V29" s="43"/>
      <c r="W29" s="353">
        <f>ROUND(AZ54, 2)</f>
        <v>0</v>
      </c>
      <c r="X29" s="354"/>
      <c r="Y29" s="354"/>
      <c r="Z29" s="354"/>
      <c r="AA29" s="354"/>
      <c r="AB29" s="354"/>
      <c r="AC29" s="354"/>
      <c r="AD29" s="354"/>
      <c r="AE29" s="354"/>
      <c r="AF29" s="43"/>
      <c r="AG29" s="43"/>
      <c r="AH29" s="43"/>
      <c r="AI29" s="43"/>
      <c r="AJ29" s="43"/>
      <c r="AK29" s="353">
        <f>ROUND(AV54, 2)</f>
        <v>0</v>
      </c>
      <c r="AL29" s="354"/>
      <c r="AM29" s="354"/>
      <c r="AN29" s="354"/>
      <c r="AO29" s="354"/>
      <c r="AP29" s="43"/>
      <c r="AQ29" s="43"/>
      <c r="AR29" s="44"/>
      <c r="BE29" s="343"/>
    </row>
    <row r="30" spans="1:71" s="3" customFormat="1" ht="14.45" customHeight="1">
      <c r="B30" s="42"/>
      <c r="C30" s="43"/>
      <c r="D30" s="43"/>
      <c r="E30" s="43"/>
      <c r="F30" s="31" t="s">
        <v>44</v>
      </c>
      <c r="G30" s="43"/>
      <c r="H30" s="43"/>
      <c r="I30" s="43"/>
      <c r="J30" s="43"/>
      <c r="K30" s="43"/>
      <c r="L30" s="355">
        <v>0.12</v>
      </c>
      <c r="M30" s="354"/>
      <c r="N30" s="354"/>
      <c r="O30" s="354"/>
      <c r="P30" s="354"/>
      <c r="Q30" s="43"/>
      <c r="R30" s="43"/>
      <c r="S30" s="43"/>
      <c r="T30" s="43"/>
      <c r="U30" s="43"/>
      <c r="V30" s="43"/>
      <c r="W30" s="353">
        <f>ROUND(BA54, 2)</f>
        <v>0</v>
      </c>
      <c r="X30" s="354"/>
      <c r="Y30" s="354"/>
      <c r="Z30" s="354"/>
      <c r="AA30" s="354"/>
      <c r="AB30" s="354"/>
      <c r="AC30" s="354"/>
      <c r="AD30" s="354"/>
      <c r="AE30" s="354"/>
      <c r="AF30" s="43"/>
      <c r="AG30" s="43"/>
      <c r="AH30" s="43"/>
      <c r="AI30" s="43"/>
      <c r="AJ30" s="43"/>
      <c r="AK30" s="353">
        <f>ROUND(AW54, 2)</f>
        <v>0</v>
      </c>
      <c r="AL30" s="354"/>
      <c r="AM30" s="354"/>
      <c r="AN30" s="354"/>
      <c r="AO30" s="354"/>
      <c r="AP30" s="43"/>
      <c r="AQ30" s="43"/>
      <c r="AR30" s="44"/>
      <c r="BE30" s="343"/>
    </row>
    <row r="31" spans="1:71" s="3" customFormat="1" ht="14.45" hidden="1" customHeight="1">
      <c r="B31" s="42"/>
      <c r="C31" s="43"/>
      <c r="D31" s="43"/>
      <c r="E31" s="43"/>
      <c r="F31" s="31" t="s">
        <v>45</v>
      </c>
      <c r="G31" s="43"/>
      <c r="H31" s="43"/>
      <c r="I31" s="43"/>
      <c r="J31" s="43"/>
      <c r="K31" s="43"/>
      <c r="L31" s="355">
        <v>0.21</v>
      </c>
      <c r="M31" s="354"/>
      <c r="N31" s="354"/>
      <c r="O31" s="354"/>
      <c r="P31" s="354"/>
      <c r="Q31" s="43"/>
      <c r="R31" s="43"/>
      <c r="S31" s="43"/>
      <c r="T31" s="43"/>
      <c r="U31" s="43"/>
      <c r="V31" s="43"/>
      <c r="W31" s="353">
        <f>ROUND(BB54, 2)</f>
        <v>0</v>
      </c>
      <c r="X31" s="354"/>
      <c r="Y31" s="354"/>
      <c r="Z31" s="354"/>
      <c r="AA31" s="354"/>
      <c r="AB31" s="354"/>
      <c r="AC31" s="354"/>
      <c r="AD31" s="354"/>
      <c r="AE31" s="354"/>
      <c r="AF31" s="43"/>
      <c r="AG31" s="43"/>
      <c r="AH31" s="43"/>
      <c r="AI31" s="43"/>
      <c r="AJ31" s="43"/>
      <c r="AK31" s="353">
        <v>0</v>
      </c>
      <c r="AL31" s="354"/>
      <c r="AM31" s="354"/>
      <c r="AN31" s="354"/>
      <c r="AO31" s="354"/>
      <c r="AP31" s="43"/>
      <c r="AQ31" s="43"/>
      <c r="AR31" s="44"/>
      <c r="BE31" s="343"/>
    </row>
    <row r="32" spans="1:71" s="3" customFormat="1" ht="14.45" hidden="1" customHeight="1">
      <c r="B32" s="42"/>
      <c r="C32" s="43"/>
      <c r="D32" s="43"/>
      <c r="E32" s="43"/>
      <c r="F32" s="31" t="s">
        <v>46</v>
      </c>
      <c r="G32" s="43"/>
      <c r="H32" s="43"/>
      <c r="I32" s="43"/>
      <c r="J32" s="43"/>
      <c r="K32" s="43"/>
      <c r="L32" s="355">
        <v>0.12</v>
      </c>
      <c r="M32" s="354"/>
      <c r="N32" s="354"/>
      <c r="O32" s="354"/>
      <c r="P32" s="354"/>
      <c r="Q32" s="43"/>
      <c r="R32" s="43"/>
      <c r="S32" s="43"/>
      <c r="T32" s="43"/>
      <c r="U32" s="43"/>
      <c r="V32" s="43"/>
      <c r="W32" s="353">
        <f>ROUND(BC54, 2)</f>
        <v>0</v>
      </c>
      <c r="X32" s="354"/>
      <c r="Y32" s="354"/>
      <c r="Z32" s="354"/>
      <c r="AA32" s="354"/>
      <c r="AB32" s="354"/>
      <c r="AC32" s="354"/>
      <c r="AD32" s="354"/>
      <c r="AE32" s="354"/>
      <c r="AF32" s="43"/>
      <c r="AG32" s="43"/>
      <c r="AH32" s="43"/>
      <c r="AI32" s="43"/>
      <c r="AJ32" s="43"/>
      <c r="AK32" s="353">
        <v>0</v>
      </c>
      <c r="AL32" s="354"/>
      <c r="AM32" s="354"/>
      <c r="AN32" s="354"/>
      <c r="AO32" s="354"/>
      <c r="AP32" s="43"/>
      <c r="AQ32" s="43"/>
      <c r="AR32" s="44"/>
      <c r="BE32" s="343"/>
    </row>
    <row r="33" spans="1:57" s="3" customFormat="1" ht="14.45" hidden="1" customHeight="1">
      <c r="B33" s="42"/>
      <c r="C33" s="43"/>
      <c r="D33" s="43"/>
      <c r="E33" s="43"/>
      <c r="F33" s="31" t="s">
        <v>47</v>
      </c>
      <c r="G33" s="43"/>
      <c r="H33" s="43"/>
      <c r="I33" s="43"/>
      <c r="J33" s="43"/>
      <c r="K33" s="43"/>
      <c r="L33" s="355">
        <v>0</v>
      </c>
      <c r="M33" s="354"/>
      <c r="N33" s="354"/>
      <c r="O33" s="354"/>
      <c r="P33" s="354"/>
      <c r="Q33" s="43"/>
      <c r="R33" s="43"/>
      <c r="S33" s="43"/>
      <c r="T33" s="43"/>
      <c r="U33" s="43"/>
      <c r="V33" s="43"/>
      <c r="W33" s="353">
        <f>ROUND(BD54, 2)</f>
        <v>0</v>
      </c>
      <c r="X33" s="354"/>
      <c r="Y33" s="354"/>
      <c r="Z33" s="354"/>
      <c r="AA33" s="354"/>
      <c r="AB33" s="354"/>
      <c r="AC33" s="354"/>
      <c r="AD33" s="354"/>
      <c r="AE33" s="354"/>
      <c r="AF33" s="43"/>
      <c r="AG33" s="43"/>
      <c r="AH33" s="43"/>
      <c r="AI33" s="43"/>
      <c r="AJ33" s="43"/>
      <c r="AK33" s="353">
        <v>0</v>
      </c>
      <c r="AL33" s="354"/>
      <c r="AM33" s="354"/>
      <c r="AN33" s="354"/>
      <c r="AO33" s="354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48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49</v>
      </c>
      <c r="U35" s="47"/>
      <c r="V35" s="47"/>
      <c r="W35" s="47"/>
      <c r="X35" s="356" t="s">
        <v>50</v>
      </c>
      <c r="Y35" s="357"/>
      <c r="Z35" s="357"/>
      <c r="AA35" s="357"/>
      <c r="AB35" s="357"/>
      <c r="AC35" s="47"/>
      <c r="AD35" s="47"/>
      <c r="AE35" s="47"/>
      <c r="AF35" s="47"/>
      <c r="AG35" s="47"/>
      <c r="AH35" s="47"/>
      <c r="AI35" s="47"/>
      <c r="AJ35" s="47"/>
      <c r="AK35" s="358">
        <f>SUM(AK26:AK33)</f>
        <v>0</v>
      </c>
      <c r="AL35" s="357"/>
      <c r="AM35" s="357"/>
      <c r="AN35" s="357"/>
      <c r="AO35" s="359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ALFA-374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60" t="str">
        <f>K6</f>
        <v>Horácké divadlo Jihlava - výměna oken budovy C</v>
      </c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1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Jihlava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62" t="str">
        <f>IF(AN8= "","",AN8)</f>
        <v>1. 4. 2025</v>
      </c>
      <c r="AN47" s="362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Kraj Výsočina, Žižkova57, Jihlava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63" t="str">
        <f>IF(E17="","",E17)</f>
        <v>Atelier Alfa, spol. s r.o., Jihlava</v>
      </c>
      <c r="AN49" s="364"/>
      <c r="AO49" s="364"/>
      <c r="AP49" s="364"/>
      <c r="AQ49" s="38"/>
      <c r="AR49" s="41"/>
      <c r="AS49" s="365" t="s">
        <v>52</v>
      </c>
      <c r="AT49" s="366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63" t="str">
        <f>IF(E20="","",E20)</f>
        <v xml:space="preserve"> </v>
      </c>
      <c r="AN50" s="364"/>
      <c r="AO50" s="364"/>
      <c r="AP50" s="364"/>
      <c r="AQ50" s="38"/>
      <c r="AR50" s="41"/>
      <c r="AS50" s="367"/>
      <c r="AT50" s="368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9"/>
      <c r="AT51" s="370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71" t="s">
        <v>53</v>
      </c>
      <c r="D52" s="372"/>
      <c r="E52" s="372"/>
      <c r="F52" s="372"/>
      <c r="G52" s="372"/>
      <c r="H52" s="68"/>
      <c r="I52" s="373" t="s">
        <v>54</v>
      </c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4" t="s">
        <v>55</v>
      </c>
      <c r="AH52" s="372"/>
      <c r="AI52" s="372"/>
      <c r="AJ52" s="372"/>
      <c r="AK52" s="372"/>
      <c r="AL52" s="372"/>
      <c r="AM52" s="372"/>
      <c r="AN52" s="373" t="s">
        <v>56</v>
      </c>
      <c r="AO52" s="372"/>
      <c r="AP52" s="372"/>
      <c r="AQ52" s="69" t="s">
        <v>57</v>
      </c>
      <c r="AR52" s="41"/>
      <c r="AS52" s="70" t="s">
        <v>58</v>
      </c>
      <c r="AT52" s="71" t="s">
        <v>59</v>
      </c>
      <c r="AU52" s="71" t="s">
        <v>60</v>
      </c>
      <c r="AV52" s="71" t="s">
        <v>61</v>
      </c>
      <c r="AW52" s="71" t="s">
        <v>62</v>
      </c>
      <c r="AX52" s="71" t="s">
        <v>63</v>
      </c>
      <c r="AY52" s="71" t="s">
        <v>64</v>
      </c>
      <c r="AZ52" s="71" t="s">
        <v>65</v>
      </c>
      <c r="BA52" s="71" t="s">
        <v>66</v>
      </c>
      <c r="BB52" s="71" t="s">
        <v>67</v>
      </c>
      <c r="BC52" s="71" t="s">
        <v>68</v>
      </c>
      <c r="BD52" s="72" t="s">
        <v>69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70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8">
        <f>ROUND(SUM(AG55:AG56),2)</f>
        <v>0</v>
      </c>
      <c r="AH54" s="378"/>
      <c r="AI54" s="378"/>
      <c r="AJ54" s="378"/>
      <c r="AK54" s="378"/>
      <c r="AL54" s="378"/>
      <c r="AM54" s="378"/>
      <c r="AN54" s="379">
        <f>SUM(AG54,AT54)</f>
        <v>0</v>
      </c>
      <c r="AO54" s="379"/>
      <c r="AP54" s="379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71</v>
      </c>
      <c r="BT54" s="86" t="s">
        <v>72</v>
      </c>
      <c r="BU54" s="87" t="s">
        <v>73</v>
      </c>
      <c r="BV54" s="86" t="s">
        <v>74</v>
      </c>
      <c r="BW54" s="86" t="s">
        <v>5</v>
      </c>
      <c r="BX54" s="86" t="s">
        <v>75</v>
      </c>
      <c r="CL54" s="86" t="s">
        <v>19</v>
      </c>
    </row>
    <row r="55" spans="1:91" s="7" customFormat="1" ht="24.75" customHeight="1">
      <c r="A55" s="88" t="s">
        <v>76</v>
      </c>
      <c r="B55" s="89"/>
      <c r="C55" s="90"/>
      <c r="D55" s="377" t="s">
        <v>77</v>
      </c>
      <c r="E55" s="377"/>
      <c r="F55" s="377"/>
      <c r="G55" s="377"/>
      <c r="H55" s="377"/>
      <c r="I55" s="91"/>
      <c r="J55" s="377" t="s">
        <v>78</v>
      </c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5">
        <f>'ALFA-37401 - výměna oken'!J30</f>
        <v>0</v>
      </c>
      <c r="AH55" s="376"/>
      <c r="AI55" s="376"/>
      <c r="AJ55" s="376"/>
      <c r="AK55" s="376"/>
      <c r="AL55" s="376"/>
      <c r="AM55" s="376"/>
      <c r="AN55" s="375">
        <f>SUM(AG55,AT55)</f>
        <v>0</v>
      </c>
      <c r="AO55" s="376"/>
      <c r="AP55" s="376"/>
      <c r="AQ55" s="92" t="s">
        <v>79</v>
      </c>
      <c r="AR55" s="93"/>
      <c r="AS55" s="94">
        <v>0</v>
      </c>
      <c r="AT55" s="95">
        <f>ROUND(SUM(AV55:AW55),2)</f>
        <v>0</v>
      </c>
      <c r="AU55" s="96">
        <f>'ALFA-37401 - výměna oken'!P93</f>
        <v>0</v>
      </c>
      <c r="AV55" s="95">
        <f>'ALFA-37401 - výměna oken'!J33</f>
        <v>0</v>
      </c>
      <c r="AW55" s="95">
        <f>'ALFA-37401 - výměna oken'!J34</f>
        <v>0</v>
      </c>
      <c r="AX55" s="95">
        <f>'ALFA-37401 - výměna oken'!J35</f>
        <v>0</v>
      </c>
      <c r="AY55" s="95">
        <f>'ALFA-37401 - výměna oken'!J36</f>
        <v>0</v>
      </c>
      <c r="AZ55" s="95">
        <f>'ALFA-37401 - výměna oken'!F33</f>
        <v>0</v>
      </c>
      <c r="BA55" s="95">
        <f>'ALFA-37401 - výměna oken'!F34</f>
        <v>0</v>
      </c>
      <c r="BB55" s="95">
        <f>'ALFA-37401 - výměna oken'!F35</f>
        <v>0</v>
      </c>
      <c r="BC55" s="95">
        <f>'ALFA-37401 - výměna oken'!F36</f>
        <v>0</v>
      </c>
      <c r="BD55" s="97">
        <f>'ALFA-37401 - výměna oken'!F37</f>
        <v>0</v>
      </c>
      <c r="BT55" s="98" t="s">
        <v>80</v>
      </c>
      <c r="BV55" s="98" t="s">
        <v>74</v>
      </c>
      <c r="BW55" s="98" t="s">
        <v>81</v>
      </c>
      <c r="BX55" s="98" t="s">
        <v>5</v>
      </c>
      <c r="CL55" s="98" t="s">
        <v>82</v>
      </c>
      <c r="CM55" s="98" t="s">
        <v>83</v>
      </c>
    </row>
    <row r="56" spans="1:91" s="7" customFormat="1" ht="24.75" customHeight="1">
      <c r="A56" s="88" t="s">
        <v>76</v>
      </c>
      <c r="B56" s="89"/>
      <c r="C56" s="90"/>
      <c r="D56" s="377" t="s">
        <v>84</v>
      </c>
      <c r="E56" s="377"/>
      <c r="F56" s="377"/>
      <c r="G56" s="377"/>
      <c r="H56" s="377"/>
      <c r="I56" s="91"/>
      <c r="J56" s="377" t="s">
        <v>85</v>
      </c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  <c r="AD56" s="377"/>
      <c r="AE56" s="377"/>
      <c r="AF56" s="377"/>
      <c r="AG56" s="375">
        <f>'ALFA-37402 - vedlejší a o...'!J30</f>
        <v>0</v>
      </c>
      <c r="AH56" s="376"/>
      <c r="AI56" s="376"/>
      <c r="AJ56" s="376"/>
      <c r="AK56" s="376"/>
      <c r="AL56" s="376"/>
      <c r="AM56" s="376"/>
      <c r="AN56" s="375">
        <f>SUM(AG56,AT56)</f>
        <v>0</v>
      </c>
      <c r="AO56" s="376"/>
      <c r="AP56" s="376"/>
      <c r="AQ56" s="92" t="s">
        <v>86</v>
      </c>
      <c r="AR56" s="93"/>
      <c r="AS56" s="99">
        <v>0</v>
      </c>
      <c r="AT56" s="100">
        <f>ROUND(SUM(AV56:AW56),2)</f>
        <v>0</v>
      </c>
      <c r="AU56" s="101">
        <f>'ALFA-37402 - vedlejší a o...'!P81</f>
        <v>0</v>
      </c>
      <c r="AV56" s="100">
        <f>'ALFA-37402 - vedlejší a o...'!J33</f>
        <v>0</v>
      </c>
      <c r="AW56" s="100">
        <f>'ALFA-37402 - vedlejší a o...'!J34</f>
        <v>0</v>
      </c>
      <c r="AX56" s="100">
        <f>'ALFA-37402 - vedlejší a o...'!J35</f>
        <v>0</v>
      </c>
      <c r="AY56" s="100">
        <f>'ALFA-37402 - vedlejší a o...'!J36</f>
        <v>0</v>
      </c>
      <c r="AZ56" s="100">
        <f>'ALFA-37402 - vedlejší a o...'!F33</f>
        <v>0</v>
      </c>
      <c r="BA56" s="100">
        <f>'ALFA-37402 - vedlejší a o...'!F34</f>
        <v>0</v>
      </c>
      <c r="BB56" s="100">
        <f>'ALFA-37402 - vedlejší a o...'!F35</f>
        <v>0</v>
      </c>
      <c r="BC56" s="100">
        <f>'ALFA-37402 - vedlejší a o...'!F36</f>
        <v>0</v>
      </c>
      <c r="BD56" s="102">
        <f>'ALFA-37402 - vedlejší a o...'!F37</f>
        <v>0</v>
      </c>
      <c r="BT56" s="98" t="s">
        <v>80</v>
      </c>
      <c r="BV56" s="98" t="s">
        <v>74</v>
      </c>
      <c r="BW56" s="98" t="s">
        <v>87</v>
      </c>
      <c r="BX56" s="98" t="s">
        <v>5</v>
      </c>
      <c r="CL56" s="98" t="s">
        <v>82</v>
      </c>
      <c r="CM56" s="98" t="s">
        <v>83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htfvKBfcJTCjQhKXFp3Q0W7eb14RqzTv2j1E6VLoQV5mEUMho6qKW5/KZipRgPB1N18iNPB+J6Pu2T8Ll9WCwQ==" saltValue="CzxrlRBdQ8RG32xljsD4HfLT8CDqVud6yf/x+hTc0KVyBiqNXgg5N+pASoDoMJvPJBxmexY599CfLxeImhq/o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ALFA-37401 - výměna oken'!C2" display="/"/>
    <hyperlink ref="A56" location="'ALFA-37402 - vedlejší a 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0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9" t="s">
        <v>81</v>
      </c>
      <c r="AZ2" s="103" t="s">
        <v>88</v>
      </c>
      <c r="BA2" s="103" t="s">
        <v>88</v>
      </c>
      <c r="BB2" s="103" t="s">
        <v>19</v>
      </c>
      <c r="BC2" s="103" t="s">
        <v>89</v>
      </c>
      <c r="BD2" s="103" t="s">
        <v>83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83</v>
      </c>
      <c r="AZ3" s="103" t="s">
        <v>90</v>
      </c>
      <c r="BA3" s="103" t="s">
        <v>90</v>
      </c>
      <c r="BB3" s="103" t="s">
        <v>19</v>
      </c>
      <c r="BC3" s="103" t="s">
        <v>91</v>
      </c>
      <c r="BD3" s="103" t="s">
        <v>83</v>
      </c>
    </row>
    <row r="4" spans="1:56" s="1" customFormat="1" ht="24.95" customHeight="1">
      <c r="B4" s="22"/>
      <c r="D4" s="106" t="s">
        <v>92</v>
      </c>
      <c r="L4" s="22"/>
      <c r="M4" s="107" t="s">
        <v>10</v>
      </c>
      <c r="AT4" s="19" t="s">
        <v>4</v>
      </c>
      <c r="AZ4" s="103" t="s">
        <v>93</v>
      </c>
      <c r="BA4" s="103" t="s">
        <v>93</v>
      </c>
      <c r="BB4" s="103" t="s">
        <v>19</v>
      </c>
      <c r="BC4" s="103" t="s">
        <v>94</v>
      </c>
      <c r="BD4" s="103" t="s">
        <v>83</v>
      </c>
    </row>
    <row r="5" spans="1:56" s="1" customFormat="1" ht="6.95" customHeight="1">
      <c r="B5" s="22"/>
      <c r="L5" s="22"/>
      <c r="AZ5" s="103" t="s">
        <v>95</v>
      </c>
      <c r="BA5" s="103" t="s">
        <v>95</v>
      </c>
      <c r="BB5" s="103" t="s">
        <v>19</v>
      </c>
      <c r="BC5" s="103" t="s">
        <v>96</v>
      </c>
      <c r="BD5" s="103" t="s">
        <v>83</v>
      </c>
    </row>
    <row r="6" spans="1:56" s="1" customFormat="1" ht="12" customHeight="1">
      <c r="B6" s="22"/>
      <c r="D6" s="108" t="s">
        <v>16</v>
      </c>
      <c r="L6" s="22"/>
      <c r="AZ6" s="103" t="s">
        <v>97</v>
      </c>
      <c r="BA6" s="103" t="s">
        <v>97</v>
      </c>
      <c r="BB6" s="103" t="s">
        <v>19</v>
      </c>
      <c r="BC6" s="103" t="s">
        <v>98</v>
      </c>
      <c r="BD6" s="103" t="s">
        <v>83</v>
      </c>
    </row>
    <row r="7" spans="1:56" s="1" customFormat="1" ht="16.5" customHeight="1">
      <c r="B7" s="22"/>
      <c r="E7" s="381" t="str">
        <f>'Rekapitulace stavby'!K6</f>
        <v>Horácké divadlo Jihlava - výměna oken budovy C</v>
      </c>
      <c r="F7" s="382"/>
      <c r="G7" s="382"/>
      <c r="H7" s="382"/>
      <c r="L7" s="22"/>
      <c r="AZ7" s="103" t="s">
        <v>99</v>
      </c>
      <c r="BA7" s="103" t="s">
        <v>99</v>
      </c>
      <c r="BB7" s="103" t="s">
        <v>19</v>
      </c>
      <c r="BC7" s="103" t="s">
        <v>100</v>
      </c>
      <c r="BD7" s="103" t="s">
        <v>83</v>
      </c>
    </row>
    <row r="8" spans="1:56" s="2" customFormat="1" ht="12" customHeight="1">
      <c r="A8" s="36"/>
      <c r="B8" s="41"/>
      <c r="C8" s="36"/>
      <c r="D8" s="108" t="s">
        <v>101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3" t="s">
        <v>102</v>
      </c>
      <c r="BA8" s="103" t="s">
        <v>102</v>
      </c>
      <c r="BB8" s="103" t="s">
        <v>19</v>
      </c>
      <c r="BC8" s="103" t="s">
        <v>103</v>
      </c>
      <c r="BD8" s="103" t="s">
        <v>83</v>
      </c>
    </row>
    <row r="9" spans="1:56" s="2" customFormat="1" ht="16.5" customHeight="1">
      <c r="A9" s="36"/>
      <c r="B9" s="41"/>
      <c r="C9" s="36"/>
      <c r="D9" s="36"/>
      <c r="E9" s="383" t="s">
        <v>104</v>
      </c>
      <c r="F9" s="384"/>
      <c r="G9" s="384"/>
      <c r="H9" s="38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03" t="s">
        <v>105</v>
      </c>
      <c r="BA9" s="103" t="s">
        <v>105</v>
      </c>
      <c r="BB9" s="103" t="s">
        <v>19</v>
      </c>
      <c r="BC9" s="103" t="s">
        <v>106</v>
      </c>
      <c r="BD9" s="103" t="s">
        <v>83</v>
      </c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03" t="s">
        <v>107</v>
      </c>
      <c r="BA10" s="103" t="s">
        <v>107</v>
      </c>
      <c r="BB10" s="103" t="s">
        <v>19</v>
      </c>
      <c r="BC10" s="103" t="s">
        <v>108</v>
      </c>
      <c r="BD10" s="103" t="s">
        <v>83</v>
      </c>
    </row>
    <row r="11" spans="1:56" s="2" customFormat="1" ht="12" customHeight="1">
      <c r="A11" s="36"/>
      <c r="B11" s="41"/>
      <c r="C11" s="36"/>
      <c r="D11" s="108" t="s">
        <v>18</v>
      </c>
      <c r="E11" s="36"/>
      <c r="F11" s="110" t="s">
        <v>82</v>
      </c>
      <c r="G11" s="36"/>
      <c r="H11" s="36"/>
      <c r="I11" s="108" t="s">
        <v>20</v>
      </c>
      <c r="J11" s="110" t="s">
        <v>109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03" t="s">
        <v>110</v>
      </c>
      <c r="BA11" s="103" t="s">
        <v>110</v>
      </c>
      <c r="BB11" s="103" t="s">
        <v>19</v>
      </c>
      <c r="BC11" s="103" t="s">
        <v>111</v>
      </c>
      <c r="BD11" s="103" t="s">
        <v>83</v>
      </c>
    </row>
    <row r="12" spans="1:5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1. 4. 2025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03" t="s">
        <v>112</v>
      </c>
      <c r="BA12" s="103" t="s">
        <v>112</v>
      </c>
      <c r="BB12" s="103" t="s">
        <v>19</v>
      </c>
      <c r="BC12" s="103" t="s">
        <v>113</v>
      </c>
      <c r="BD12" s="103" t="s">
        <v>83</v>
      </c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5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56" s="2" customFormat="1" ht="18" customHeight="1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19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32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36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238.5" customHeight="1">
      <c r="A27" s="112"/>
      <c r="B27" s="113"/>
      <c r="C27" s="112"/>
      <c r="D27" s="112"/>
      <c r="E27" s="387" t="s">
        <v>114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38</v>
      </c>
      <c r="E30" s="36"/>
      <c r="F30" s="36"/>
      <c r="G30" s="36"/>
      <c r="H30" s="36"/>
      <c r="I30" s="36"/>
      <c r="J30" s="117">
        <f>ROUND(J93,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40</v>
      </c>
      <c r="G32" s="36"/>
      <c r="H32" s="36"/>
      <c r="I32" s="118" t="s">
        <v>39</v>
      </c>
      <c r="J32" s="118" t="s">
        <v>41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42</v>
      </c>
      <c r="E33" s="108" t="s">
        <v>43</v>
      </c>
      <c r="F33" s="120">
        <f>ROUND((SUM(BE93:BE608)),  2)</f>
        <v>0</v>
      </c>
      <c r="G33" s="36"/>
      <c r="H33" s="36"/>
      <c r="I33" s="121">
        <v>0.21</v>
      </c>
      <c r="J33" s="120">
        <f>ROUND(((SUM(BE93:BE608))*I33),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44</v>
      </c>
      <c r="F34" s="120">
        <f>ROUND((SUM(BF93:BF608)),  2)</f>
        <v>0</v>
      </c>
      <c r="G34" s="36"/>
      <c r="H34" s="36"/>
      <c r="I34" s="121">
        <v>0.12</v>
      </c>
      <c r="J34" s="120">
        <f>ROUND(((SUM(BF93:BF608))*I34),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45</v>
      </c>
      <c r="F35" s="120">
        <f>ROUND((SUM(BG93:BG608)),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46</v>
      </c>
      <c r="F36" s="120">
        <f>ROUND((SUM(BH93:BH608)),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47</v>
      </c>
      <c r="F37" s="120">
        <f>ROUND((SUM(BI93:BI608)),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115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Horácké divadlo Jihlava - výměna oken budovy C</v>
      </c>
      <c r="F48" s="389"/>
      <c r="G48" s="389"/>
      <c r="H48" s="38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101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0" t="str">
        <f>E9</f>
        <v>ALFA-37401 - výměna oken</v>
      </c>
      <c r="F50" s="390"/>
      <c r="G50" s="390"/>
      <c r="H50" s="39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Jihlava</v>
      </c>
      <c r="G52" s="38"/>
      <c r="H52" s="38"/>
      <c r="I52" s="31" t="s">
        <v>23</v>
      </c>
      <c r="J52" s="61" t="str">
        <f>IF(J12="","",J12)</f>
        <v>1. 4. 2025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Kraj Výsočina, Žižkova57, Jihlava</v>
      </c>
      <c r="G54" s="38"/>
      <c r="H54" s="38"/>
      <c r="I54" s="31" t="s">
        <v>31</v>
      </c>
      <c r="J54" s="34" t="str">
        <f>E21</f>
        <v>Atelier Alfa, spol. s r.o., Jihlava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116</v>
      </c>
      <c r="D57" s="134"/>
      <c r="E57" s="134"/>
      <c r="F57" s="134"/>
      <c r="G57" s="134"/>
      <c r="H57" s="134"/>
      <c r="I57" s="134"/>
      <c r="J57" s="135" t="s">
        <v>117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70</v>
      </c>
      <c r="D59" s="38"/>
      <c r="E59" s="38"/>
      <c r="F59" s="38"/>
      <c r="G59" s="38"/>
      <c r="H59" s="38"/>
      <c r="I59" s="38"/>
      <c r="J59" s="79">
        <f>J93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118</v>
      </c>
    </row>
    <row r="60" spans="1:47" s="9" customFormat="1" ht="24.95" customHeight="1">
      <c r="B60" s="137"/>
      <c r="C60" s="138"/>
      <c r="D60" s="139" t="s">
        <v>119</v>
      </c>
      <c r="E60" s="140"/>
      <c r="F60" s="140"/>
      <c r="G60" s="140"/>
      <c r="H60" s="140"/>
      <c r="I60" s="140"/>
      <c r="J60" s="141">
        <f>J94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120</v>
      </c>
      <c r="E61" s="146"/>
      <c r="F61" s="146"/>
      <c r="G61" s="146"/>
      <c r="H61" s="146"/>
      <c r="I61" s="146"/>
      <c r="J61" s="147">
        <f>J95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121</v>
      </c>
      <c r="E62" s="146"/>
      <c r="F62" s="146"/>
      <c r="G62" s="146"/>
      <c r="H62" s="146"/>
      <c r="I62" s="146"/>
      <c r="J62" s="147">
        <f>J101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122</v>
      </c>
      <c r="E63" s="146"/>
      <c r="F63" s="146"/>
      <c r="G63" s="146"/>
      <c r="H63" s="146"/>
      <c r="I63" s="146"/>
      <c r="J63" s="147">
        <f>J131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123</v>
      </c>
      <c r="E64" s="146"/>
      <c r="F64" s="146"/>
      <c r="G64" s="146"/>
      <c r="H64" s="146"/>
      <c r="I64" s="146"/>
      <c r="J64" s="147">
        <f>J180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124</v>
      </c>
      <c r="E65" s="146"/>
      <c r="F65" s="146"/>
      <c r="G65" s="146"/>
      <c r="H65" s="146"/>
      <c r="I65" s="146"/>
      <c r="J65" s="147">
        <f>J197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125</v>
      </c>
      <c r="E66" s="146"/>
      <c r="F66" s="146"/>
      <c r="G66" s="146"/>
      <c r="H66" s="146"/>
      <c r="I66" s="146"/>
      <c r="J66" s="147">
        <f>J265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126</v>
      </c>
      <c r="E67" s="146"/>
      <c r="F67" s="146"/>
      <c r="G67" s="146"/>
      <c r="H67" s="146"/>
      <c r="I67" s="146"/>
      <c r="J67" s="147">
        <f>J276</f>
        <v>0</v>
      </c>
      <c r="K67" s="144"/>
      <c r="L67" s="148"/>
    </row>
    <row r="68" spans="1:31" s="9" customFormat="1" ht="24.95" customHeight="1">
      <c r="B68" s="137"/>
      <c r="C68" s="138"/>
      <c r="D68" s="139" t="s">
        <v>127</v>
      </c>
      <c r="E68" s="140"/>
      <c r="F68" s="140"/>
      <c r="G68" s="140"/>
      <c r="H68" s="140"/>
      <c r="I68" s="140"/>
      <c r="J68" s="141">
        <f>J279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128</v>
      </c>
      <c r="E69" s="146"/>
      <c r="F69" s="146"/>
      <c r="G69" s="146"/>
      <c r="H69" s="146"/>
      <c r="I69" s="146"/>
      <c r="J69" s="147">
        <f>J280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129</v>
      </c>
      <c r="E70" s="146"/>
      <c r="F70" s="146"/>
      <c r="G70" s="146"/>
      <c r="H70" s="146"/>
      <c r="I70" s="146"/>
      <c r="J70" s="147">
        <f>J324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130</v>
      </c>
      <c r="E71" s="146"/>
      <c r="F71" s="146"/>
      <c r="G71" s="146"/>
      <c r="H71" s="146"/>
      <c r="I71" s="146"/>
      <c r="J71" s="147">
        <f>J564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131</v>
      </c>
      <c r="E72" s="146"/>
      <c r="F72" s="146"/>
      <c r="G72" s="146"/>
      <c r="H72" s="146"/>
      <c r="I72" s="146"/>
      <c r="J72" s="147">
        <f>J578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132</v>
      </c>
      <c r="E73" s="146"/>
      <c r="F73" s="146"/>
      <c r="G73" s="146"/>
      <c r="H73" s="146"/>
      <c r="I73" s="146"/>
      <c r="J73" s="147">
        <f>J583</f>
        <v>0</v>
      </c>
      <c r="K73" s="144"/>
      <c r="L73" s="148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133</v>
      </c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88" t="str">
        <f>E7</f>
        <v>Horácké divadlo Jihlava - výměna oken budovy C</v>
      </c>
      <c r="F83" s="389"/>
      <c r="G83" s="389"/>
      <c r="H83" s="389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101</v>
      </c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60" t="str">
        <f>E9</f>
        <v>ALFA-37401 - výměna oken</v>
      </c>
      <c r="F85" s="390"/>
      <c r="G85" s="390"/>
      <c r="H85" s="390"/>
      <c r="I85" s="38"/>
      <c r="J85" s="38"/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F12</f>
        <v>Jihlava</v>
      </c>
      <c r="G87" s="38"/>
      <c r="H87" s="38"/>
      <c r="I87" s="31" t="s">
        <v>23</v>
      </c>
      <c r="J87" s="61" t="str">
        <f>IF(J12="","",J12)</f>
        <v>1. 4. 2025</v>
      </c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9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25.7" customHeight="1">
      <c r="A89" s="36"/>
      <c r="B89" s="37"/>
      <c r="C89" s="31" t="s">
        <v>25</v>
      </c>
      <c r="D89" s="38"/>
      <c r="E89" s="38"/>
      <c r="F89" s="29" t="str">
        <f>E15</f>
        <v>Kraj Výsočina, Žižkova57, Jihlava</v>
      </c>
      <c r="G89" s="38"/>
      <c r="H89" s="38"/>
      <c r="I89" s="31" t="s">
        <v>31</v>
      </c>
      <c r="J89" s="34" t="str">
        <f>E21</f>
        <v>Atelier Alfa, spol. s r.o., Jihlava</v>
      </c>
      <c r="K89" s="38"/>
      <c r="L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29</v>
      </c>
      <c r="D90" s="38"/>
      <c r="E90" s="38"/>
      <c r="F90" s="29" t="str">
        <f>IF(E18="","",E18)</f>
        <v>Vyplň údaj</v>
      </c>
      <c r="G90" s="38"/>
      <c r="H90" s="38"/>
      <c r="I90" s="31" t="s">
        <v>34</v>
      </c>
      <c r="J90" s="34" t="str">
        <f>E24</f>
        <v xml:space="preserve"> </v>
      </c>
      <c r="K90" s="38"/>
      <c r="L90" s="109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49"/>
      <c r="B92" s="150"/>
      <c r="C92" s="151" t="s">
        <v>134</v>
      </c>
      <c r="D92" s="152" t="s">
        <v>57</v>
      </c>
      <c r="E92" s="152" t="s">
        <v>53</v>
      </c>
      <c r="F92" s="152" t="s">
        <v>54</v>
      </c>
      <c r="G92" s="152" t="s">
        <v>135</v>
      </c>
      <c r="H92" s="152" t="s">
        <v>136</v>
      </c>
      <c r="I92" s="152" t="s">
        <v>137</v>
      </c>
      <c r="J92" s="152" t="s">
        <v>117</v>
      </c>
      <c r="K92" s="153" t="s">
        <v>138</v>
      </c>
      <c r="L92" s="154"/>
      <c r="M92" s="70" t="s">
        <v>19</v>
      </c>
      <c r="N92" s="71" t="s">
        <v>42</v>
      </c>
      <c r="O92" s="71" t="s">
        <v>139</v>
      </c>
      <c r="P92" s="71" t="s">
        <v>140</v>
      </c>
      <c r="Q92" s="71" t="s">
        <v>141</v>
      </c>
      <c r="R92" s="71" t="s">
        <v>142</v>
      </c>
      <c r="S92" s="71" t="s">
        <v>143</v>
      </c>
      <c r="T92" s="72" t="s">
        <v>144</v>
      </c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</row>
    <row r="93" spans="1:65" s="2" customFormat="1" ht="22.9" customHeight="1">
      <c r="A93" s="36"/>
      <c r="B93" s="37"/>
      <c r="C93" s="77" t="s">
        <v>145</v>
      </c>
      <c r="D93" s="38"/>
      <c r="E93" s="38"/>
      <c r="F93" s="38"/>
      <c r="G93" s="38"/>
      <c r="H93" s="38"/>
      <c r="I93" s="38"/>
      <c r="J93" s="155">
        <f>BK93</f>
        <v>0</v>
      </c>
      <c r="K93" s="38"/>
      <c r="L93" s="41"/>
      <c r="M93" s="73"/>
      <c r="N93" s="156"/>
      <c r="O93" s="74"/>
      <c r="P93" s="157">
        <f>P94+P279</f>
        <v>0</v>
      </c>
      <c r="Q93" s="74"/>
      <c r="R93" s="157">
        <f>R94+R279</f>
        <v>50.143221490000002</v>
      </c>
      <c r="S93" s="74"/>
      <c r="T93" s="158">
        <f>T94+T279</f>
        <v>55.871721170000008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71</v>
      </c>
      <c r="AU93" s="19" t="s">
        <v>118</v>
      </c>
      <c r="BK93" s="159">
        <f>BK94+BK279</f>
        <v>0</v>
      </c>
    </row>
    <row r="94" spans="1:65" s="12" customFormat="1" ht="25.9" customHeight="1">
      <c r="B94" s="160"/>
      <c r="C94" s="161"/>
      <c r="D94" s="162" t="s">
        <v>71</v>
      </c>
      <c r="E94" s="163" t="s">
        <v>146</v>
      </c>
      <c r="F94" s="163" t="s">
        <v>147</v>
      </c>
      <c r="G94" s="161"/>
      <c r="H94" s="161"/>
      <c r="I94" s="164"/>
      <c r="J94" s="165">
        <f>BK94</f>
        <v>0</v>
      </c>
      <c r="K94" s="161"/>
      <c r="L94" s="166"/>
      <c r="M94" s="167"/>
      <c r="N94" s="168"/>
      <c r="O94" s="168"/>
      <c r="P94" s="169">
        <f>P95+P101+P131+P180+P197+P265+P276</f>
        <v>0</v>
      </c>
      <c r="Q94" s="168"/>
      <c r="R94" s="169">
        <f>R95+R101+R131+R180+R197+R265+R276</f>
        <v>40.970065320000003</v>
      </c>
      <c r="S94" s="168"/>
      <c r="T94" s="170">
        <f>T95+T101+T131+T180+T197+T265+T276</f>
        <v>49.521659260000007</v>
      </c>
      <c r="AR94" s="171" t="s">
        <v>80</v>
      </c>
      <c r="AT94" s="172" t="s">
        <v>71</v>
      </c>
      <c r="AU94" s="172" t="s">
        <v>72</v>
      </c>
      <c r="AY94" s="171" t="s">
        <v>148</v>
      </c>
      <c r="BK94" s="173">
        <f>BK95+BK101+BK131+BK180+BK197+BK265+BK276</f>
        <v>0</v>
      </c>
    </row>
    <row r="95" spans="1:65" s="12" customFormat="1" ht="22.9" customHeight="1">
      <c r="B95" s="160"/>
      <c r="C95" s="161"/>
      <c r="D95" s="162" t="s">
        <v>71</v>
      </c>
      <c r="E95" s="174" t="s">
        <v>149</v>
      </c>
      <c r="F95" s="174" t="s">
        <v>150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SUM(P96:P100)</f>
        <v>0</v>
      </c>
      <c r="Q95" s="168"/>
      <c r="R95" s="169">
        <f>SUM(R96:R100)</f>
        <v>7.99064</v>
      </c>
      <c r="S95" s="168"/>
      <c r="T95" s="170">
        <f>SUM(T96:T100)</f>
        <v>0</v>
      </c>
      <c r="AR95" s="171" t="s">
        <v>80</v>
      </c>
      <c r="AT95" s="172" t="s">
        <v>71</v>
      </c>
      <c r="AU95" s="172" t="s">
        <v>80</v>
      </c>
      <c r="AY95" s="171" t="s">
        <v>148</v>
      </c>
      <c r="BK95" s="173">
        <f>SUM(BK96:BK100)</f>
        <v>0</v>
      </c>
    </row>
    <row r="96" spans="1:65" s="2" customFormat="1" ht="37.9" customHeight="1">
      <c r="A96" s="36"/>
      <c r="B96" s="37"/>
      <c r="C96" s="176" t="s">
        <v>80</v>
      </c>
      <c r="D96" s="176" t="s">
        <v>151</v>
      </c>
      <c r="E96" s="177" t="s">
        <v>152</v>
      </c>
      <c r="F96" s="178" t="s">
        <v>153</v>
      </c>
      <c r="G96" s="179" t="s">
        <v>154</v>
      </c>
      <c r="H96" s="180">
        <v>4.2560000000000002</v>
      </c>
      <c r="I96" s="181"/>
      <c r="J96" s="182">
        <f>ROUND(I96*H96,2)</f>
        <v>0</v>
      </c>
      <c r="K96" s="178" t="s">
        <v>155</v>
      </c>
      <c r="L96" s="41"/>
      <c r="M96" s="183" t="s">
        <v>19</v>
      </c>
      <c r="N96" s="184" t="s">
        <v>43</v>
      </c>
      <c r="O96" s="66"/>
      <c r="P96" s="185">
        <f>O96*H96</f>
        <v>0</v>
      </c>
      <c r="Q96" s="185">
        <v>1.8774999999999999</v>
      </c>
      <c r="R96" s="185">
        <f>Q96*H96</f>
        <v>7.99064</v>
      </c>
      <c r="S96" s="185">
        <v>0</v>
      </c>
      <c r="T96" s="186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7" t="s">
        <v>156</v>
      </c>
      <c r="AT96" s="187" t="s">
        <v>151</v>
      </c>
      <c r="AU96" s="187" t="s">
        <v>83</v>
      </c>
      <c r="AY96" s="19" t="s">
        <v>148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9" t="s">
        <v>80</v>
      </c>
      <c r="BK96" s="188">
        <f>ROUND(I96*H96,2)</f>
        <v>0</v>
      </c>
      <c r="BL96" s="19" t="s">
        <v>156</v>
      </c>
      <c r="BM96" s="187" t="s">
        <v>157</v>
      </c>
    </row>
    <row r="97" spans="1:65" s="2" customFormat="1" ht="11.25">
      <c r="A97" s="36"/>
      <c r="B97" s="37"/>
      <c r="C97" s="38"/>
      <c r="D97" s="189" t="s">
        <v>158</v>
      </c>
      <c r="E97" s="38"/>
      <c r="F97" s="190" t="s">
        <v>159</v>
      </c>
      <c r="G97" s="38"/>
      <c r="H97" s="38"/>
      <c r="I97" s="191"/>
      <c r="J97" s="38"/>
      <c r="K97" s="38"/>
      <c r="L97" s="41"/>
      <c r="M97" s="192"/>
      <c r="N97" s="193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158</v>
      </c>
      <c r="AU97" s="19" t="s">
        <v>83</v>
      </c>
    </row>
    <row r="98" spans="1:65" s="13" customFormat="1" ht="11.25">
      <c r="B98" s="194"/>
      <c r="C98" s="195"/>
      <c r="D98" s="196" t="s">
        <v>160</v>
      </c>
      <c r="E98" s="197" t="s">
        <v>19</v>
      </c>
      <c r="F98" s="198" t="s">
        <v>161</v>
      </c>
      <c r="G98" s="195"/>
      <c r="H98" s="197" t="s">
        <v>19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160</v>
      </c>
      <c r="AU98" s="204" t="s">
        <v>83</v>
      </c>
      <c r="AV98" s="13" t="s">
        <v>80</v>
      </c>
      <c r="AW98" s="13" t="s">
        <v>33</v>
      </c>
      <c r="AX98" s="13" t="s">
        <v>72</v>
      </c>
      <c r="AY98" s="204" t="s">
        <v>148</v>
      </c>
    </row>
    <row r="99" spans="1:65" s="14" customFormat="1" ht="11.25">
      <c r="B99" s="205"/>
      <c r="C99" s="206"/>
      <c r="D99" s="196" t="s">
        <v>160</v>
      </c>
      <c r="E99" s="207" t="s">
        <v>19</v>
      </c>
      <c r="F99" s="208" t="s">
        <v>162</v>
      </c>
      <c r="G99" s="206"/>
      <c r="H99" s="209">
        <v>4.2560000000000002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160</v>
      </c>
      <c r="AU99" s="215" t="s">
        <v>83</v>
      </c>
      <c r="AV99" s="14" t="s">
        <v>83</v>
      </c>
      <c r="AW99" s="14" t="s">
        <v>33</v>
      </c>
      <c r="AX99" s="14" t="s">
        <v>72</v>
      </c>
      <c r="AY99" s="215" t="s">
        <v>148</v>
      </c>
    </row>
    <row r="100" spans="1:65" s="15" customFormat="1" ht="11.25">
      <c r="B100" s="216"/>
      <c r="C100" s="217"/>
      <c r="D100" s="196" t="s">
        <v>160</v>
      </c>
      <c r="E100" s="218" t="s">
        <v>19</v>
      </c>
      <c r="F100" s="219" t="s">
        <v>163</v>
      </c>
      <c r="G100" s="217"/>
      <c r="H100" s="220">
        <v>4.2560000000000002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160</v>
      </c>
      <c r="AU100" s="226" t="s">
        <v>83</v>
      </c>
      <c r="AV100" s="15" t="s">
        <v>156</v>
      </c>
      <c r="AW100" s="15" t="s">
        <v>33</v>
      </c>
      <c r="AX100" s="15" t="s">
        <v>80</v>
      </c>
      <c r="AY100" s="226" t="s">
        <v>148</v>
      </c>
    </row>
    <row r="101" spans="1:65" s="12" customFormat="1" ht="22.9" customHeight="1">
      <c r="B101" s="160"/>
      <c r="C101" s="161"/>
      <c r="D101" s="162" t="s">
        <v>71</v>
      </c>
      <c r="E101" s="174" t="s">
        <v>164</v>
      </c>
      <c r="F101" s="174" t="s">
        <v>165</v>
      </c>
      <c r="G101" s="161"/>
      <c r="H101" s="161"/>
      <c r="I101" s="164"/>
      <c r="J101" s="175">
        <f>BK101</f>
        <v>0</v>
      </c>
      <c r="K101" s="161"/>
      <c r="L101" s="166"/>
      <c r="M101" s="167"/>
      <c r="N101" s="168"/>
      <c r="O101" s="168"/>
      <c r="P101" s="169">
        <f>SUM(P102:P130)</f>
        <v>0</v>
      </c>
      <c r="Q101" s="168"/>
      <c r="R101" s="169">
        <f>SUM(R102:R130)</f>
        <v>32.939789640000001</v>
      </c>
      <c r="S101" s="168"/>
      <c r="T101" s="170">
        <f>SUM(T102:T130)</f>
        <v>4.803260000000001E-3</v>
      </c>
      <c r="AR101" s="171" t="s">
        <v>80</v>
      </c>
      <c r="AT101" s="172" t="s">
        <v>71</v>
      </c>
      <c r="AU101" s="172" t="s">
        <v>80</v>
      </c>
      <c r="AY101" s="171" t="s">
        <v>148</v>
      </c>
      <c r="BK101" s="173">
        <f>SUM(BK102:BK130)</f>
        <v>0</v>
      </c>
    </row>
    <row r="102" spans="1:65" s="2" customFormat="1" ht="33" customHeight="1">
      <c r="A102" s="36"/>
      <c r="B102" s="37"/>
      <c r="C102" s="176" t="s">
        <v>83</v>
      </c>
      <c r="D102" s="176" t="s">
        <v>151</v>
      </c>
      <c r="E102" s="177" t="s">
        <v>166</v>
      </c>
      <c r="F102" s="178" t="s">
        <v>167</v>
      </c>
      <c r="G102" s="179" t="s">
        <v>168</v>
      </c>
      <c r="H102" s="180">
        <v>10.64</v>
      </c>
      <c r="I102" s="181"/>
      <c r="J102" s="182">
        <f>ROUND(I102*H102,2)</f>
        <v>0</v>
      </c>
      <c r="K102" s="178" t="s">
        <v>155</v>
      </c>
      <c r="L102" s="41"/>
      <c r="M102" s="183" t="s">
        <v>19</v>
      </c>
      <c r="N102" s="184" t="s">
        <v>43</v>
      </c>
      <c r="O102" s="66"/>
      <c r="P102" s="185">
        <f>O102*H102</f>
        <v>0</v>
      </c>
      <c r="Q102" s="185">
        <v>7.3499999999999998E-3</v>
      </c>
      <c r="R102" s="185">
        <f>Q102*H102</f>
        <v>7.8203999999999996E-2</v>
      </c>
      <c r="S102" s="185">
        <v>0</v>
      </c>
      <c r="T102" s="186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156</v>
      </c>
      <c r="AT102" s="187" t="s">
        <v>151</v>
      </c>
      <c r="AU102" s="187" t="s">
        <v>83</v>
      </c>
      <c r="AY102" s="19" t="s">
        <v>148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19" t="s">
        <v>80</v>
      </c>
      <c r="BK102" s="188">
        <f>ROUND(I102*H102,2)</f>
        <v>0</v>
      </c>
      <c r="BL102" s="19" t="s">
        <v>156</v>
      </c>
      <c r="BM102" s="187" t="s">
        <v>169</v>
      </c>
    </row>
    <row r="103" spans="1:65" s="2" customFormat="1" ht="11.25">
      <c r="A103" s="36"/>
      <c r="B103" s="37"/>
      <c r="C103" s="38"/>
      <c r="D103" s="189" t="s">
        <v>158</v>
      </c>
      <c r="E103" s="38"/>
      <c r="F103" s="190" t="s">
        <v>170</v>
      </c>
      <c r="G103" s="38"/>
      <c r="H103" s="38"/>
      <c r="I103" s="191"/>
      <c r="J103" s="38"/>
      <c r="K103" s="38"/>
      <c r="L103" s="41"/>
      <c r="M103" s="192"/>
      <c r="N103" s="193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158</v>
      </c>
      <c r="AU103" s="19" t="s">
        <v>83</v>
      </c>
    </row>
    <row r="104" spans="1:65" s="13" customFormat="1" ht="11.25">
      <c r="B104" s="194"/>
      <c r="C104" s="195"/>
      <c r="D104" s="196" t="s">
        <v>160</v>
      </c>
      <c r="E104" s="197" t="s">
        <v>19</v>
      </c>
      <c r="F104" s="198" t="s">
        <v>161</v>
      </c>
      <c r="G104" s="195"/>
      <c r="H104" s="197" t="s">
        <v>19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160</v>
      </c>
      <c r="AU104" s="204" t="s">
        <v>83</v>
      </c>
      <c r="AV104" s="13" t="s">
        <v>80</v>
      </c>
      <c r="AW104" s="13" t="s">
        <v>33</v>
      </c>
      <c r="AX104" s="13" t="s">
        <v>72</v>
      </c>
      <c r="AY104" s="204" t="s">
        <v>148</v>
      </c>
    </row>
    <row r="105" spans="1:65" s="14" customFormat="1" ht="11.25">
      <c r="B105" s="205"/>
      <c r="C105" s="206"/>
      <c r="D105" s="196" t="s">
        <v>160</v>
      </c>
      <c r="E105" s="207" t="s">
        <v>19</v>
      </c>
      <c r="F105" s="208" t="s">
        <v>171</v>
      </c>
      <c r="G105" s="206"/>
      <c r="H105" s="209">
        <v>10.64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160</v>
      </c>
      <c r="AU105" s="215" t="s">
        <v>83</v>
      </c>
      <c r="AV105" s="14" t="s">
        <v>83</v>
      </c>
      <c r="AW105" s="14" t="s">
        <v>33</v>
      </c>
      <c r="AX105" s="14" t="s">
        <v>72</v>
      </c>
      <c r="AY105" s="215" t="s">
        <v>148</v>
      </c>
    </row>
    <row r="106" spans="1:65" s="15" customFormat="1" ht="11.25">
      <c r="B106" s="216"/>
      <c r="C106" s="217"/>
      <c r="D106" s="196" t="s">
        <v>160</v>
      </c>
      <c r="E106" s="218" t="s">
        <v>97</v>
      </c>
      <c r="F106" s="219" t="s">
        <v>163</v>
      </c>
      <c r="G106" s="217"/>
      <c r="H106" s="220">
        <v>10.64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160</v>
      </c>
      <c r="AU106" s="226" t="s">
        <v>83</v>
      </c>
      <c r="AV106" s="15" t="s">
        <v>156</v>
      </c>
      <c r="AW106" s="15" t="s">
        <v>33</v>
      </c>
      <c r="AX106" s="15" t="s">
        <v>80</v>
      </c>
      <c r="AY106" s="226" t="s">
        <v>148</v>
      </c>
    </row>
    <row r="107" spans="1:65" s="2" customFormat="1" ht="24.2" customHeight="1">
      <c r="A107" s="36"/>
      <c r="B107" s="37"/>
      <c r="C107" s="176" t="s">
        <v>149</v>
      </c>
      <c r="D107" s="176" t="s">
        <v>151</v>
      </c>
      <c r="E107" s="177" t="s">
        <v>172</v>
      </c>
      <c r="F107" s="178" t="s">
        <v>173</v>
      </c>
      <c r="G107" s="179" t="s">
        <v>168</v>
      </c>
      <c r="H107" s="180">
        <v>391.75799999999998</v>
      </c>
      <c r="I107" s="181"/>
      <c r="J107" s="182">
        <f>ROUND(I107*H107,2)</f>
        <v>0</v>
      </c>
      <c r="K107" s="178" t="s">
        <v>155</v>
      </c>
      <c r="L107" s="41"/>
      <c r="M107" s="183" t="s">
        <v>19</v>
      </c>
      <c r="N107" s="184" t="s">
        <v>43</v>
      </c>
      <c r="O107" s="66"/>
      <c r="P107" s="185">
        <f>O107*H107</f>
        <v>0</v>
      </c>
      <c r="Q107" s="185">
        <v>3.2730000000000002E-2</v>
      </c>
      <c r="R107" s="185">
        <f>Q107*H107</f>
        <v>12.822239339999999</v>
      </c>
      <c r="S107" s="185">
        <v>0</v>
      </c>
      <c r="T107" s="186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7" t="s">
        <v>156</v>
      </c>
      <c r="AT107" s="187" t="s">
        <v>151</v>
      </c>
      <c r="AU107" s="187" t="s">
        <v>83</v>
      </c>
      <c r="AY107" s="19" t="s">
        <v>148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19" t="s">
        <v>80</v>
      </c>
      <c r="BK107" s="188">
        <f>ROUND(I107*H107,2)</f>
        <v>0</v>
      </c>
      <c r="BL107" s="19" t="s">
        <v>156</v>
      </c>
      <c r="BM107" s="187" t="s">
        <v>174</v>
      </c>
    </row>
    <row r="108" spans="1:65" s="2" customFormat="1" ht="11.25">
      <c r="A108" s="36"/>
      <c r="B108" s="37"/>
      <c r="C108" s="38"/>
      <c r="D108" s="189" t="s">
        <v>158</v>
      </c>
      <c r="E108" s="38"/>
      <c r="F108" s="190" t="s">
        <v>175</v>
      </c>
      <c r="G108" s="38"/>
      <c r="H108" s="38"/>
      <c r="I108" s="191"/>
      <c r="J108" s="38"/>
      <c r="K108" s="38"/>
      <c r="L108" s="41"/>
      <c r="M108" s="192"/>
      <c r="N108" s="193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158</v>
      </c>
      <c r="AU108" s="19" t="s">
        <v>83</v>
      </c>
    </row>
    <row r="109" spans="1:65" s="14" customFormat="1" ht="11.25">
      <c r="B109" s="205"/>
      <c r="C109" s="206"/>
      <c r="D109" s="196" t="s">
        <v>160</v>
      </c>
      <c r="E109" s="207" t="s">
        <v>19</v>
      </c>
      <c r="F109" s="208" t="s">
        <v>95</v>
      </c>
      <c r="G109" s="206"/>
      <c r="H109" s="209">
        <v>391.75799999999998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160</v>
      </c>
      <c r="AU109" s="215" t="s">
        <v>83</v>
      </c>
      <c r="AV109" s="14" t="s">
        <v>83</v>
      </c>
      <c r="AW109" s="14" t="s">
        <v>33</v>
      </c>
      <c r="AX109" s="14" t="s">
        <v>80</v>
      </c>
      <c r="AY109" s="215" t="s">
        <v>148</v>
      </c>
    </row>
    <row r="110" spans="1:65" s="2" customFormat="1" ht="44.25" customHeight="1">
      <c r="A110" s="36"/>
      <c r="B110" s="37"/>
      <c r="C110" s="176" t="s">
        <v>156</v>
      </c>
      <c r="D110" s="176" t="s">
        <v>151</v>
      </c>
      <c r="E110" s="177" t="s">
        <v>176</v>
      </c>
      <c r="F110" s="178" t="s">
        <v>177</v>
      </c>
      <c r="G110" s="179" t="s">
        <v>168</v>
      </c>
      <c r="H110" s="180">
        <v>10.64</v>
      </c>
      <c r="I110" s="181"/>
      <c r="J110" s="182">
        <f>ROUND(I110*H110,2)</f>
        <v>0</v>
      </c>
      <c r="K110" s="178" t="s">
        <v>155</v>
      </c>
      <c r="L110" s="41"/>
      <c r="M110" s="183" t="s">
        <v>19</v>
      </c>
      <c r="N110" s="184" t="s">
        <v>43</v>
      </c>
      <c r="O110" s="66"/>
      <c r="P110" s="185">
        <f>O110*H110</f>
        <v>0</v>
      </c>
      <c r="Q110" s="185">
        <v>1.8380000000000001E-2</v>
      </c>
      <c r="R110" s="185">
        <f>Q110*H110</f>
        <v>0.19556320000000002</v>
      </c>
      <c r="S110" s="185">
        <v>0</v>
      </c>
      <c r="T110" s="186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7" t="s">
        <v>156</v>
      </c>
      <c r="AT110" s="187" t="s">
        <v>151</v>
      </c>
      <c r="AU110" s="187" t="s">
        <v>83</v>
      </c>
      <c r="AY110" s="19" t="s">
        <v>148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19" t="s">
        <v>80</v>
      </c>
      <c r="BK110" s="188">
        <f>ROUND(I110*H110,2)</f>
        <v>0</v>
      </c>
      <c r="BL110" s="19" t="s">
        <v>156</v>
      </c>
      <c r="BM110" s="187" t="s">
        <v>178</v>
      </c>
    </row>
    <row r="111" spans="1:65" s="2" customFormat="1" ht="11.25">
      <c r="A111" s="36"/>
      <c r="B111" s="37"/>
      <c r="C111" s="38"/>
      <c r="D111" s="189" t="s">
        <v>158</v>
      </c>
      <c r="E111" s="38"/>
      <c r="F111" s="190" t="s">
        <v>179</v>
      </c>
      <c r="G111" s="38"/>
      <c r="H111" s="38"/>
      <c r="I111" s="191"/>
      <c r="J111" s="38"/>
      <c r="K111" s="38"/>
      <c r="L111" s="41"/>
      <c r="M111" s="192"/>
      <c r="N111" s="193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158</v>
      </c>
      <c r="AU111" s="19" t="s">
        <v>83</v>
      </c>
    </row>
    <row r="112" spans="1:65" s="14" customFormat="1" ht="11.25">
      <c r="B112" s="205"/>
      <c r="C112" s="206"/>
      <c r="D112" s="196" t="s">
        <v>160</v>
      </c>
      <c r="E112" s="207" t="s">
        <v>19</v>
      </c>
      <c r="F112" s="208" t="s">
        <v>97</v>
      </c>
      <c r="G112" s="206"/>
      <c r="H112" s="209">
        <v>10.64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160</v>
      </c>
      <c r="AU112" s="215" t="s">
        <v>83</v>
      </c>
      <c r="AV112" s="14" t="s">
        <v>83</v>
      </c>
      <c r="AW112" s="14" t="s">
        <v>33</v>
      </c>
      <c r="AX112" s="14" t="s">
        <v>80</v>
      </c>
      <c r="AY112" s="215" t="s">
        <v>148</v>
      </c>
    </row>
    <row r="113" spans="1:65" s="2" customFormat="1" ht="33" customHeight="1">
      <c r="A113" s="36"/>
      <c r="B113" s="37"/>
      <c r="C113" s="176" t="s">
        <v>180</v>
      </c>
      <c r="D113" s="176" t="s">
        <v>151</v>
      </c>
      <c r="E113" s="177" t="s">
        <v>181</v>
      </c>
      <c r="F113" s="178" t="s">
        <v>182</v>
      </c>
      <c r="G113" s="179" t="s">
        <v>168</v>
      </c>
      <c r="H113" s="180">
        <v>402.39800000000002</v>
      </c>
      <c r="I113" s="181"/>
      <c r="J113" s="182">
        <f>ROUND(I113*H113,2)</f>
        <v>0</v>
      </c>
      <c r="K113" s="178" t="s">
        <v>155</v>
      </c>
      <c r="L113" s="41"/>
      <c r="M113" s="183" t="s">
        <v>19</v>
      </c>
      <c r="N113" s="184" t="s">
        <v>43</v>
      </c>
      <c r="O113" s="66"/>
      <c r="P113" s="185">
        <f>O113*H113</f>
        <v>0</v>
      </c>
      <c r="Q113" s="185">
        <v>7.3499999999999998E-3</v>
      </c>
      <c r="R113" s="185">
        <f>Q113*H113</f>
        <v>2.9576253000000001</v>
      </c>
      <c r="S113" s="185">
        <v>0</v>
      </c>
      <c r="T113" s="186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7" t="s">
        <v>156</v>
      </c>
      <c r="AT113" s="187" t="s">
        <v>151</v>
      </c>
      <c r="AU113" s="187" t="s">
        <v>83</v>
      </c>
      <c r="AY113" s="19" t="s">
        <v>148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19" t="s">
        <v>80</v>
      </c>
      <c r="BK113" s="188">
        <f>ROUND(I113*H113,2)</f>
        <v>0</v>
      </c>
      <c r="BL113" s="19" t="s">
        <v>156</v>
      </c>
      <c r="BM113" s="187" t="s">
        <v>183</v>
      </c>
    </row>
    <row r="114" spans="1:65" s="2" customFormat="1" ht="11.25">
      <c r="A114" s="36"/>
      <c r="B114" s="37"/>
      <c r="C114" s="38"/>
      <c r="D114" s="189" t="s">
        <v>158</v>
      </c>
      <c r="E114" s="38"/>
      <c r="F114" s="190" t="s">
        <v>184</v>
      </c>
      <c r="G114" s="38"/>
      <c r="H114" s="38"/>
      <c r="I114" s="191"/>
      <c r="J114" s="38"/>
      <c r="K114" s="38"/>
      <c r="L114" s="41"/>
      <c r="M114" s="192"/>
      <c r="N114" s="193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158</v>
      </c>
      <c r="AU114" s="19" t="s">
        <v>83</v>
      </c>
    </row>
    <row r="115" spans="1:65" s="14" customFormat="1" ht="11.25">
      <c r="B115" s="205"/>
      <c r="C115" s="206"/>
      <c r="D115" s="196" t="s">
        <v>160</v>
      </c>
      <c r="E115" s="207" t="s">
        <v>19</v>
      </c>
      <c r="F115" s="208" t="s">
        <v>105</v>
      </c>
      <c r="G115" s="206"/>
      <c r="H115" s="209">
        <v>402.39800000000002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160</v>
      </c>
      <c r="AU115" s="215" t="s">
        <v>83</v>
      </c>
      <c r="AV115" s="14" t="s">
        <v>83</v>
      </c>
      <c r="AW115" s="14" t="s">
        <v>33</v>
      </c>
      <c r="AX115" s="14" t="s">
        <v>80</v>
      </c>
      <c r="AY115" s="215" t="s">
        <v>148</v>
      </c>
    </row>
    <row r="116" spans="1:65" s="2" customFormat="1" ht="44.25" customHeight="1">
      <c r="A116" s="36"/>
      <c r="B116" s="37"/>
      <c r="C116" s="176" t="s">
        <v>164</v>
      </c>
      <c r="D116" s="176" t="s">
        <v>151</v>
      </c>
      <c r="E116" s="177" t="s">
        <v>185</v>
      </c>
      <c r="F116" s="178" t="s">
        <v>186</v>
      </c>
      <c r="G116" s="179" t="s">
        <v>168</v>
      </c>
      <c r="H116" s="180">
        <v>402.39800000000002</v>
      </c>
      <c r="I116" s="181"/>
      <c r="J116" s="182">
        <f>ROUND(I116*H116,2)</f>
        <v>0</v>
      </c>
      <c r="K116" s="178" t="s">
        <v>155</v>
      </c>
      <c r="L116" s="41"/>
      <c r="M116" s="183" t="s">
        <v>19</v>
      </c>
      <c r="N116" s="184" t="s">
        <v>43</v>
      </c>
      <c r="O116" s="66"/>
      <c r="P116" s="185">
        <f>O116*H116</f>
        <v>0</v>
      </c>
      <c r="Q116" s="185">
        <v>2.6360000000000001E-2</v>
      </c>
      <c r="R116" s="185">
        <f>Q116*H116</f>
        <v>10.607211280000001</v>
      </c>
      <c r="S116" s="185">
        <v>0</v>
      </c>
      <c r="T116" s="186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7" t="s">
        <v>156</v>
      </c>
      <c r="AT116" s="187" t="s">
        <v>151</v>
      </c>
      <c r="AU116" s="187" t="s">
        <v>83</v>
      </c>
      <c r="AY116" s="19" t="s">
        <v>148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9" t="s">
        <v>80</v>
      </c>
      <c r="BK116" s="188">
        <f>ROUND(I116*H116,2)</f>
        <v>0</v>
      </c>
      <c r="BL116" s="19" t="s">
        <v>156</v>
      </c>
      <c r="BM116" s="187" t="s">
        <v>187</v>
      </c>
    </row>
    <row r="117" spans="1:65" s="2" customFormat="1" ht="11.25">
      <c r="A117" s="36"/>
      <c r="B117" s="37"/>
      <c r="C117" s="38"/>
      <c r="D117" s="189" t="s">
        <v>158</v>
      </c>
      <c r="E117" s="38"/>
      <c r="F117" s="190" t="s">
        <v>188</v>
      </c>
      <c r="G117" s="38"/>
      <c r="H117" s="38"/>
      <c r="I117" s="191"/>
      <c r="J117" s="38"/>
      <c r="K117" s="38"/>
      <c r="L117" s="41"/>
      <c r="M117" s="192"/>
      <c r="N117" s="193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158</v>
      </c>
      <c r="AU117" s="19" t="s">
        <v>83</v>
      </c>
    </row>
    <row r="118" spans="1:65" s="14" customFormat="1" ht="11.25">
      <c r="B118" s="205"/>
      <c r="C118" s="206"/>
      <c r="D118" s="196" t="s">
        <v>160</v>
      </c>
      <c r="E118" s="207" t="s">
        <v>19</v>
      </c>
      <c r="F118" s="208" t="s">
        <v>95</v>
      </c>
      <c r="G118" s="206"/>
      <c r="H118" s="209">
        <v>391.75799999999998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160</v>
      </c>
      <c r="AU118" s="215" t="s">
        <v>83</v>
      </c>
      <c r="AV118" s="14" t="s">
        <v>83</v>
      </c>
      <c r="AW118" s="14" t="s">
        <v>33</v>
      </c>
      <c r="AX118" s="14" t="s">
        <v>72</v>
      </c>
      <c r="AY118" s="215" t="s">
        <v>148</v>
      </c>
    </row>
    <row r="119" spans="1:65" s="14" customFormat="1" ht="11.25">
      <c r="B119" s="205"/>
      <c r="C119" s="206"/>
      <c r="D119" s="196" t="s">
        <v>160</v>
      </c>
      <c r="E119" s="207" t="s">
        <v>19</v>
      </c>
      <c r="F119" s="208" t="s">
        <v>97</v>
      </c>
      <c r="G119" s="206"/>
      <c r="H119" s="209">
        <v>10.64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160</v>
      </c>
      <c r="AU119" s="215" t="s">
        <v>83</v>
      </c>
      <c r="AV119" s="14" t="s">
        <v>83</v>
      </c>
      <c r="AW119" s="14" t="s">
        <v>33</v>
      </c>
      <c r="AX119" s="14" t="s">
        <v>72</v>
      </c>
      <c r="AY119" s="215" t="s">
        <v>148</v>
      </c>
    </row>
    <row r="120" spans="1:65" s="15" customFormat="1" ht="11.25">
      <c r="B120" s="216"/>
      <c r="C120" s="217"/>
      <c r="D120" s="196" t="s">
        <v>160</v>
      </c>
      <c r="E120" s="218" t="s">
        <v>105</v>
      </c>
      <c r="F120" s="219" t="s">
        <v>163</v>
      </c>
      <c r="G120" s="217"/>
      <c r="H120" s="220">
        <v>402.39800000000002</v>
      </c>
      <c r="I120" s="221"/>
      <c r="J120" s="217"/>
      <c r="K120" s="217"/>
      <c r="L120" s="222"/>
      <c r="M120" s="223"/>
      <c r="N120" s="224"/>
      <c r="O120" s="224"/>
      <c r="P120" s="224"/>
      <c r="Q120" s="224"/>
      <c r="R120" s="224"/>
      <c r="S120" s="224"/>
      <c r="T120" s="225"/>
      <c r="AT120" s="226" t="s">
        <v>160</v>
      </c>
      <c r="AU120" s="226" t="s">
        <v>83</v>
      </c>
      <c r="AV120" s="15" t="s">
        <v>156</v>
      </c>
      <c r="AW120" s="15" t="s">
        <v>33</v>
      </c>
      <c r="AX120" s="15" t="s">
        <v>80</v>
      </c>
      <c r="AY120" s="226" t="s">
        <v>148</v>
      </c>
    </row>
    <row r="121" spans="1:65" s="2" customFormat="1" ht="24.2" customHeight="1">
      <c r="A121" s="36"/>
      <c r="B121" s="37"/>
      <c r="C121" s="176" t="s">
        <v>189</v>
      </c>
      <c r="D121" s="176" t="s">
        <v>151</v>
      </c>
      <c r="E121" s="177" t="s">
        <v>190</v>
      </c>
      <c r="F121" s="178" t="s">
        <v>191</v>
      </c>
      <c r="G121" s="179" t="s">
        <v>192</v>
      </c>
      <c r="H121" s="180">
        <v>303.60000000000002</v>
      </c>
      <c r="I121" s="181"/>
      <c r="J121" s="182">
        <f>ROUND(I121*H121,2)</f>
        <v>0</v>
      </c>
      <c r="K121" s="178" t="s">
        <v>155</v>
      </c>
      <c r="L121" s="41"/>
      <c r="M121" s="183" t="s">
        <v>19</v>
      </c>
      <c r="N121" s="184" t="s">
        <v>43</v>
      </c>
      <c r="O121" s="66"/>
      <c r="P121" s="185">
        <f>O121*H121</f>
        <v>0</v>
      </c>
      <c r="Q121" s="185">
        <v>2.0650000000000002E-2</v>
      </c>
      <c r="R121" s="185">
        <f>Q121*H121</f>
        <v>6.2693400000000006</v>
      </c>
      <c r="S121" s="185">
        <v>0</v>
      </c>
      <c r="T121" s="186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87" t="s">
        <v>156</v>
      </c>
      <c r="AT121" s="187" t="s">
        <v>151</v>
      </c>
      <c r="AU121" s="187" t="s">
        <v>83</v>
      </c>
      <c r="AY121" s="19" t="s">
        <v>148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19" t="s">
        <v>80</v>
      </c>
      <c r="BK121" s="188">
        <f>ROUND(I121*H121,2)</f>
        <v>0</v>
      </c>
      <c r="BL121" s="19" t="s">
        <v>156</v>
      </c>
      <c r="BM121" s="187" t="s">
        <v>193</v>
      </c>
    </row>
    <row r="122" spans="1:65" s="2" customFormat="1" ht="11.25">
      <c r="A122" s="36"/>
      <c r="B122" s="37"/>
      <c r="C122" s="38"/>
      <c r="D122" s="189" t="s">
        <v>158</v>
      </c>
      <c r="E122" s="38"/>
      <c r="F122" s="190" t="s">
        <v>194</v>
      </c>
      <c r="G122" s="38"/>
      <c r="H122" s="38"/>
      <c r="I122" s="191"/>
      <c r="J122" s="38"/>
      <c r="K122" s="38"/>
      <c r="L122" s="41"/>
      <c r="M122" s="192"/>
      <c r="N122" s="193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158</v>
      </c>
      <c r="AU122" s="19" t="s">
        <v>83</v>
      </c>
    </row>
    <row r="123" spans="1:65" s="14" customFormat="1" ht="11.25">
      <c r="B123" s="205"/>
      <c r="C123" s="206"/>
      <c r="D123" s="196" t="s">
        <v>160</v>
      </c>
      <c r="E123" s="207" t="s">
        <v>19</v>
      </c>
      <c r="F123" s="208" t="s">
        <v>195</v>
      </c>
      <c r="G123" s="206"/>
      <c r="H123" s="209">
        <v>303.60000000000002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160</v>
      </c>
      <c r="AU123" s="215" t="s">
        <v>83</v>
      </c>
      <c r="AV123" s="14" t="s">
        <v>83</v>
      </c>
      <c r="AW123" s="14" t="s">
        <v>33</v>
      </c>
      <c r="AX123" s="14" t="s">
        <v>80</v>
      </c>
      <c r="AY123" s="215" t="s">
        <v>148</v>
      </c>
    </row>
    <row r="124" spans="1:65" s="2" customFormat="1" ht="37.9" customHeight="1">
      <c r="A124" s="36"/>
      <c r="B124" s="37"/>
      <c r="C124" s="176" t="s">
        <v>196</v>
      </c>
      <c r="D124" s="176" t="s">
        <v>151</v>
      </c>
      <c r="E124" s="177" t="s">
        <v>197</v>
      </c>
      <c r="F124" s="178" t="s">
        <v>198</v>
      </c>
      <c r="G124" s="179" t="s">
        <v>168</v>
      </c>
      <c r="H124" s="180">
        <v>480.32600000000002</v>
      </c>
      <c r="I124" s="181"/>
      <c r="J124" s="182">
        <f>ROUND(I124*H124,2)</f>
        <v>0</v>
      </c>
      <c r="K124" s="178" t="s">
        <v>155</v>
      </c>
      <c r="L124" s="41"/>
      <c r="M124" s="183" t="s">
        <v>19</v>
      </c>
      <c r="N124" s="184" t="s">
        <v>43</v>
      </c>
      <c r="O124" s="66"/>
      <c r="P124" s="185">
        <f>O124*H124</f>
        <v>0</v>
      </c>
      <c r="Q124" s="185">
        <v>2.0000000000000002E-5</v>
      </c>
      <c r="R124" s="185">
        <f>Q124*H124</f>
        <v>9.6065200000000021E-3</v>
      </c>
      <c r="S124" s="185">
        <v>1.0000000000000001E-5</v>
      </c>
      <c r="T124" s="186">
        <f>S124*H124</f>
        <v>4.803260000000001E-3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7" t="s">
        <v>156</v>
      </c>
      <c r="AT124" s="187" t="s">
        <v>151</v>
      </c>
      <c r="AU124" s="187" t="s">
        <v>83</v>
      </c>
      <c r="AY124" s="19" t="s">
        <v>148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9" t="s">
        <v>80</v>
      </c>
      <c r="BK124" s="188">
        <f>ROUND(I124*H124,2)</f>
        <v>0</v>
      </c>
      <c r="BL124" s="19" t="s">
        <v>156</v>
      </c>
      <c r="BM124" s="187" t="s">
        <v>199</v>
      </c>
    </row>
    <row r="125" spans="1:65" s="2" customFormat="1" ht="11.25">
      <c r="A125" s="36"/>
      <c r="B125" s="37"/>
      <c r="C125" s="38"/>
      <c r="D125" s="189" t="s">
        <v>158</v>
      </c>
      <c r="E125" s="38"/>
      <c r="F125" s="190" t="s">
        <v>200</v>
      </c>
      <c r="G125" s="38"/>
      <c r="H125" s="38"/>
      <c r="I125" s="191"/>
      <c r="J125" s="38"/>
      <c r="K125" s="38"/>
      <c r="L125" s="41"/>
      <c r="M125" s="192"/>
      <c r="N125" s="193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158</v>
      </c>
      <c r="AU125" s="19" t="s">
        <v>83</v>
      </c>
    </row>
    <row r="126" spans="1:65" s="14" customFormat="1" ht="11.25">
      <c r="B126" s="205"/>
      <c r="C126" s="206"/>
      <c r="D126" s="196" t="s">
        <v>160</v>
      </c>
      <c r="E126" s="207" t="s">
        <v>19</v>
      </c>
      <c r="F126" s="208" t="s">
        <v>201</v>
      </c>
      <c r="G126" s="206"/>
      <c r="H126" s="209">
        <v>51.234000000000002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160</v>
      </c>
      <c r="AU126" s="215" t="s">
        <v>83</v>
      </c>
      <c r="AV126" s="14" t="s">
        <v>83</v>
      </c>
      <c r="AW126" s="14" t="s">
        <v>33</v>
      </c>
      <c r="AX126" s="14" t="s">
        <v>72</v>
      </c>
      <c r="AY126" s="215" t="s">
        <v>148</v>
      </c>
    </row>
    <row r="127" spans="1:65" s="14" customFormat="1" ht="11.25">
      <c r="B127" s="205"/>
      <c r="C127" s="206"/>
      <c r="D127" s="196" t="s">
        <v>160</v>
      </c>
      <c r="E127" s="207" t="s">
        <v>19</v>
      </c>
      <c r="F127" s="208" t="s">
        <v>202</v>
      </c>
      <c r="G127" s="206"/>
      <c r="H127" s="209">
        <v>326.33999999999997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160</v>
      </c>
      <c r="AU127" s="215" t="s">
        <v>83</v>
      </c>
      <c r="AV127" s="14" t="s">
        <v>83</v>
      </c>
      <c r="AW127" s="14" t="s">
        <v>33</v>
      </c>
      <c r="AX127" s="14" t="s">
        <v>72</v>
      </c>
      <c r="AY127" s="215" t="s">
        <v>148</v>
      </c>
    </row>
    <row r="128" spans="1:65" s="14" customFormat="1" ht="11.25">
      <c r="B128" s="205"/>
      <c r="C128" s="206"/>
      <c r="D128" s="196" t="s">
        <v>160</v>
      </c>
      <c r="E128" s="207" t="s">
        <v>19</v>
      </c>
      <c r="F128" s="208" t="s">
        <v>203</v>
      </c>
      <c r="G128" s="206"/>
      <c r="H128" s="209">
        <v>97.531999999999996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160</v>
      </c>
      <c r="AU128" s="215" t="s">
        <v>83</v>
      </c>
      <c r="AV128" s="14" t="s">
        <v>83</v>
      </c>
      <c r="AW128" s="14" t="s">
        <v>33</v>
      </c>
      <c r="AX128" s="14" t="s">
        <v>72</v>
      </c>
      <c r="AY128" s="215" t="s">
        <v>148</v>
      </c>
    </row>
    <row r="129" spans="1:65" s="14" customFormat="1" ht="11.25">
      <c r="B129" s="205"/>
      <c r="C129" s="206"/>
      <c r="D129" s="196" t="s">
        <v>160</v>
      </c>
      <c r="E129" s="207" t="s">
        <v>19</v>
      </c>
      <c r="F129" s="208" t="s">
        <v>204</v>
      </c>
      <c r="G129" s="206"/>
      <c r="H129" s="209">
        <v>5.22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160</v>
      </c>
      <c r="AU129" s="215" t="s">
        <v>83</v>
      </c>
      <c r="AV129" s="14" t="s">
        <v>83</v>
      </c>
      <c r="AW129" s="14" t="s">
        <v>33</v>
      </c>
      <c r="AX129" s="14" t="s">
        <v>72</v>
      </c>
      <c r="AY129" s="215" t="s">
        <v>148</v>
      </c>
    </row>
    <row r="130" spans="1:65" s="15" customFormat="1" ht="11.25">
      <c r="B130" s="216"/>
      <c r="C130" s="217"/>
      <c r="D130" s="196" t="s">
        <v>160</v>
      </c>
      <c r="E130" s="218" t="s">
        <v>19</v>
      </c>
      <c r="F130" s="219" t="s">
        <v>163</v>
      </c>
      <c r="G130" s="217"/>
      <c r="H130" s="220">
        <v>480.32600000000002</v>
      </c>
      <c r="I130" s="221"/>
      <c r="J130" s="217"/>
      <c r="K130" s="217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160</v>
      </c>
      <c r="AU130" s="226" t="s">
        <v>83</v>
      </c>
      <c r="AV130" s="15" t="s">
        <v>156</v>
      </c>
      <c r="AW130" s="15" t="s">
        <v>33</v>
      </c>
      <c r="AX130" s="15" t="s">
        <v>80</v>
      </c>
      <c r="AY130" s="226" t="s">
        <v>148</v>
      </c>
    </row>
    <row r="131" spans="1:65" s="12" customFormat="1" ht="22.9" customHeight="1">
      <c r="B131" s="160"/>
      <c r="C131" s="161"/>
      <c r="D131" s="162" t="s">
        <v>71</v>
      </c>
      <c r="E131" s="174" t="s">
        <v>205</v>
      </c>
      <c r="F131" s="174" t="s">
        <v>206</v>
      </c>
      <c r="G131" s="161"/>
      <c r="H131" s="161"/>
      <c r="I131" s="164"/>
      <c r="J131" s="175">
        <f>BK131</f>
        <v>0</v>
      </c>
      <c r="K131" s="161"/>
      <c r="L131" s="166"/>
      <c r="M131" s="167"/>
      <c r="N131" s="168"/>
      <c r="O131" s="168"/>
      <c r="P131" s="169">
        <f>SUM(P132:P179)</f>
        <v>0</v>
      </c>
      <c r="Q131" s="168"/>
      <c r="R131" s="169">
        <f>SUM(R132:R179)</f>
        <v>0</v>
      </c>
      <c r="S131" s="168"/>
      <c r="T131" s="170">
        <f>SUM(T132:T179)</f>
        <v>0</v>
      </c>
      <c r="AR131" s="171" t="s">
        <v>80</v>
      </c>
      <c r="AT131" s="172" t="s">
        <v>71</v>
      </c>
      <c r="AU131" s="172" t="s">
        <v>80</v>
      </c>
      <c r="AY131" s="171" t="s">
        <v>148</v>
      </c>
      <c r="BK131" s="173">
        <f>SUM(BK132:BK179)</f>
        <v>0</v>
      </c>
    </row>
    <row r="132" spans="1:65" s="2" customFormat="1" ht="44.25" customHeight="1">
      <c r="A132" s="36"/>
      <c r="B132" s="37"/>
      <c r="C132" s="176" t="s">
        <v>207</v>
      </c>
      <c r="D132" s="176" t="s">
        <v>151</v>
      </c>
      <c r="E132" s="177" t="s">
        <v>208</v>
      </c>
      <c r="F132" s="178" t="s">
        <v>209</v>
      </c>
      <c r="G132" s="179" t="s">
        <v>168</v>
      </c>
      <c r="H132" s="180">
        <v>1373.88</v>
      </c>
      <c r="I132" s="181"/>
      <c r="J132" s="182">
        <f>ROUND(I132*H132,2)</f>
        <v>0</v>
      </c>
      <c r="K132" s="178" t="s">
        <v>155</v>
      </c>
      <c r="L132" s="41"/>
      <c r="M132" s="183" t="s">
        <v>19</v>
      </c>
      <c r="N132" s="184" t="s">
        <v>43</v>
      </c>
      <c r="O132" s="66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7" t="s">
        <v>156</v>
      </c>
      <c r="AT132" s="187" t="s">
        <v>151</v>
      </c>
      <c r="AU132" s="187" t="s">
        <v>83</v>
      </c>
      <c r="AY132" s="19" t="s">
        <v>148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9" t="s">
        <v>80</v>
      </c>
      <c r="BK132" s="188">
        <f>ROUND(I132*H132,2)</f>
        <v>0</v>
      </c>
      <c r="BL132" s="19" t="s">
        <v>156</v>
      </c>
      <c r="BM132" s="187" t="s">
        <v>210</v>
      </c>
    </row>
    <row r="133" spans="1:65" s="2" customFormat="1" ht="11.25">
      <c r="A133" s="36"/>
      <c r="B133" s="37"/>
      <c r="C133" s="38"/>
      <c r="D133" s="189" t="s">
        <v>158</v>
      </c>
      <c r="E133" s="38"/>
      <c r="F133" s="190" t="s">
        <v>211</v>
      </c>
      <c r="G133" s="38"/>
      <c r="H133" s="38"/>
      <c r="I133" s="191"/>
      <c r="J133" s="38"/>
      <c r="K133" s="38"/>
      <c r="L133" s="41"/>
      <c r="M133" s="192"/>
      <c r="N133" s="193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158</v>
      </c>
      <c r="AU133" s="19" t="s">
        <v>83</v>
      </c>
    </row>
    <row r="134" spans="1:65" s="13" customFormat="1" ht="11.25">
      <c r="B134" s="194"/>
      <c r="C134" s="195"/>
      <c r="D134" s="196" t="s">
        <v>160</v>
      </c>
      <c r="E134" s="197" t="s">
        <v>19</v>
      </c>
      <c r="F134" s="198" t="s">
        <v>161</v>
      </c>
      <c r="G134" s="195"/>
      <c r="H134" s="197" t="s">
        <v>19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160</v>
      </c>
      <c r="AU134" s="204" t="s">
        <v>83</v>
      </c>
      <c r="AV134" s="13" t="s">
        <v>80</v>
      </c>
      <c r="AW134" s="13" t="s">
        <v>33</v>
      </c>
      <c r="AX134" s="13" t="s">
        <v>72</v>
      </c>
      <c r="AY134" s="204" t="s">
        <v>148</v>
      </c>
    </row>
    <row r="135" spans="1:65" s="14" customFormat="1" ht="11.25">
      <c r="B135" s="205"/>
      <c r="C135" s="206"/>
      <c r="D135" s="196" t="s">
        <v>160</v>
      </c>
      <c r="E135" s="207" t="s">
        <v>19</v>
      </c>
      <c r="F135" s="208" t="s">
        <v>212</v>
      </c>
      <c r="G135" s="206"/>
      <c r="H135" s="209">
        <v>586.27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160</v>
      </c>
      <c r="AU135" s="215" t="s">
        <v>83</v>
      </c>
      <c r="AV135" s="14" t="s">
        <v>83</v>
      </c>
      <c r="AW135" s="14" t="s">
        <v>33</v>
      </c>
      <c r="AX135" s="14" t="s">
        <v>72</v>
      </c>
      <c r="AY135" s="215" t="s">
        <v>148</v>
      </c>
    </row>
    <row r="136" spans="1:65" s="14" customFormat="1" ht="11.25">
      <c r="B136" s="205"/>
      <c r="C136" s="206"/>
      <c r="D136" s="196" t="s">
        <v>160</v>
      </c>
      <c r="E136" s="207" t="s">
        <v>19</v>
      </c>
      <c r="F136" s="208" t="s">
        <v>213</v>
      </c>
      <c r="G136" s="206"/>
      <c r="H136" s="209">
        <v>294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160</v>
      </c>
      <c r="AU136" s="215" t="s">
        <v>83</v>
      </c>
      <c r="AV136" s="14" t="s">
        <v>83</v>
      </c>
      <c r="AW136" s="14" t="s">
        <v>33</v>
      </c>
      <c r="AX136" s="14" t="s">
        <v>72</v>
      </c>
      <c r="AY136" s="215" t="s">
        <v>148</v>
      </c>
    </row>
    <row r="137" spans="1:65" s="13" customFormat="1" ht="11.25">
      <c r="B137" s="194"/>
      <c r="C137" s="195"/>
      <c r="D137" s="196" t="s">
        <v>160</v>
      </c>
      <c r="E137" s="197" t="s">
        <v>19</v>
      </c>
      <c r="F137" s="198" t="s">
        <v>214</v>
      </c>
      <c r="G137" s="195"/>
      <c r="H137" s="197" t="s">
        <v>19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160</v>
      </c>
      <c r="AU137" s="204" t="s">
        <v>83</v>
      </c>
      <c r="AV137" s="13" t="s">
        <v>80</v>
      </c>
      <c r="AW137" s="13" t="s">
        <v>33</v>
      </c>
      <c r="AX137" s="13" t="s">
        <v>72</v>
      </c>
      <c r="AY137" s="204" t="s">
        <v>148</v>
      </c>
    </row>
    <row r="138" spans="1:65" s="14" customFormat="1" ht="11.25">
      <c r="B138" s="205"/>
      <c r="C138" s="206"/>
      <c r="D138" s="196" t="s">
        <v>160</v>
      </c>
      <c r="E138" s="207" t="s">
        <v>107</v>
      </c>
      <c r="F138" s="208" t="s">
        <v>215</v>
      </c>
      <c r="G138" s="206"/>
      <c r="H138" s="209">
        <v>181.61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160</v>
      </c>
      <c r="AU138" s="215" t="s">
        <v>83</v>
      </c>
      <c r="AV138" s="14" t="s">
        <v>83</v>
      </c>
      <c r="AW138" s="14" t="s">
        <v>33</v>
      </c>
      <c r="AX138" s="14" t="s">
        <v>72</v>
      </c>
      <c r="AY138" s="215" t="s">
        <v>148</v>
      </c>
    </row>
    <row r="139" spans="1:65" s="14" customFormat="1" ht="11.25">
      <c r="B139" s="205"/>
      <c r="C139" s="206"/>
      <c r="D139" s="196" t="s">
        <v>160</v>
      </c>
      <c r="E139" s="207" t="s">
        <v>19</v>
      </c>
      <c r="F139" s="208" t="s">
        <v>216</v>
      </c>
      <c r="G139" s="206"/>
      <c r="H139" s="209">
        <v>312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160</v>
      </c>
      <c r="AU139" s="215" t="s">
        <v>83</v>
      </c>
      <c r="AV139" s="14" t="s">
        <v>83</v>
      </c>
      <c r="AW139" s="14" t="s">
        <v>33</v>
      </c>
      <c r="AX139" s="14" t="s">
        <v>72</v>
      </c>
      <c r="AY139" s="215" t="s">
        <v>148</v>
      </c>
    </row>
    <row r="140" spans="1:65" s="15" customFormat="1" ht="11.25">
      <c r="B140" s="216"/>
      <c r="C140" s="217"/>
      <c r="D140" s="196" t="s">
        <v>160</v>
      </c>
      <c r="E140" s="218" t="s">
        <v>110</v>
      </c>
      <c r="F140" s="219" t="s">
        <v>163</v>
      </c>
      <c r="G140" s="217"/>
      <c r="H140" s="220">
        <v>1373.88</v>
      </c>
      <c r="I140" s="221"/>
      <c r="J140" s="217"/>
      <c r="K140" s="217"/>
      <c r="L140" s="222"/>
      <c r="M140" s="223"/>
      <c r="N140" s="224"/>
      <c r="O140" s="224"/>
      <c r="P140" s="224"/>
      <c r="Q140" s="224"/>
      <c r="R140" s="224"/>
      <c r="S140" s="224"/>
      <c r="T140" s="225"/>
      <c r="AT140" s="226" t="s">
        <v>160</v>
      </c>
      <c r="AU140" s="226" t="s">
        <v>83</v>
      </c>
      <c r="AV140" s="15" t="s">
        <v>156</v>
      </c>
      <c r="AW140" s="15" t="s">
        <v>33</v>
      </c>
      <c r="AX140" s="15" t="s">
        <v>80</v>
      </c>
      <c r="AY140" s="226" t="s">
        <v>148</v>
      </c>
    </row>
    <row r="141" spans="1:65" s="2" customFormat="1" ht="55.5" customHeight="1">
      <c r="A141" s="36"/>
      <c r="B141" s="37"/>
      <c r="C141" s="176" t="s">
        <v>217</v>
      </c>
      <c r="D141" s="176" t="s">
        <v>151</v>
      </c>
      <c r="E141" s="177" t="s">
        <v>218</v>
      </c>
      <c r="F141" s="178" t="s">
        <v>219</v>
      </c>
      <c r="G141" s="179" t="s">
        <v>168</v>
      </c>
      <c r="H141" s="180">
        <v>41216.400000000001</v>
      </c>
      <c r="I141" s="181"/>
      <c r="J141" s="182">
        <f>ROUND(I141*H141,2)</f>
        <v>0</v>
      </c>
      <c r="K141" s="178" t="s">
        <v>155</v>
      </c>
      <c r="L141" s="41"/>
      <c r="M141" s="183" t="s">
        <v>19</v>
      </c>
      <c r="N141" s="184" t="s">
        <v>43</v>
      </c>
      <c r="O141" s="66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7" t="s">
        <v>156</v>
      </c>
      <c r="AT141" s="187" t="s">
        <v>151</v>
      </c>
      <c r="AU141" s="187" t="s">
        <v>83</v>
      </c>
      <c r="AY141" s="19" t="s">
        <v>148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9" t="s">
        <v>80</v>
      </c>
      <c r="BK141" s="188">
        <f>ROUND(I141*H141,2)</f>
        <v>0</v>
      </c>
      <c r="BL141" s="19" t="s">
        <v>156</v>
      </c>
      <c r="BM141" s="187" t="s">
        <v>220</v>
      </c>
    </row>
    <row r="142" spans="1:65" s="2" customFormat="1" ht="11.25">
      <c r="A142" s="36"/>
      <c r="B142" s="37"/>
      <c r="C142" s="38"/>
      <c r="D142" s="189" t="s">
        <v>158</v>
      </c>
      <c r="E142" s="38"/>
      <c r="F142" s="190" t="s">
        <v>221</v>
      </c>
      <c r="G142" s="38"/>
      <c r="H142" s="38"/>
      <c r="I142" s="191"/>
      <c r="J142" s="38"/>
      <c r="K142" s="38"/>
      <c r="L142" s="41"/>
      <c r="M142" s="192"/>
      <c r="N142" s="193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158</v>
      </c>
      <c r="AU142" s="19" t="s">
        <v>83</v>
      </c>
    </row>
    <row r="143" spans="1:65" s="14" customFormat="1" ht="11.25">
      <c r="B143" s="205"/>
      <c r="C143" s="206"/>
      <c r="D143" s="196" t="s">
        <v>160</v>
      </c>
      <c r="E143" s="207" t="s">
        <v>19</v>
      </c>
      <c r="F143" s="208" t="s">
        <v>222</v>
      </c>
      <c r="G143" s="206"/>
      <c r="H143" s="209">
        <v>41216.400000000001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160</v>
      </c>
      <c r="AU143" s="215" t="s">
        <v>83</v>
      </c>
      <c r="AV143" s="14" t="s">
        <v>83</v>
      </c>
      <c r="AW143" s="14" t="s">
        <v>33</v>
      </c>
      <c r="AX143" s="14" t="s">
        <v>80</v>
      </c>
      <c r="AY143" s="215" t="s">
        <v>148</v>
      </c>
    </row>
    <row r="144" spans="1:65" s="2" customFormat="1" ht="44.25" customHeight="1">
      <c r="A144" s="36"/>
      <c r="B144" s="37"/>
      <c r="C144" s="176" t="s">
        <v>223</v>
      </c>
      <c r="D144" s="176" t="s">
        <v>151</v>
      </c>
      <c r="E144" s="177" t="s">
        <v>224</v>
      </c>
      <c r="F144" s="178" t="s">
        <v>225</v>
      </c>
      <c r="G144" s="179" t="s">
        <v>168</v>
      </c>
      <c r="H144" s="180">
        <v>1373.88</v>
      </c>
      <c r="I144" s="181"/>
      <c r="J144" s="182">
        <f>ROUND(I144*H144,2)</f>
        <v>0</v>
      </c>
      <c r="K144" s="178" t="s">
        <v>155</v>
      </c>
      <c r="L144" s="41"/>
      <c r="M144" s="183" t="s">
        <v>19</v>
      </c>
      <c r="N144" s="184" t="s">
        <v>43</v>
      </c>
      <c r="O144" s="66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7" t="s">
        <v>156</v>
      </c>
      <c r="AT144" s="187" t="s">
        <v>151</v>
      </c>
      <c r="AU144" s="187" t="s">
        <v>83</v>
      </c>
      <c r="AY144" s="19" t="s">
        <v>148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19" t="s">
        <v>80</v>
      </c>
      <c r="BK144" s="188">
        <f>ROUND(I144*H144,2)</f>
        <v>0</v>
      </c>
      <c r="BL144" s="19" t="s">
        <v>156</v>
      </c>
      <c r="BM144" s="187" t="s">
        <v>226</v>
      </c>
    </row>
    <row r="145" spans="1:65" s="2" customFormat="1" ht="11.25">
      <c r="A145" s="36"/>
      <c r="B145" s="37"/>
      <c r="C145" s="38"/>
      <c r="D145" s="189" t="s">
        <v>158</v>
      </c>
      <c r="E145" s="38"/>
      <c r="F145" s="190" t="s">
        <v>227</v>
      </c>
      <c r="G145" s="38"/>
      <c r="H145" s="38"/>
      <c r="I145" s="191"/>
      <c r="J145" s="38"/>
      <c r="K145" s="38"/>
      <c r="L145" s="41"/>
      <c r="M145" s="192"/>
      <c r="N145" s="193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158</v>
      </c>
      <c r="AU145" s="19" t="s">
        <v>83</v>
      </c>
    </row>
    <row r="146" spans="1:65" s="14" customFormat="1" ht="11.25">
      <c r="B146" s="205"/>
      <c r="C146" s="206"/>
      <c r="D146" s="196" t="s">
        <v>160</v>
      </c>
      <c r="E146" s="207" t="s">
        <v>19</v>
      </c>
      <c r="F146" s="208" t="s">
        <v>110</v>
      </c>
      <c r="G146" s="206"/>
      <c r="H146" s="209">
        <v>1373.88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160</v>
      </c>
      <c r="AU146" s="215" t="s">
        <v>83</v>
      </c>
      <c r="AV146" s="14" t="s">
        <v>83</v>
      </c>
      <c r="AW146" s="14" t="s">
        <v>33</v>
      </c>
      <c r="AX146" s="14" t="s">
        <v>80</v>
      </c>
      <c r="AY146" s="215" t="s">
        <v>148</v>
      </c>
    </row>
    <row r="147" spans="1:65" s="2" customFormat="1" ht="24.2" customHeight="1">
      <c r="A147" s="36"/>
      <c r="B147" s="37"/>
      <c r="C147" s="176" t="s">
        <v>8</v>
      </c>
      <c r="D147" s="176" t="s">
        <v>151</v>
      </c>
      <c r="E147" s="177" t="s">
        <v>228</v>
      </c>
      <c r="F147" s="178" t="s">
        <v>229</v>
      </c>
      <c r="G147" s="179" t="s">
        <v>168</v>
      </c>
      <c r="H147" s="180">
        <v>181.61</v>
      </c>
      <c r="I147" s="181"/>
      <c r="J147" s="182">
        <f>ROUND(I147*H147,2)</f>
        <v>0</v>
      </c>
      <c r="K147" s="178" t="s">
        <v>19</v>
      </c>
      <c r="L147" s="41"/>
      <c r="M147" s="183" t="s">
        <v>19</v>
      </c>
      <c r="N147" s="184" t="s">
        <v>43</v>
      </c>
      <c r="O147" s="66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7" t="s">
        <v>156</v>
      </c>
      <c r="AT147" s="187" t="s">
        <v>151</v>
      </c>
      <c r="AU147" s="187" t="s">
        <v>83</v>
      </c>
      <c r="AY147" s="19" t="s">
        <v>148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9" t="s">
        <v>80</v>
      </c>
      <c r="BK147" s="188">
        <f>ROUND(I147*H147,2)</f>
        <v>0</v>
      </c>
      <c r="BL147" s="19" t="s">
        <v>156</v>
      </c>
      <c r="BM147" s="187" t="s">
        <v>230</v>
      </c>
    </row>
    <row r="148" spans="1:65" s="14" customFormat="1" ht="11.25">
      <c r="B148" s="205"/>
      <c r="C148" s="206"/>
      <c r="D148" s="196" t="s">
        <v>160</v>
      </c>
      <c r="E148" s="207" t="s">
        <v>19</v>
      </c>
      <c r="F148" s="208" t="s">
        <v>107</v>
      </c>
      <c r="G148" s="206"/>
      <c r="H148" s="209">
        <v>181.61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160</v>
      </c>
      <c r="AU148" s="215" t="s">
        <v>83</v>
      </c>
      <c r="AV148" s="14" t="s">
        <v>83</v>
      </c>
      <c r="AW148" s="14" t="s">
        <v>33</v>
      </c>
      <c r="AX148" s="14" t="s">
        <v>80</v>
      </c>
      <c r="AY148" s="215" t="s">
        <v>148</v>
      </c>
    </row>
    <row r="149" spans="1:65" s="2" customFormat="1" ht="33" customHeight="1">
      <c r="A149" s="36"/>
      <c r="B149" s="37"/>
      <c r="C149" s="176" t="s">
        <v>231</v>
      </c>
      <c r="D149" s="176" t="s">
        <v>151</v>
      </c>
      <c r="E149" s="177" t="s">
        <v>232</v>
      </c>
      <c r="F149" s="178" t="s">
        <v>233</v>
      </c>
      <c r="G149" s="179" t="s">
        <v>168</v>
      </c>
      <c r="H149" s="180">
        <v>117</v>
      </c>
      <c r="I149" s="181"/>
      <c r="J149" s="182">
        <f>ROUND(I149*H149,2)</f>
        <v>0</v>
      </c>
      <c r="K149" s="178" t="s">
        <v>19</v>
      </c>
      <c r="L149" s="41"/>
      <c r="M149" s="183" t="s">
        <v>19</v>
      </c>
      <c r="N149" s="184" t="s">
        <v>43</v>
      </c>
      <c r="O149" s="66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7" t="s">
        <v>156</v>
      </c>
      <c r="AT149" s="187" t="s">
        <v>151</v>
      </c>
      <c r="AU149" s="187" t="s">
        <v>83</v>
      </c>
      <c r="AY149" s="19" t="s">
        <v>148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9" t="s">
        <v>80</v>
      </c>
      <c r="BK149" s="188">
        <f>ROUND(I149*H149,2)</f>
        <v>0</v>
      </c>
      <c r="BL149" s="19" t="s">
        <v>156</v>
      </c>
      <c r="BM149" s="187" t="s">
        <v>234</v>
      </c>
    </row>
    <row r="150" spans="1:65" s="13" customFormat="1" ht="11.25">
      <c r="B150" s="194"/>
      <c r="C150" s="195"/>
      <c r="D150" s="196" t="s">
        <v>160</v>
      </c>
      <c r="E150" s="197" t="s">
        <v>19</v>
      </c>
      <c r="F150" s="198" t="s">
        <v>161</v>
      </c>
      <c r="G150" s="195"/>
      <c r="H150" s="197" t="s">
        <v>19</v>
      </c>
      <c r="I150" s="199"/>
      <c r="J150" s="195"/>
      <c r="K150" s="195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160</v>
      </c>
      <c r="AU150" s="204" t="s">
        <v>83</v>
      </c>
      <c r="AV150" s="13" t="s">
        <v>80</v>
      </c>
      <c r="AW150" s="13" t="s">
        <v>33</v>
      </c>
      <c r="AX150" s="13" t="s">
        <v>72</v>
      </c>
      <c r="AY150" s="204" t="s">
        <v>148</v>
      </c>
    </row>
    <row r="151" spans="1:65" s="14" customFormat="1" ht="11.25">
      <c r="B151" s="205"/>
      <c r="C151" s="206"/>
      <c r="D151" s="196" t="s">
        <v>160</v>
      </c>
      <c r="E151" s="207" t="s">
        <v>19</v>
      </c>
      <c r="F151" s="208" t="s">
        <v>235</v>
      </c>
      <c r="G151" s="206"/>
      <c r="H151" s="209">
        <v>117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160</v>
      </c>
      <c r="AU151" s="215" t="s">
        <v>83</v>
      </c>
      <c r="AV151" s="14" t="s">
        <v>83</v>
      </c>
      <c r="AW151" s="14" t="s">
        <v>33</v>
      </c>
      <c r="AX151" s="14" t="s">
        <v>80</v>
      </c>
      <c r="AY151" s="215" t="s">
        <v>148</v>
      </c>
    </row>
    <row r="152" spans="1:65" s="2" customFormat="1" ht="33" customHeight="1">
      <c r="A152" s="36"/>
      <c r="B152" s="37"/>
      <c r="C152" s="176" t="s">
        <v>236</v>
      </c>
      <c r="D152" s="176" t="s">
        <v>151</v>
      </c>
      <c r="E152" s="177" t="s">
        <v>237</v>
      </c>
      <c r="F152" s="178" t="s">
        <v>238</v>
      </c>
      <c r="G152" s="179" t="s">
        <v>168</v>
      </c>
      <c r="H152" s="180">
        <v>192</v>
      </c>
      <c r="I152" s="181"/>
      <c r="J152" s="182">
        <f>ROUND(I152*H152,2)</f>
        <v>0</v>
      </c>
      <c r="K152" s="178" t="s">
        <v>19</v>
      </c>
      <c r="L152" s="41"/>
      <c r="M152" s="183" t="s">
        <v>19</v>
      </c>
      <c r="N152" s="184" t="s">
        <v>43</v>
      </c>
      <c r="O152" s="66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7" t="s">
        <v>156</v>
      </c>
      <c r="AT152" s="187" t="s">
        <v>151</v>
      </c>
      <c r="AU152" s="187" t="s">
        <v>83</v>
      </c>
      <c r="AY152" s="19" t="s">
        <v>148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9" t="s">
        <v>80</v>
      </c>
      <c r="BK152" s="188">
        <f>ROUND(I152*H152,2)</f>
        <v>0</v>
      </c>
      <c r="BL152" s="19" t="s">
        <v>156</v>
      </c>
      <c r="BM152" s="187" t="s">
        <v>239</v>
      </c>
    </row>
    <row r="153" spans="1:65" s="13" customFormat="1" ht="11.25">
      <c r="B153" s="194"/>
      <c r="C153" s="195"/>
      <c r="D153" s="196" t="s">
        <v>160</v>
      </c>
      <c r="E153" s="197" t="s">
        <v>19</v>
      </c>
      <c r="F153" s="198" t="s">
        <v>161</v>
      </c>
      <c r="G153" s="195"/>
      <c r="H153" s="197" t="s">
        <v>19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160</v>
      </c>
      <c r="AU153" s="204" t="s">
        <v>83</v>
      </c>
      <c r="AV153" s="13" t="s">
        <v>80</v>
      </c>
      <c r="AW153" s="13" t="s">
        <v>33</v>
      </c>
      <c r="AX153" s="13" t="s">
        <v>72</v>
      </c>
      <c r="AY153" s="204" t="s">
        <v>148</v>
      </c>
    </row>
    <row r="154" spans="1:65" s="14" customFormat="1" ht="11.25">
      <c r="B154" s="205"/>
      <c r="C154" s="206"/>
      <c r="D154" s="196" t="s">
        <v>160</v>
      </c>
      <c r="E154" s="207" t="s">
        <v>19</v>
      </c>
      <c r="F154" s="208" t="s">
        <v>240</v>
      </c>
      <c r="G154" s="206"/>
      <c r="H154" s="209">
        <v>192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160</v>
      </c>
      <c r="AU154" s="215" t="s">
        <v>83</v>
      </c>
      <c r="AV154" s="14" t="s">
        <v>83</v>
      </c>
      <c r="AW154" s="14" t="s">
        <v>33</v>
      </c>
      <c r="AX154" s="14" t="s">
        <v>80</v>
      </c>
      <c r="AY154" s="215" t="s">
        <v>148</v>
      </c>
    </row>
    <row r="155" spans="1:65" s="2" customFormat="1" ht="24.2" customHeight="1">
      <c r="A155" s="36"/>
      <c r="B155" s="37"/>
      <c r="C155" s="176" t="s">
        <v>241</v>
      </c>
      <c r="D155" s="176" t="s">
        <v>151</v>
      </c>
      <c r="E155" s="177" t="s">
        <v>242</v>
      </c>
      <c r="F155" s="178" t="s">
        <v>243</v>
      </c>
      <c r="G155" s="179" t="s">
        <v>168</v>
      </c>
      <c r="H155" s="180">
        <v>1373.88</v>
      </c>
      <c r="I155" s="181"/>
      <c r="J155" s="182">
        <f>ROUND(I155*H155,2)</f>
        <v>0</v>
      </c>
      <c r="K155" s="178" t="s">
        <v>155</v>
      </c>
      <c r="L155" s="41"/>
      <c r="M155" s="183" t="s">
        <v>19</v>
      </c>
      <c r="N155" s="184" t="s">
        <v>43</v>
      </c>
      <c r="O155" s="66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7" t="s">
        <v>156</v>
      </c>
      <c r="AT155" s="187" t="s">
        <v>151</v>
      </c>
      <c r="AU155" s="187" t="s">
        <v>83</v>
      </c>
      <c r="AY155" s="19" t="s">
        <v>148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9" t="s">
        <v>80</v>
      </c>
      <c r="BK155" s="188">
        <f>ROUND(I155*H155,2)</f>
        <v>0</v>
      </c>
      <c r="BL155" s="19" t="s">
        <v>156</v>
      </c>
      <c r="BM155" s="187" t="s">
        <v>244</v>
      </c>
    </row>
    <row r="156" spans="1:65" s="2" customFormat="1" ht="11.25">
      <c r="A156" s="36"/>
      <c r="B156" s="37"/>
      <c r="C156" s="38"/>
      <c r="D156" s="189" t="s">
        <v>158</v>
      </c>
      <c r="E156" s="38"/>
      <c r="F156" s="190" t="s">
        <v>245</v>
      </c>
      <c r="G156" s="38"/>
      <c r="H156" s="38"/>
      <c r="I156" s="191"/>
      <c r="J156" s="38"/>
      <c r="K156" s="38"/>
      <c r="L156" s="41"/>
      <c r="M156" s="192"/>
      <c r="N156" s="193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158</v>
      </c>
      <c r="AU156" s="19" t="s">
        <v>83</v>
      </c>
    </row>
    <row r="157" spans="1:65" s="14" customFormat="1" ht="11.25">
      <c r="B157" s="205"/>
      <c r="C157" s="206"/>
      <c r="D157" s="196" t="s">
        <v>160</v>
      </c>
      <c r="E157" s="207" t="s">
        <v>19</v>
      </c>
      <c r="F157" s="208" t="s">
        <v>110</v>
      </c>
      <c r="G157" s="206"/>
      <c r="H157" s="209">
        <v>1373.88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160</v>
      </c>
      <c r="AU157" s="215" t="s">
        <v>83</v>
      </c>
      <c r="AV157" s="14" t="s">
        <v>83</v>
      </c>
      <c r="AW157" s="14" t="s">
        <v>33</v>
      </c>
      <c r="AX157" s="14" t="s">
        <v>80</v>
      </c>
      <c r="AY157" s="215" t="s">
        <v>148</v>
      </c>
    </row>
    <row r="158" spans="1:65" s="2" customFormat="1" ht="33" customHeight="1">
      <c r="A158" s="36"/>
      <c r="B158" s="37"/>
      <c r="C158" s="176" t="s">
        <v>246</v>
      </c>
      <c r="D158" s="176" t="s">
        <v>151</v>
      </c>
      <c r="E158" s="177" t="s">
        <v>247</v>
      </c>
      <c r="F158" s="178" t="s">
        <v>248</v>
      </c>
      <c r="G158" s="179" t="s">
        <v>168</v>
      </c>
      <c r="H158" s="180">
        <v>41216.400000000001</v>
      </c>
      <c r="I158" s="181"/>
      <c r="J158" s="182">
        <f>ROUND(I158*H158,2)</f>
        <v>0</v>
      </c>
      <c r="K158" s="178" t="s">
        <v>155</v>
      </c>
      <c r="L158" s="41"/>
      <c r="M158" s="183" t="s">
        <v>19</v>
      </c>
      <c r="N158" s="184" t="s">
        <v>43</v>
      </c>
      <c r="O158" s="66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7" t="s">
        <v>156</v>
      </c>
      <c r="AT158" s="187" t="s">
        <v>151</v>
      </c>
      <c r="AU158" s="187" t="s">
        <v>83</v>
      </c>
      <c r="AY158" s="19" t="s">
        <v>148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19" t="s">
        <v>80</v>
      </c>
      <c r="BK158" s="188">
        <f>ROUND(I158*H158,2)</f>
        <v>0</v>
      </c>
      <c r="BL158" s="19" t="s">
        <v>156</v>
      </c>
      <c r="BM158" s="187" t="s">
        <v>249</v>
      </c>
    </row>
    <row r="159" spans="1:65" s="2" customFormat="1" ht="11.25">
      <c r="A159" s="36"/>
      <c r="B159" s="37"/>
      <c r="C159" s="38"/>
      <c r="D159" s="189" t="s">
        <v>158</v>
      </c>
      <c r="E159" s="38"/>
      <c r="F159" s="190" t="s">
        <v>250</v>
      </c>
      <c r="G159" s="38"/>
      <c r="H159" s="38"/>
      <c r="I159" s="191"/>
      <c r="J159" s="38"/>
      <c r="K159" s="38"/>
      <c r="L159" s="41"/>
      <c r="M159" s="192"/>
      <c r="N159" s="193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158</v>
      </c>
      <c r="AU159" s="19" t="s">
        <v>83</v>
      </c>
    </row>
    <row r="160" spans="1:65" s="14" customFormat="1" ht="11.25">
      <c r="B160" s="205"/>
      <c r="C160" s="206"/>
      <c r="D160" s="196" t="s">
        <v>160</v>
      </c>
      <c r="E160" s="207" t="s">
        <v>19</v>
      </c>
      <c r="F160" s="208" t="s">
        <v>222</v>
      </c>
      <c r="G160" s="206"/>
      <c r="H160" s="209">
        <v>41216.400000000001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160</v>
      </c>
      <c r="AU160" s="215" t="s">
        <v>83</v>
      </c>
      <c r="AV160" s="14" t="s">
        <v>83</v>
      </c>
      <c r="AW160" s="14" t="s">
        <v>33</v>
      </c>
      <c r="AX160" s="14" t="s">
        <v>80</v>
      </c>
      <c r="AY160" s="215" t="s">
        <v>148</v>
      </c>
    </row>
    <row r="161" spans="1:65" s="2" customFormat="1" ht="24.2" customHeight="1">
      <c r="A161" s="36"/>
      <c r="B161" s="37"/>
      <c r="C161" s="176" t="s">
        <v>251</v>
      </c>
      <c r="D161" s="176" t="s">
        <v>151</v>
      </c>
      <c r="E161" s="177" t="s">
        <v>252</v>
      </c>
      <c r="F161" s="178" t="s">
        <v>253</v>
      </c>
      <c r="G161" s="179" t="s">
        <v>168</v>
      </c>
      <c r="H161" s="180">
        <v>1373.88</v>
      </c>
      <c r="I161" s="181"/>
      <c r="J161" s="182">
        <f>ROUND(I161*H161,2)</f>
        <v>0</v>
      </c>
      <c r="K161" s="178" t="s">
        <v>155</v>
      </c>
      <c r="L161" s="41"/>
      <c r="M161" s="183" t="s">
        <v>19</v>
      </c>
      <c r="N161" s="184" t="s">
        <v>43</v>
      </c>
      <c r="O161" s="66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7" t="s">
        <v>156</v>
      </c>
      <c r="AT161" s="187" t="s">
        <v>151</v>
      </c>
      <c r="AU161" s="187" t="s">
        <v>83</v>
      </c>
      <c r="AY161" s="19" t="s">
        <v>148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9" t="s">
        <v>80</v>
      </c>
      <c r="BK161" s="188">
        <f>ROUND(I161*H161,2)</f>
        <v>0</v>
      </c>
      <c r="BL161" s="19" t="s">
        <v>156</v>
      </c>
      <c r="BM161" s="187" t="s">
        <v>254</v>
      </c>
    </row>
    <row r="162" spans="1:65" s="2" customFormat="1" ht="11.25">
      <c r="A162" s="36"/>
      <c r="B162" s="37"/>
      <c r="C162" s="38"/>
      <c r="D162" s="189" t="s">
        <v>158</v>
      </c>
      <c r="E162" s="38"/>
      <c r="F162" s="190" t="s">
        <v>255</v>
      </c>
      <c r="G162" s="38"/>
      <c r="H162" s="38"/>
      <c r="I162" s="191"/>
      <c r="J162" s="38"/>
      <c r="K162" s="38"/>
      <c r="L162" s="41"/>
      <c r="M162" s="192"/>
      <c r="N162" s="193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158</v>
      </c>
      <c r="AU162" s="19" t="s">
        <v>83</v>
      </c>
    </row>
    <row r="163" spans="1:65" s="14" customFormat="1" ht="11.25">
      <c r="B163" s="205"/>
      <c r="C163" s="206"/>
      <c r="D163" s="196" t="s">
        <v>160</v>
      </c>
      <c r="E163" s="207" t="s">
        <v>19</v>
      </c>
      <c r="F163" s="208" t="s">
        <v>110</v>
      </c>
      <c r="G163" s="206"/>
      <c r="H163" s="209">
        <v>1373.88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160</v>
      </c>
      <c r="AU163" s="215" t="s">
        <v>83</v>
      </c>
      <c r="AV163" s="14" t="s">
        <v>83</v>
      </c>
      <c r="AW163" s="14" t="s">
        <v>33</v>
      </c>
      <c r="AX163" s="14" t="s">
        <v>80</v>
      </c>
      <c r="AY163" s="215" t="s">
        <v>148</v>
      </c>
    </row>
    <row r="164" spans="1:65" s="2" customFormat="1" ht="37.9" customHeight="1">
      <c r="A164" s="36"/>
      <c r="B164" s="37"/>
      <c r="C164" s="176" t="s">
        <v>256</v>
      </c>
      <c r="D164" s="176" t="s">
        <v>151</v>
      </c>
      <c r="E164" s="177" t="s">
        <v>257</v>
      </c>
      <c r="F164" s="178" t="s">
        <v>258</v>
      </c>
      <c r="G164" s="179" t="s">
        <v>168</v>
      </c>
      <c r="H164" s="180">
        <v>337.40699999999998</v>
      </c>
      <c r="I164" s="181"/>
      <c r="J164" s="182">
        <f>ROUND(I164*H164,2)</f>
        <v>0</v>
      </c>
      <c r="K164" s="178" t="s">
        <v>155</v>
      </c>
      <c r="L164" s="41"/>
      <c r="M164" s="183" t="s">
        <v>19</v>
      </c>
      <c r="N164" s="184" t="s">
        <v>43</v>
      </c>
      <c r="O164" s="66"/>
      <c r="P164" s="185">
        <f>O164*H164</f>
        <v>0</v>
      </c>
      <c r="Q164" s="185">
        <v>0</v>
      </c>
      <c r="R164" s="185">
        <f>Q164*H164</f>
        <v>0</v>
      </c>
      <c r="S164" s="185">
        <v>0</v>
      </c>
      <c r="T164" s="18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7" t="s">
        <v>156</v>
      </c>
      <c r="AT164" s="187" t="s">
        <v>151</v>
      </c>
      <c r="AU164" s="187" t="s">
        <v>83</v>
      </c>
      <c r="AY164" s="19" t="s">
        <v>148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19" t="s">
        <v>80</v>
      </c>
      <c r="BK164" s="188">
        <f>ROUND(I164*H164,2)</f>
        <v>0</v>
      </c>
      <c r="BL164" s="19" t="s">
        <v>156</v>
      </c>
      <c r="BM164" s="187" t="s">
        <v>259</v>
      </c>
    </row>
    <row r="165" spans="1:65" s="2" customFormat="1" ht="11.25">
      <c r="A165" s="36"/>
      <c r="B165" s="37"/>
      <c r="C165" s="38"/>
      <c r="D165" s="189" t="s">
        <v>158</v>
      </c>
      <c r="E165" s="38"/>
      <c r="F165" s="190" t="s">
        <v>260</v>
      </c>
      <c r="G165" s="38"/>
      <c r="H165" s="38"/>
      <c r="I165" s="191"/>
      <c r="J165" s="38"/>
      <c r="K165" s="38"/>
      <c r="L165" s="41"/>
      <c r="M165" s="192"/>
      <c r="N165" s="193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158</v>
      </c>
      <c r="AU165" s="19" t="s">
        <v>83</v>
      </c>
    </row>
    <row r="166" spans="1:65" s="13" customFormat="1" ht="11.25">
      <c r="B166" s="194"/>
      <c r="C166" s="195"/>
      <c r="D166" s="196" t="s">
        <v>160</v>
      </c>
      <c r="E166" s="197" t="s">
        <v>19</v>
      </c>
      <c r="F166" s="198" t="s">
        <v>261</v>
      </c>
      <c r="G166" s="195"/>
      <c r="H166" s="197" t="s">
        <v>19</v>
      </c>
      <c r="I166" s="199"/>
      <c r="J166" s="195"/>
      <c r="K166" s="195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160</v>
      </c>
      <c r="AU166" s="204" t="s">
        <v>83</v>
      </c>
      <c r="AV166" s="13" t="s">
        <v>80</v>
      </c>
      <c r="AW166" s="13" t="s">
        <v>33</v>
      </c>
      <c r="AX166" s="13" t="s">
        <v>72</v>
      </c>
      <c r="AY166" s="204" t="s">
        <v>148</v>
      </c>
    </row>
    <row r="167" spans="1:65" s="14" customFormat="1" ht="11.25">
      <c r="B167" s="205"/>
      <c r="C167" s="206"/>
      <c r="D167" s="196" t="s">
        <v>160</v>
      </c>
      <c r="E167" s="207" t="s">
        <v>19</v>
      </c>
      <c r="F167" s="208" t="s">
        <v>262</v>
      </c>
      <c r="G167" s="206"/>
      <c r="H167" s="209">
        <v>48.15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160</v>
      </c>
      <c r="AU167" s="215" t="s">
        <v>83</v>
      </c>
      <c r="AV167" s="14" t="s">
        <v>83</v>
      </c>
      <c r="AW167" s="14" t="s">
        <v>33</v>
      </c>
      <c r="AX167" s="14" t="s">
        <v>72</v>
      </c>
      <c r="AY167" s="215" t="s">
        <v>148</v>
      </c>
    </row>
    <row r="168" spans="1:65" s="13" customFormat="1" ht="11.25">
      <c r="B168" s="194"/>
      <c r="C168" s="195"/>
      <c r="D168" s="196" t="s">
        <v>160</v>
      </c>
      <c r="E168" s="197" t="s">
        <v>19</v>
      </c>
      <c r="F168" s="198" t="s">
        <v>263</v>
      </c>
      <c r="G168" s="195"/>
      <c r="H168" s="197" t="s">
        <v>19</v>
      </c>
      <c r="I168" s="199"/>
      <c r="J168" s="195"/>
      <c r="K168" s="195"/>
      <c r="L168" s="200"/>
      <c r="M168" s="201"/>
      <c r="N168" s="202"/>
      <c r="O168" s="202"/>
      <c r="P168" s="202"/>
      <c r="Q168" s="202"/>
      <c r="R168" s="202"/>
      <c r="S168" s="202"/>
      <c r="T168" s="203"/>
      <c r="AT168" s="204" t="s">
        <v>160</v>
      </c>
      <c r="AU168" s="204" t="s">
        <v>83</v>
      </c>
      <c r="AV168" s="13" t="s">
        <v>80</v>
      </c>
      <c r="AW168" s="13" t="s">
        <v>33</v>
      </c>
      <c r="AX168" s="13" t="s">
        <v>72</v>
      </c>
      <c r="AY168" s="204" t="s">
        <v>148</v>
      </c>
    </row>
    <row r="169" spans="1:65" s="14" customFormat="1" ht="11.25">
      <c r="B169" s="205"/>
      <c r="C169" s="206"/>
      <c r="D169" s="196" t="s">
        <v>160</v>
      </c>
      <c r="E169" s="207" t="s">
        <v>19</v>
      </c>
      <c r="F169" s="208" t="s">
        <v>264</v>
      </c>
      <c r="G169" s="206"/>
      <c r="H169" s="209">
        <v>42.9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160</v>
      </c>
      <c r="AU169" s="215" t="s">
        <v>83</v>
      </c>
      <c r="AV169" s="14" t="s">
        <v>83</v>
      </c>
      <c r="AW169" s="14" t="s">
        <v>33</v>
      </c>
      <c r="AX169" s="14" t="s">
        <v>72</v>
      </c>
      <c r="AY169" s="215" t="s">
        <v>148</v>
      </c>
    </row>
    <row r="170" spans="1:65" s="14" customFormat="1" ht="11.25">
      <c r="B170" s="205"/>
      <c r="C170" s="206"/>
      <c r="D170" s="196" t="s">
        <v>160</v>
      </c>
      <c r="E170" s="207" t="s">
        <v>19</v>
      </c>
      <c r="F170" s="208" t="s">
        <v>265</v>
      </c>
      <c r="G170" s="206"/>
      <c r="H170" s="209">
        <v>5.0999999999999996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160</v>
      </c>
      <c r="AU170" s="215" t="s">
        <v>83</v>
      </c>
      <c r="AV170" s="14" t="s">
        <v>83</v>
      </c>
      <c r="AW170" s="14" t="s">
        <v>33</v>
      </c>
      <c r="AX170" s="14" t="s">
        <v>72</v>
      </c>
      <c r="AY170" s="215" t="s">
        <v>148</v>
      </c>
    </row>
    <row r="171" spans="1:65" s="13" customFormat="1" ht="11.25">
      <c r="B171" s="194"/>
      <c r="C171" s="195"/>
      <c r="D171" s="196" t="s">
        <v>160</v>
      </c>
      <c r="E171" s="197" t="s">
        <v>19</v>
      </c>
      <c r="F171" s="198" t="s">
        <v>266</v>
      </c>
      <c r="G171" s="195"/>
      <c r="H171" s="197" t="s">
        <v>19</v>
      </c>
      <c r="I171" s="199"/>
      <c r="J171" s="195"/>
      <c r="K171" s="195"/>
      <c r="L171" s="200"/>
      <c r="M171" s="201"/>
      <c r="N171" s="202"/>
      <c r="O171" s="202"/>
      <c r="P171" s="202"/>
      <c r="Q171" s="202"/>
      <c r="R171" s="202"/>
      <c r="S171" s="202"/>
      <c r="T171" s="203"/>
      <c r="AT171" s="204" t="s">
        <v>160</v>
      </c>
      <c r="AU171" s="204" t="s">
        <v>83</v>
      </c>
      <c r="AV171" s="13" t="s">
        <v>80</v>
      </c>
      <c r="AW171" s="13" t="s">
        <v>33</v>
      </c>
      <c r="AX171" s="13" t="s">
        <v>72</v>
      </c>
      <c r="AY171" s="204" t="s">
        <v>148</v>
      </c>
    </row>
    <row r="172" spans="1:65" s="14" customFormat="1" ht="11.25">
      <c r="B172" s="205"/>
      <c r="C172" s="206"/>
      <c r="D172" s="196" t="s">
        <v>160</v>
      </c>
      <c r="E172" s="207" t="s">
        <v>19</v>
      </c>
      <c r="F172" s="208" t="s">
        <v>267</v>
      </c>
      <c r="G172" s="206"/>
      <c r="H172" s="209">
        <v>66.03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160</v>
      </c>
      <c r="AU172" s="215" t="s">
        <v>83</v>
      </c>
      <c r="AV172" s="14" t="s">
        <v>83</v>
      </c>
      <c r="AW172" s="14" t="s">
        <v>33</v>
      </c>
      <c r="AX172" s="14" t="s">
        <v>72</v>
      </c>
      <c r="AY172" s="215" t="s">
        <v>148</v>
      </c>
    </row>
    <row r="173" spans="1:65" s="14" customFormat="1" ht="11.25">
      <c r="B173" s="205"/>
      <c r="C173" s="206"/>
      <c r="D173" s="196" t="s">
        <v>160</v>
      </c>
      <c r="E173" s="207" t="s">
        <v>19</v>
      </c>
      <c r="F173" s="208" t="s">
        <v>268</v>
      </c>
      <c r="G173" s="206"/>
      <c r="H173" s="209">
        <v>45.070999999999998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160</v>
      </c>
      <c r="AU173" s="215" t="s">
        <v>83</v>
      </c>
      <c r="AV173" s="14" t="s">
        <v>83</v>
      </c>
      <c r="AW173" s="14" t="s">
        <v>33</v>
      </c>
      <c r="AX173" s="14" t="s">
        <v>72</v>
      </c>
      <c r="AY173" s="215" t="s">
        <v>148</v>
      </c>
    </row>
    <row r="174" spans="1:65" s="13" customFormat="1" ht="11.25">
      <c r="B174" s="194"/>
      <c r="C174" s="195"/>
      <c r="D174" s="196" t="s">
        <v>160</v>
      </c>
      <c r="E174" s="197" t="s">
        <v>19</v>
      </c>
      <c r="F174" s="198" t="s">
        <v>269</v>
      </c>
      <c r="G174" s="195"/>
      <c r="H174" s="197" t="s">
        <v>19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160</v>
      </c>
      <c r="AU174" s="204" t="s">
        <v>83</v>
      </c>
      <c r="AV174" s="13" t="s">
        <v>80</v>
      </c>
      <c r="AW174" s="13" t="s">
        <v>33</v>
      </c>
      <c r="AX174" s="13" t="s">
        <v>72</v>
      </c>
      <c r="AY174" s="204" t="s">
        <v>148</v>
      </c>
    </row>
    <row r="175" spans="1:65" s="14" customFormat="1" ht="11.25">
      <c r="B175" s="205"/>
      <c r="C175" s="206"/>
      <c r="D175" s="196" t="s">
        <v>160</v>
      </c>
      <c r="E175" s="207" t="s">
        <v>19</v>
      </c>
      <c r="F175" s="208" t="s">
        <v>270</v>
      </c>
      <c r="G175" s="206"/>
      <c r="H175" s="209">
        <v>90.155000000000001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160</v>
      </c>
      <c r="AU175" s="215" t="s">
        <v>83</v>
      </c>
      <c r="AV175" s="14" t="s">
        <v>83</v>
      </c>
      <c r="AW175" s="14" t="s">
        <v>33</v>
      </c>
      <c r="AX175" s="14" t="s">
        <v>72</v>
      </c>
      <c r="AY175" s="215" t="s">
        <v>148</v>
      </c>
    </row>
    <row r="176" spans="1:65" s="14" customFormat="1" ht="11.25">
      <c r="B176" s="205"/>
      <c r="C176" s="206"/>
      <c r="D176" s="196" t="s">
        <v>160</v>
      </c>
      <c r="E176" s="207" t="s">
        <v>19</v>
      </c>
      <c r="F176" s="208" t="s">
        <v>271</v>
      </c>
      <c r="G176" s="206"/>
      <c r="H176" s="209">
        <v>14.775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160</v>
      </c>
      <c r="AU176" s="215" t="s">
        <v>83</v>
      </c>
      <c r="AV176" s="14" t="s">
        <v>83</v>
      </c>
      <c r="AW176" s="14" t="s">
        <v>33</v>
      </c>
      <c r="AX176" s="14" t="s">
        <v>72</v>
      </c>
      <c r="AY176" s="215" t="s">
        <v>148</v>
      </c>
    </row>
    <row r="177" spans="1:65" s="13" customFormat="1" ht="11.25">
      <c r="B177" s="194"/>
      <c r="C177" s="195"/>
      <c r="D177" s="196" t="s">
        <v>160</v>
      </c>
      <c r="E177" s="197" t="s">
        <v>19</v>
      </c>
      <c r="F177" s="198" t="s">
        <v>272</v>
      </c>
      <c r="G177" s="195"/>
      <c r="H177" s="197" t="s">
        <v>19</v>
      </c>
      <c r="I177" s="199"/>
      <c r="J177" s="195"/>
      <c r="K177" s="195"/>
      <c r="L177" s="200"/>
      <c r="M177" s="201"/>
      <c r="N177" s="202"/>
      <c r="O177" s="202"/>
      <c r="P177" s="202"/>
      <c r="Q177" s="202"/>
      <c r="R177" s="202"/>
      <c r="S177" s="202"/>
      <c r="T177" s="203"/>
      <c r="AT177" s="204" t="s">
        <v>160</v>
      </c>
      <c r="AU177" s="204" t="s">
        <v>83</v>
      </c>
      <c r="AV177" s="13" t="s">
        <v>80</v>
      </c>
      <c r="AW177" s="13" t="s">
        <v>33</v>
      </c>
      <c r="AX177" s="13" t="s">
        <v>72</v>
      </c>
      <c r="AY177" s="204" t="s">
        <v>148</v>
      </c>
    </row>
    <row r="178" spans="1:65" s="14" customFormat="1" ht="11.25">
      <c r="B178" s="205"/>
      <c r="C178" s="206"/>
      <c r="D178" s="196" t="s">
        <v>160</v>
      </c>
      <c r="E178" s="207" t="s">
        <v>19</v>
      </c>
      <c r="F178" s="208" t="s">
        <v>273</v>
      </c>
      <c r="G178" s="206"/>
      <c r="H178" s="209">
        <v>25.225999999999999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160</v>
      </c>
      <c r="AU178" s="215" t="s">
        <v>83</v>
      </c>
      <c r="AV178" s="14" t="s">
        <v>83</v>
      </c>
      <c r="AW178" s="14" t="s">
        <v>33</v>
      </c>
      <c r="AX178" s="14" t="s">
        <v>72</v>
      </c>
      <c r="AY178" s="215" t="s">
        <v>148</v>
      </c>
    </row>
    <row r="179" spans="1:65" s="15" customFormat="1" ht="11.25">
      <c r="B179" s="216"/>
      <c r="C179" s="217"/>
      <c r="D179" s="196" t="s">
        <v>160</v>
      </c>
      <c r="E179" s="218" t="s">
        <v>19</v>
      </c>
      <c r="F179" s="219" t="s">
        <v>163</v>
      </c>
      <c r="G179" s="217"/>
      <c r="H179" s="220">
        <v>337.40699999999998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160</v>
      </c>
      <c r="AU179" s="226" t="s">
        <v>83</v>
      </c>
      <c r="AV179" s="15" t="s">
        <v>156</v>
      </c>
      <c r="AW179" s="15" t="s">
        <v>33</v>
      </c>
      <c r="AX179" s="15" t="s">
        <v>80</v>
      </c>
      <c r="AY179" s="226" t="s">
        <v>148</v>
      </c>
    </row>
    <row r="180" spans="1:65" s="12" customFormat="1" ht="22.9" customHeight="1">
      <c r="B180" s="160"/>
      <c r="C180" s="161"/>
      <c r="D180" s="162" t="s">
        <v>71</v>
      </c>
      <c r="E180" s="174" t="s">
        <v>274</v>
      </c>
      <c r="F180" s="174" t="s">
        <v>275</v>
      </c>
      <c r="G180" s="161"/>
      <c r="H180" s="161"/>
      <c r="I180" s="164"/>
      <c r="J180" s="175">
        <f>BK180</f>
        <v>0</v>
      </c>
      <c r="K180" s="161"/>
      <c r="L180" s="166"/>
      <c r="M180" s="167"/>
      <c r="N180" s="168"/>
      <c r="O180" s="168"/>
      <c r="P180" s="169">
        <f>SUM(P181:P196)</f>
        <v>0</v>
      </c>
      <c r="Q180" s="168"/>
      <c r="R180" s="169">
        <f>SUM(R181:R196)</f>
        <v>3.9635680000000006E-2</v>
      </c>
      <c r="S180" s="168"/>
      <c r="T180" s="170">
        <f>SUM(T181:T196)</f>
        <v>0</v>
      </c>
      <c r="AR180" s="171" t="s">
        <v>80</v>
      </c>
      <c r="AT180" s="172" t="s">
        <v>71</v>
      </c>
      <c r="AU180" s="172" t="s">
        <v>80</v>
      </c>
      <c r="AY180" s="171" t="s">
        <v>148</v>
      </c>
      <c r="BK180" s="173">
        <f>SUM(BK181:BK196)</f>
        <v>0</v>
      </c>
    </row>
    <row r="181" spans="1:65" s="2" customFormat="1" ht="37.9" customHeight="1">
      <c r="A181" s="36"/>
      <c r="B181" s="37"/>
      <c r="C181" s="176" t="s">
        <v>276</v>
      </c>
      <c r="D181" s="176" t="s">
        <v>151</v>
      </c>
      <c r="E181" s="177" t="s">
        <v>277</v>
      </c>
      <c r="F181" s="178" t="s">
        <v>278</v>
      </c>
      <c r="G181" s="179" t="s">
        <v>168</v>
      </c>
      <c r="H181" s="180">
        <v>990.89200000000005</v>
      </c>
      <c r="I181" s="181"/>
      <c r="J181" s="182">
        <f>ROUND(I181*H181,2)</f>
        <v>0</v>
      </c>
      <c r="K181" s="178" t="s">
        <v>155</v>
      </c>
      <c r="L181" s="41"/>
      <c r="M181" s="183" t="s">
        <v>19</v>
      </c>
      <c r="N181" s="184" t="s">
        <v>43</v>
      </c>
      <c r="O181" s="66"/>
      <c r="P181" s="185">
        <f>O181*H181</f>
        <v>0</v>
      </c>
      <c r="Q181" s="185">
        <v>4.0000000000000003E-5</v>
      </c>
      <c r="R181" s="185">
        <f>Q181*H181</f>
        <v>3.9635680000000006E-2</v>
      </c>
      <c r="S181" s="185">
        <v>0</v>
      </c>
      <c r="T181" s="18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7" t="s">
        <v>156</v>
      </c>
      <c r="AT181" s="187" t="s">
        <v>151</v>
      </c>
      <c r="AU181" s="187" t="s">
        <v>83</v>
      </c>
      <c r="AY181" s="19" t="s">
        <v>148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9" t="s">
        <v>80</v>
      </c>
      <c r="BK181" s="188">
        <f>ROUND(I181*H181,2)</f>
        <v>0</v>
      </c>
      <c r="BL181" s="19" t="s">
        <v>156</v>
      </c>
      <c r="BM181" s="187" t="s">
        <v>279</v>
      </c>
    </row>
    <row r="182" spans="1:65" s="2" customFormat="1" ht="11.25">
      <c r="A182" s="36"/>
      <c r="B182" s="37"/>
      <c r="C182" s="38"/>
      <c r="D182" s="189" t="s">
        <v>158</v>
      </c>
      <c r="E182" s="38"/>
      <c r="F182" s="190" t="s">
        <v>280</v>
      </c>
      <c r="G182" s="38"/>
      <c r="H182" s="38"/>
      <c r="I182" s="191"/>
      <c r="J182" s="38"/>
      <c r="K182" s="38"/>
      <c r="L182" s="41"/>
      <c r="M182" s="192"/>
      <c r="N182" s="193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158</v>
      </c>
      <c r="AU182" s="19" t="s">
        <v>83</v>
      </c>
    </row>
    <row r="183" spans="1:65" s="13" customFormat="1" ht="11.25">
      <c r="B183" s="194"/>
      <c r="C183" s="195"/>
      <c r="D183" s="196" t="s">
        <v>160</v>
      </c>
      <c r="E183" s="197" t="s">
        <v>19</v>
      </c>
      <c r="F183" s="198" t="s">
        <v>261</v>
      </c>
      <c r="G183" s="195"/>
      <c r="H183" s="197" t="s">
        <v>19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160</v>
      </c>
      <c r="AU183" s="204" t="s">
        <v>83</v>
      </c>
      <c r="AV183" s="13" t="s">
        <v>80</v>
      </c>
      <c r="AW183" s="13" t="s">
        <v>33</v>
      </c>
      <c r="AX183" s="13" t="s">
        <v>72</v>
      </c>
      <c r="AY183" s="204" t="s">
        <v>148</v>
      </c>
    </row>
    <row r="184" spans="1:65" s="14" customFormat="1" ht="11.25">
      <c r="B184" s="205"/>
      <c r="C184" s="206"/>
      <c r="D184" s="196" t="s">
        <v>160</v>
      </c>
      <c r="E184" s="207" t="s">
        <v>19</v>
      </c>
      <c r="F184" s="208" t="s">
        <v>281</v>
      </c>
      <c r="G184" s="206"/>
      <c r="H184" s="209">
        <v>90.09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160</v>
      </c>
      <c r="AU184" s="215" t="s">
        <v>83</v>
      </c>
      <c r="AV184" s="14" t="s">
        <v>83</v>
      </c>
      <c r="AW184" s="14" t="s">
        <v>33</v>
      </c>
      <c r="AX184" s="14" t="s">
        <v>72</v>
      </c>
      <c r="AY184" s="215" t="s">
        <v>148</v>
      </c>
    </row>
    <row r="185" spans="1:65" s="13" customFormat="1" ht="11.25">
      <c r="B185" s="194"/>
      <c r="C185" s="195"/>
      <c r="D185" s="196" t="s">
        <v>160</v>
      </c>
      <c r="E185" s="197" t="s">
        <v>19</v>
      </c>
      <c r="F185" s="198" t="s">
        <v>263</v>
      </c>
      <c r="G185" s="195"/>
      <c r="H185" s="197" t="s">
        <v>19</v>
      </c>
      <c r="I185" s="199"/>
      <c r="J185" s="195"/>
      <c r="K185" s="195"/>
      <c r="L185" s="200"/>
      <c r="M185" s="201"/>
      <c r="N185" s="202"/>
      <c r="O185" s="202"/>
      <c r="P185" s="202"/>
      <c r="Q185" s="202"/>
      <c r="R185" s="202"/>
      <c r="S185" s="202"/>
      <c r="T185" s="203"/>
      <c r="AT185" s="204" t="s">
        <v>160</v>
      </c>
      <c r="AU185" s="204" t="s">
        <v>83</v>
      </c>
      <c r="AV185" s="13" t="s">
        <v>80</v>
      </c>
      <c r="AW185" s="13" t="s">
        <v>33</v>
      </c>
      <c r="AX185" s="13" t="s">
        <v>72</v>
      </c>
      <c r="AY185" s="204" t="s">
        <v>148</v>
      </c>
    </row>
    <row r="186" spans="1:65" s="14" customFormat="1" ht="11.25">
      <c r="B186" s="205"/>
      <c r="C186" s="206"/>
      <c r="D186" s="196" t="s">
        <v>160</v>
      </c>
      <c r="E186" s="207" t="s">
        <v>19</v>
      </c>
      <c r="F186" s="208" t="s">
        <v>282</v>
      </c>
      <c r="G186" s="206"/>
      <c r="H186" s="209">
        <v>87.36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160</v>
      </c>
      <c r="AU186" s="215" t="s">
        <v>83</v>
      </c>
      <c r="AV186" s="14" t="s">
        <v>83</v>
      </c>
      <c r="AW186" s="14" t="s">
        <v>33</v>
      </c>
      <c r="AX186" s="14" t="s">
        <v>72</v>
      </c>
      <c r="AY186" s="215" t="s">
        <v>148</v>
      </c>
    </row>
    <row r="187" spans="1:65" s="14" customFormat="1" ht="11.25">
      <c r="B187" s="205"/>
      <c r="C187" s="206"/>
      <c r="D187" s="196" t="s">
        <v>160</v>
      </c>
      <c r="E187" s="207" t="s">
        <v>19</v>
      </c>
      <c r="F187" s="208" t="s">
        <v>283</v>
      </c>
      <c r="G187" s="206"/>
      <c r="H187" s="209">
        <v>34.479999999999997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160</v>
      </c>
      <c r="AU187" s="215" t="s">
        <v>83</v>
      </c>
      <c r="AV187" s="14" t="s">
        <v>83</v>
      </c>
      <c r="AW187" s="14" t="s">
        <v>33</v>
      </c>
      <c r="AX187" s="14" t="s">
        <v>72</v>
      </c>
      <c r="AY187" s="215" t="s">
        <v>148</v>
      </c>
    </row>
    <row r="188" spans="1:65" s="13" customFormat="1" ht="11.25">
      <c r="B188" s="194"/>
      <c r="C188" s="195"/>
      <c r="D188" s="196" t="s">
        <v>160</v>
      </c>
      <c r="E188" s="197" t="s">
        <v>19</v>
      </c>
      <c r="F188" s="198" t="s">
        <v>266</v>
      </c>
      <c r="G188" s="195"/>
      <c r="H188" s="197" t="s">
        <v>19</v>
      </c>
      <c r="I188" s="199"/>
      <c r="J188" s="195"/>
      <c r="K188" s="195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160</v>
      </c>
      <c r="AU188" s="204" t="s">
        <v>83</v>
      </c>
      <c r="AV188" s="13" t="s">
        <v>80</v>
      </c>
      <c r="AW188" s="13" t="s">
        <v>33</v>
      </c>
      <c r="AX188" s="13" t="s">
        <v>72</v>
      </c>
      <c r="AY188" s="204" t="s">
        <v>148</v>
      </c>
    </row>
    <row r="189" spans="1:65" s="14" customFormat="1" ht="11.25">
      <c r="B189" s="205"/>
      <c r="C189" s="206"/>
      <c r="D189" s="196" t="s">
        <v>160</v>
      </c>
      <c r="E189" s="207" t="s">
        <v>19</v>
      </c>
      <c r="F189" s="208" t="s">
        <v>284</v>
      </c>
      <c r="G189" s="206"/>
      <c r="H189" s="209">
        <v>114.167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160</v>
      </c>
      <c r="AU189" s="215" t="s">
        <v>83</v>
      </c>
      <c r="AV189" s="14" t="s">
        <v>83</v>
      </c>
      <c r="AW189" s="14" t="s">
        <v>33</v>
      </c>
      <c r="AX189" s="14" t="s">
        <v>72</v>
      </c>
      <c r="AY189" s="215" t="s">
        <v>148</v>
      </c>
    </row>
    <row r="190" spans="1:65" s="14" customFormat="1" ht="11.25">
      <c r="B190" s="205"/>
      <c r="C190" s="206"/>
      <c r="D190" s="196" t="s">
        <v>160</v>
      </c>
      <c r="E190" s="207" t="s">
        <v>19</v>
      </c>
      <c r="F190" s="208" t="s">
        <v>285</v>
      </c>
      <c r="G190" s="206"/>
      <c r="H190" s="209">
        <v>220.74799999999999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160</v>
      </c>
      <c r="AU190" s="215" t="s">
        <v>83</v>
      </c>
      <c r="AV190" s="14" t="s">
        <v>83</v>
      </c>
      <c r="AW190" s="14" t="s">
        <v>33</v>
      </c>
      <c r="AX190" s="14" t="s">
        <v>72</v>
      </c>
      <c r="AY190" s="215" t="s">
        <v>148</v>
      </c>
    </row>
    <row r="191" spans="1:65" s="13" customFormat="1" ht="11.25">
      <c r="B191" s="194"/>
      <c r="C191" s="195"/>
      <c r="D191" s="196" t="s">
        <v>160</v>
      </c>
      <c r="E191" s="197" t="s">
        <v>19</v>
      </c>
      <c r="F191" s="198" t="s">
        <v>269</v>
      </c>
      <c r="G191" s="195"/>
      <c r="H191" s="197" t="s">
        <v>19</v>
      </c>
      <c r="I191" s="199"/>
      <c r="J191" s="195"/>
      <c r="K191" s="195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160</v>
      </c>
      <c r="AU191" s="204" t="s">
        <v>83</v>
      </c>
      <c r="AV191" s="13" t="s">
        <v>80</v>
      </c>
      <c r="AW191" s="13" t="s">
        <v>33</v>
      </c>
      <c r="AX191" s="13" t="s">
        <v>72</v>
      </c>
      <c r="AY191" s="204" t="s">
        <v>148</v>
      </c>
    </row>
    <row r="192" spans="1:65" s="14" customFormat="1" ht="11.25">
      <c r="B192" s="205"/>
      <c r="C192" s="206"/>
      <c r="D192" s="196" t="s">
        <v>160</v>
      </c>
      <c r="E192" s="207" t="s">
        <v>19</v>
      </c>
      <c r="F192" s="208" t="s">
        <v>286</v>
      </c>
      <c r="G192" s="206"/>
      <c r="H192" s="209">
        <v>287.55399999999997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160</v>
      </c>
      <c r="AU192" s="215" t="s">
        <v>83</v>
      </c>
      <c r="AV192" s="14" t="s">
        <v>83</v>
      </c>
      <c r="AW192" s="14" t="s">
        <v>33</v>
      </c>
      <c r="AX192" s="14" t="s">
        <v>72</v>
      </c>
      <c r="AY192" s="215" t="s">
        <v>148</v>
      </c>
    </row>
    <row r="193" spans="1:65" s="14" customFormat="1" ht="11.25">
      <c r="B193" s="205"/>
      <c r="C193" s="206"/>
      <c r="D193" s="196" t="s">
        <v>160</v>
      </c>
      <c r="E193" s="207" t="s">
        <v>19</v>
      </c>
      <c r="F193" s="208" t="s">
        <v>287</v>
      </c>
      <c r="G193" s="206"/>
      <c r="H193" s="209">
        <v>70.17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160</v>
      </c>
      <c r="AU193" s="215" t="s">
        <v>83</v>
      </c>
      <c r="AV193" s="14" t="s">
        <v>83</v>
      </c>
      <c r="AW193" s="14" t="s">
        <v>33</v>
      </c>
      <c r="AX193" s="14" t="s">
        <v>72</v>
      </c>
      <c r="AY193" s="215" t="s">
        <v>148</v>
      </c>
    </row>
    <row r="194" spans="1:65" s="13" customFormat="1" ht="11.25">
      <c r="B194" s="194"/>
      <c r="C194" s="195"/>
      <c r="D194" s="196" t="s">
        <v>160</v>
      </c>
      <c r="E194" s="197" t="s">
        <v>19</v>
      </c>
      <c r="F194" s="198" t="s">
        <v>272</v>
      </c>
      <c r="G194" s="195"/>
      <c r="H194" s="197" t="s">
        <v>19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160</v>
      </c>
      <c r="AU194" s="204" t="s">
        <v>83</v>
      </c>
      <c r="AV194" s="13" t="s">
        <v>80</v>
      </c>
      <c r="AW194" s="13" t="s">
        <v>33</v>
      </c>
      <c r="AX194" s="13" t="s">
        <v>72</v>
      </c>
      <c r="AY194" s="204" t="s">
        <v>148</v>
      </c>
    </row>
    <row r="195" spans="1:65" s="14" customFormat="1" ht="11.25">
      <c r="B195" s="205"/>
      <c r="C195" s="206"/>
      <c r="D195" s="196" t="s">
        <v>160</v>
      </c>
      <c r="E195" s="207" t="s">
        <v>19</v>
      </c>
      <c r="F195" s="208" t="s">
        <v>288</v>
      </c>
      <c r="G195" s="206"/>
      <c r="H195" s="209">
        <v>86.322999999999993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160</v>
      </c>
      <c r="AU195" s="215" t="s">
        <v>83</v>
      </c>
      <c r="AV195" s="14" t="s">
        <v>83</v>
      </c>
      <c r="AW195" s="14" t="s">
        <v>33</v>
      </c>
      <c r="AX195" s="14" t="s">
        <v>72</v>
      </c>
      <c r="AY195" s="215" t="s">
        <v>148</v>
      </c>
    </row>
    <row r="196" spans="1:65" s="15" customFormat="1" ht="11.25">
      <c r="B196" s="216"/>
      <c r="C196" s="217"/>
      <c r="D196" s="196" t="s">
        <v>160</v>
      </c>
      <c r="E196" s="218" t="s">
        <v>19</v>
      </c>
      <c r="F196" s="219" t="s">
        <v>163</v>
      </c>
      <c r="G196" s="217"/>
      <c r="H196" s="220">
        <v>990.89200000000005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160</v>
      </c>
      <c r="AU196" s="226" t="s">
        <v>83</v>
      </c>
      <c r="AV196" s="15" t="s">
        <v>156</v>
      </c>
      <c r="AW196" s="15" t="s">
        <v>33</v>
      </c>
      <c r="AX196" s="15" t="s">
        <v>80</v>
      </c>
      <c r="AY196" s="226" t="s">
        <v>148</v>
      </c>
    </row>
    <row r="197" spans="1:65" s="12" customFormat="1" ht="22.9" customHeight="1">
      <c r="B197" s="160"/>
      <c r="C197" s="161"/>
      <c r="D197" s="162" t="s">
        <v>71</v>
      </c>
      <c r="E197" s="174" t="s">
        <v>289</v>
      </c>
      <c r="F197" s="174" t="s">
        <v>290</v>
      </c>
      <c r="G197" s="161"/>
      <c r="H197" s="161"/>
      <c r="I197" s="164"/>
      <c r="J197" s="175">
        <f>BK197</f>
        <v>0</v>
      </c>
      <c r="K197" s="161"/>
      <c r="L197" s="166"/>
      <c r="M197" s="167"/>
      <c r="N197" s="168"/>
      <c r="O197" s="168"/>
      <c r="P197" s="169">
        <f>SUM(P198:P264)</f>
        <v>0</v>
      </c>
      <c r="Q197" s="168"/>
      <c r="R197" s="169">
        <f>SUM(R198:R264)</f>
        <v>0</v>
      </c>
      <c r="S197" s="168"/>
      <c r="T197" s="170">
        <f>SUM(T198:T264)</f>
        <v>49.516856000000004</v>
      </c>
      <c r="AR197" s="171" t="s">
        <v>80</v>
      </c>
      <c r="AT197" s="172" t="s">
        <v>71</v>
      </c>
      <c r="AU197" s="172" t="s">
        <v>80</v>
      </c>
      <c r="AY197" s="171" t="s">
        <v>148</v>
      </c>
      <c r="BK197" s="173">
        <f>SUM(BK198:BK264)</f>
        <v>0</v>
      </c>
    </row>
    <row r="198" spans="1:65" s="2" customFormat="1" ht="44.25" customHeight="1">
      <c r="A198" s="36"/>
      <c r="B198" s="37"/>
      <c r="C198" s="176" t="s">
        <v>291</v>
      </c>
      <c r="D198" s="176" t="s">
        <v>151</v>
      </c>
      <c r="E198" s="177" t="s">
        <v>292</v>
      </c>
      <c r="F198" s="178" t="s">
        <v>293</v>
      </c>
      <c r="G198" s="179" t="s">
        <v>168</v>
      </c>
      <c r="H198" s="180">
        <v>48.765999999999998</v>
      </c>
      <c r="I198" s="181"/>
      <c r="J198" s="182">
        <f>ROUND(I198*H198,2)</f>
        <v>0</v>
      </c>
      <c r="K198" s="178" t="s">
        <v>155</v>
      </c>
      <c r="L198" s="41"/>
      <c r="M198" s="183" t="s">
        <v>19</v>
      </c>
      <c r="N198" s="184" t="s">
        <v>43</v>
      </c>
      <c r="O198" s="66"/>
      <c r="P198" s="185">
        <f>O198*H198</f>
        <v>0</v>
      </c>
      <c r="Q198" s="185">
        <v>0</v>
      </c>
      <c r="R198" s="185">
        <f>Q198*H198</f>
        <v>0</v>
      </c>
      <c r="S198" s="185">
        <v>3.7999999999999999E-2</v>
      </c>
      <c r="T198" s="186">
        <f>S198*H198</f>
        <v>1.853108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7" t="s">
        <v>156</v>
      </c>
      <c r="AT198" s="187" t="s">
        <v>151</v>
      </c>
      <c r="AU198" s="187" t="s">
        <v>83</v>
      </c>
      <c r="AY198" s="19" t="s">
        <v>148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19" t="s">
        <v>80</v>
      </c>
      <c r="BK198" s="188">
        <f>ROUND(I198*H198,2)</f>
        <v>0</v>
      </c>
      <c r="BL198" s="19" t="s">
        <v>156</v>
      </c>
      <c r="BM198" s="187" t="s">
        <v>294</v>
      </c>
    </row>
    <row r="199" spans="1:65" s="2" customFormat="1" ht="11.25">
      <c r="A199" s="36"/>
      <c r="B199" s="37"/>
      <c r="C199" s="38"/>
      <c r="D199" s="189" t="s">
        <v>158</v>
      </c>
      <c r="E199" s="38"/>
      <c r="F199" s="190" t="s">
        <v>295</v>
      </c>
      <c r="G199" s="38"/>
      <c r="H199" s="38"/>
      <c r="I199" s="191"/>
      <c r="J199" s="38"/>
      <c r="K199" s="38"/>
      <c r="L199" s="41"/>
      <c r="M199" s="192"/>
      <c r="N199" s="193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158</v>
      </c>
      <c r="AU199" s="19" t="s">
        <v>83</v>
      </c>
    </row>
    <row r="200" spans="1:65" s="13" customFormat="1" ht="11.25">
      <c r="B200" s="194"/>
      <c r="C200" s="195"/>
      <c r="D200" s="196" t="s">
        <v>160</v>
      </c>
      <c r="E200" s="197" t="s">
        <v>19</v>
      </c>
      <c r="F200" s="198" t="s">
        <v>266</v>
      </c>
      <c r="G200" s="195"/>
      <c r="H200" s="197" t="s">
        <v>19</v>
      </c>
      <c r="I200" s="199"/>
      <c r="J200" s="195"/>
      <c r="K200" s="195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160</v>
      </c>
      <c r="AU200" s="204" t="s">
        <v>83</v>
      </c>
      <c r="AV200" s="13" t="s">
        <v>80</v>
      </c>
      <c r="AW200" s="13" t="s">
        <v>33</v>
      </c>
      <c r="AX200" s="13" t="s">
        <v>72</v>
      </c>
      <c r="AY200" s="204" t="s">
        <v>148</v>
      </c>
    </row>
    <row r="201" spans="1:65" s="14" customFormat="1" ht="11.25">
      <c r="B201" s="205"/>
      <c r="C201" s="206"/>
      <c r="D201" s="196" t="s">
        <v>160</v>
      </c>
      <c r="E201" s="207" t="s">
        <v>19</v>
      </c>
      <c r="F201" s="208" t="s">
        <v>296</v>
      </c>
      <c r="G201" s="206"/>
      <c r="H201" s="209">
        <v>2.7</v>
      </c>
      <c r="I201" s="210"/>
      <c r="J201" s="206"/>
      <c r="K201" s="206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160</v>
      </c>
      <c r="AU201" s="215" t="s">
        <v>83</v>
      </c>
      <c r="AV201" s="14" t="s">
        <v>83</v>
      </c>
      <c r="AW201" s="14" t="s">
        <v>33</v>
      </c>
      <c r="AX201" s="14" t="s">
        <v>72</v>
      </c>
      <c r="AY201" s="215" t="s">
        <v>148</v>
      </c>
    </row>
    <row r="202" spans="1:65" s="13" customFormat="1" ht="11.25">
      <c r="B202" s="194"/>
      <c r="C202" s="195"/>
      <c r="D202" s="196" t="s">
        <v>160</v>
      </c>
      <c r="E202" s="197" t="s">
        <v>19</v>
      </c>
      <c r="F202" s="198" t="s">
        <v>269</v>
      </c>
      <c r="G202" s="195"/>
      <c r="H202" s="197" t="s">
        <v>19</v>
      </c>
      <c r="I202" s="199"/>
      <c r="J202" s="195"/>
      <c r="K202" s="195"/>
      <c r="L202" s="200"/>
      <c r="M202" s="201"/>
      <c r="N202" s="202"/>
      <c r="O202" s="202"/>
      <c r="P202" s="202"/>
      <c r="Q202" s="202"/>
      <c r="R202" s="202"/>
      <c r="S202" s="202"/>
      <c r="T202" s="203"/>
      <c r="AT202" s="204" t="s">
        <v>160</v>
      </c>
      <c r="AU202" s="204" t="s">
        <v>83</v>
      </c>
      <c r="AV202" s="13" t="s">
        <v>80</v>
      </c>
      <c r="AW202" s="13" t="s">
        <v>33</v>
      </c>
      <c r="AX202" s="13" t="s">
        <v>72</v>
      </c>
      <c r="AY202" s="204" t="s">
        <v>148</v>
      </c>
    </row>
    <row r="203" spans="1:65" s="14" customFormat="1" ht="11.25">
      <c r="B203" s="205"/>
      <c r="C203" s="206"/>
      <c r="D203" s="196" t="s">
        <v>160</v>
      </c>
      <c r="E203" s="207" t="s">
        <v>19</v>
      </c>
      <c r="F203" s="208" t="s">
        <v>297</v>
      </c>
      <c r="G203" s="206"/>
      <c r="H203" s="209">
        <v>7.6429999999999998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160</v>
      </c>
      <c r="AU203" s="215" t="s">
        <v>83</v>
      </c>
      <c r="AV203" s="14" t="s">
        <v>83</v>
      </c>
      <c r="AW203" s="14" t="s">
        <v>33</v>
      </c>
      <c r="AX203" s="14" t="s">
        <v>72</v>
      </c>
      <c r="AY203" s="215" t="s">
        <v>148</v>
      </c>
    </row>
    <row r="204" spans="1:65" s="14" customFormat="1" ht="11.25">
      <c r="B204" s="205"/>
      <c r="C204" s="206"/>
      <c r="D204" s="196" t="s">
        <v>160</v>
      </c>
      <c r="E204" s="207" t="s">
        <v>19</v>
      </c>
      <c r="F204" s="208" t="s">
        <v>298</v>
      </c>
      <c r="G204" s="206"/>
      <c r="H204" s="209">
        <v>9.5350000000000001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160</v>
      </c>
      <c r="AU204" s="215" t="s">
        <v>83</v>
      </c>
      <c r="AV204" s="14" t="s">
        <v>83</v>
      </c>
      <c r="AW204" s="14" t="s">
        <v>33</v>
      </c>
      <c r="AX204" s="14" t="s">
        <v>72</v>
      </c>
      <c r="AY204" s="215" t="s">
        <v>148</v>
      </c>
    </row>
    <row r="205" spans="1:65" s="14" customFormat="1" ht="11.25">
      <c r="B205" s="205"/>
      <c r="C205" s="206"/>
      <c r="D205" s="196" t="s">
        <v>160</v>
      </c>
      <c r="E205" s="207" t="s">
        <v>19</v>
      </c>
      <c r="F205" s="208" t="s">
        <v>299</v>
      </c>
      <c r="G205" s="206"/>
      <c r="H205" s="209">
        <v>8.2249999999999996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160</v>
      </c>
      <c r="AU205" s="215" t="s">
        <v>83</v>
      </c>
      <c r="AV205" s="14" t="s">
        <v>83</v>
      </c>
      <c r="AW205" s="14" t="s">
        <v>33</v>
      </c>
      <c r="AX205" s="14" t="s">
        <v>72</v>
      </c>
      <c r="AY205" s="215" t="s">
        <v>148</v>
      </c>
    </row>
    <row r="206" spans="1:65" s="14" customFormat="1" ht="11.25">
      <c r="B206" s="205"/>
      <c r="C206" s="206"/>
      <c r="D206" s="196" t="s">
        <v>160</v>
      </c>
      <c r="E206" s="207" t="s">
        <v>19</v>
      </c>
      <c r="F206" s="208" t="s">
        <v>300</v>
      </c>
      <c r="G206" s="206"/>
      <c r="H206" s="209">
        <v>10.374000000000001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160</v>
      </c>
      <c r="AU206" s="215" t="s">
        <v>83</v>
      </c>
      <c r="AV206" s="14" t="s">
        <v>83</v>
      </c>
      <c r="AW206" s="14" t="s">
        <v>33</v>
      </c>
      <c r="AX206" s="14" t="s">
        <v>72</v>
      </c>
      <c r="AY206" s="215" t="s">
        <v>148</v>
      </c>
    </row>
    <row r="207" spans="1:65" s="14" customFormat="1" ht="11.25">
      <c r="B207" s="205"/>
      <c r="C207" s="206"/>
      <c r="D207" s="196" t="s">
        <v>160</v>
      </c>
      <c r="E207" s="207" t="s">
        <v>19</v>
      </c>
      <c r="F207" s="208" t="s">
        <v>301</v>
      </c>
      <c r="G207" s="206"/>
      <c r="H207" s="209">
        <v>10.289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160</v>
      </c>
      <c r="AU207" s="215" t="s">
        <v>83</v>
      </c>
      <c r="AV207" s="14" t="s">
        <v>83</v>
      </c>
      <c r="AW207" s="14" t="s">
        <v>33</v>
      </c>
      <c r="AX207" s="14" t="s">
        <v>72</v>
      </c>
      <c r="AY207" s="215" t="s">
        <v>148</v>
      </c>
    </row>
    <row r="208" spans="1:65" s="15" customFormat="1" ht="11.25">
      <c r="B208" s="216"/>
      <c r="C208" s="217"/>
      <c r="D208" s="196" t="s">
        <v>160</v>
      </c>
      <c r="E208" s="218" t="s">
        <v>93</v>
      </c>
      <c r="F208" s="219" t="s">
        <v>163</v>
      </c>
      <c r="G208" s="217"/>
      <c r="H208" s="220">
        <v>48.765999999999998</v>
      </c>
      <c r="I208" s="221"/>
      <c r="J208" s="217"/>
      <c r="K208" s="217"/>
      <c r="L208" s="222"/>
      <c r="M208" s="223"/>
      <c r="N208" s="224"/>
      <c r="O208" s="224"/>
      <c r="P208" s="224"/>
      <c r="Q208" s="224"/>
      <c r="R208" s="224"/>
      <c r="S208" s="224"/>
      <c r="T208" s="225"/>
      <c r="AT208" s="226" t="s">
        <v>160</v>
      </c>
      <c r="AU208" s="226" t="s">
        <v>83</v>
      </c>
      <c r="AV208" s="15" t="s">
        <v>156</v>
      </c>
      <c r="AW208" s="15" t="s">
        <v>33</v>
      </c>
      <c r="AX208" s="15" t="s">
        <v>80</v>
      </c>
      <c r="AY208" s="226" t="s">
        <v>148</v>
      </c>
    </row>
    <row r="209" spans="1:65" s="2" customFormat="1" ht="44.25" customHeight="1">
      <c r="A209" s="36"/>
      <c r="B209" s="37"/>
      <c r="C209" s="176" t="s">
        <v>7</v>
      </c>
      <c r="D209" s="176" t="s">
        <v>151</v>
      </c>
      <c r="E209" s="177" t="s">
        <v>302</v>
      </c>
      <c r="F209" s="178" t="s">
        <v>303</v>
      </c>
      <c r="G209" s="179" t="s">
        <v>168</v>
      </c>
      <c r="H209" s="180">
        <v>25.617000000000001</v>
      </c>
      <c r="I209" s="181"/>
      <c r="J209" s="182">
        <f>ROUND(I209*H209,2)</f>
        <v>0</v>
      </c>
      <c r="K209" s="178" t="s">
        <v>155</v>
      </c>
      <c r="L209" s="41"/>
      <c r="M209" s="183" t="s">
        <v>19</v>
      </c>
      <c r="N209" s="184" t="s">
        <v>43</v>
      </c>
      <c r="O209" s="66"/>
      <c r="P209" s="185">
        <f>O209*H209</f>
        <v>0</v>
      </c>
      <c r="Q209" s="185">
        <v>0</v>
      </c>
      <c r="R209" s="185">
        <f>Q209*H209</f>
        <v>0</v>
      </c>
      <c r="S209" s="185">
        <v>3.4000000000000002E-2</v>
      </c>
      <c r="T209" s="186">
        <f>S209*H209</f>
        <v>0.87097800000000014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7" t="s">
        <v>156</v>
      </c>
      <c r="AT209" s="187" t="s">
        <v>151</v>
      </c>
      <c r="AU209" s="187" t="s">
        <v>83</v>
      </c>
      <c r="AY209" s="19" t="s">
        <v>148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19" t="s">
        <v>80</v>
      </c>
      <c r="BK209" s="188">
        <f>ROUND(I209*H209,2)</f>
        <v>0</v>
      </c>
      <c r="BL209" s="19" t="s">
        <v>156</v>
      </c>
      <c r="BM209" s="187" t="s">
        <v>304</v>
      </c>
    </row>
    <row r="210" spans="1:65" s="2" customFormat="1" ht="11.25">
      <c r="A210" s="36"/>
      <c r="B210" s="37"/>
      <c r="C210" s="38"/>
      <c r="D210" s="189" t="s">
        <v>158</v>
      </c>
      <c r="E210" s="38"/>
      <c r="F210" s="190" t="s">
        <v>305</v>
      </c>
      <c r="G210" s="38"/>
      <c r="H210" s="38"/>
      <c r="I210" s="191"/>
      <c r="J210" s="38"/>
      <c r="K210" s="38"/>
      <c r="L210" s="41"/>
      <c r="M210" s="192"/>
      <c r="N210" s="193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158</v>
      </c>
      <c r="AU210" s="19" t="s">
        <v>83</v>
      </c>
    </row>
    <row r="211" spans="1:65" s="13" customFormat="1" ht="11.25">
      <c r="B211" s="194"/>
      <c r="C211" s="195"/>
      <c r="D211" s="196" t="s">
        <v>160</v>
      </c>
      <c r="E211" s="197" t="s">
        <v>19</v>
      </c>
      <c r="F211" s="198" t="s">
        <v>261</v>
      </c>
      <c r="G211" s="195"/>
      <c r="H211" s="197" t="s">
        <v>19</v>
      </c>
      <c r="I211" s="199"/>
      <c r="J211" s="195"/>
      <c r="K211" s="195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160</v>
      </c>
      <c r="AU211" s="204" t="s">
        <v>83</v>
      </c>
      <c r="AV211" s="13" t="s">
        <v>80</v>
      </c>
      <c r="AW211" s="13" t="s">
        <v>33</v>
      </c>
      <c r="AX211" s="13" t="s">
        <v>72</v>
      </c>
      <c r="AY211" s="204" t="s">
        <v>148</v>
      </c>
    </row>
    <row r="212" spans="1:65" s="14" customFormat="1" ht="11.25">
      <c r="B212" s="205"/>
      <c r="C212" s="206"/>
      <c r="D212" s="196" t="s">
        <v>160</v>
      </c>
      <c r="E212" s="207" t="s">
        <v>19</v>
      </c>
      <c r="F212" s="208" t="s">
        <v>306</v>
      </c>
      <c r="G212" s="206"/>
      <c r="H212" s="209">
        <v>7.14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160</v>
      </c>
      <c r="AU212" s="215" t="s">
        <v>83</v>
      </c>
      <c r="AV212" s="14" t="s">
        <v>83</v>
      </c>
      <c r="AW212" s="14" t="s">
        <v>33</v>
      </c>
      <c r="AX212" s="14" t="s">
        <v>72</v>
      </c>
      <c r="AY212" s="215" t="s">
        <v>148</v>
      </c>
    </row>
    <row r="213" spans="1:65" s="13" customFormat="1" ht="11.25">
      <c r="B213" s="194"/>
      <c r="C213" s="195"/>
      <c r="D213" s="196" t="s">
        <v>160</v>
      </c>
      <c r="E213" s="197" t="s">
        <v>19</v>
      </c>
      <c r="F213" s="198" t="s">
        <v>263</v>
      </c>
      <c r="G213" s="195"/>
      <c r="H213" s="197" t="s">
        <v>19</v>
      </c>
      <c r="I213" s="199"/>
      <c r="J213" s="195"/>
      <c r="K213" s="195"/>
      <c r="L213" s="200"/>
      <c r="M213" s="201"/>
      <c r="N213" s="202"/>
      <c r="O213" s="202"/>
      <c r="P213" s="202"/>
      <c r="Q213" s="202"/>
      <c r="R213" s="202"/>
      <c r="S213" s="202"/>
      <c r="T213" s="203"/>
      <c r="AT213" s="204" t="s">
        <v>160</v>
      </c>
      <c r="AU213" s="204" t="s">
        <v>83</v>
      </c>
      <c r="AV213" s="13" t="s">
        <v>80</v>
      </c>
      <c r="AW213" s="13" t="s">
        <v>33</v>
      </c>
      <c r="AX213" s="13" t="s">
        <v>72</v>
      </c>
      <c r="AY213" s="204" t="s">
        <v>148</v>
      </c>
    </row>
    <row r="214" spans="1:65" s="14" customFormat="1" ht="11.25">
      <c r="B214" s="205"/>
      <c r="C214" s="206"/>
      <c r="D214" s="196" t="s">
        <v>160</v>
      </c>
      <c r="E214" s="207" t="s">
        <v>19</v>
      </c>
      <c r="F214" s="208" t="s">
        <v>307</v>
      </c>
      <c r="G214" s="206"/>
      <c r="H214" s="209">
        <v>5.76</v>
      </c>
      <c r="I214" s="210"/>
      <c r="J214" s="206"/>
      <c r="K214" s="206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160</v>
      </c>
      <c r="AU214" s="215" t="s">
        <v>83</v>
      </c>
      <c r="AV214" s="14" t="s">
        <v>83</v>
      </c>
      <c r="AW214" s="14" t="s">
        <v>33</v>
      </c>
      <c r="AX214" s="14" t="s">
        <v>72</v>
      </c>
      <c r="AY214" s="215" t="s">
        <v>148</v>
      </c>
    </row>
    <row r="215" spans="1:65" s="13" customFormat="1" ht="11.25">
      <c r="B215" s="194"/>
      <c r="C215" s="195"/>
      <c r="D215" s="196" t="s">
        <v>160</v>
      </c>
      <c r="E215" s="197" t="s">
        <v>19</v>
      </c>
      <c r="F215" s="198" t="s">
        <v>269</v>
      </c>
      <c r="G215" s="195"/>
      <c r="H215" s="197" t="s">
        <v>19</v>
      </c>
      <c r="I215" s="199"/>
      <c r="J215" s="195"/>
      <c r="K215" s="195"/>
      <c r="L215" s="200"/>
      <c r="M215" s="201"/>
      <c r="N215" s="202"/>
      <c r="O215" s="202"/>
      <c r="P215" s="202"/>
      <c r="Q215" s="202"/>
      <c r="R215" s="202"/>
      <c r="S215" s="202"/>
      <c r="T215" s="203"/>
      <c r="AT215" s="204" t="s">
        <v>160</v>
      </c>
      <c r="AU215" s="204" t="s">
        <v>83</v>
      </c>
      <c r="AV215" s="13" t="s">
        <v>80</v>
      </c>
      <c r="AW215" s="13" t="s">
        <v>33</v>
      </c>
      <c r="AX215" s="13" t="s">
        <v>72</v>
      </c>
      <c r="AY215" s="204" t="s">
        <v>148</v>
      </c>
    </row>
    <row r="216" spans="1:65" s="14" customFormat="1" ht="11.25">
      <c r="B216" s="205"/>
      <c r="C216" s="206"/>
      <c r="D216" s="196" t="s">
        <v>160</v>
      </c>
      <c r="E216" s="207" t="s">
        <v>19</v>
      </c>
      <c r="F216" s="208" t="s">
        <v>308</v>
      </c>
      <c r="G216" s="206"/>
      <c r="H216" s="209">
        <v>12.717000000000001</v>
      </c>
      <c r="I216" s="210"/>
      <c r="J216" s="206"/>
      <c r="K216" s="206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160</v>
      </c>
      <c r="AU216" s="215" t="s">
        <v>83</v>
      </c>
      <c r="AV216" s="14" t="s">
        <v>83</v>
      </c>
      <c r="AW216" s="14" t="s">
        <v>33</v>
      </c>
      <c r="AX216" s="14" t="s">
        <v>72</v>
      </c>
      <c r="AY216" s="215" t="s">
        <v>148</v>
      </c>
    </row>
    <row r="217" spans="1:65" s="15" customFormat="1" ht="11.25">
      <c r="B217" s="216"/>
      <c r="C217" s="217"/>
      <c r="D217" s="196" t="s">
        <v>160</v>
      </c>
      <c r="E217" s="218" t="s">
        <v>88</v>
      </c>
      <c r="F217" s="219" t="s">
        <v>163</v>
      </c>
      <c r="G217" s="217"/>
      <c r="H217" s="220">
        <v>25.617000000000001</v>
      </c>
      <c r="I217" s="221"/>
      <c r="J217" s="217"/>
      <c r="K217" s="217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160</v>
      </c>
      <c r="AU217" s="226" t="s">
        <v>83</v>
      </c>
      <c r="AV217" s="15" t="s">
        <v>156</v>
      </c>
      <c r="AW217" s="15" t="s">
        <v>33</v>
      </c>
      <c r="AX217" s="15" t="s">
        <v>80</v>
      </c>
      <c r="AY217" s="226" t="s">
        <v>148</v>
      </c>
    </row>
    <row r="218" spans="1:65" s="2" customFormat="1" ht="44.25" customHeight="1">
      <c r="A218" s="36"/>
      <c r="B218" s="37"/>
      <c r="C218" s="176" t="s">
        <v>309</v>
      </c>
      <c r="D218" s="176" t="s">
        <v>151</v>
      </c>
      <c r="E218" s="177" t="s">
        <v>310</v>
      </c>
      <c r="F218" s="178" t="s">
        <v>311</v>
      </c>
      <c r="G218" s="179" t="s">
        <v>168</v>
      </c>
      <c r="H218" s="180">
        <v>163.16999999999999</v>
      </c>
      <c r="I218" s="181"/>
      <c r="J218" s="182">
        <f>ROUND(I218*H218,2)</f>
        <v>0</v>
      </c>
      <c r="K218" s="178" t="s">
        <v>155</v>
      </c>
      <c r="L218" s="41"/>
      <c r="M218" s="183" t="s">
        <v>19</v>
      </c>
      <c r="N218" s="184" t="s">
        <v>43</v>
      </c>
      <c r="O218" s="66"/>
      <c r="P218" s="185">
        <f>O218*H218</f>
        <v>0</v>
      </c>
      <c r="Q218" s="185">
        <v>0</v>
      </c>
      <c r="R218" s="185">
        <f>Q218*H218</f>
        <v>0</v>
      </c>
      <c r="S218" s="185">
        <v>3.2000000000000001E-2</v>
      </c>
      <c r="T218" s="186">
        <f>S218*H218</f>
        <v>5.2214399999999994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7" t="s">
        <v>156</v>
      </c>
      <c r="AT218" s="187" t="s">
        <v>151</v>
      </c>
      <c r="AU218" s="187" t="s">
        <v>83</v>
      </c>
      <c r="AY218" s="19" t="s">
        <v>148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19" t="s">
        <v>80</v>
      </c>
      <c r="BK218" s="188">
        <f>ROUND(I218*H218,2)</f>
        <v>0</v>
      </c>
      <c r="BL218" s="19" t="s">
        <v>156</v>
      </c>
      <c r="BM218" s="187" t="s">
        <v>312</v>
      </c>
    </row>
    <row r="219" spans="1:65" s="2" customFormat="1" ht="11.25">
      <c r="A219" s="36"/>
      <c r="B219" s="37"/>
      <c r="C219" s="38"/>
      <c r="D219" s="189" t="s">
        <v>158</v>
      </c>
      <c r="E219" s="38"/>
      <c r="F219" s="190" t="s">
        <v>313</v>
      </c>
      <c r="G219" s="38"/>
      <c r="H219" s="38"/>
      <c r="I219" s="191"/>
      <c r="J219" s="38"/>
      <c r="K219" s="38"/>
      <c r="L219" s="41"/>
      <c r="M219" s="192"/>
      <c r="N219" s="193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158</v>
      </c>
      <c r="AU219" s="19" t="s">
        <v>83</v>
      </c>
    </row>
    <row r="220" spans="1:65" s="13" customFormat="1" ht="11.25">
      <c r="B220" s="194"/>
      <c r="C220" s="195"/>
      <c r="D220" s="196" t="s">
        <v>160</v>
      </c>
      <c r="E220" s="197" t="s">
        <v>19</v>
      </c>
      <c r="F220" s="198" t="s">
        <v>263</v>
      </c>
      <c r="G220" s="195"/>
      <c r="H220" s="197" t="s">
        <v>19</v>
      </c>
      <c r="I220" s="199"/>
      <c r="J220" s="195"/>
      <c r="K220" s="195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160</v>
      </c>
      <c r="AU220" s="204" t="s">
        <v>83</v>
      </c>
      <c r="AV220" s="13" t="s">
        <v>80</v>
      </c>
      <c r="AW220" s="13" t="s">
        <v>33</v>
      </c>
      <c r="AX220" s="13" t="s">
        <v>72</v>
      </c>
      <c r="AY220" s="204" t="s">
        <v>148</v>
      </c>
    </row>
    <row r="221" spans="1:65" s="14" customFormat="1" ht="11.25">
      <c r="B221" s="205"/>
      <c r="C221" s="206"/>
      <c r="D221" s="196" t="s">
        <v>160</v>
      </c>
      <c r="E221" s="207" t="s">
        <v>19</v>
      </c>
      <c r="F221" s="208" t="s">
        <v>314</v>
      </c>
      <c r="G221" s="206"/>
      <c r="H221" s="209">
        <v>39.93</v>
      </c>
      <c r="I221" s="210"/>
      <c r="J221" s="206"/>
      <c r="K221" s="206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160</v>
      </c>
      <c r="AU221" s="215" t="s">
        <v>83</v>
      </c>
      <c r="AV221" s="14" t="s">
        <v>83</v>
      </c>
      <c r="AW221" s="14" t="s">
        <v>33</v>
      </c>
      <c r="AX221" s="14" t="s">
        <v>72</v>
      </c>
      <c r="AY221" s="215" t="s">
        <v>148</v>
      </c>
    </row>
    <row r="222" spans="1:65" s="13" customFormat="1" ht="11.25">
      <c r="B222" s="194"/>
      <c r="C222" s="195"/>
      <c r="D222" s="196" t="s">
        <v>160</v>
      </c>
      <c r="E222" s="197" t="s">
        <v>19</v>
      </c>
      <c r="F222" s="198" t="s">
        <v>266</v>
      </c>
      <c r="G222" s="195"/>
      <c r="H222" s="197" t="s">
        <v>19</v>
      </c>
      <c r="I222" s="199"/>
      <c r="J222" s="195"/>
      <c r="K222" s="195"/>
      <c r="L222" s="200"/>
      <c r="M222" s="201"/>
      <c r="N222" s="202"/>
      <c r="O222" s="202"/>
      <c r="P222" s="202"/>
      <c r="Q222" s="202"/>
      <c r="R222" s="202"/>
      <c r="S222" s="202"/>
      <c r="T222" s="203"/>
      <c r="AT222" s="204" t="s">
        <v>160</v>
      </c>
      <c r="AU222" s="204" t="s">
        <v>83</v>
      </c>
      <c r="AV222" s="13" t="s">
        <v>80</v>
      </c>
      <c r="AW222" s="13" t="s">
        <v>33</v>
      </c>
      <c r="AX222" s="13" t="s">
        <v>72</v>
      </c>
      <c r="AY222" s="204" t="s">
        <v>148</v>
      </c>
    </row>
    <row r="223" spans="1:65" s="14" customFormat="1" ht="11.25">
      <c r="B223" s="205"/>
      <c r="C223" s="206"/>
      <c r="D223" s="196" t="s">
        <v>160</v>
      </c>
      <c r="E223" s="207" t="s">
        <v>19</v>
      </c>
      <c r="F223" s="208" t="s">
        <v>315</v>
      </c>
      <c r="G223" s="206"/>
      <c r="H223" s="209">
        <v>80.489999999999995</v>
      </c>
      <c r="I223" s="210"/>
      <c r="J223" s="206"/>
      <c r="K223" s="206"/>
      <c r="L223" s="211"/>
      <c r="M223" s="212"/>
      <c r="N223" s="213"/>
      <c r="O223" s="213"/>
      <c r="P223" s="213"/>
      <c r="Q223" s="213"/>
      <c r="R223" s="213"/>
      <c r="S223" s="213"/>
      <c r="T223" s="214"/>
      <c r="AT223" s="215" t="s">
        <v>160</v>
      </c>
      <c r="AU223" s="215" t="s">
        <v>83</v>
      </c>
      <c r="AV223" s="14" t="s">
        <v>83</v>
      </c>
      <c r="AW223" s="14" t="s">
        <v>33</v>
      </c>
      <c r="AX223" s="14" t="s">
        <v>72</v>
      </c>
      <c r="AY223" s="215" t="s">
        <v>148</v>
      </c>
    </row>
    <row r="224" spans="1:65" s="13" customFormat="1" ht="11.25">
      <c r="B224" s="194"/>
      <c r="C224" s="195"/>
      <c r="D224" s="196" t="s">
        <v>160</v>
      </c>
      <c r="E224" s="197" t="s">
        <v>19</v>
      </c>
      <c r="F224" s="198" t="s">
        <v>269</v>
      </c>
      <c r="G224" s="195"/>
      <c r="H224" s="197" t="s">
        <v>19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160</v>
      </c>
      <c r="AU224" s="204" t="s">
        <v>83</v>
      </c>
      <c r="AV224" s="13" t="s">
        <v>80</v>
      </c>
      <c r="AW224" s="13" t="s">
        <v>33</v>
      </c>
      <c r="AX224" s="13" t="s">
        <v>72</v>
      </c>
      <c r="AY224" s="204" t="s">
        <v>148</v>
      </c>
    </row>
    <row r="225" spans="1:65" s="14" customFormat="1" ht="11.25">
      <c r="B225" s="205"/>
      <c r="C225" s="206"/>
      <c r="D225" s="196" t="s">
        <v>160</v>
      </c>
      <c r="E225" s="207" t="s">
        <v>19</v>
      </c>
      <c r="F225" s="208" t="s">
        <v>316</v>
      </c>
      <c r="G225" s="206"/>
      <c r="H225" s="209">
        <v>25.71</v>
      </c>
      <c r="I225" s="210"/>
      <c r="J225" s="206"/>
      <c r="K225" s="206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160</v>
      </c>
      <c r="AU225" s="215" t="s">
        <v>83</v>
      </c>
      <c r="AV225" s="14" t="s">
        <v>83</v>
      </c>
      <c r="AW225" s="14" t="s">
        <v>33</v>
      </c>
      <c r="AX225" s="14" t="s">
        <v>72</v>
      </c>
      <c r="AY225" s="215" t="s">
        <v>148</v>
      </c>
    </row>
    <row r="226" spans="1:65" s="13" customFormat="1" ht="11.25">
      <c r="B226" s="194"/>
      <c r="C226" s="195"/>
      <c r="D226" s="196" t="s">
        <v>160</v>
      </c>
      <c r="E226" s="197" t="s">
        <v>19</v>
      </c>
      <c r="F226" s="198" t="s">
        <v>272</v>
      </c>
      <c r="G226" s="195"/>
      <c r="H226" s="197" t="s">
        <v>19</v>
      </c>
      <c r="I226" s="199"/>
      <c r="J226" s="195"/>
      <c r="K226" s="195"/>
      <c r="L226" s="200"/>
      <c r="M226" s="201"/>
      <c r="N226" s="202"/>
      <c r="O226" s="202"/>
      <c r="P226" s="202"/>
      <c r="Q226" s="202"/>
      <c r="R226" s="202"/>
      <c r="S226" s="202"/>
      <c r="T226" s="203"/>
      <c r="AT226" s="204" t="s">
        <v>160</v>
      </c>
      <c r="AU226" s="204" t="s">
        <v>83</v>
      </c>
      <c r="AV226" s="13" t="s">
        <v>80</v>
      </c>
      <c r="AW226" s="13" t="s">
        <v>33</v>
      </c>
      <c r="AX226" s="13" t="s">
        <v>72</v>
      </c>
      <c r="AY226" s="204" t="s">
        <v>148</v>
      </c>
    </row>
    <row r="227" spans="1:65" s="14" customFormat="1" ht="11.25">
      <c r="B227" s="205"/>
      <c r="C227" s="206"/>
      <c r="D227" s="196" t="s">
        <v>160</v>
      </c>
      <c r="E227" s="207" t="s">
        <v>19</v>
      </c>
      <c r="F227" s="208" t="s">
        <v>317</v>
      </c>
      <c r="G227" s="206"/>
      <c r="H227" s="209">
        <v>17.04</v>
      </c>
      <c r="I227" s="210"/>
      <c r="J227" s="206"/>
      <c r="K227" s="206"/>
      <c r="L227" s="211"/>
      <c r="M227" s="212"/>
      <c r="N227" s="213"/>
      <c r="O227" s="213"/>
      <c r="P227" s="213"/>
      <c r="Q227" s="213"/>
      <c r="R227" s="213"/>
      <c r="S227" s="213"/>
      <c r="T227" s="214"/>
      <c r="AT227" s="215" t="s">
        <v>160</v>
      </c>
      <c r="AU227" s="215" t="s">
        <v>83</v>
      </c>
      <c r="AV227" s="14" t="s">
        <v>83</v>
      </c>
      <c r="AW227" s="14" t="s">
        <v>33</v>
      </c>
      <c r="AX227" s="14" t="s">
        <v>72</v>
      </c>
      <c r="AY227" s="215" t="s">
        <v>148</v>
      </c>
    </row>
    <row r="228" spans="1:65" s="15" customFormat="1" ht="11.25">
      <c r="B228" s="216"/>
      <c r="C228" s="217"/>
      <c r="D228" s="196" t="s">
        <v>160</v>
      </c>
      <c r="E228" s="218" t="s">
        <v>90</v>
      </c>
      <c r="F228" s="219" t="s">
        <v>163</v>
      </c>
      <c r="G228" s="217"/>
      <c r="H228" s="220">
        <v>163.16999999999999</v>
      </c>
      <c r="I228" s="221"/>
      <c r="J228" s="217"/>
      <c r="K228" s="217"/>
      <c r="L228" s="222"/>
      <c r="M228" s="223"/>
      <c r="N228" s="224"/>
      <c r="O228" s="224"/>
      <c r="P228" s="224"/>
      <c r="Q228" s="224"/>
      <c r="R228" s="224"/>
      <c r="S228" s="224"/>
      <c r="T228" s="225"/>
      <c r="AT228" s="226" t="s">
        <v>160</v>
      </c>
      <c r="AU228" s="226" t="s">
        <v>83</v>
      </c>
      <c r="AV228" s="15" t="s">
        <v>156</v>
      </c>
      <c r="AW228" s="15" t="s">
        <v>33</v>
      </c>
      <c r="AX228" s="15" t="s">
        <v>80</v>
      </c>
      <c r="AY228" s="226" t="s">
        <v>148</v>
      </c>
    </row>
    <row r="229" spans="1:65" s="2" customFormat="1" ht="37.9" customHeight="1">
      <c r="A229" s="36"/>
      <c r="B229" s="37"/>
      <c r="C229" s="176" t="s">
        <v>318</v>
      </c>
      <c r="D229" s="176" t="s">
        <v>151</v>
      </c>
      <c r="E229" s="177" t="s">
        <v>319</v>
      </c>
      <c r="F229" s="178" t="s">
        <v>320</v>
      </c>
      <c r="G229" s="179" t="s">
        <v>168</v>
      </c>
      <c r="H229" s="180">
        <v>5.22</v>
      </c>
      <c r="I229" s="181"/>
      <c r="J229" s="182">
        <f>ROUND(I229*H229,2)</f>
        <v>0</v>
      </c>
      <c r="K229" s="178" t="s">
        <v>155</v>
      </c>
      <c r="L229" s="41"/>
      <c r="M229" s="183" t="s">
        <v>19</v>
      </c>
      <c r="N229" s="184" t="s">
        <v>43</v>
      </c>
      <c r="O229" s="66"/>
      <c r="P229" s="185">
        <f>O229*H229</f>
        <v>0</v>
      </c>
      <c r="Q229" s="185">
        <v>0</v>
      </c>
      <c r="R229" s="185">
        <f>Q229*H229</f>
        <v>0</v>
      </c>
      <c r="S229" s="185">
        <v>6.7000000000000004E-2</v>
      </c>
      <c r="T229" s="186">
        <f>S229*H229</f>
        <v>0.34974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7" t="s">
        <v>156</v>
      </c>
      <c r="AT229" s="187" t="s">
        <v>151</v>
      </c>
      <c r="AU229" s="187" t="s">
        <v>83</v>
      </c>
      <c r="AY229" s="19" t="s">
        <v>148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19" t="s">
        <v>80</v>
      </c>
      <c r="BK229" s="188">
        <f>ROUND(I229*H229,2)</f>
        <v>0</v>
      </c>
      <c r="BL229" s="19" t="s">
        <v>156</v>
      </c>
      <c r="BM229" s="187" t="s">
        <v>321</v>
      </c>
    </row>
    <row r="230" spans="1:65" s="2" customFormat="1" ht="11.25">
      <c r="A230" s="36"/>
      <c r="B230" s="37"/>
      <c r="C230" s="38"/>
      <c r="D230" s="189" t="s">
        <v>158</v>
      </c>
      <c r="E230" s="38"/>
      <c r="F230" s="190" t="s">
        <v>322</v>
      </c>
      <c r="G230" s="38"/>
      <c r="H230" s="38"/>
      <c r="I230" s="191"/>
      <c r="J230" s="38"/>
      <c r="K230" s="38"/>
      <c r="L230" s="41"/>
      <c r="M230" s="192"/>
      <c r="N230" s="193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158</v>
      </c>
      <c r="AU230" s="19" t="s">
        <v>83</v>
      </c>
    </row>
    <row r="231" spans="1:65" s="13" customFormat="1" ht="11.25">
      <c r="B231" s="194"/>
      <c r="C231" s="195"/>
      <c r="D231" s="196" t="s">
        <v>160</v>
      </c>
      <c r="E231" s="197" t="s">
        <v>19</v>
      </c>
      <c r="F231" s="198" t="s">
        <v>263</v>
      </c>
      <c r="G231" s="195"/>
      <c r="H231" s="197" t="s">
        <v>19</v>
      </c>
      <c r="I231" s="199"/>
      <c r="J231" s="195"/>
      <c r="K231" s="195"/>
      <c r="L231" s="200"/>
      <c r="M231" s="201"/>
      <c r="N231" s="202"/>
      <c r="O231" s="202"/>
      <c r="P231" s="202"/>
      <c r="Q231" s="202"/>
      <c r="R231" s="202"/>
      <c r="S231" s="202"/>
      <c r="T231" s="203"/>
      <c r="AT231" s="204" t="s">
        <v>160</v>
      </c>
      <c r="AU231" s="204" t="s">
        <v>83</v>
      </c>
      <c r="AV231" s="13" t="s">
        <v>80</v>
      </c>
      <c r="AW231" s="13" t="s">
        <v>33</v>
      </c>
      <c r="AX231" s="13" t="s">
        <v>72</v>
      </c>
      <c r="AY231" s="204" t="s">
        <v>148</v>
      </c>
    </row>
    <row r="232" spans="1:65" s="14" customFormat="1" ht="11.25">
      <c r="B232" s="205"/>
      <c r="C232" s="206"/>
      <c r="D232" s="196" t="s">
        <v>160</v>
      </c>
      <c r="E232" s="207" t="s">
        <v>19</v>
      </c>
      <c r="F232" s="208" t="s">
        <v>323</v>
      </c>
      <c r="G232" s="206"/>
      <c r="H232" s="209">
        <v>2.61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160</v>
      </c>
      <c r="AU232" s="215" t="s">
        <v>83</v>
      </c>
      <c r="AV232" s="14" t="s">
        <v>83</v>
      </c>
      <c r="AW232" s="14" t="s">
        <v>33</v>
      </c>
      <c r="AX232" s="14" t="s">
        <v>72</v>
      </c>
      <c r="AY232" s="215" t="s">
        <v>148</v>
      </c>
    </row>
    <row r="233" spans="1:65" s="13" customFormat="1" ht="11.25">
      <c r="B233" s="194"/>
      <c r="C233" s="195"/>
      <c r="D233" s="196" t="s">
        <v>160</v>
      </c>
      <c r="E233" s="197" t="s">
        <v>19</v>
      </c>
      <c r="F233" s="198" t="s">
        <v>266</v>
      </c>
      <c r="G233" s="195"/>
      <c r="H233" s="197" t="s">
        <v>19</v>
      </c>
      <c r="I233" s="199"/>
      <c r="J233" s="195"/>
      <c r="K233" s="195"/>
      <c r="L233" s="200"/>
      <c r="M233" s="201"/>
      <c r="N233" s="202"/>
      <c r="O233" s="202"/>
      <c r="P233" s="202"/>
      <c r="Q233" s="202"/>
      <c r="R233" s="202"/>
      <c r="S233" s="202"/>
      <c r="T233" s="203"/>
      <c r="AT233" s="204" t="s">
        <v>160</v>
      </c>
      <c r="AU233" s="204" t="s">
        <v>83</v>
      </c>
      <c r="AV233" s="13" t="s">
        <v>80</v>
      </c>
      <c r="AW233" s="13" t="s">
        <v>33</v>
      </c>
      <c r="AX233" s="13" t="s">
        <v>72</v>
      </c>
      <c r="AY233" s="204" t="s">
        <v>148</v>
      </c>
    </row>
    <row r="234" spans="1:65" s="14" customFormat="1" ht="11.25">
      <c r="B234" s="205"/>
      <c r="C234" s="206"/>
      <c r="D234" s="196" t="s">
        <v>160</v>
      </c>
      <c r="E234" s="207" t="s">
        <v>19</v>
      </c>
      <c r="F234" s="208" t="s">
        <v>323</v>
      </c>
      <c r="G234" s="206"/>
      <c r="H234" s="209">
        <v>2.61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160</v>
      </c>
      <c r="AU234" s="215" t="s">
        <v>83</v>
      </c>
      <c r="AV234" s="14" t="s">
        <v>83</v>
      </c>
      <c r="AW234" s="14" t="s">
        <v>33</v>
      </c>
      <c r="AX234" s="14" t="s">
        <v>72</v>
      </c>
      <c r="AY234" s="215" t="s">
        <v>148</v>
      </c>
    </row>
    <row r="235" spans="1:65" s="15" customFormat="1" ht="11.25">
      <c r="B235" s="216"/>
      <c r="C235" s="217"/>
      <c r="D235" s="196" t="s">
        <v>160</v>
      </c>
      <c r="E235" s="218" t="s">
        <v>19</v>
      </c>
      <c r="F235" s="219" t="s">
        <v>163</v>
      </c>
      <c r="G235" s="217"/>
      <c r="H235" s="220">
        <v>5.22</v>
      </c>
      <c r="I235" s="221"/>
      <c r="J235" s="217"/>
      <c r="K235" s="217"/>
      <c r="L235" s="222"/>
      <c r="M235" s="223"/>
      <c r="N235" s="224"/>
      <c r="O235" s="224"/>
      <c r="P235" s="224"/>
      <c r="Q235" s="224"/>
      <c r="R235" s="224"/>
      <c r="S235" s="224"/>
      <c r="T235" s="225"/>
      <c r="AT235" s="226" t="s">
        <v>160</v>
      </c>
      <c r="AU235" s="226" t="s">
        <v>83</v>
      </c>
      <c r="AV235" s="15" t="s">
        <v>156</v>
      </c>
      <c r="AW235" s="15" t="s">
        <v>33</v>
      </c>
      <c r="AX235" s="15" t="s">
        <v>80</v>
      </c>
      <c r="AY235" s="226" t="s">
        <v>148</v>
      </c>
    </row>
    <row r="236" spans="1:65" s="2" customFormat="1" ht="37.9" customHeight="1">
      <c r="A236" s="36"/>
      <c r="B236" s="37"/>
      <c r="C236" s="176" t="s">
        <v>324</v>
      </c>
      <c r="D236" s="176" t="s">
        <v>151</v>
      </c>
      <c r="E236" s="177" t="s">
        <v>325</v>
      </c>
      <c r="F236" s="178" t="s">
        <v>326</v>
      </c>
      <c r="G236" s="179" t="s">
        <v>192</v>
      </c>
      <c r="H236" s="180">
        <v>5.8</v>
      </c>
      <c r="I236" s="181"/>
      <c r="J236" s="182">
        <f>ROUND(I236*H236,2)</f>
        <v>0</v>
      </c>
      <c r="K236" s="178" t="s">
        <v>155</v>
      </c>
      <c r="L236" s="41"/>
      <c r="M236" s="183" t="s">
        <v>19</v>
      </c>
      <c r="N236" s="184" t="s">
        <v>43</v>
      </c>
      <c r="O236" s="66"/>
      <c r="P236" s="185">
        <f>O236*H236</f>
        <v>0</v>
      </c>
      <c r="Q236" s="185">
        <v>0</v>
      </c>
      <c r="R236" s="185">
        <f>Q236*H236</f>
        <v>0</v>
      </c>
      <c r="S236" s="185">
        <v>1.4999999999999999E-2</v>
      </c>
      <c r="T236" s="186">
        <f>S236*H236</f>
        <v>8.6999999999999994E-2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7" t="s">
        <v>156</v>
      </c>
      <c r="AT236" s="187" t="s">
        <v>151</v>
      </c>
      <c r="AU236" s="187" t="s">
        <v>83</v>
      </c>
      <c r="AY236" s="19" t="s">
        <v>148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19" t="s">
        <v>80</v>
      </c>
      <c r="BK236" s="188">
        <f>ROUND(I236*H236,2)</f>
        <v>0</v>
      </c>
      <c r="BL236" s="19" t="s">
        <v>156</v>
      </c>
      <c r="BM236" s="187" t="s">
        <v>327</v>
      </c>
    </row>
    <row r="237" spans="1:65" s="2" customFormat="1" ht="11.25">
      <c r="A237" s="36"/>
      <c r="B237" s="37"/>
      <c r="C237" s="38"/>
      <c r="D237" s="189" t="s">
        <v>158</v>
      </c>
      <c r="E237" s="38"/>
      <c r="F237" s="190" t="s">
        <v>328</v>
      </c>
      <c r="G237" s="38"/>
      <c r="H237" s="38"/>
      <c r="I237" s="191"/>
      <c r="J237" s="38"/>
      <c r="K237" s="38"/>
      <c r="L237" s="41"/>
      <c r="M237" s="192"/>
      <c r="N237" s="193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158</v>
      </c>
      <c r="AU237" s="19" t="s">
        <v>83</v>
      </c>
    </row>
    <row r="238" spans="1:65" s="13" customFormat="1" ht="11.25">
      <c r="B238" s="194"/>
      <c r="C238" s="195"/>
      <c r="D238" s="196" t="s">
        <v>160</v>
      </c>
      <c r="E238" s="197" t="s">
        <v>19</v>
      </c>
      <c r="F238" s="198" t="s">
        <v>161</v>
      </c>
      <c r="G238" s="195"/>
      <c r="H238" s="197" t="s">
        <v>19</v>
      </c>
      <c r="I238" s="199"/>
      <c r="J238" s="195"/>
      <c r="K238" s="195"/>
      <c r="L238" s="200"/>
      <c r="M238" s="201"/>
      <c r="N238" s="202"/>
      <c r="O238" s="202"/>
      <c r="P238" s="202"/>
      <c r="Q238" s="202"/>
      <c r="R238" s="202"/>
      <c r="S238" s="202"/>
      <c r="T238" s="203"/>
      <c r="AT238" s="204" t="s">
        <v>160</v>
      </c>
      <c r="AU238" s="204" t="s">
        <v>83</v>
      </c>
      <c r="AV238" s="13" t="s">
        <v>80</v>
      </c>
      <c r="AW238" s="13" t="s">
        <v>33</v>
      </c>
      <c r="AX238" s="13" t="s">
        <v>72</v>
      </c>
      <c r="AY238" s="204" t="s">
        <v>148</v>
      </c>
    </row>
    <row r="239" spans="1:65" s="14" customFormat="1" ht="11.25">
      <c r="B239" s="205"/>
      <c r="C239" s="206"/>
      <c r="D239" s="196" t="s">
        <v>160</v>
      </c>
      <c r="E239" s="207" t="s">
        <v>19</v>
      </c>
      <c r="F239" s="208" t="s">
        <v>329</v>
      </c>
      <c r="G239" s="206"/>
      <c r="H239" s="209">
        <v>5.8</v>
      </c>
      <c r="I239" s="210"/>
      <c r="J239" s="206"/>
      <c r="K239" s="206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160</v>
      </c>
      <c r="AU239" s="215" t="s">
        <v>83</v>
      </c>
      <c r="AV239" s="14" t="s">
        <v>83</v>
      </c>
      <c r="AW239" s="14" t="s">
        <v>33</v>
      </c>
      <c r="AX239" s="14" t="s">
        <v>80</v>
      </c>
      <c r="AY239" s="215" t="s">
        <v>148</v>
      </c>
    </row>
    <row r="240" spans="1:65" s="2" customFormat="1" ht="44.25" customHeight="1">
      <c r="A240" s="36"/>
      <c r="B240" s="37"/>
      <c r="C240" s="176" t="s">
        <v>330</v>
      </c>
      <c r="D240" s="176" t="s">
        <v>151</v>
      </c>
      <c r="E240" s="177" t="s">
        <v>331</v>
      </c>
      <c r="F240" s="178" t="s">
        <v>332</v>
      </c>
      <c r="G240" s="179" t="s">
        <v>168</v>
      </c>
      <c r="H240" s="180">
        <v>391.75799999999998</v>
      </c>
      <c r="I240" s="181"/>
      <c r="J240" s="182">
        <f>ROUND(I240*H240,2)</f>
        <v>0</v>
      </c>
      <c r="K240" s="178" t="s">
        <v>155</v>
      </c>
      <c r="L240" s="41"/>
      <c r="M240" s="183" t="s">
        <v>19</v>
      </c>
      <c r="N240" s="184" t="s">
        <v>43</v>
      </c>
      <c r="O240" s="66"/>
      <c r="P240" s="185">
        <f>O240*H240</f>
        <v>0</v>
      </c>
      <c r="Q240" s="185">
        <v>0</v>
      </c>
      <c r="R240" s="185">
        <f>Q240*H240</f>
        <v>0</v>
      </c>
      <c r="S240" s="185">
        <v>4.5999999999999999E-2</v>
      </c>
      <c r="T240" s="186">
        <f>S240*H240</f>
        <v>18.020868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7" t="s">
        <v>156</v>
      </c>
      <c r="AT240" s="187" t="s">
        <v>151</v>
      </c>
      <c r="AU240" s="187" t="s">
        <v>83</v>
      </c>
      <c r="AY240" s="19" t="s">
        <v>148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19" t="s">
        <v>80</v>
      </c>
      <c r="BK240" s="188">
        <f>ROUND(I240*H240,2)</f>
        <v>0</v>
      </c>
      <c r="BL240" s="19" t="s">
        <v>156</v>
      </c>
      <c r="BM240" s="187" t="s">
        <v>333</v>
      </c>
    </row>
    <row r="241" spans="1:51" s="2" customFormat="1" ht="11.25">
      <c r="A241" s="36"/>
      <c r="B241" s="37"/>
      <c r="C241" s="38"/>
      <c r="D241" s="189" t="s">
        <v>158</v>
      </c>
      <c r="E241" s="38"/>
      <c r="F241" s="190" t="s">
        <v>334</v>
      </c>
      <c r="G241" s="38"/>
      <c r="H241" s="38"/>
      <c r="I241" s="191"/>
      <c r="J241" s="38"/>
      <c r="K241" s="38"/>
      <c r="L241" s="41"/>
      <c r="M241" s="192"/>
      <c r="N241" s="193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158</v>
      </c>
      <c r="AU241" s="19" t="s">
        <v>83</v>
      </c>
    </row>
    <row r="242" spans="1:51" s="13" customFormat="1" ht="11.25">
      <c r="B242" s="194"/>
      <c r="C242" s="195"/>
      <c r="D242" s="196" t="s">
        <v>160</v>
      </c>
      <c r="E242" s="197" t="s">
        <v>19</v>
      </c>
      <c r="F242" s="198" t="s">
        <v>261</v>
      </c>
      <c r="G242" s="195"/>
      <c r="H242" s="197" t="s">
        <v>19</v>
      </c>
      <c r="I242" s="199"/>
      <c r="J242" s="195"/>
      <c r="K242" s="195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160</v>
      </c>
      <c r="AU242" s="204" t="s">
        <v>83</v>
      </c>
      <c r="AV242" s="13" t="s">
        <v>80</v>
      </c>
      <c r="AW242" s="13" t="s">
        <v>33</v>
      </c>
      <c r="AX242" s="13" t="s">
        <v>72</v>
      </c>
      <c r="AY242" s="204" t="s">
        <v>148</v>
      </c>
    </row>
    <row r="243" spans="1:51" s="14" customFormat="1" ht="11.25">
      <c r="B243" s="205"/>
      <c r="C243" s="206"/>
      <c r="D243" s="196" t="s">
        <v>160</v>
      </c>
      <c r="E243" s="207" t="s">
        <v>19</v>
      </c>
      <c r="F243" s="208" t="s">
        <v>335</v>
      </c>
      <c r="G243" s="206"/>
      <c r="H243" s="209">
        <v>14.91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160</v>
      </c>
      <c r="AU243" s="215" t="s">
        <v>83</v>
      </c>
      <c r="AV243" s="14" t="s">
        <v>83</v>
      </c>
      <c r="AW243" s="14" t="s">
        <v>33</v>
      </c>
      <c r="AX243" s="14" t="s">
        <v>72</v>
      </c>
      <c r="AY243" s="215" t="s">
        <v>148</v>
      </c>
    </row>
    <row r="244" spans="1:51" s="13" customFormat="1" ht="11.25">
      <c r="B244" s="194"/>
      <c r="C244" s="195"/>
      <c r="D244" s="196" t="s">
        <v>160</v>
      </c>
      <c r="E244" s="197" t="s">
        <v>19</v>
      </c>
      <c r="F244" s="198" t="s">
        <v>263</v>
      </c>
      <c r="G244" s="195"/>
      <c r="H244" s="197" t="s">
        <v>19</v>
      </c>
      <c r="I244" s="199"/>
      <c r="J244" s="195"/>
      <c r="K244" s="195"/>
      <c r="L244" s="200"/>
      <c r="M244" s="201"/>
      <c r="N244" s="202"/>
      <c r="O244" s="202"/>
      <c r="P244" s="202"/>
      <c r="Q244" s="202"/>
      <c r="R244" s="202"/>
      <c r="S244" s="202"/>
      <c r="T244" s="203"/>
      <c r="AT244" s="204" t="s">
        <v>160</v>
      </c>
      <c r="AU244" s="204" t="s">
        <v>83</v>
      </c>
      <c r="AV244" s="13" t="s">
        <v>80</v>
      </c>
      <c r="AW244" s="13" t="s">
        <v>33</v>
      </c>
      <c r="AX244" s="13" t="s">
        <v>72</v>
      </c>
      <c r="AY244" s="204" t="s">
        <v>148</v>
      </c>
    </row>
    <row r="245" spans="1:51" s="14" customFormat="1" ht="11.25">
      <c r="B245" s="205"/>
      <c r="C245" s="206"/>
      <c r="D245" s="196" t="s">
        <v>160</v>
      </c>
      <c r="E245" s="207" t="s">
        <v>19</v>
      </c>
      <c r="F245" s="208" t="s">
        <v>336</v>
      </c>
      <c r="G245" s="206"/>
      <c r="H245" s="209">
        <v>53.76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160</v>
      </c>
      <c r="AU245" s="215" t="s">
        <v>83</v>
      </c>
      <c r="AV245" s="14" t="s">
        <v>83</v>
      </c>
      <c r="AW245" s="14" t="s">
        <v>33</v>
      </c>
      <c r="AX245" s="14" t="s">
        <v>72</v>
      </c>
      <c r="AY245" s="215" t="s">
        <v>148</v>
      </c>
    </row>
    <row r="246" spans="1:51" s="13" customFormat="1" ht="11.25">
      <c r="B246" s="194"/>
      <c r="C246" s="195"/>
      <c r="D246" s="196" t="s">
        <v>160</v>
      </c>
      <c r="E246" s="197" t="s">
        <v>19</v>
      </c>
      <c r="F246" s="198" t="s">
        <v>266</v>
      </c>
      <c r="G246" s="195"/>
      <c r="H246" s="197" t="s">
        <v>19</v>
      </c>
      <c r="I246" s="199"/>
      <c r="J246" s="195"/>
      <c r="K246" s="195"/>
      <c r="L246" s="200"/>
      <c r="M246" s="201"/>
      <c r="N246" s="202"/>
      <c r="O246" s="202"/>
      <c r="P246" s="202"/>
      <c r="Q246" s="202"/>
      <c r="R246" s="202"/>
      <c r="S246" s="202"/>
      <c r="T246" s="203"/>
      <c r="AT246" s="204" t="s">
        <v>160</v>
      </c>
      <c r="AU246" s="204" t="s">
        <v>83</v>
      </c>
      <c r="AV246" s="13" t="s">
        <v>80</v>
      </c>
      <c r="AW246" s="13" t="s">
        <v>33</v>
      </c>
      <c r="AX246" s="13" t="s">
        <v>72</v>
      </c>
      <c r="AY246" s="204" t="s">
        <v>148</v>
      </c>
    </row>
    <row r="247" spans="1:51" s="14" customFormat="1" ht="11.25">
      <c r="B247" s="205"/>
      <c r="C247" s="206"/>
      <c r="D247" s="196" t="s">
        <v>160</v>
      </c>
      <c r="E247" s="207" t="s">
        <v>19</v>
      </c>
      <c r="F247" s="208" t="s">
        <v>337</v>
      </c>
      <c r="G247" s="206"/>
      <c r="H247" s="209">
        <v>97.16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160</v>
      </c>
      <c r="AU247" s="215" t="s">
        <v>83</v>
      </c>
      <c r="AV247" s="14" t="s">
        <v>83</v>
      </c>
      <c r="AW247" s="14" t="s">
        <v>33</v>
      </c>
      <c r="AX247" s="14" t="s">
        <v>72</v>
      </c>
      <c r="AY247" s="215" t="s">
        <v>148</v>
      </c>
    </row>
    <row r="248" spans="1:51" s="14" customFormat="1" ht="11.25">
      <c r="B248" s="205"/>
      <c r="C248" s="206"/>
      <c r="D248" s="196" t="s">
        <v>160</v>
      </c>
      <c r="E248" s="207" t="s">
        <v>19</v>
      </c>
      <c r="F248" s="208" t="s">
        <v>338</v>
      </c>
      <c r="G248" s="206"/>
      <c r="H248" s="209">
        <v>6.72</v>
      </c>
      <c r="I248" s="210"/>
      <c r="J248" s="206"/>
      <c r="K248" s="206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160</v>
      </c>
      <c r="AU248" s="215" t="s">
        <v>83</v>
      </c>
      <c r="AV248" s="14" t="s">
        <v>83</v>
      </c>
      <c r="AW248" s="14" t="s">
        <v>33</v>
      </c>
      <c r="AX248" s="14" t="s">
        <v>72</v>
      </c>
      <c r="AY248" s="215" t="s">
        <v>148</v>
      </c>
    </row>
    <row r="249" spans="1:51" s="13" customFormat="1" ht="11.25">
      <c r="B249" s="194"/>
      <c r="C249" s="195"/>
      <c r="D249" s="196" t="s">
        <v>160</v>
      </c>
      <c r="E249" s="197" t="s">
        <v>19</v>
      </c>
      <c r="F249" s="198" t="s">
        <v>269</v>
      </c>
      <c r="G249" s="195"/>
      <c r="H249" s="197" t="s">
        <v>19</v>
      </c>
      <c r="I249" s="199"/>
      <c r="J249" s="195"/>
      <c r="K249" s="195"/>
      <c r="L249" s="200"/>
      <c r="M249" s="201"/>
      <c r="N249" s="202"/>
      <c r="O249" s="202"/>
      <c r="P249" s="202"/>
      <c r="Q249" s="202"/>
      <c r="R249" s="202"/>
      <c r="S249" s="202"/>
      <c r="T249" s="203"/>
      <c r="AT249" s="204" t="s">
        <v>160</v>
      </c>
      <c r="AU249" s="204" t="s">
        <v>83</v>
      </c>
      <c r="AV249" s="13" t="s">
        <v>80</v>
      </c>
      <c r="AW249" s="13" t="s">
        <v>33</v>
      </c>
      <c r="AX249" s="13" t="s">
        <v>72</v>
      </c>
      <c r="AY249" s="204" t="s">
        <v>148</v>
      </c>
    </row>
    <row r="250" spans="1:51" s="14" customFormat="1" ht="11.25">
      <c r="B250" s="205"/>
      <c r="C250" s="206"/>
      <c r="D250" s="196" t="s">
        <v>160</v>
      </c>
      <c r="E250" s="207" t="s">
        <v>19</v>
      </c>
      <c r="F250" s="208" t="s">
        <v>339</v>
      </c>
      <c r="G250" s="206"/>
      <c r="H250" s="209">
        <v>19.306000000000001</v>
      </c>
      <c r="I250" s="210"/>
      <c r="J250" s="206"/>
      <c r="K250" s="206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160</v>
      </c>
      <c r="AU250" s="215" t="s">
        <v>83</v>
      </c>
      <c r="AV250" s="14" t="s">
        <v>83</v>
      </c>
      <c r="AW250" s="14" t="s">
        <v>33</v>
      </c>
      <c r="AX250" s="14" t="s">
        <v>72</v>
      </c>
      <c r="AY250" s="215" t="s">
        <v>148</v>
      </c>
    </row>
    <row r="251" spans="1:51" s="14" customFormat="1" ht="11.25">
      <c r="B251" s="205"/>
      <c r="C251" s="206"/>
      <c r="D251" s="196" t="s">
        <v>160</v>
      </c>
      <c r="E251" s="207" t="s">
        <v>19</v>
      </c>
      <c r="F251" s="208" t="s">
        <v>340</v>
      </c>
      <c r="G251" s="206"/>
      <c r="H251" s="209">
        <v>32.298000000000002</v>
      </c>
      <c r="I251" s="210"/>
      <c r="J251" s="206"/>
      <c r="K251" s="206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160</v>
      </c>
      <c r="AU251" s="215" t="s">
        <v>83</v>
      </c>
      <c r="AV251" s="14" t="s">
        <v>83</v>
      </c>
      <c r="AW251" s="14" t="s">
        <v>33</v>
      </c>
      <c r="AX251" s="14" t="s">
        <v>72</v>
      </c>
      <c r="AY251" s="215" t="s">
        <v>148</v>
      </c>
    </row>
    <row r="252" spans="1:51" s="14" customFormat="1" ht="11.25">
      <c r="B252" s="205"/>
      <c r="C252" s="206"/>
      <c r="D252" s="196" t="s">
        <v>160</v>
      </c>
      <c r="E252" s="207" t="s">
        <v>19</v>
      </c>
      <c r="F252" s="208" t="s">
        <v>341</v>
      </c>
      <c r="G252" s="206"/>
      <c r="H252" s="209">
        <v>20.594000000000001</v>
      </c>
      <c r="I252" s="210"/>
      <c r="J252" s="206"/>
      <c r="K252" s="206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160</v>
      </c>
      <c r="AU252" s="215" t="s">
        <v>83</v>
      </c>
      <c r="AV252" s="14" t="s">
        <v>83</v>
      </c>
      <c r="AW252" s="14" t="s">
        <v>33</v>
      </c>
      <c r="AX252" s="14" t="s">
        <v>72</v>
      </c>
      <c r="AY252" s="215" t="s">
        <v>148</v>
      </c>
    </row>
    <row r="253" spans="1:51" s="14" customFormat="1" ht="11.25">
      <c r="B253" s="205"/>
      <c r="C253" s="206"/>
      <c r="D253" s="196" t="s">
        <v>160</v>
      </c>
      <c r="E253" s="207" t="s">
        <v>19</v>
      </c>
      <c r="F253" s="208" t="s">
        <v>342</v>
      </c>
      <c r="G253" s="206"/>
      <c r="H253" s="209">
        <v>50.250999999999998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160</v>
      </c>
      <c r="AU253" s="215" t="s">
        <v>83</v>
      </c>
      <c r="AV253" s="14" t="s">
        <v>83</v>
      </c>
      <c r="AW253" s="14" t="s">
        <v>33</v>
      </c>
      <c r="AX253" s="14" t="s">
        <v>72</v>
      </c>
      <c r="AY253" s="215" t="s">
        <v>148</v>
      </c>
    </row>
    <row r="254" spans="1:51" s="14" customFormat="1" ht="11.25">
      <c r="B254" s="205"/>
      <c r="C254" s="206"/>
      <c r="D254" s="196" t="s">
        <v>160</v>
      </c>
      <c r="E254" s="207" t="s">
        <v>19</v>
      </c>
      <c r="F254" s="208" t="s">
        <v>343</v>
      </c>
      <c r="G254" s="206"/>
      <c r="H254" s="209">
        <v>15.945</v>
      </c>
      <c r="I254" s="210"/>
      <c r="J254" s="206"/>
      <c r="K254" s="206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160</v>
      </c>
      <c r="AU254" s="215" t="s">
        <v>83</v>
      </c>
      <c r="AV254" s="14" t="s">
        <v>83</v>
      </c>
      <c r="AW254" s="14" t="s">
        <v>33</v>
      </c>
      <c r="AX254" s="14" t="s">
        <v>72</v>
      </c>
      <c r="AY254" s="215" t="s">
        <v>148</v>
      </c>
    </row>
    <row r="255" spans="1:51" s="14" customFormat="1" ht="11.25">
      <c r="B255" s="205"/>
      <c r="C255" s="206"/>
      <c r="D255" s="196" t="s">
        <v>160</v>
      </c>
      <c r="E255" s="207" t="s">
        <v>19</v>
      </c>
      <c r="F255" s="208" t="s">
        <v>344</v>
      </c>
      <c r="G255" s="206"/>
      <c r="H255" s="209">
        <v>12.683999999999999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160</v>
      </c>
      <c r="AU255" s="215" t="s">
        <v>83</v>
      </c>
      <c r="AV255" s="14" t="s">
        <v>83</v>
      </c>
      <c r="AW255" s="14" t="s">
        <v>33</v>
      </c>
      <c r="AX255" s="14" t="s">
        <v>72</v>
      </c>
      <c r="AY255" s="215" t="s">
        <v>148</v>
      </c>
    </row>
    <row r="256" spans="1:51" s="14" customFormat="1" ht="11.25">
      <c r="B256" s="205"/>
      <c r="C256" s="206"/>
      <c r="D256" s="196" t="s">
        <v>160</v>
      </c>
      <c r="E256" s="207" t="s">
        <v>19</v>
      </c>
      <c r="F256" s="208" t="s">
        <v>345</v>
      </c>
      <c r="G256" s="206"/>
      <c r="H256" s="209">
        <v>15.616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160</v>
      </c>
      <c r="AU256" s="215" t="s">
        <v>83</v>
      </c>
      <c r="AV256" s="14" t="s">
        <v>83</v>
      </c>
      <c r="AW256" s="14" t="s">
        <v>33</v>
      </c>
      <c r="AX256" s="14" t="s">
        <v>72</v>
      </c>
      <c r="AY256" s="215" t="s">
        <v>148</v>
      </c>
    </row>
    <row r="257" spans="1:65" s="14" customFormat="1" ht="11.25">
      <c r="B257" s="205"/>
      <c r="C257" s="206"/>
      <c r="D257" s="196" t="s">
        <v>160</v>
      </c>
      <c r="E257" s="207" t="s">
        <v>19</v>
      </c>
      <c r="F257" s="208" t="s">
        <v>346</v>
      </c>
      <c r="G257" s="206"/>
      <c r="H257" s="209">
        <v>15.596</v>
      </c>
      <c r="I257" s="210"/>
      <c r="J257" s="206"/>
      <c r="K257" s="206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160</v>
      </c>
      <c r="AU257" s="215" t="s">
        <v>83</v>
      </c>
      <c r="AV257" s="14" t="s">
        <v>83</v>
      </c>
      <c r="AW257" s="14" t="s">
        <v>33</v>
      </c>
      <c r="AX257" s="14" t="s">
        <v>72</v>
      </c>
      <c r="AY257" s="215" t="s">
        <v>148</v>
      </c>
    </row>
    <row r="258" spans="1:65" s="14" customFormat="1" ht="11.25">
      <c r="B258" s="205"/>
      <c r="C258" s="206"/>
      <c r="D258" s="196" t="s">
        <v>160</v>
      </c>
      <c r="E258" s="207" t="s">
        <v>19</v>
      </c>
      <c r="F258" s="208" t="s">
        <v>347</v>
      </c>
      <c r="G258" s="206"/>
      <c r="H258" s="209">
        <v>11.997999999999999</v>
      </c>
      <c r="I258" s="210"/>
      <c r="J258" s="206"/>
      <c r="K258" s="206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160</v>
      </c>
      <c r="AU258" s="215" t="s">
        <v>83</v>
      </c>
      <c r="AV258" s="14" t="s">
        <v>83</v>
      </c>
      <c r="AW258" s="14" t="s">
        <v>33</v>
      </c>
      <c r="AX258" s="14" t="s">
        <v>72</v>
      </c>
      <c r="AY258" s="215" t="s">
        <v>148</v>
      </c>
    </row>
    <row r="259" spans="1:65" s="13" customFormat="1" ht="11.25">
      <c r="B259" s="194"/>
      <c r="C259" s="195"/>
      <c r="D259" s="196" t="s">
        <v>160</v>
      </c>
      <c r="E259" s="197" t="s">
        <v>19</v>
      </c>
      <c r="F259" s="198" t="s">
        <v>272</v>
      </c>
      <c r="G259" s="195"/>
      <c r="H259" s="197" t="s">
        <v>19</v>
      </c>
      <c r="I259" s="199"/>
      <c r="J259" s="195"/>
      <c r="K259" s="195"/>
      <c r="L259" s="200"/>
      <c r="M259" s="201"/>
      <c r="N259" s="202"/>
      <c r="O259" s="202"/>
      <c r="P259" s="202"/>
      <c r="Q259" s="202"/>
      <c r="R259" s="202"/>
      <c r="S259" s="202"/>
      <c r="T259" s="203"/>
      <c r="AT259" s="204" t="s">
        <v>160</v>
      </c>
      <c r="AU259" s="204" t="s">
        <v>83</v>
      </c>
      <c r="AV259" s="13" t="s">
        <v>80</v>
      </c>
      <c r="AW259" s="13" t="s">
        <v>33</v>
      </c>
      <c r="AX259" s="13" t="s">
        <v>72</v>
      </c>
      <c r="AY259" s="204" t="s">
        <v>148</v>
      </c>
    </row>
    <row r="260" spans="1:65" s="14" customFormat="1" ht="11.25">
      <c r="B260" s="205"/>
      <c r="C260" s="206"/>
      <c r="D260" s="196" t="s">
        <v>160</v>
      </c>
      <c r="E260" s="207" t="s">
        <v>19</v>
      </c>
      <c r="F260" s="208" t="s">
        <v>348</v>
      </c>
      <c r="G260" s="206"/>
      <c r="H260" s="209">
        <v>24.92</v>
      </c>
      <c r="I260" s="210"/>
      <c r="J260" s="206"/>
      <c r="K260" s="206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160</v>
      </c>
      <c r="AU260" s="215" t="s">
        <v>83</v>
      </c>
      <c r="AV260" s="14" t="s">
        <v>83</v>
      </c>
      <c r="AW260" s="14" t="s">
        <v>33</v>
      </c>
      <c r="AX260" s="14" t="s">
        <v>72</v>
      </c>
      <c r="AY260" s="215" t="s">
        <v>148</v>
      </c>
    </row>
    <row r="261" spans="1:65" s="15" customFormat="1" ht="11.25">
      <c r="B261" s="216"/>
      <c r="C261" s="217"/>
      <c r="D261" s="196" t="s">
        <v>160</v>
      </c>
      <c r="E261" s="218" t="s">
        <v>95</v>
      </c>
      <c r="F261" s="219" t="s">
        <v>163</v>
      </c>
      <c r="G261" s="217"/>
      <c r="H261" s="220">
        <v>391.75799999999998</v>
      </c>
      <c r="I261" s="221"/>
      <c r="J261" s="217"/>
      <c r="K261" s="217"/>
      <c r="L261" s="222"/>
      <c r="M261" s="223"/>
      <c r="N261" s="224"/>
      <c r="O261" s="224"/>
      <c r="P261" s="224"/>
      <c r="Q261" s="224"/>
      <c r="R261" s="224"/>
      <c r="S261" s="224"/>
      <c r="T261" s="225"/>
      <c r="AT261" s="226" t="s">
        <v>160</v>
      </c>
      <c r="AU261" s="226" t="s">
        <v>83</v>
      </c>
      <c r="AV261" s="15" t="s">
        <v>156</v>
      </c>
      <c r="AW261" s="15" t="s">
        <v>33</v>
      </c>
      <c r="AX261" s="15" t="s">
        <v>80</v>
      </c>
      <c r="AY261" s="226" t="s">
        <v>148</v>
      </c>
    </row>
    <row r="262" spans="1:65" s="2" customFormat="1" ht="44.25" customHeight="1">
      <c r="A262" s="36"/>
      <c r="B262" s="37"/>
      <c r="C262" s="176" t="s">
        <v>349</v>
      </c>
      <c r="D262" s="176" t="s">
        <v>151</v>
      </c>
      <c r="E262" s="177" t="s">
        <v>350</v>
      </c>
      <c r="F262" s="178" t="s">
        <v>351</v>
      </c>
      <c r="G262" s="179" t="s">
        <v>168</v>
      </c>
      <c r="H262" s="180">
        <v>391.75799999999998</v>
      </c>
      <c r="I262" s="181"/>
      <c r="J262" s="182">
        <f>ROUND(I262*H262,2)</f>
        <v>0</v>
      </c>
      <c r="K262" s="178" t="s">
        <v>155</v>
      </c>
      <c r="L262" s="41"/>
      <c r="M262" s="183" t="s">
        <v>19</v>
      </c>
      <c r="N262" s="184" t="s">
        <v>43</v>
      </c>
      <c r="O262" s="66"/>
      <c r="P262" s="185">
        <f>O262*H262</f>
        <v>0</v>
      </c>
      <c r="Q262" s="185">
        <v>0</v>
      </c>
      <c r="R262" s="185">
        <f>Q262*H262</f>
        <v>0</v>
      </c>
      <c r="S262" s="185">
        <v>5.8999999999999997E-2</v>
      </c>
      <c r="T262" s="186">
        <f>S262*H262</f>
        <v>23.113721999999999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7" t="s">
        <v>156</v>
      </c>
      <c r="AT262" s="187" t="s">
        <v>151</v>
      </c>
      <c r="AU262" s="187" t="s">
        <v>83</v>
      </c>
      <c r="AY262" s="19" t="s">
        <v>148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19" t="s">
        <v>80</v>
      </c>
      <c r="BK262" s="188">
        <f>ROUND(I262*H262,2)</f>
        <v>0</v>
      </c>
      <c r="BL262" s="19" t="s">
        <v>156</v>
      </c>
      <c r="BM262" s="187" t="s">
        <v>352</v>
      </c>
    </row>
    <row r="263" spans="1:65" s="2" customFormat="1" ht="11.25">
      <c r="A263" s="36"/>
      <c r="B263" s="37"/>
      <c r="C263" s="38"/>
      <c r="D263" s="189" t="s">
        <v>158</v>
      </c>
      <c r="E263" s="38"/>
      <c r="F263" s="190" t="s">
        <v>353</v>
      </c>
      <c r="G263" s="38"/>
      <c r="H263" s="38"/>
      <c r="I263" s="191"/>
      <c r="J263" s="38"/>
      <c r="K263" s="38"/>
      <c r="L263" s="41"/>
      <c r="M263" s="192"/>
      <c r="N263" s="193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158</v>
      </c>
      <c r="AU263" s="19" t="s">
        <v>83</v>
      </c>
    </row>
    <row r="264" spans="1:65" s="14" customFormat="1" ht="11.25">
      <c r="B264" s="205"/>
      <c r="C264" s="206"/>
      <c r="D264" s="196" t="s">
        <v>160</v>
      </c>
      <c r="E264" s="207" t="s">
        <v>19</v>
      </c>
      <c r="F264" s="208" t="s">
        <v>95</v>
      </c>
      <c r="G264" s="206"/>
      <c r="H264" s="209">
        <v>391.75799999999998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160</v>
      </c>
      <c r="AU264" s="215" t="s">
        <v>83</v>
      </c>
      <c r="AV264" s="14" t="s">
        <v>83</v>
      </c>
      <c r="AW264" s="14" t="s">
        <v>33</v>
      </c>
      <c r="AX264" s="14" t="s">
        <v>80</v>
      </c>
      <c r="AY264" s="215" t="s">
        <v>148</v>
      </c>
    </row>
    <row r="265" spans="1:65" s="12" customFormat="1" ht="22.9" customHeight="1">
      <c r="B265" s="160"/>
      <c r="C265" s="161"/>
      <c r="D265" s="162" t="s">
        <v>71</v>
      </c>
      <c r="E265" s="174" t="s">
        <v>354</v>
      </c>
      <c r="F265" s="174" t="s">
        <v>355</v>
      </c>
      <c r="G265" s="161"/>
      <c r="H265" s="161"/>
      <c r="I265" s="164"/>
      <c r="J265" s="175">
        <f>BK265</f>
        <v>0</v>
      </c>
      <c r="K265" s="161"/>
      <c r="L265" s="166"/>
      <c r="M265" s="167"/>
      <c r="N265" s="168"/>
      <c r="O265" s="168"/>
      <c r="P265" s="169">
        <f>SUM(P266:P275)</f>
        <v>0</v>
      </c>
      <c r="Q265" s="168"/>
      <c r="R265" s="169">
        <f>SUM(R266:R275)</f>
        <v>0</v>
      </c>
      <c r="S265" s="168"/>
      <c r="T265" s="170">
        <f>SUM(T266:T275)</f>
        <v>0</v>
      </c>
      <c r="AR265" s="171" t="s">
        <v>80</v>
      </c>
      <c r="AT265" s="172" t="s">
        <v>71</v>
      </c>
      <c r="AU265" s="172" t="s">
        <v>80</v>
      </c>
      <c r="AY265" s="171" t="s">
        <v>148</v>
      </c>
      <c r="BK265" s="173">
        <f>SUM(BK266:BK275)</f>
        <v>0</v>
      </c>
    </row>
    <row r="266" spans="1:65" s="2" customFormat="1" ht="44.25" customHeight="1">
      <c r="A266" s="36"/>
      <c r="B266" s="37"/>
      <c r="C266" s="176" t="s">
        <v>356</v>
      </c>
      <c r="D266" s="176" t="s">
        <v>151</v>
      </c>
      <c r="E266" s="177" t="s">
        <v>357</v>
      </c>
      <c r="F266" s="178" t="s">
        <v>358</v>
      </c>
      <c r="G266" s="179" t="s">
        <v>359</v>
      </c>
      <c r="H266" s="180">
        <v>55.872</v>
      </c>
      <c r="I266" s="181"/>
      <c r="J266" s="182">
        <f>ROUND(I266*H266,2)</f>
        <v>0</v>
      </c>
      <c r="K266" s="178" t="s">
        <v>155</v>
      </c>
      <c r="L266" s="41"/>
      <c r="M266" s="183" t="s">
        <v>19</v>
      </c>
      <c r="N266" s="184" t="s">
        <v>43</v>
      </c>
      <c r="O266" s="66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7" t="s">
        <v>156</v>
      </c>
      <c r="AT266" s="187" t="s">
        <v>151</v>
      </c>
      <c r="AU266" s="187" t="s">
        <v>83</v>
      </c>
      <c r="AY266" s="19" t="s">
        <v>148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19" t="s">
        <v>80</v>
      </c>
      <c r="BK266" s="188">
        <f>ROUND(I266*H266,2)</f>
        <v>0</v>
      </c>
      <c r="BL266" s="19" t="s">
        <v>156</v>
      </c>
      <c r="BM266" s="187" t="s">
        <v>360</v>
      </c>
    </row>
    <row r="267" spans="1:65" s="2" customFormat="1" ht="11.25">
      <c r="A267" s="36"/>
      <c r="B267" s="37"/>
      <c r="C267" s="38"/>
      <c r="D267" s="189" t="s">
        <v>158</v>
      </c>
      <c r="E267" s="38"/>
      <c r="F267" s="190" t="s">
        <v>361</v>
      </c>
      <c r="G267" s="38"/>
      <c r="H267" s="38"/>
      <c r="I267" s="191"/>
      <c r="J267" s="38"/>
      <c r="K267" s="38"/>
      <c r="L267" s="41"/>
      <c r="M267" s="192"/>
      <c r="N267" s="193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158</v>
      </c>
      <c r="AU267" s="19" t="s">
        <v>83</v>
      </c>
    </row>
    <row r="268" spans="1:65" s="2" customFormat="1" ht="33" customHeight="1">
      <c r="A268" s="36"/>
      <c r="B268" s="37"/>
      <c r="C268" s="176" t="s">
        <v>362</v>
      </c>
      <c r="D268" s="176" t="s">
        <v>151</v>
      </c>
      <c r="E268" s="177" t="s">
        <v>363</v>
      </c>
      <c r="F268" s="178" t="s">
        <v>364</v>
      </c>
      <c r="G268" s="179" t="s">
        <v>359</v>
      </c>
      <c r="H268" s="180">
        <v>55.872</v>
      </c>
      <c r="I268" s="181"/>
      <c r="J268" s="182">
        <f>ROUND(I268*H268,2)</f>
        <v>0</v>
      </c>
      <c r="K268" s="178" t="s">
        <v>155</v>
      </c>
      <c r="L268" s="41"/>
      <c r="M268" s="183" t="s">
        <v>19</v>
      </c>
      <c r="N268" s="184" t="s">
        <v>43</v>
      </c>
      <c r="O268" s="66"/>
      <c r="P268" s="185">
        <f>O268*H268</f>
        <v>0</v>
      </c>
      <c r="Q268" s="185">
        <v>0</v>
      </c>
      <c r="R268" s="185">
        <f>Q268*H268</f>
        <v>0</v>
      </c>
      <c r="S268" s="185">
        <v>0</v>
      </c>
      <c r="T268" s="186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7" t="s">
        <v>156</v>
      </c>
      <c r="AT268" s="187" t="s">
        <v>151</v>
      </c>
      <c r="AU268" s="187" t="s">
        <v>83</v>
      </c>
      <c r="AY268" s="19" t="s">
        <v>148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19" t="s">
        <v>80</v>
      </c>
      <c r="BK268" s="188">
        <f>ROUND(I268*H268,2)</f>
        <v>0</v>
      </c>
      <c r="BL268" s="19" t="s">
        <v>156</v>
      </c>
      <c r="BM268" s="187" t="s">
        <v>365</v>
      </c>
    </row>
    <row r="269" spans="1:65" s="2" customFormat="1" ht="11.25">
      <c r="A269" s="36"/>
      <c r="B269" s="37"/>
      <c r="C269" s="38"/>
      <c r="D269" s="189" t="s">
        <v>158</v>
      </c>
      <c r="E269" s="38"/>
      <c r="F269" s="190" t="s">
        <v>366</v>
      </c>
      <c r="G269" s="38"/>
      <c r="H269" s="38"/>
      <c r="I269" s="191"/>
      <c r="J269" s="38"/>
      <c r="K269" s="38"/>
      <c r="L269" s="41"/>
      <c r="M269" s="192"/>
      <c r="N269" s="193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158</v>
      </c>
      <c r="AU269" s="19" t="s">
        <v>83</v>
      </c>
    </row>
    <row r="270" spans="1:65" s="2" customFormat="1" ht="44.25" customHeight="1">
      <c r="A270" s="36"/>
      <c r="B270" s="37"/>
      <c r="C270" s="176" t="s">
        <v>367</v>
      </c>
      <c r="D270" s="176" t="s">
        <v>151</v>
      </c>
      <c r="E270" s="177" t="s">
        <v>368</v>
      </c>
      <c r="F270" s="178" t="s">
        <v>369</v>
      </c>
      <c r="G270" s="179" t="s">
        <v>359</v>
      </c>
      <c r="H270" s="180">
        <v>554.24</v>
      </c>
      <c r="I270" s="181"/>
      <c r="J270" s="182">
        <f>ROUND(I270*H270,2)</f>
        <v>0</v>
      </c>
      <c r="K270" s="178" t="s">
        <v>155</v>
      </c>
      <c r="L270" s="41"/>
      <c r="M270" s="183" t="s">
        <v>19</v>
      </c>
      <c r="N270" s="184" t="s">
        <v>43</v>
      </c>
      <c r="O270" s="66"/>
      <c r="P270" s="185">
        <f>O270*H270</f>
        <v>0</v>
      </c>
      <c r="Q270" s="185">
        <v>0</v>
      </c>
      <c r="R270" s="185">
        <f>Q270*H270</f>
        <v>0</v>
      </c>
      <c r="S270" s="185">
        <v>0</v>
      </c>
      <c r="T270" s="18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7" t="s">
        <v>156</v>
      </c>
      <c r="AT270" s="187" t="s">
        <v>151</v>
      </c>
      <c r="AU270" s="187" t="s">
        <v>83</v>
      </c>
      <c r="AY270" s="19" t="s">
        <v>148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19" t="s">
        <v>80</v>
      </c>
      <c r="BK270" s="188">
        <f>ROUND(I270*H270,2)</f>
        <v>0</v>
      </c>
      <c r="BL270" s="19" t="s">
        <v>156</v>
      </c>
      <c r="BM270" s="187" t="s">
        <v>370</v>
      </c>
    </row>
    <row r="271" spans="1:65" s="2" customFormat="1" ht="11.25">
      <c r="A271" s="36"/>
      <c r="B271" s="37"/>
      <c r="C271" s="38"/>
      <c r="D271" s="189" t="s">
        <v>158</v>
      </c>
      <c r="E271" s="38"/>
      <c r="F271" s="190" t="s">
        <v>371</v>
      </c>
      <c r="G271" s="38"/>
      <c r="H271" s="38"/>
      <c r="I271" s="191"/>
      <c r="J271" s="38"/>
      <c r="K271" s="38"/>
      <c r="L271" s="41"/>
      <c r="M271" s="192"/>
      <c r="N271" s="193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158</v>
      </c>
      <c r="AU271" s="19" t="s">
        <v>83</v>
      </c>
    </row>
    <row r="272" spans="1:65" s="14" customFormat="1" ht="11.25">
      <c r="B272" s="205"/>
      <c r="C272" s="206"/>
      <c r="D272" s="196" t="s">
        <v>160</v>
      </c>
      <c r="E272" s="207" t="s">
        <v>19</v>
      </c>
      <c r="F272" s="208" t="s">
        <v>372</v>
      </c>
      <c r="G272" s="206"/>
      <c r="H272" s="209">
        <v>554.24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160</v>
      </c>
      <c r="AU272" s="215" t="s">
        <v>83</v>
      </c>
      <c r="AV272" s="14" t="s">
        <v>83</v>
      </c>
      <c r="AW272" s="14" t="s">
        <v>33</v>
      </c>
      <c r="AX272" s="14" t="s">
        <v>80</v>
      </c>
      <c r="AY272" s="215" t="s">
        <v>148</v>
      </c>
    </row>
    <row r="273" spans="1:65" s="2" customFormat="1" ht="44.25" customHeight="1">
      <c r="A273" s="36"/>
      <c r="B273" s="37"/>
      <c r="C273" s="176" t="s">
        <v>373</v>
      </c>
      <c r="D273" s="176" t="s">
        <v>151</v>
      </c>
      <c r="E273" s="177" t="s">
        <v>374</v>
      </c>
      <c r="F273" s="178" t="s">
        <v>375</v>
      </c>
      <c r="G273" s="179" t="s">
        <v>359</v>
      </c>
      <c r="H273" s="180">
        <v>55.423999999999999</v>
      </c>
      <c r="I273" s="181"/>
      <c r="J273" s="182">
        <f>ROUND(I273*H273,2)</f>
        <v>0</v>
      </c>
      <c r="K273" s="178" t="s">
        <v>155</v>
      </c>
      <c r="L273" s="41"/>
      <c r="M273" s="183" t="s">
        <v>19</v>
      </c>
      <c r="N273" s="184" t="s">
        <v>43</v>
      </c>
      <c r="O273" s="66"/>
      <c r="P273" s="185">
        <f>O273*H273</f>
        <v>0</v>
      </c>
      <c r="Q273" s="185">
        <v>0</v>
      </c>
      <c r="R273" s="185">
        <f>Q273*H273</f>
        <v>0</v>
      </c>
      <c r="S273" s="185">
        <v>0</v>
      </c>
      <c r="T273" s="18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7" t="s">
        <v>156</v>
      </c>
      <c r="AT273" s="187" t="s">
        <v>151</v>
      </c>
      <c r="AU273" s="187" t="s">
        <v>83</v>
      </c>
      <c r="AY273" s="19" t="s">
        <v>148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19" t="s">
        <v>80</v>
      </c>
      <c r="BK273" s="188">
        <f>ROUND(I273*H273,2)</f>
        <v>0</v>
      </c>
      <c r="BL273" s="19" t="s">
        <v>156</v>
      </c>
      <c r="BM273" s="187" t="s">
        <v>376</v>
      </c>
    </row>
    <row r="274" spans="1:65" s="2" customFormat="1" ht="11.25">
      <c r="A274" s="36"/>
      <c r="B274" s="37"/>
      <c r="C274" s="38"/>
      <c r="D274" s="189" t="s">
        <v>158</v>
      </c>
      <c r="E274" s="38"/>
      <c r="F274" s="190" t="s">
        <v>377</v>
      </c>
      <c r="G274" s="38"/>
      <c r="H274" s="38"/>
      <c r="I274" s="191"/>
      <c r="J274" s="38"/>
      <c r="K274" s="38"/>
      <c r="L274" s="41"/>
      <c r="M274" s="192"/>
      <c r="N274" s="193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158</v>
      </c>
      <c r="AU274" s="19" t="s">
        <v>83</v>
      </c>
    </row>
    <row r="275" spans="1:65" s="14" customFormat="1" ht="11.25">
      <c r="B275" s="205"/>
      <c r="C275" s="206"/>
      <c r="D275" s="196" t="s">
        <v>160</v>
      </c>
      <c r="E275" s="207" t="s">
        <v>19</v>
      </c>
      <c r="F275" s="208" t="s">
        <v>378</v>
      </c>
      <c r="G275" s="206"/>
      <c r="H275" s="209">
        <v>55.423999999999999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160</v>
      </c>
      <c r="AU275" s="215" t="s">
        <v>83</v>
      </c>
      <c r="AV275" s="14" t="s">
        <v>83</v>
      </c>
      <c r="AW275" s="14" t="s">
        <v>33</v>
      </c>
      <c r="AX275" s="14" t="s">
        <v>80</v>
      </c>
      <c r="AY275" s="215" t="s">
        <v>148</v>
      </c>
    </row>
    <row r="276" spans="1:65" s="12" customFormat="1" ht="22.9" customHeight="1">
      <c r="B276" s="160"/>
      <c r="C276" s="161"/>
      <c r="D276" s="162" t="s">
        <v>71</v>
      </c>
      <c r="E276" s="174" t="s">
        <v>379</v>
      </c>
      <c r="F276" s="174" t="s">
        <v>380</v>
      </c>
      <c r="G276" s="161"/>
      <c r="H276" s="161"/>
      <c r="I276" s="164"/>
      <c r="J276" s="175">
        <f>BK276</f>
        <v>0</v>
      </c>
      <c r="K276" s="161"/>
      <c r="L276" s="166"/>
      <c r="M276" s="167"/>
      <c r="N276" s="168"/>
      <c r="O276" s="168"/>
      <c r="P276" s="169">
        <f>SUM(P277:P278)</f>
        <v>0</v>
      </c>
      <c r="Q276" s="168"/>
      <c r="R276" s="169">
        <f>SUM(R277:R278)</f>
        <v>0</v>
      </c>
      <c r="S276" s="168"/>
      <c r="T276" s="170">
        <f>SUM(T277:T278)</f>
        <v>0</v>
      </c>
      <c r="AR276" s="171" t="s">
        <v>80</v>
      </c>
      <c r="AT276" s="172" t="s">
        <v>71</v>
      </c>
      <c r="AU276" s="172" t="s">
        <v>80</v>
      </c>
      <c r="AY276" s="171" t="s">
        <v>148</v>
      </c>
      <c r="BK276" s="173">
        <f>SUM(BK277:BK278)</f>
        <v>0</v>
      </c>
    </row>
    <row r="277" spans="1:65" s="2" customFormat="1" ht="66.75" customHeight="1">
      <c r="A277" s="36"/>
      <c r="B277" s="37"/>
      <c r="C277" s="176" t="s">
        <v>381</v>
      </c>
      <c r="D277" s="176" t="s">
        <v>151</v>
      </c>
      <c r="E277" s="177" t="s">
        <v>382</v>
      </c>
      <c r="F277" s="178" t="s">
        <v>383</v>
      </c>
      <c r="G277" s="179" t="s">
        <v>359</v>
      </c>
      <c r="H277" s="180">
        <v>40.97</v>
      </c>
      <c r="I277" s="181"/>
      <c r="J277" s="182">
        <f>ROUND(I277*H277,2)</f>
        <v>0</v>
      </c>
      <c r="K277" s="178" t="s">
        <v>155</v>
      </c>
      <c r="L277" s="41"/>
      <c r="M277" s="183" t="s">
        <v>19</v>
      </c>
      <c r="N277" s="184" t="s">
        <v>43</v>
      </c>
      <c r="O277" s="66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87" t="s">
        <v>156</v>
      </c>
      <c r="AT277" s="187" t="s">
        <v>151</v>
      </c>
      <c r="AU277" s="187" t="s">
        <v>83</v>
      </c>
      <c r="AY277" s="19" t="s">
        <v>148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19" t="s">
        <v>80</v>
      </c>
      <c r="BK277" s="188">
        <f>ROUND(I277*H277,2)</f>
        <v>0</v>
      </c>
      <c r="BL277" s="19" t="s">
        <v>156</v>
      </c>
      <c r="BM277" s="187" t="s">
        <v>384</v>
      </c>
    </row>
    <row r="278" spans="1:65" s="2" customFormat="1" ht="11.25">
      <c r="A278" s="36"/>
      <c r="B278" s="37"/>
      <c r="C278" s="38"/>
      <c r="D278" s="189" t="s">
        <v>158</v>
      </c>
      <c r="E278" s="38"/>
      <c r="F278" s="190" t="s">
        <v>385</v>
      </c>
      <c r="G278" s="38"/>
      <c r="H278" s="38"/>
      <c r="I278" s="191"/>
      <c r="J278" s="38"/>
      <c r="K278" s="38"/>
      <c r="L278" s="41"/>
      <c r="M278" s="192"/>
      <c r="N278" s="193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158</v>
      </c>
      <c r="AU278" s="19" t="s">
        <v>83</v>
      </c>
    </row>
    <row r="279" spans="1:65" s="12" customFormat="1" ht="25.9" customHeight="1">
      <c r="B279" s="160"/>
      <c r="C279" s="161"/>
      <c r="D279" s="162" t="s">
        <v>71</v>
      </c>
      <c r="E279" s="163" t="s">
        <v>386</v>
      </c>
      <c r="F279" s="163" t="s">
        <v>387</v>
      </c>
      <c r="G279" s="161"/>
      <c r="H279" s="161"/>
      <c r="I279" s="164"/>
      <c r="J279" s="165">
        <f>BK279</f>
        <v>0</v>
      </c>
      <c r="K279" s="161"/>
      <c r="L279" s="166"/>
      <c r="M279" s="167"/>
      <c r="N279" s="168"/>
      <c r="O279" s="168"/>
      <c r="P279" s="169">
        <f>P280+P324+P564+P578+P583</f>
        <v>0</v>
      </c>
      <c r="Q279" s="168"/>
      <c r="R279" s="169">
        <f>R280+R324+R564+R578+R583</f>
        <v>9.1731561700000022</v>
      </c>
      <c r="S279" s="168"/>
      <c r="T279" s="170">
        <f>T280+T324+T564+T578+T583</f>
        <v>6.3500619099999991</v>
      </c>
      <c r="AR279" s="171" t="s">
        <v>83</v>
      </c>
      <c r="AT279" s="172" t="s">
        <v>71</v>
      </c>
      <c r="AU279" s="172" t="s">
        <v>72</v>
      </c>
      <c r="AY279" s="171" t="s">
        <v>148</v>
      </c>
      <c r="BK279" s="173">
        <f>BK280+BK324+BK564+BK578+BK583</f>
        <v>0</v>
      </c>
    </row>
    <row r="280" spans="1:65" s="12" customFormat="1" ht="22.9" customHeight="1">
      <c r="B280" s="160"/>
      <c r="C280" s="161"/>
      <c r="D280" s="162" t="s">
        <v>71</v>
      </c>
      <c r="E280" s="174" t="s">
        <v>388</v>
      </c>
      <c r="F280" s="174" t="s">
        <v>389</v>
      </c>
      <c r="G280" s="161"/>
      <c r="H280" s="161"/>
      <c r="I280" s="164"/>
      <c r="J280" s="175">
        <f>BK280</f>
        <v>0</v>
      </c>
      <c r="K280" s="161"/>
      <c r="L280" s="166"/>
      <c r="M280" s="167"/>
      <c r="N280" s="168"/>
      <c r="O280" s="168"/>
      <c r="P280" s="169">
        <f>SUM(P281:P323)</f>
        <v>0</v>
      </c>
      <c r="Q280" s="168"/>
      <c r="R280" s="169">
        <f>SUM(R281:R323)</f>
        <v>0.10464999999999999</v>
      </c>
      <c r="S280" s="168"/>
      <c r="T280" s="170">
        <f>SUM(T281:T323)</f>
        <v>0.25350600000000001</v>
      </c>
      <c r="AR280" s="171" t="s">
        <v>83</v>
      </c>
      <c r="AT280" s="172" t="s">
        <v>71</v>
      </c>
      <c r="AU280" s="172" t="s">
        <v>80</v>
      </c>
      <c r="AY280" s="171" t="s">
        <v>148</v>
      </c>
      <c r="BK280" s="173">
        <f>SUM(BK281:BK323)</f>
        <v>0</v>
      </c>
    </row>
    <row r="281" spans="1:65" s="2" customFormat="1" ht="24.2" customHeight="1">
      <c r="A281" s="36"/>
      <c r="B281" s="37"/>
      <c r="C281" s="176" t="s">
        <v>390</v>
      </c>
      <c r="D281" s="176" t="s">
        <v>151</v>
      </c>
      <c r="E281" s="177" t="s">
        <v>391</v>
      </c>
      <c r="F281" s="178" t="s">
        <v>392</v>
      </c>
      <c r="G281" s="179" t="s">
        <v>192</v>
      </c>
      <c r="H281" s="180">
        <v>151.80000000000001</v>
      </c>
      <c r="I281" s="181"/>
      <c r="J281" s="182">
        <f>ROUND(I281*H281,2)</f>
        <v>0</v>
      </c>
      <c r="K281" s="178" t="s">
        <v>155</v>
      </c>
      <c r="L281" s="41"/>
      <c r="M281" s="183" t="s">
        <v>19</v>
      </c>
      <c r="N281" s="184" t="s">
        <v>43</v>
      </c>
      <c r="O281" s="66"/>
      <c r="P281" s="185">
        <f>O281*H281</f>
        <v>0</v>
      </c>
      <c r="Q281" s="185">
        <v>0</v>
      </c>
      <c r="R281" s="185">
        <f>Q281*H281</f>
        <v>0</v>
      </c>
      <c r="S281" s="185">
        <v>1.67E-3</v>
      </c>
      <c r="T281" s="186">
        <f>S281*H281</f>
        <v>0.25350600000000001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7" t="s">
        <v>246</v>
      </c>
      <c r="AT281" s="187" t="s">
        <v>151</v>
      </c>
      <c r="AU281" s="187" t="s">
        <v>83</v>
      </c>
      <c r="AY281" s="19" t="s">
        <v>148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19" t="s">
        <v>80</v>
      </c>
      <c r="BK281" s="188">
        <f>ROUND(I281*H281,2)</f>
        <v>0</v>
      </c>
      <c r="BL281" s="19" t="s">
        <v>246</v>
      </c>
      <c r="BM281" s="187" t="s">
        <v>393</v>
      </c>
    </row>
    <row r="282" spans="1:65" s="2" customFormat="1" ht="11.25">
      <c r="A282" s="36"/>
      <c r="B282" s="37"/>
      <c r="C282" s="38"/>
      <c r="D282" s="189" t="s">
        <v>158</v>
      </c>
      <c r="E282" s="38"/>
      <c r="F282" s="190" t="s">
        <v>394</v>
      </c>
      <c r="G282" s="38"/>
      <c r="H282" s="38"/>
      <c r="I282" s="191"/>
      <c r="J282" s="38"/>
      <c r="K282" s="38"/>
      <c r="L282" s="41"/>
      <c r="M282" s="192"/>
      <c r="N282" s="193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158</v>
      </c>
      <c r="AU282" s="19" t="s">
        <v>83</v>
      </c>
    </row>
    <row r="283" spans="1:65" s="13" customFormat="1" ht="11.25">
      <c r="B283" s="194"/>
      <c r="C283" s="195"/>
      <c r="D283" s="196" t="s">
        <v>160</v>
      </c>
      <c r="E283" s="197" t="s">
        <v>19</v>
      </c>
      <c r="F283" s="198" t="s">
        <v>261</v>
      </c>
      <c r="G283" s="195"/>
      <c r="H283" s="197" t="s">
        <v>19</v>
      </c>
      <c r="I283" s="199"/>
      <c r="J283" s="195"/>
      <c r="K283" s="195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160</v>
      </c>
      <c r="AU283" s="204" t="s">
        <v>83</v>
      </c>
      <c r="AV283" s="13" t="s">
        <v>80</v>
      </c>
      <c r="AW283" s="13" t="s">
        <v>33</v>
      </c>
      <c r="AX283" s="13" t="s">
        <v>72</v>
      </c>
      <c r="AY283" s="204" t="s">
        <v>148</v>
      </c>
    </row>
    <row r="284" spans="1:65" s="14" customFormat="1" ht="11.25">
      <c r="B284" s="205"/>
      <c r="C284" s="206"/>
      <c r="D284" s="196" t="s">
        <v>160</v>
      </c>
      <c r="E284" s="207" t="s">
        <v>19</v>
      </c>
      <c r="F284" s="208" t="s">
        <v>395</v>
      </c>
      <c r="G284" s="206"/>
      <c r="H284" s="209">
        <v>11.9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160</v>
      </c>
      <c r="AU284" s="215" t="s">
        <v>83</v>
      </c>
      <c r="AV284" s="14" t="s">
        <v>83</v>
      </c>
      <c r="AW284" s="14" t="s">
        <v>33</v>
      </c>
      <c r="AX284" s="14" t="s">
        <v>72</v>
      </c>
      <c r="AY284" s="215" t="s">
        <v>148</v>
      </c>
    </row>
    <row r="285" spans="1:65" s="13" customFormat="1" ht="11.25">
      <c r="B285" s="194"/>
      <c r="C285" s="195"/>
      <c r="D285" s="196" t="s">
        <v>160</v>
      </c>
      <c r="E285" s="197" t="s">
        <v>19</v>
      </c>
      <c r="F285" s="198" t="s">
        <v>263</v>
      </c>
      <c r="G285" s="195"/>
      <c r="H285" s="197" t="s">
        <v>19</v>
      </c>
      <c r="I285" s="199"/>
      <c r="J285" s="195"/>
      <c r="K285" s="195"/>
      <c r="L285" s="200"/>
      <c r="M285" s="201"/>
      <c r="N285" s="202"/>
      <c r="O285" s="202"/>
      <c r="P285" s="202"/>
      <c r="Q285" s="202"/>
      <c r="R285" s="202"/>
      <c r="S285" s="202"/>
      <c r="T285" s="203"/>
      <c r="AT285" s="204" t="s">
        <v>160</v>
      </c>
      <c r="AU285" s="204" t="s">
        <v>83</v>
      </c>
      <c r="AV285" s="13" t="s">
        <v>80</v>
      </c>
      <c r="AW285" s="13" t="s">
        <v>33</v>
      </c>
      <c r="AX285" s="13" t="s">
        <v>72</v>
      </c>
      <c r="AY285" s="204" t="s">
        <v>148</v>
      </c>
    </row>
    <row r="286" spans="1:65" s="14" customFormat="1" ht="11.25">
      <c r="B286" s="205"/>
      <c r="C286" s="206"/>
      <c r="D286" s="196" t="s">
        <v>160</v>
      </c>
      <c r="E286" s="207" t="s">
        <v>19</v>
      </c>
      <c r="F286" s="208" t="s">
        <v>396</v>
      </c>
      <c r="G286" s="206"/>
      <c r="H286" s="209">
        <v>20.5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160</v>
      </c>
      <c r="AU286" s="215" t="s">
        <v>83</v>
      </c>
      <c r="AV286" s="14" t="s">
        <v>83</v>
      </c>
      <c r="AW286" s="14" t="s">
        <v>33</v>
      </c>
      <c r="AX286" s="14" t="s">
        <v>72</v>
      </c>
      <c r="AY286" s="215" t="s">
        <v>148</v>
      </c>
    </row>
    <row r="287" spans="1:65" s="13" customFormat="1" ht="11.25">
      <c r="B287" s="194"/>
      <c r="C287" s="195"/>
      <c r="D287" s="196" t="s">
        <v>160</v>
      </c>
      <c r="E287" s="197" t="s">
        <v>19</v>
      </c>
      <c r="F287" s="198" t="s">
        <v>266</v>
      </c>
      <c r="G287" s="195"/>
      <c r="H287" s="197" t="s">
        <v>19</v>
      </c>
      <c r="I287" s="199"/>
      <c r="J287" s="195"/>
      <c r="K287" s="195"/>
      <c r="L287" s="200"/>
      <c r="M287" s="201"/>
      <c r="N287" s="202"/>
      <c r="O287" s="202"/>
      <c r="P287" s="202"/>
      <c r="Q287" s="202"/>
      <c r="R287" s="202"/>
      <c r="S287" s="202"/>
      <c r="T287" s="203"/>
      <c r="AT287" s="204" t="s">
        <v>160</v>
      </c>
      <c r="AU287" s="204" t="s">
        <v>83</v>
      </c>
      <c r="AV287" s="13" t="s">
        <v>80</v>
      </c>
      <c r="AW287" s="13" t="s">
        <v>33</v>
      </c>
      <c r="AX287" s="13" t="s">
        <v>72</v>
      </c>
      <c r="AY287" s="204" t="s">
        <v>148</v>
      </c>
    </row>
    <row r="288" spans="1:65" s="14" customFormat="1" ht="11.25">
      <c r="B288" s="205"/>
      <c r="C288" s="206"/>
      <c r="D288" s="196" t="s">
        <v>160</v>
      </c>
      <c r="E288" s="207" t="s">
        <v>19</v>
      </c>
      <c r="F288" s="208" t="s">
        <v>397</v>
      </c>
      <c r="G288" s="206"/>
      <c r="H288" s="209">
        <v>52.9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160</v>
      </c>
      <c r="AU288" s="215" t="s">
        <v>83</v>
      </c>
      <c r="AV288" s="14" t="s">
        <v>83</v>
      </c>
      <c r="AW288" s="14" t="s">
        <v>33</v>
      </c>
      <c r="AX288" s="14" t="s">
        <v>72</v>
      </c>
      <c r="AY288" s="215" t="s">
        <v>148</v>
      </c>
    </row>
    <row r="289" spans="1:65" s="13" customFormat="1" ht="11.25">
      <c r="B289" s="194"/>
      <c r="C289" s="195"/>
      <c r="D289" s="196" t="s">
        <v>160</v>
      </c>
      <c r="E289" s="197" t="s">
        <v>19</v>
      </c>
      <c r="F289" s="198" t="s">
        <v>269</v>
      </c>
      <c r="G289" s="195"/>
      <c r="H289" s="197" t="s">
        <v>19</v>
      </c>
      <c r="I289" s="199"/>
      <c r="J289" s="195"/>
      <c r="K289" s="195"/>
      <c r="L289" s="200"/>
      <c r="M289" s="201"/>
      <c r="N289" s="202"/>
      <c r="O289" s="202"/>
      <c r="P289" s="202"/>
      <c r="Q289" s="202"/>
      <c r="R289" s="202"/>
      <c r="S289" s="202"/>
      <c r="T289" s="203"/>
      <c r="AT289" s="204" t="s">
        <v>160</v>
      </c>
      <c r="AU289" s="204" t="s">
        <v>83</v>
      </c>
      <c r="AV289" s="13" t="s">
        <v>80</v>
      </c>
      <c r="AW289" s="13" t="s">
        <v>33</v>
      </c>
      <c r="AX289" s="13" t="s">
        <v>72</v>
      </c>
      <c r="AY289" s="204" t="s">
        <v>148</v>
      </c>
    </row>
    <row r="290" spans="1:65" s="14" customFormat="1" ht="11.25">
      <c r="B290" s="205"/>
      <c r="C290" s="206"/>
      <c r="D290" s="196" t="s">
        <v>160</v>
      </c>
      <c r="E290" s="207" t="s">
        <v>19</v>
      </c>
      <c r="F290" s="208" t="s">
        <v>398</v>
      </c>
      <c r="G290" s="206"/>
      <c r="H290" s="209">
        <v>48.7</v>
      </c>
      <c r="I290" s="210"/>
      <c r="J290" s="206"/>
      <c r="K290" s="206"/>
      <c r="L290" s="211"/>
      <c r="M290" s="212"/>
      <c r="N290" s="213"/>
      <c r="O290" s="213"/>
      <c r="P290" s="213"/>
      <c r="Q290" s="213"/>
      <c r="R290" s="213"/>
      <c r="S290" s="213"/>
      <c r="T290" s="214"/>
      <c r="AT290" s="215" t="s">
        <v>160</v>
      </c>
      <c r="AU290" s="215" t="s">
        <v>83</v>
      </c>
      <c r="AV290" s="14" t="s">
        <v>83</v>
      </c>
      <c r="AW290" s="14" t="s">
        <v>33</v>
      </c>
      <c r="AX290" s="14" t="s">
        <v>72</v>
      </c>
      <c r="AY290" s="215" t="s">
        <v>148</v>
      </c>
    </row>
    <row r="291" spans="1:65" s="13" customFormat="1" ht="11.25">
      <c r="B291" s="194"/>
      <c r="C291" s="195"/>
      <c r="D291" s="196" t="s">
        <v>160</v>
      </c>
      <c r="E291" s="197" t="s">
        <v>19</v>
      </c>
      <c r="F291" s="198" t="s">
        <v>272</v>
      </c>
      <c r="G291" s="195"/>
      <c r="H291" s="197" t="s">
        <v>19</v>
      </c>
      <c r="I291" s="199"/>
      <c r="J291" s="195"/>
      <c r="K291" s="195"/>
      <c r="L291" s="200"/>
      <c r="M291" s="201"/>
      <c r="N291" s="202"/>
      <c r="O291" s="202"/>
      <c r="P291" s="202"/>
      <c r="Q291" s="202"/>
      <c r="R291" s="202"/>
      <c r="S291" s="202"/>
      <c r="T291" s="203"/>
      <c r="AT291" s="204" t="s">
        <v>160</v>
      </c>
      <c r="AU291" s="204" t="s">
        <v>83</v>
      </c>
      <c r="AV291" s="13" t="s">
        <v>80</v>
      </c>
      <c r="AW291" s="13" t="s">
        <v>33</v>
      </c>
      <c r="AX291" s="13" t="s">
        <v>72</v>
      </c>
      <c r="AY291" s="204" t="s">
        <v>148</v>
      </c>
    </row>
    <row r="292" spans="1:65" s="14" customFormat="1" ht="11.25">
      <c r="B292" s="205"/>
      <c r="C292" s="206"/>
      <c r="D292" s="196" t="s">
        <v>160</v>
      </c>
      <c r="E292" s="207" t="s">
        <v>19</v>
      </c>
      <c r="F292" s="208" t="s">
        <v>399</v>
      </c>
      <c r="G292" s="206"/>
      <c r="H292" s="209">
        <v>17.8</v>
      </c>
      <c r="I292" s="210"/>
      <c r="J292" s="206"/>
      <c r="K292" s="206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160</v>
      </c>
      <c r="AU292" s="215" t="s">
        <v>83</v>
      </c>
      <c r="AV292" s="14" t="s">
        <v>83</v>
      </c>
      <c r="AW292" s="14" t="s">
        <v>33</v>
      </c>
      <c r="AX292" s="14" t="s">
        <v>72</v>
      </c>
      <c r="AY292" s="215" t="s">
        <v>148</v>
      </c>
    </row>
    <row r="293" spans="1:65" s="15" customFormat="1" ht="11.25">
      <c r="B293" s="216"/>
      <c r="C293" s="217"/>
      <c r="D293" s="196" t="s">
        <v>160</v>
      </c>
      <c r="E293" s="218" t="s">
        <v>102</v>
      </c>
      <c r="F293" s="219" t="s">
        <v>163</v>
      </c>
      <c r="G293" s="217"/>
      <c r="H293" s="220">
        <v>151.80000000000001</v>
      </c>
      <c r="I293" s="221"/>
      <c r="J293" s="217"/>
      <c r="K293" s="217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160</v>
      </c>
      <c r="AU293" s="226" t="s">
        <v>83</v>
      </c>
      <c r="AV293" s="15" t="s">
        <v>156</v>
      </c>
      <c r="AW293" s="15" t="s">
        <v>33</v>
      </c>
      <c r="AX293" s="15" t="s">
        <v>80</v>
      </c>
      <c r="AY293" s="226" t="s">
        <v>148</v>
      </c>
    </row>
    <row r="294" spans="1:65" s="2" customFormat="1" ht="37.9" customHeight="1">
      <c r="A294" s="36"/>
      <c r="B294" s="37"/>
      <c r="C294" s="176" t="s">
        <v>400</v>
      </c>
      <c r="D294" s="176" t="s">
        <v>151</v>
      </c>
      <c r="E294" s="177" t="s">
        <v>401</v>
      </c>
      <c r="F294" s="178" t="s">
        <v>402</v>
      </c>
      <c r="G294" s="179" t="s">
        <v>192</v>
      </c>
      <c r="H294" s="180">
        <v>161</v>
      </c>
      <c r="I294" s="181"/>
      <c r="J294" s="182">
        <f>ROUND(I294*H294,2)</f>
        <v>0</v>
      </c>
      <c r="K294" s="178" t="s">
        <v>19</v>
      </c>
      <c r="L294" s="41"/>
      <c r="M294" s="183" t="s">
        <v>19</v>
      </c>
      <c r="N294" s="184" t="s">
        <v>43</v>
      </c>
      <c r="O294" s="66"/>
      <c r="P294" s="185">
        <f>O294*H294</f>
        <v>0</v>
      </c>
      <c r="Q294" s="185">
        <v>6.4999999999999997E-4</v>
      </c>
      <c r="R294" s="185">
        <f>Q294*H294</f>
        <v>0.10464999999999999</v>
      </c>
      <c r="S294" s="185">
        <v>0</v>
      </c>
      <c r="T294" s="18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7" t="s">
        <v>246</v>
      </c>
      <c r="AT294" s="187" t="s">
        <v>151</v>
      </c>
      <c r="AU294" s="187" t="s">
        <v>83</v>
      </c>
      <c r="AY294" s="19" t="s">
        <v>148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19" t="s">
        <v>80</v>
      </c>
      <c r="BK294" s="188">
        <f>ROUND(I294*H294,2)</f>
        <v>0</v>
      </c>
      <c r="BL294" s="19" t="s">
        <v>246</v>
      </c>
      <c r="BM294" s="187" t="s">
        <v>403</v>
      </c>
    </row>
    <row r="295" spans="1:65" s="13" customFormat="1" ht="11.25">
      <c r="B295" s="194"/>
      <c r="C295" s="195"/>
      <c r="D295" s="196" t="s">
        <v>160</v>
      </c>
      <c r="E295" s="197" t="s">
        <v>19</v>
      </c>
      <c r="F295" s="198" t="s">
        <v>404</v>
      </c>
      <c r="G295" s="195"/>
      <c r="H295" s="197" t="s">
        <v>19</v>
      </c>
      <c r="I295" s="199"/>
      <c r="J295" s="195"/>
      <c r="K295" s="195"/>
      <c r="L295" s="200"/>
      <c r="M295" s="201"/>
      <c r="N295" s="202"/>
      <c r="O295" s="202"/>
      <c r="P295" s="202"/>
      <c r="Q295" s="202"/>
      <c r="R295" s="202"/>
      <c r="S295" s="202"/>
      <c r="T295" s="203"/>
      <c r="AT295" s="204" t="s">
        <v>160</v>
      </c>
      <c r="AU295" s="204" t="s">
        <v>83</v>
      </c>
      <c r="AV295" s="13" t="s">
        <v>80</v>
      </c>
      <c r="AW295" s="13" t="s">
        <v>33</v>
      </c>
      <c r="AX295" s="13" t="s">
        <v>72</v>
      </c>
      <c r="AY295" s="204" t="s">
        <v>148</v>
      </c>
    </row>
    <row r="296" spans="1:65" s="14" customFormat="1" ht="11.25">
      <c r="B296" s="205"/>
      <c r="C296" s="206"/>
      <c r="D296" s="196" t="s">
        <v>160</v>
      </c>
      <c r="E296" s="207" t="s">
        <v>19</v>
      </c>
      <c r="F296" s="208" t="s">
        <v>405</v>
      </c>
      <c r="G296" s="206"/>
      <c r="H296" s="209">
        <v>18.3</v>
      </c>
      <c r="I296" s="210"/>
      <c r="J296" s="206"/>
      <c r="K296" s="206"/>
      <c r="L296" s="211"/>
      <c r="M296" s="212"/>
      <c r="N296" s="213"/>
      <c r="O296" s="213"/>
      <c r="P296" s="213"/>
      <c r="Q296" s="213"/>
      <c r="R296" s="213"/>
      <c r="S296" s="213"/>
      <c r="T296" s="214"/>
      <c r="AT296" s="215" t="s">
        <v>160</v>
      </c>
      <c r="AU296" s="215" t="s">
        <v>83</v>
      </c>
      <c r="AV296" s="14" t="s">
        <v>83</v>
      </c>
      <c r="AW296" s="14" t="s">
        <v>33</v>
      </c>
      <c r="AX296" s="14" t="s">
        <v>72</v>
      </c>
      <c r="AY296" s="215" t="s">
        <v>148</v>
      </c>
    </row>
    <row r="297" spans="1:65" s="13" customFormat="1" ht="11.25">
      <c r="B297" s="194"/>
      <c r="C297" s="195"/>
      <c r="D297" s="196" t="s">
        <v>160</v>
      </c>
      <c r="E297" s="197" t="s">
        <v>19</v>
      </c>
      <c r="F297" s="198" t="s">
        <v>406</v>
      </c>
      <c r="G297" s="195"/>
      <c r="H297" s="197" t="s">
        <v>19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160</v>
      </c>
      <c r="AU297" s="204" t="s">
        <v>83</v>
      </c>
      <c r="AV297" s="13" t="s">
        <v>80</v>
      </c>
      <c r="AW297" s="13" t="s">
        <v>33</v>
      </c>
      <c r="AX297" s="13" t="s">
        <v>72</v>
      </c>
      <c r="AY297" s="204" t="s">
        <v>148</v>
      </c>
    </row>
    <row r="298" spans="1:65" s="14" customFormat="1" ht="11.25">
      <c r="B298" s="205"/>
      <c r="C298" s="206"/>
      <c r="D298" s="196" t="s">
        <v>160</v>
      </c>
      <c r="E298" s="207" t="s">
        <v>19</v>
      </c>
      <c r="F298" s="208" t="s">
        <v>407</v>
      </c>
      <c r="G298" s="206"/>
      <c r="H298" s="209">
        <v>14.3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160</v>
      </c>
      <c r="AU298" s="215" t="s">
        <v>83</v>
      </c>
      <c r="AV298" s="14" t="s">
        <v>83</v>
      </c>
      <c r="AW298" s="14" t="s">
        <v>33</v>
      </c>
      <c r="AX298" s="14" t="s">
        <v>72</v>
      </c>
      <c r="AY298" s="215" t="s">
        <v>148</v>
      </c>
    </row>
    <row r="299" spans="1:65" s="13" customFormat="1" ht="11.25">
      <c r="B299" s="194"/>
      <c r="C299" s="195"/>
      <c r="D299" s="196" t="s">
        <v>160</v>
      </c>
      <c r="E299" s="197" t="s">
        <v>19</v>
      </c>
      <c r="F299" s="198" t="s">
        <v>408</v>
      </c>
      <c r="G299" s="195"/>
      <c r="H299" s="197" t="s">
        <v>19</v>
      </c>
      <c r="I299" s="199"/>
      <c r="J299" s="195"/>
      <c r="K299" s="195"/>
      <c r="L299" s="200"/>
      <c r="M299" s="201"/>
      <c r="N299" s="202"/>
      <c r="O299" s="202"/>
      <c r="P299" s="202"/>
      <c r="Q299" s="202"/>
      <c r="R299" s="202"/>
      <c r="S299" s="202"/>
      <c r="T299" s="203"/>
      <c r="AT299" s="204" t="s">
        <v>160</v>
      </c>
      <c r="AU299" s="204" t="s">
        <v>83</v>
      </c>
      <c r="AV299" s="13" t="s">
        <v>80</v>
      </c>
      <c r="AW299" s="13" t="s">
        <v>33</v>
      </c>
      <c r="AX299" s="13" t="s">
        <v>72</v>
      </c>
      <c r="AY299" s="204" t="s">
        <v>148</v>
      </c>
    </row>
    <row r="300" spans="1:65" s="14" customFormat="1" ht="11.25">
      <c r="B300" s="205"/>
      <c r="C300" s="206"/>
      <c r="D300" s="196" t="s">
        <v>160</v>
      </c>
      <c r="E300" s="207" t="s">
        <v>19</v>
      </c>
      <c r="F300" s="208" t="s">
        <v>409</v>
      </c>
      <c r="G300" s="206"/>
      <c r="H300" s="209">
        <v>18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160</v>
      </c>
      <c r="AU300" s="215" t="s">
        <v>83</v>
      </c>
      <c r="AV300" s="14" t="s">
        <v>83</v>
      </c>
      <c r="AW300" s="14" t="s">
        <v>33</v>
      </c>
      <c r="AX300" s="14" t="s">
        <v>72</v>
      </c>
      <c r="AY300" s="215" t="s">
        <v>148</v>
      </c>
    </row>
    <row r="301" spans="1:65" s="13" customFormat="1" ht="11.25">
      <c r="B301" s="194"/>
      <c r="C301" s="195"/>
      <c r="D301" s="196" t="s">
        <v>160</v>
      </c>
      <c r="E301" s="197" t="s">
        <v>19</v>
      </c>
      <c r="F301" s="198" t="s">
        <v>410</v>
      </c>
      <c r="G301" s="195"/>
      <c r="H301" s="197" t="s">
        <v>19</v>
      </c>
      <c r="I301" s="199"/>
      <c r="J301" s="195"/>
      <c r="K301" s="195"/>
      <c r="L301" s="200"/>
      <c r="M301" s="201"/>
      <c r="N301" s="202"/>
      <c r="O301" s="202"/>
      <c r="P301" s="202"/>
      <c r="Q301" s="202"/>
      <c r="R301" s="202"/>
      <c r="S301" s="202"/>
      <c r="T301" s="203"/>
      <c r="AT301" s="204" t="s">
        <v>160</v>
      </c>
      <c r="AU301" s="204" t="s">
        <v>83</v>
      </c>
      <c r="AV301" s="13" t="s">
        <v>80</v>
      </c>
      <c r="AW301" s="13" t="s">
        <v>33</v>
      </c>
      <c r="AX301" s="13" t="s">
        <v>72</v>
      </c>
      <c r="AY301" s="204" t="s">
        <v>148</v>
      </c>
    </row>
    <row r="302" spans="1:65" s="14" customFormat="1" ht="11.25">
      <c r="B302" s="205"/>
      <c r="C302" s="206"/>
      <c r="D302" s="196" t="s">
        <v>160</v>
      </c>
      <c r="E302" s="207" t="s">
        <v>19</v>
      </c>
      <c r="F302" s="208" t="s">
        <v>411</v>
      </c>
      <c r="G302" s="206"/>
      <c r="H302" s="209">
        <v>18.3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160</v>
      </c>
      <c r="AU302" s="215" t="s">
        <v>83</v>
      </c>
      <c r="AV302" s="14" t="s">
        <v>83</v>
      </c>
      <c r="AW302" s="14" t="s">
        <v>33</v>
      </c>
      <c r="AX302" s="14" t="s">
        <v>72</v>
      </c>
      <c r="AY302" s="215" t="s">
        <v>148</v>
      </c>
    </row>
    <row r="303" spans="1:65" s="13" customFormat="1" ht="11.25">
      <c r="B303" s="194"/>
      <c r="C303" s="195"/>
      <c r="D303" s="196" t="s">
        <v>160</v>
      </c>
      <c r="E303" s="197" t="s">
        <v>19</v>
      </c>
      <c r="F303" s="198" t="s">
        <v>412</v>
      </c>
      <c r="G303" s="195"/>
      <c r="H303" s="197" t="s">
        <v>19</v>
      </c>
      <c r="I303" s="199"/>
      <c r="J303" s="195"/>
      <c r="K303" s="195"/>
      <c r="L303" s="200"/>
      <c r="M303" s="201"/>
      <c r="N303" s="202"/>
      <c r="O303" s="202"/>
      <c r="P303" s="202"/>
      <c r="Q303" s="202"/>
      <c r="R303" s="202"/>
      <c r="S303" s="202"/>
      <c r="T303" s="203"/>
      <c r="AT303" s="204" t="s">
        <v>160</v>
      </c>
      <c r="AU303" s="204" t="s">
        <v>83</v>
      </c>
      <c r="AV303" s="13" t="s">
        <v>80</v>
      </c>
      <c r="AW303" s="13" t="s">
        <v>33</v>
      </c>
      <c r="AX303" s="13" t="s">
        <v>72</v>
      </c>
      <c r="AY303" s="204" t="s">
        <v>148</v>
      </c>
    </row>
    <row r="304" spans="1:65" s="14" customFormat="1" ht="11.25">
      <c r="B304" s="205"/>
      <c r="C304" s="206"/>
      <c r="D304" s="196" t="s">
        <v>160</v>
      </c>
      <c r="E304" s="207" t="s">
        <v>19</v>
      </c>
      <c r="F304" s="208" t="s">
        <v>413</v>
      </c>
      <c r="G304" s="206"/>
      <c r="H304" s="209">
        <v>15.9</v>
      </c>
      <c r="I304" s="210"/>
      <c r="J304" s="206"/>
      <c r="K304" s="206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160</v>
      </c>
      <c r="AU304" s="215" t="s">
        <v>83</v>
      </c>
      <c r="AV304" s="14" t="s">
        <v>83</v>
      </c>
      <c r="AW304" s="14" t="s">
        <v>33</v>
      </c>
      <c r="AX304" s="14" t="s">
        <v>72</v>
      </c>
      <c r="AY304" s="215" t="s">
        <v>148</v>
      </c>
    </row>
    <row r="305" spans="2:51" s="13" customFormat="1" ht="11.25">
      <c r="B305" s="194"/>
      <c r="C305" s="195"/>
      <c r="D305" s="196" t="s">
        <v>160</v>
      </c>
      <c r="E305" s="197" t="s">
        <v>19</v>
      </c>
      <c r="F305" s="198" t="s">
        <v>414</v>
      </c>
      <c r="G305" s="195"/>
      <c r="H305" s="197" t="s">
        <v>19</v>
      </c>
      <c r="I305" s="199"/>
      <c r="J305" s="195"/>
      <c r="K305" s="195"/>
      <c r="L305" s="200"/>
      <c r="M305" s="201"/>
      <c r="N305" s="202"/>
      <c r="O305" s="202"/>
      <c r="P305" s="202"/>
      <c r="Q305" s="202"/>
      <c r="R305" s="202"/>
      <c r="S305" s="202"/>
      <c r="T305" s="203"/>
      <c r="AT305" s="204" t="s">
        <v>160</v>
      </c>
      <c r="AU305" s="204" t="s">
        <v>83</v>
      </c>
      <c r="AV305" s="13" t="s">
        <v>80</v>
      </c>
      <c r="AW305" s="13" t="s">
        <v>33</v>
      </c>
      <c r="AX305" s="13" t="s">
        <v>72</v>
      </c>
      <c r="AY305" s="204" t="s">
        <v>148</v>
      </c>
    </row>
    <row r="306" spans="2:51" s="14" customFormat="1" ht="11.25">
      <c r="B306" s="205"/>
      <c r="C306" s="206"/>
      <c r="D306" s="196" t="s">
        <v>160</v>
      </c>
      <c r="E306" s="207" t="s">
        <v>19</v>
      </c>
      <c r="F306" s="208" t="s">
        <v>415</v>
      </c>
      <c r="G306" s="206"/>
      <c r="H306" s="209">
        <v>15.4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160</v>
      </c>
      <c r="AU306" s="215" t="s">
        <v>83</v>
      </c>
      <c r="AV306" s="14" t="s">
        <v>83</v>
      </c>
      <c r="AW306" s="14" t="s">
        <v>33</v>
      </c>
      <c r="AX306" s="14" t="s">
        <v>72</v>
      </c>
      <c r="AY306" s="215" t="s">
        <v>148</v>
      </c>
    </row>
    <row r="307" spans="2:51" s="13" customFormat="1" ht="11.25">
      <c r="B307" s="194"/>
      <c r="C307" s="195"/>
      <c r="D307" s="196" t="s">
        <v>160</v>
      </c>
      <c r="E307" s="197" t="s">
        <v>19</v>
      </c>
      <c r="F307" s="198" t="s">
        <v>416</v>
      </c>
      <c r="G307" s="195"/>
      <c r="H307" s="197" t="s">
        <v>19</v>
      </c>
      <c r="I307" s="199"/>
      <c r="J307" s="195"/>
      <c r="K307" s="195"/>
      <c r="L307" s="200"/>
      <c r="M307" s="201"/>
      <c r="N307" s="202"/>
      <c r="O307" s="202"/>
      <c r="P307" s="202"/>
      <c r="Q307" s="202"/>
      <c r="R307" s="202"/>
      <c r="S307" s="202"/>
      <c r="T307" s="203"/>
      <c r="AT307" s="204" t="s">
        <v>160</v>
      </c>
      <c r="AU307" s="204" t="s">
        <v>83</v>
      </c>
      <c r="AV307" s="13" t="s">
        <v>80</v>
      </c>
      <c r="AW307" s="13" t="s">
        <v>33</v>
      </c>
      <c r="AX307" s="13" t="s">
        <v>72</v>
      </c>
      <c r="AY307" s="204" t="s">
        <v>148</v>
      </c>
    </row>
    <row r="308" spans="2:51" s="14" customFormat="1" ht="11.25">
      <c r="B308" s="205"/>
      <c r="C308" s="206"/>
      <c r="D308" s="196" t="s">
        <v>160</v>
      </c>
      <c r="E308" s="207" t="s">
        <v>19</v>
      </c>
      <c r="F308" s="208" t="s">
        <v>417</v>
      </c>
      <c r="G308" s="206"/>
      <c r="H308" s="209">
        <v>13.2</v>
      </c>
      <c r="I308" s="210"/>
      <c r="J308" s="206"/>
      <c r="K308" s="206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160</v>
      </c>
      <c r="AU308" s="215" t="s">
        <v>83</v>
      </c>
      <c r="AV308" s="14" t="s">
        <v>83</v>
      </c>
      <c r="AW308" s="14" t="s">
        <v>33</v>
      </c>
      <c r="AX308" s="14" t="s">
        <v>72</v>
      </c>
      <c r="AY308" s="215" t="s">
        <v>148</v>
      </c>
    </row>
    <row r="309" spans="2:51" s="13" customFormat="1" ht="11.25">
      <c r="B309" s="194"/>
      <c r="C309" s="195"/>
      <c r="D309" s="196" t="s">
        <v>160</v>
      </c>
      <c r="E309" s="197" t="s">
        <v>19</v>
      </c>
      <c r="F309" s="198" t="s">
        <v>418</v>
      </c>
      <c r="G309" s="195"/>
      <c r="H309" s="197" t="s">
        <v>19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160</v>
      </c>
      <c r="AU309" s="204" t="s">
        <v>83</v>
      </c>
      <c r="AV309" s="13" t="s">
        <v>80</v>
      </c>
      <c r="AW309" s="13" t="s">
        <v>33</v>
      </c>
      <c r="AX309" s="13" t="s">
        <v>72</v>
      </c>
      <c r="AY309" s="204" t="s">
        <v>148</v>
      </c>
    </row>
    <row r="310" spans="2:51" s="14" customFormat="1" ht="11.25">
      <c r="B310" s="205"/>
      <c r="C310" s="206"/>
      <c r="D310" s="196" t="s">
        <v>160</v>
      </c>
      <c r="E310" s="207" t="s">
        <v>19</v>
      </c>
      <c r="F310" s="208" t="s">
        <v>419</v>
      </c>
      <c r="G310" s="206"/>
      <c r="H310" s="209">
        <v>6.3</v>
      </c>
      <c r="I310" s="210"/>
      <c r="J310" s="206"/>
      <c r="K310" s="206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160</v>
      </c>
      <c r="AU310" s="215" t="s">
        <v>83</v>
      </c>
      <c r="AV310" s="14" t="s">
        <v>83</v>
      </c>
      <c r="AW310" s="14" t="s">
        <v>33</v>
      </c>
      <c r="AX310" s="14" t="s">
        <v>72</v>
      </c>
      <c r="AY310" s="215" t="s">
        <v>148</v>
      </c>
    </row>
    <row r="311" spans="2:51" s="13" customFormat="1" ht="11.25">
      <c r="B311" s="194"/>
      <c r="C311" s="195"/>
      <c r="D311" s="196" t="s">
        <v>160</v>
      </c>
      <c r="E311" s="197" t="s">
        <v>19</v>
      </c>
      <c r="F311" s="198" t="s">
        <v>420</v>
      </c>
      <c r="G311" s="195"/>
      <c r="H311" s="197" t="s">
        <v>19</v>
      </c>
      <c r="I311" s="199"/>
      <c r="J311" s="195"/>
      <c r="K311" s="195"/>
      <c r="L311" s="200"/>
      <c r="M311" s="201"/>
      <c r="N311" s="202"/>
      <c r="O311" s="202"/>
      <c r="P311" s="202"/>
      <c r="Q311" s="202"/>
      <c r="R311" s="202"/>
      <c r="S311" s="202"/>
      <c r="T311" s="203"/>
      <c r="AT311" s="204" t="s">
        <v>160</v>
      </c>
      <c r="AU311" s="204" t="s">
        <v>83</v>
      </c>
      <c r="AV311" s="13" t="s">
        <v>80</v>
      </c>
      <c r="AW311" s="13" t="s">
        <v>33</v>
      </c>
      <c r="AX311" s="13" t="s">
        <v>72</v>
      </c>
      <c r="AY311" s="204" t="s">
        <v>148</v>
      </c>
    </row>
    <row r="312" spans="2:51" s="14" customFormat="1" ht="11.25">
      <c r="B312" s="205"/>
      <c r="C312" s="206"/>
      <c r="D312" s="196" t="s">
        <v>160</v>
      </c>
      <c r="E312" s="207" t="s">
        <v>19</v>
      </c>
      <c r="F312" s="208" t="s">
        <v>421</v>
      </c>
      <c r="G312" s="206"/>
      <c r="H312" s="209">
        <v>8.4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160</v>
      </c>
      <c r="AU312" s="215" t="s">
        <v>83</v>
      </c>
      <c r="AV312" s="14" t="s">
        <v>83</v>
      </c>
      <c r="AW312" s="14" t="s">
        <v>33</v>
      </c>
      <c r="AX312" s="14" t="s">
        <v>72</v>
      </c>
      <c r="AY312" s="215" t="s">
        <v>148</v>
      </c>
    </row>
    <row r="313" spans="2:51" s="13" customFormat="1" ht="11.25">
      <c r="B313" s="194"/>
      <c r="C313" s="195"/>
      <c r="D313" s="196" t="s">
        <v>160</v>
      </c>
      <c r="E313" s="197" t="s">
        <v>19</v>
      </c>
      <c r="F313" s="198" t="s">
        <v>422</v>
      </c>
      <c r="G313" s="195"/>
      <c r="H313" s="197" t="s">
        <v>19</v>
      </c>
      <c r="I313" s="199"/>
      <c r="J313" s="195"/>
      <c r="K313" s="195"/>
      <c r="L313" s="200"/>
      <c r="M313" s="201"/>
      <c r="N313" s="202"/>
      <c r="O313" s="202"/>
      <c r="P313" s="202"/>
      <c r="Q313" s="202"/>
      <c r="R313" s="202"/>
      <c r="S313" s="202"/>
      <c r="T313" s="203"/>
      <c r="AT313" s="204" t="s">
        <v>160</v>
      </c>
      <c r="AU313" s="204" t="s">
        <v>83</v>
      </c>
      <c r="AV313" s="13" t="s">
        <v>80</v>
      </c>
      <c r="AW313" s="13" t="s">
        <v>33</v>
      </c>
      <c r="AX313" s="13" t="s">
        <v>72</v>
      </c>
      <c r="AY313" s="204" t="s">
        <v>148</v>
      </c>
    </row>
    <row r="314" spans="2:51" s="14" customFormat="1" ht="11.25">
      <c r="B314" s="205"/>
      <c r="C314" s="206"/>
      <c r="D314" s="196" t="s">
        <v>160</v>
      </c>
      <c r="E314" s="207" t="s">
        <v>19</v>
      </c>
      <c r="F314" s="208" t="s">
        <v>423</v>
      </c>
      <c r="G314" s="206"/>
      <c r="H314" s="209">
        <v>7.3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160</v>
      </c>
      <c r="AU314" s="215" t="s">
        <v>83</v>
      </c>
      <c r="AV314" s="14" t="s">
        <v>83</v>
      </c>
      <c r="AW314" s="14" t="s">
        <v>33</v>
      </c>
      <c r="AX314" s="14" t="s">
        <v>72</v>
      </c>
      <c r="AY314" s="215" t="s">
        <v>148</v>
      </c>
    </row>
    <row r="315" spans="2:51" s="13" customFormat="1" ht="11.25">
      <c r="B315" s="194"/>
      <c r="C315" s="195"/>
      <c r="D315" s="196" t="s">
        <v>160</v>
      </c>
      <c r="E315" s="197" t="s">
        <v>19</v>
      </c>
      <c r="F315" s="198" t="s">
        <v>424</v>
      </c>
      <c r="G315" s="195"/>
      <c r="H315" s="197" t="s">
        <v>19</v>
      </c>
      <c r="I315" s="199"/>
      <c r="J315" s="195"/>
      <c r="K315" s="195"/>
      <c r="L315" s="200"/>
      <c r="M315" s="201"/>
      <c r="N315" s="202"/>
      <c r="O315" s="202"/>
      <c r="P315" s="202"/>
      <c r="Q315" s="202"/>
      <c r="R315" s="202"/>
      <c r="S315" s="202"/>
      <c r="T315" s="203"/>
      <c r="AT315" s="204" t="s">
        <v>160</v>
      </c>
      <c r="AU315" s="204" t="s">
        <v>83</v>
      </c>
      <c r="AV315" s="13" t="s">
        <v>80</v>
      </c>
      <c r="AW315" s="13" t="s">
        <v>33</v>
      </c>
      <c r="AX315" s="13" t="s">
        <v>72</v>
      </c>
      <c r="AY315" s="204" t="s">
        <v>148</v>
      </c>
    </row>
    <row r="316" spans="2:51" s="14" customFormat="1" ht="11.25">
      <c r="B316" s="205"/>
      <c r="C316" s="206"/>
      <c r="D316" s="196" t="s">
        <v>160</v>
      </c>
      <c r="E316" s="207" t="s">
        <v>19</v>
      </c>
      <c r="F316" s="208" t="s">
        <v>425</v>
      </c>
      <c r="G316" s="206"/>
      <c r="H316" s="209">
        <v>7.45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160</v>
      </c>
      <c r="AU316" s="215" t="s">
        <v>83</v>
      </c>
      <c r="AV316" s="14" t="s">
        <v>83</v>
      </c>
      <c r="AW316" s="14" t="s">
        <v>33</v>
      </c>
      <c r="AX316" s="14" t="s">
        <v>72</v>
      </c>
      <c r="AY316" s="215" t="s">
        <v>148</v>
      </c>
    </row>
    <row r="317" spans="2:51" s="13" customFormat="1" ht="11.25">
      <c r="B317" s="194"/>
      <c r="C317" s="195"/>
      <c r="D317" s="196" t="s">
        <v>160</v>
      </c>
      <c r="E317" s="197" t="s">
        <v>19</v>
      </c>
      <c r="F317" s="198" t="s">
        <v>426</v>
      </c>
      <c r="G317" s="195"/>
      <c r="H317" s="197" t="s">
        <v>19</v>
      </c>
      <c r="I317" s="199"/>
      <c r="J317" s="195"/>
      <c r="K317" s="195"/>
      <c r="L317" s="200"/>
      <c r="M317" s="201"/>
      <c r="N317" s="202"/>
      <c r="O317" s="202"/>
      <c r="P317" s="202"/>
      <c r="Q317" s="202"/>
      <c r="R317" s="202"/>
      <c r="S317" s="202"/>
      <c r="T317" s="203"/>
      <c r="AT317" s="204" t="s">
        <v>160</v>
      </c>
      <c r="AU317" s="204" t="s">
        <v>83</v>
      </c>
      <c r="AV317" s="13" t="s">
        <v>80</v>
      </c>
      <c r="AW317" s="13" t="s">
        <v>33</v>
      </c>
      <c r="AX317" s="13" t="s">
        <v>72</v>
      </c>
      <c r="AY317" s="204" t="s">
        <v>148</v>
      </c>
    </row>
    <row r="318" spans="2:51" s="14" customFormat="1" ht="11.25">
      <c r="B318" s="205"/>
      <c r="C318" s="206"/>
      <c r="D318" s="196" t="s">
        <v>160</v>
      </c>
      <c r="E318" s="207" t="s">
        <v>19</v>
      </c>
      <c r="F318" s="208" t="s">
        <v>427</v>
      </c>
      <c r="G318" s="206"/>
      <c r="H318" s="209">
        <v>9.25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160</v>
      </c>
      <c r="AU318" s="215" t="s">
        <v>83</v>
      </c>
      <c r="AV318" s="14" t="s">
        <v>83</v>
      </c>
      <c r="AW318" s="14" t="s">
        <v>33</v>
      </c>
      <c r="AX318" s="14" t="s">
        <v>72</v>
      </c>
      <c r="AY318" s="215" t="s">
        <v>148</v>
      </c>
    </row>
    <row r="319" spans="2:51" s="13" customFormat="1" ht="11.25">
      <c r="B319" s="194"/>
      <c r="C319" s="195"/>
      <c r="D319" s="196" t="s">
        <v>160</v>
      </c>
      <c r="E319" s="197" t="s">
        <v>19</v>
      </c>
      <c r="F319" s="198" t="s">
        <v>428</v>
      </c>
      <c r="G319" s="195"/>
      <c r="H319" s="197" t="s">
        <v>19</v>
      </c>
      <c r="I319" s="199"/>
      <c r="J319" s="195"/>
      <c r="K319" s="195"/>
      <c r="L319" s="200"/>
      <c r="M319" s="201"/>
      <c r="N319" s="202"/>
      <c r="O319" s="202"/>
      <c r="P319" s="202"/>
      <c r="Q319" s="202"/>
      <c r="R319" s="202"/>
      <c r="S319" s="202"/>
      <c r="T319" s="203"/>
      <c r="AT319" s="204" t="s">
        <v>160</v>
      </c>
      <c r="AU319" s="204" t="s">
        <v>83</v>
      </c>
      <c r="AV319" s="13" t="s">
        <v>80</v>
      </c>
      <c r="AW319" s="13" t="s">
        <v>33</v>
      </c>
      <c r="AX319" s="13" t="s">
        <v>72</v>
      </c>
      <c r="AY319" s="204" t="s">
        <v>148</v>
      </c>
    </row>
    <row r="320" spans="2:51" s="14" customFormat="1" ht="11.25">
      <c r="B320" s="205"/>
      <c r="C320" s="206"/>
      <c r="D320" s="196" t="s">
        <v>160</v>
      </c>
      <c r="E320" s="207" t="s">
        <v>19</v>
      </c>
      <c r="F320" s="208" t="s">
        <v>429</v>
      </c>
      <c r="G320" s="206"/>
      <c r="H320" s="209">
        <v>8.9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160</v>
      </c>
      <c r="AU320" s="215" t="s">
        <v>83</v>
      </c>
      <c r="AV320" s="14" t="s">
        <v>83</v>
      </c>
      <c r="AW320" s="14" t="s">
        <v>33</v>
      </c>
      <c r="AX320" s="14" t="s">
        <v>72</v>
      </c>
      <c r="AY320" s="215" t="s">
        <v>148</v>
      </c>
    </row>
    <row r="321" spans="1:65" s="15" customFormat="1" ht="11.25">
      <c r="B321" s="216"/>
      <c r="C321" s="217"/>
      <c r="D321" s="196" t="s">
        <v>160</v>
      </c>
      <c r="E321" s="218" t="s">
        <v>112</v>
      </c>
      <c r="F321" s="219" t="s">
        <v>163</v>
      </c>
      <c r="G321" s="217"/>
      <c r="H321" s="220">
        <v>161</v>
      </c>
      <c r="I321" s="221"/>
      <c r="J321" s="217"/>
      <c r="K321" s="217"/>
      <c r="L321" s="222"/>
      <c r="M321" s="223"/>
      <c r="N321" s="224"/>
      <c r="O321" s="224"/>
      <c r="P321" s="224"/>
      <c r="Q321" s="224"/>
      <c r="R321" s="224"/>
      <c r="S321" s="224"/>
      <c r="T321" s="225"/>
      <c r="AT321" s="226" t="s">
        <v>160</v>
      </c>
      <c r="AU321" s="226" t="s">
        <v>83</v>
      </c>
      <c r="AV321" s="15" t="s">
        <v>156</v>
      </c>
      <c r="AW321" s="15" t="s">
        <v>33</v>
      </c>
      <c r="AX321" s="15" t="s">
        <v>80</v>
      </c>
      <c r="AY321" s="226" t="s">
        <v>148</v>
      </c>
    </row>
    <row r="322" spans="1:65" s="2" customFormat="1" ht="55.5" customHeight="1">
      <c r="A322" s="36"/>
      <c r="B322" s="37"/>
      <c r="C322" s="176" t="s">
        <v>430</v>
      </c>
      <c r="D322" s="176" t="s">
        <v>151</v>
      </c>
      <c r="E322" s="177" t="s">
        <v>431</v>
      </c>
      <c r="F322" s="178" t="s">
        <v>432</v>
      </c>
      <c r="G322" s="179" t="s">
        <v>359</v>
      </c>
      <c r="H322" s="180">
        <v>0.105</v>
      </c>
      <c r="I322" s="181"/>
      <c r="J322" s="182">
        <f>ROUND(I322*H322,2)</f>
        <v>0</v>
      </c>
      <c r="K322" s="178" t="s">
        <v>155</v>
      </c>
      <c r="L322" s="41"/>
      <c r="M322" s="183" t="s">
        <v>19</v>
      </c>
      <c r="N322" s="184" t="s">
        <v>43</v>
      </c>
      <c r="O322" s="66"/>
      <c r="P322" s="185">
        <f>O322*H322</f>
        <v>0</v>
      </c>
      <c r="Q322" s="185">
        <v>0</v>
      </c>
      <c r="R322" s="185">
        <f>Q322*H322</f>
        <v>0</v>
      </c>
      <c r="S322" s="185">
        <v>0</v>
      </c>
      <c r="T322" s="186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7" t="s">
        <v>246</v>
      </c>
      <c r="AT322" s="187" t="s">
        <v>151</v>
      </c>
      <c r="AU322" s="187" t="s">
        <v>83</v>
      </c>
      <c r="AY322" s="19" t="s">
        <v>148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19" t="s">
        <v>80</v>
      </c>
      <c r="BK322" s="188">
        <f>ROUND(I322*H322,2)</f>
        <v>0</v>
      </c>
      <c r="BL322" s="19" t="s">
        <v>246</v>
      </c>
      <c r="BM322" s="187" t="s">
        <v>433</v>
      </c>
    </row>
    <row r="323" spans="1:65" s="2" customFormat="1" ht="11.25">
      <c r="A323" s="36"/>
      <c r="B323" s="37"/>
      <c r="C323" s="38"/>
      <c r="D323" s="189" t="s">
        <v>158</v>
      </c>
      <c r="E323" s="38"/>
      <c r="F323" s="190" t="s">
        <v>434</v>
      </c>
      <c r="G323" s="38"/>
      <c r="H323" s="38"/>
      <c r="I323" s="191"/>
      <c r="J323" s="38"/>
      <c r="K323" s="38"/>
      <c r="L323" s="41"/>
      <c r="M323" s="192"/>
      <c r="N323" s="193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158</v>
      </c>
      <c r="AU323" s="19" t="s">
        <v>83</v>
      </c>
    </row>
    <row r="324" spans="1:65" s="12" customFormat="1" ht="22.9" customHeight="1">
      <c r="B324" s="160"/>
      <c r="C324" s="161"/>
      <c r="D324" s="162" t="s">
        <v>71</v>
      </c>
      <c r="E324" s="174" t="s">
        <v>435</v>
      </c>
      <c r="F324" s="174" t="s">
        <v>436</v>
      </c>
      <c r="G324" s="161"/>
      <c r="H324" s="161"/>
      <c r="I324" s="164"/>
      <c r="J324" s="175">
        <f>BK324</f>
        <v>0</v>
      </c>
      <c r="K324" s="161"/>
      <c r="L324" s="166"/>
      <c r="M324" s="167"/>
      <c r="N324" s="168"/>
      <c r="O324" s="168"/>
      <c r="P324" s="169">
        <f>SUM(P325:P563)</f>
        <v>0</v>
      </c>
      <c r="Q324" s="168"/>
      <c r="R324" s="169">
        <f>SUM(R325:R563)</f>
        <v>7.4488500000000011</v>
      </c>
      <c r="S324" s="168"/>
      <c r="T324" s="170">
        <f>SUM(T325:T563)</f>
        <v>4.8000000000000001E-2</v>
      </c>
      <c r="AR324" s="171" t="s">
        <v>83</v>
      </c>
      <c r="AT324" s="172" t="s">
        <v>71</v>
      </c>
      <c r="AU324" s="172" t="s">
        <v>80</v>
      </c>
      <c r="AY324" s="171" t="s">
        <v>148</v>
      </c>
      <c r="BK324" s="173">
        <f>SUM(BK325:BK563)</f>
        <v>0</v>
      </c>
    </row>
    <row r="325" spans="1:65" s="2" customFormat="1" ht="24.2" customHeight="1">
      <c r="A325" s="36"/>
      <c r="B325" s="37"/>
      <c r="C325" s="176" t="s">
        <v>437</v>
      </c>
      <c r="D325" s="176" t="s">
        <v>151</v>
      </c>
      <c r="E325" s="177" t="s">
        <v>438</v>
      </c>
      <c r="F325" s="178" t="s">
        <v>439</v>
      </c>
      <c r="G325" s="179" t="s">
        <v>440</v>
      </c>
      <c r="H325" s="180">
        <v>2</v>
      </c>
      <c r="I325" s="181"/>
      <c r="J325" s="182">
        <f>ROUND(I325*H325,2)</f>
        <v>0</v>
      </c>
      <c r="K325" s="178" t="s">
        <v>155</v>
      </c>
      <c r="L325" s="41"/>
      <c r="M325" s="183" t="s">
        <v>19</v>
      </c>
      <c r="N325" s="184" t="s">
        <v>43</v>
      </c>
      <c r="O325" s="66"/>
      <c r="P325" s="185">
        <f>O325*H325</f>
        <v>0</v>
      </c>
      <c r="Q325" s="185">
        <v>0</v>
      </c>
      <c r="R325" s="185">
        <f>Q325*H325</f>
        <v>0</v>
      </c>
      <c r="S325" s="185">
        <v>2.4E-2</v>
      </c>
      <c r="T325" s="186">
        <f>S325*H325</f>
        <v>4.8000000000000001E-2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87" t="s">
        <v>246</v>
      </c>
      <c r="AT325" s="187" t="s">
        <v>151</v>
      </c>
      <c r="AU325" s="187" t="s">
        <v>83</v>
      </c>
      <c r="AY325" s="19" t="s">
        <v>148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19" t="s">
        <v>80</v>
      </c>
      <c r="BK325" s="188">
        <f>ROUND(I325*H325,2)</f>
        <v>0</v>
      </c>
      <c r="BL325" s="19" t="s">
        <v>246</v>
      </c>
      <c r="BM325" s="187" t="s">
        <v>441</v>
      </c>
    </row>
    <row r="326" spans="1:65" s="2" customFormat="1" ht="11.25">
      <c r="A326" s="36"/>
      <c r="B326" s="37"/>
      <c r="C326" s="38"/>
      <c r="D326" s="189" t="s">
        <v>158</v>
      </c>
      <c r="E326" s="38"/>
      <c r="F326" s="190" t="s">
        <v>442</v>
      </c>
      <c r="G326" s="38"/>
      <c r="H326" s="38"/>
      <c r="I326" s="191"/>
      <c r="J326" s="38"/>
      <c r="K326" s="38"/>
      <c r="L326" s="41"/>
      <c r="M326" s="192"/>
      <c r="N326" s="193"/>
      <c r="O326" s="66"/>
      <c r="P326" s="66"/>
      <c r="Q326" s="66"/>
      <c r="R326" s="66"/>
      <c r="S326" s="66"/>
      <c r="T326" s="67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9" t="s">
        <v>158</v>
      </c>
      <c r="AU326" s="19" t="s">
        <v>83</v>
      </c>
    </row>
    <row r="327" spans="1:65" s="13" customFormat="1" ht="11.25">
      <c r="B327" s="194"/>
      <c r="C327" s="195"/>
      <c r="D327" s="196" t="s">
        <v>160</v>
      </c>
      <c r="E327" s="197" t="s">
        <v>19</v>
      </c>
      <c r="F327" s="198" t="s">
        <v>263</v>
      </c>
      <c r="G327" s="195"/>
      <c r="H327" s="197" t="s">
        <v>19</v>
      </c>
      <c r="I327" s="199"/>
      <c r="J327" s="195"/>
      <c r="K327" s="195"/>
      <c r="L327" s="200"/>
      <c r="M327" s="201"/>
      <c r="N327" s="202"/>
      <c r="O327" s="202"/>
      <c r="P327" s="202"/>
      <c r="Q327" s="202"/>
      <c r="R327" s="202"/>
      <c r="S327" s="202"/>
      <c r="T327" s="203"/>
      <c r="AT327" s="204" t="s">
        <v>160</v>
      </c>
      <c r="AU327" s="204" t="s">
        <v>83</v>
      </c>
      <c r="AV327" s="13" t="s">
        <v>80</v>
      </c>
      <c r="AW327" s="13" t="s">
        <v>33</v>
      </c>
      <c r="AX327" s="13" t="s">
        <v>72</v>
      </c>
      <c r="AY327" s="204" t="s">
        <v>148</v>
      </c>
    </row>
    <row r="328" spans="1:65" s="14" customFormat="1" ht="11.25">
      <c r="B328" s="205"/>
      <c r="C328" s="206"/>
      <c r="D328" s="196" t="s">
        <v>160</v>
      </c>
      <c r="E328" s="207" t="s">
        <v>19</v>
      </c>
      <c r="F328" s="208" t="s">
        <v>80</v>
      </c>
      <c r="G328" s="206"/>
      <c r="H328" s="209">
        <v>1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160</v>
      </c>
      <c r="AU328" s="215" t="s">
        <v>83</v>
      </c>
      <c r="AV328" s="14" t="s">
        <v>83</v>
      </c>
      <c r="AW328" s="14" t="s">
        <v>33</v>
      </c>
      <c r="AX328" s="14" t="s">
        <v>72</v>
      </c>
      <c r="AY328" s="215" t="s">
        <v>148</v>
      </c>
    </row>
    <row r="329" spans="1:65" s="13" customFormat="1" ht="11.25">
      <c r="B329" s="194"/>
      <c r="C329" s="195"/>
      <c r="D329" s="196" t="s">
        <v>160</v>
      </c>
      <c r="E329" s="197" t="s">
        <v>19</v>
      </c>
      <c r="F329" s="198" t="s">
        <v>266</v>
      </c>
      <c r="G329" s="195"/>
      <c r="H329" s="197" t="s">
        <v>19</v>
      </c>
      <c r="I329" s="199"/>
      <c r="J329" s="195"/>
      <c r="K329" s="195"/>
      <c r="L329" s="200"/>
      <c r="M329" s="201"/>
      <c r="N329" s="202"/>
      <c r="O329" s="202"/>
      <c r="P329" s="202"/>
      <c r="Q329" s="202"/>
      <c r="R329" s="202"/>
      <c r="S329" s="202"/>
      <c r="T329" s="203"/>
      <c r="AT329" s="204" t="s">
        <v>160</v>
      </c>
      <c r="AU329" s="204" t="s">
        <v>83</v>
      </c>
      <c r="AV329" s="13" t="s">
        <v>80</v>
      </c>
      <c r="AW329" s="13" t="s">
        <v>33</v>
      </c>
      <c r="AX329" s="13" t="s">
        <v>72</v>
      </c>
      <c r="AY329" s="204" t="s">
        <v>148</v>
      </c>
    </row>
    <row r="330" spans="1:65" s="14" customFormat="1" ht="11.25">
      <c r="B330" s="205"/>
      <c r="C330" s="206"/>
      <c r="D330" s="196" t="s">
        <v>160</v>
      </c>
      <c r="E330" s="207" t="s">
        <v>19</v>
      </c>
      <c r="F330" s="208" t="s">
        <v>80</v>
      </c>
      <c r="G330" s="206"/>
      <c r="H330" s="209">
        <v>1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160</v>
      </c>
      <c r="AU330" s="215" t="s">
        <v>83</v>
      </c>
      <c r="AV330" s="14" t="s">
        <v>83</v>
      </c>
      <c r="AW330" s="14" t="s">
        <v>33</v>
      </c>
      <c r="AX330" s="14" t="s">
        <v>72</v>
      </c>
      <c r="AY330" s="215" t="s">
        <v>148</v>
      </c>
    </row>
    <row r="331" spans="1:65" s="15" customFormat="1" ht="11.25">
      <c r="B331" s="216"/>
      <c r="C331" s="217"/>
      <c r="D331" s="196" t="s">
        <v>160</v>
      </c>
      <c r="E331" s="218" t="s">
        <v>19</v>
      </c>
      <c r="F331" s="219" t="s">
        <v>163</v>
      </c>
      <c r="G331" s="217"/>
      <c r="H331" s="220">
        <v>2</v>
      </c>
      <c r="I331" s="221"/>
      <c r="J331" s="217"/>
      <c r="K331" s="217"/>
      <c r="L331" s="222"/>
      <c r="M331" s="223"/>
      <c r="N331" s="224"/>
      <c r="O331" s="224"/>
      <c r="P331" s="224"/>
      <c r="Q331" s="224"/>
      <c r="R331" s="224"/>
      <c r="S331" s="224"/>
      <c r="T331" s="225"/>
      <c r="AT331" s="226" t="s">
        <v>160</v>
      </c>
      <c r="AU331" s="226" t="s">
        <v>83</v>
      </c>
      <c r="AV331" s="15" t="s">
        <v>156</v>
      </c>
      <c r="AW331" s="15" t="s">
        <v>33</v>
      </c>
      <c r="AX331" s="15" t="s">
        <v>80</v>
      </c>
      <c r="AY331" s="226" t="s">
        <v>148</v>
      </c>
    </row>
    <row r="332" spans="1:65" s="2" customFormat="1" ht="33" customHeight="1">
      <c r="A332" s="36"/>
      <c r="B332" s="37"/>
      <c r="C332" s="176" t="s">
        <v>443</v>
      </c>
      <c r="D332" s="176" t="s">
        <v>151</v>
      </c>
      <c r="E332" s="177" t="s">
        <v>444</v>
      </c>
      <c r="F332" s="178" t="s">
        <v>445</v>
      </c>
      <c r="G332" s="179" t="s">
        <v>192</v>
      </c>
      <c r="H332" s="180">
        <v>161</v>
      </c>
      <c r="I332" s="181"/>
      <c r="J332" s="182">
        <f>ROUND(I332*H332,2)</f>
        <v>0</v>
      </c>
      <c r="K332" s="178" t="s">
        <v>155</v>
      </c>
      <c r="L332" s="41"/>
      <c r="M332" s="183" t="s">
        <v>19</v>
      </c>
      <c r="N332" s="184" t="s">
        <v>43</v>
      </c>
      <c r="O332" s="66"/>
      <c r="P332" s="185">
        <f>O332*H332</f>
        <v>0</v>
      </c>
      <c r="Q332" s="185">
        <v>0</v>
      </c>
      <c r="R332" s="185">
        <f>Q332*H332</f>
        <v>0</v>
      </c>
      <c r="S332" s="185">
        <v>0</v>
      </c>
      <c r="T332" s="18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7" t="s">
        <v>246</v>
      </c>
      <c r="AT332" s="187" t="s">
        <v>151</v>
      </c>
      <c r="AU332" s="187" t="s">
        <v>83</v>
      </c>
      <c r="AY332" s="19" t="s">
        <v>148</v>
      </c>
      <c r="BE332" s="188">
        <f>IF(N332="základní",J332,0)</f>
        <v>0</v>
      </c>
      <c r="BF332" s="188">
        <f>IF(N332="snížená",J332,0)</f>
        <v>0</v>
      </c>
      <c r="BG332" s="188">
        <f>IF(N332="zákl. přenesená",J332,0)</f>
        <v>0</v>
      </c>
      <c r="BH332" s="188">
        <f>IF(N332="sníž. přenesená",J332,0)</f>
        <v>0</v>
      </c>
      <c r="BI332" s="188">
        <f>IF(N332="nulová",J332,0)</f>
        <v>0</v>
      </c>
      <c r="BJ332" s="19" t="s">
        <v>80</v>
      </c>
      <c r="BK332" s="188">
        <f>ROUND(I332*H332,2)</f>
        <v>0</v>
      </c>
      <c r="BL332" s="19" t="s">
        <v>246</v>
      </c>
      <c r="BM332" s="187" t="s">
        <v>446</v>
      </c>
    </row>
    <row r="333" spans="1:65" s="2" customFormat="1" ht="11.25">
      <c r="A333" s="36"/>
      <c r="B333" s="37"/>
      <c r="C333" s="38"/>
      <c r="D333" s="189" t="s">
        <v>158</v>
      </c>
      <c r="E333" s="38"/>
      <c r="F333" s="190" t="s">
        <v>447</v>
      </c>
      <c r="G333" s="38"/>
      <c r="H333" s="38"/>
      <c r="I333" s="191"/>
      <c r="J333" s="38"/>
      <c r="K333" s="38"/>
      <c r="L333" s="41"/>
      <c r="M333" s="192"/>
      <c r="N333" s="193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158</v>
      </c>
      <c r="AU333" s="19" t="s">
        <v>83</v>
      </c>
    </row>
    <row r="334" spans="1:65" s="14" customFormat="1" ht="11.25">
      <c r="B334" s="205"/>
      <c r="C334" s="206"/>
      <c r="D334" s="196" t="s">
        <v>160</v>
      </c>
      <c r="E334" s="207" t="s">
        <v>19</v>
      </c>
      <c r="F334" s="208" t="s">
        <v>112</v>
      </c>
      <c r="G334" s="206"/>
      <c r="H334" s="209">
        <v>161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160</v>
      </c>
      <c r="AU334" s="215" t="s">
        <v>83</v>
      </c>
      <c r="AV334" s="14" t="s">
        <v>83</v>
      </c>
      <c r="AW334" s="14" t="s">
        <v>33</v>
      </c>
      <c r="AX334" s="14" t="s">
        <v>80</v>
      </c>
      <c r="AY334" s="215" t="s">
        <v>148</v>
      </c>
    </row>
    <row r="335" spans="1:65" s="2" customFormat="1" ht="16.5" customHeight="1">
      <c r="A335" s="36"/>
      <c r="B335" s="37"/>
      <c r="C335" s="227" t="s">
        <v>448</v>
      </c>
      <c r="D335" s="227" t="s">
        <v>449</v>
      </c>
      <c r="E335" s="228" t="s">
        <v>450</v>
      </c>
      <c r="F335" s="229" t="s">
        <v>451</v>
      </c>
      <c r="G335" s="230" t="s">
        <v>192</v>
      </c>
      <c r="H335" s="231">
        <v>177.1</v>
      </c>
      <c r="I335" s="232"/>
      <c r="J335" s="233">
        <f>ROUND(I335*H335,2)</f>
        <v>0</v>
      </c>
      <c r="K335" s="229" t="s">
        <v>19</v>
      </c>
      <c r="L335" s="234"/>
      <c r="M335" s="235" t="s">
        <v>19</v>
      </c>
      <c r="N335" s="236" t="s">
        <v>43</v>
      </c>
      <c r="O335" s="66"/>
      <c r="P335" s="185">
        <f>O335*H335</f>
        <v>0</v>
      </c>
      <c r="Q335" s="185">
        <v>1.5E-3</v>
      </c>
      <c r="R335" s="185">
        <f>Q335*H335</f>
        <v>0.26565</v>
      </c>
      <c r="S335" s="185">
        <v>0</v>
      </c>
      <c r="T335" s="186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7" t="s">
        <v>390</v>
      </c>
      <c r="AT335" s="187" t="s">
        <v>449</v>
      </c>
      <c r="AU335" s="187" t="s">
        <v>83</v>
      </c>
      <c r="AY335" s="19" t="s">
        <v>148</v>
      </c>
      <c r="BE335" s="188">
        <f>IF(N335="základní",J335,0)</f>
        <v>0</v>
      </c>
      <c r="BF335" s="188">
        <f>IF(N335="snížená",J335,0)</f>
        <v>0</v>
      </c>
      <c r="BG335" s="188">
        <f>IF(N335="zákl. přenesená",J335,0)</f>
        <v>0</v>
      </c>
      <c r="BH335" s="188">
        <f>IF(N335="sníž. přenesená",J335,0)</f>
        <v>0</v>
      </c>
      <c r="BI335" s="188">
        <f>IF(N335="nulová",J335,0)</f>
        <v>0</v>
      </c>
      <c r="BJ335" s="19" t="s">
        <v>80</v>
      </c>
      <c r="BK335" s="188">
        <f>ROUND(I335*H335,2)</f>
        <v>0</v>
      </c>
      <c r="BL335" s="19" t="s">
        <v>246</v>
      </c>
      <c r="BM335" s="187" t="s">
        <v>452</v>
      </c>
    </row>
    <row r="336" spans="1:65" s="2" customFormat="1" ht="16.5" customHeight="1">
      <c r="A336" s="36"/>
      <c r="B336" s="37"/>
      <c r="C336" s="227" t="s">
        <v>453</v>
      </c>
      <c r="D336" s="227" t="s">
        <v>449</v>
      </c>
      <c r="E336" s="228" t="s">
        <v>454</v>
      </c>
      <c r="F336" s="229" t="s">
        <v>455</v>
      </c>
      <c r="G336" s="230" t="s">
        <v>456</v>
      </c>
      <c r="H336" s="231">
        <v>66</v>
      </c>
      <c r="I336" s="232"/>
      <c r="J336" s="233">
        <f>ROUND(I336*H336,2)</f>
        <v>0</v>
      </c>
      <c r="K336" s="229" t="s">
        <v>155</v>
      </c>
      <c r="L336" s="234"/>
      <c r="M336" s="235" t="s">
        <v>19</v>
      </c>
      <c r="N336" s="236" t="s">
        <v>43</v>
      </c>
      <c r="O336" s="66"/>
      <c r="P336" s="185">
        <f>O336*H336</f>
        <v>0</v>
      </c>
      <c r="Q336" s="185">
        <v>2.0000000000000001E-4</v>
      </c>
      <c r="R336" s="185">
        <f>Q336*H336</f>
        <v>1.32E-2</v>
      </c>
      <c r="S336" s="185">
        <v>0</v>
      </c>
      <c r="T336" s="186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7" t="s">
        <v>390</v>
      </c>
      <c r="AT336" s="187" t="s">
        <v>449</v>
      </c>
      <c r="AU336" s="187" t="s">
        <v>83</v>
      </c>
      <c r="AY336" s="19" t="s">
        <v>148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19" t="s">
        <v>80</v>
      </c>
      <c r="BK336" s="188">
        <f>ROUND(I336*H336,2)</f>
        <v>0</v>
      </c>
      <c r="BL336" s="19" t="s">
        <v>246</v>
      </c>
      <c r="BM336" s="187" t="s">
        <v>457</v>
      </c>
    </row>
    <row r="337" spans="2:51" s="13" customFormat="1" ht="11.25">
      <c r="B337" s="194"/>
      <c r="C337" s="195"/>
      <c r="D337" s="196" t="s">
        <v>160</v>
      </c>
      <c r="E337" s="197" t="s">
        <v>19</v>
      </c>
      <c r="F337" s="198" t="s">
        <v>404</v>
      </c>
      <c r="G337" s="195"/>
      <c r="H337" s="197" t="s">
        <v>19</v>
      </c>
      <c r="I337" s="199"/>
      <c r="J337" s="195"/>
      <c r="K337" s="195"/>
      <c r="L337" s="200"/>
      <c r="M337" s="201"/>
      <c r="N337" s="202"/>
      <c r="O337" s="202"/>
      <c r="P337" s="202"/>
      <c r="Q337" s="202"/>
      <c r="R337" s="202"/>
      <c r="S337" s="202"/>
      <c r="T337" s="203"/>
      <c r="AT337" s="204" t="s">
        <v>160</v>
      </c>
      <c r="AU337" s="204" t="s">
        <v>83</v>
      </c>
      <c r="AV337" s="13" t="s">
        <v>80</v>
      </c>
      <c r="AW337" s="13" t="s">
        <v>33</v>
      </c>
      <c r="AX337" s="13" t="s">
        <v>72</v>
      </c>
      <c r="AY337" s="204" t="s">
        <v>148</v>
      </c>
    </row>
    <row r="338" spans="2:51" s="14" customFormat="1" ht="11.25">
      <c r="B338" s="205"/>
      <c r="C338" s="206"/>
      <c r="D338" s="196" t="s">
        <v>160</v>
      </c>
      <c r="E338" s="207" t="s">
        <v>19</v>
      </c>
      <c r="F338" s="208" t="s">
        <v>180</v>
      </c>
      <c r="G338" s="206"/>
      <c r="H338" s="209">
        <v>5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160</v>
      </c>
      <c r="AU338" s="215" t="s">
        <v>83</v>
      </c>
      <c r="AV338" s="14" t="s">
        <v>83</v>
      </c>
      <c r="AW338" s="14" t="s">
        <v>33</v>
      </c>
      <c r="AX338" s="14" t="s">
        <v>72</v>
      </c>
      <c r="AY338" s="215" t="s">
        <v>148</v>
      </c>
    </row>
    <row r="339" spans="2:51" s="13" customFormat="1" ht="11.25">
      <c r="B339" s="194"/>
      <c r="C339" s="195"/>
      <c r="D339" s="196" t="s">
        <v>160</v>
      </c>
      <c r="E339" s="197" t="s">
        <v>19</v>
      </c>
      <c r="F339" s="198" t="s">
        <v>406</v>
      </c>
      <c r="G339" s="195"/>
      <c r="H339" s="197" t="s">
        <v>19</v>
      </c>
      <c r="I339" s="199"/>
      <c r="J339" s="195"/>
      <c r="K339" s="195"/>
      <c r="L339" s="200"/>
      <c r="M339" s="201"/>
      <c r="N339" s="202"/>
      <c r="O339" s="202"/>
      <c r="P339" s="202"/>
      <c r="Q339" s="202"/>
      <c r="R339" s="202"/>
      <c r="S339" s="202"/>
      <c r="T339" s="203"/>
      <c r="AT339" s="204" t="s">
        <v>160</v>
      </c>
      <c r="AU339" s="204" t="s">
        <v>83</v>
      </c>
      <c r="AV339" s="13" t="s">
        <v>80</v>
      </c>
      <c r="AW339" s="13" t="s">
        <v>33</v>
      </c>
      <c r="AX339" s="13" t="s">
        <v>72</v>
      </c>
      <c r="AY339" s="204" t="s">
        <v>148</v>
      </c>
    </row>
    <row r="340" spans="2:51" s="14" customFormat="1" ht="11.25">
      <c r="B340" s="205"/>
      <c r="C340" s="206"/>
      <c r="D340" s="196" t="s">
        <v>160</v>
      </c>
      <c r="E340" s="207" t="s">
        <v>19</v>
      </c>
      <c r="F340" s="208" t="s">
        <v>180</v>
      </c>
      <c r="G340" s="206"/>
      <c r="H340" s="209">
        <v>5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160</v>
      </c>
      <c r="AU340" s="215" t="s">
        <v>83</v>
      </c>
      <c r="AV340" s="14" t="s">
        <v>83</v>
      </c>
      <c r="AW340" s="14" t="s">
        <v>33</v>
      </c>
      <c r="AX340" s="14" t="s">
        <v>72</v>
      </c>
      <c r="AY340" s="215" t="s">
        <v>148</v>
      </c>
    </row>
    <row r="341" spans="2:51" s="13" customFormat="1" ht="11.25">
      <c r="B341" s="194"/>
      <c r="C341" s="195"/>
      <c r="D341" s="196" t="s">
        <v>160</v>
      </c>
      <c r="E341" s="197" t="s">
        <v>19</v>
      </c>
      <c r="F341" s="198" t="s">
        <v>408</v>
      </c>
      <c r="G341" s="195"/>
      <c r="H341" s="197" t="s">
        <v>19</v>
      </c>
      <c r="I341" s="199"/>
      <c r="J341" s="195"/>
      <c r="K341" s="195"/>
      <c r="L341" s="200"/>
      <c r="M341" s="201"/>
      <c r="N341" s="202"/>
      <c r="O341" s="202"/>
      <c r="P341" s="202"/>
      <c r="Q341" s="202"/>
      <c r="R341" s="202"/>
      <c r="S341" s="202"/>
      <c r="T341" s="203"/>
      <c r="AT341" s="204" t="s">
        <v>160</v>
      </c>
      <c r="AU341" s="204" t="s">
        <v>83</v>
      </c>
      <c r="AV341" s="13" t="s">
        <v>80</v>
      </c>
      <c r="AW341" s="13" t="s">
        <v>33</v>
      </c>
      <c r="AX341" s="13" t="s">
        <v>72</v>
      </c>
      <c r="AY341" s="204" t="s">
        <v>148</v>
      </c>
    </row>
    <row r="342" spans="2:51" s="14" customFormat="1" ht="11.25">
      <c r="B342" s="205"/>
      <c r="C342" s="206"/>
      <c r="D342" s="196" t="s">
        <v>160</v>
      </c>
      <c r="E342" s="207" t="s">
        <v>19</v>
      </c>
      <c r="F342" s="208" t="s">
        <v>156</v>
      </c>
      <c r="G342" s="206"/>
      <c r="H342" s="209">
        <v>4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160</v>
      </c>
      <c r="AU342" s="215" t="s">
        <v>83</v>
      </c>
      <c r="AV342" s="14" t="s">
        <v>83</v>
      </c>
      <c r="AW342" s="14" t="s">
        <v>33</v>
      </c>
      <c r="AX342" s="14" t="s">
        <v>72</v>
      </c>
      <c r="AY342" s="215" t="s">
        <v>148</v>
      </c>
    </row>
    <row r="343" spans="2:51" s="13" customFormat="1" ht="11.25">
      <c r="B343" s="194"/>
      <c r="C343" s="195"/>
      <c r="D343" s="196" t="s">
        <v>160</v>
      </c>
      <c r="E343" s="197" t="s">
        <v>19</v>
      </c>
      <c r="F343" s="198" t="s">
        <v>410</v>
      </c>
      <c r="G343" s="195"/>
      <c r="H343" s="197" t="s">
        <v>19</v>
      </c>
      <c r="I343" s="199"/>
      <c r="J343" s="195"/>
      <c r="K343" s="195"/>
      <c r="L343" s="200"/>
      <c r="M343" s="201"/>
      <c r="N343" s="202"/>
      <c r="O343" s="202"/>
      <c r="P343" s="202"/>
      <c r="Q343" s="202"/>
      <c r="R343" s="202"/>
      <c r="S343" s="202"/>
      <c r="T343" s="203"/>
      <c r="AT343" s="204" t="s">
        <v>160</v>
      </c>
      <c r="AU343" s="204" t="s">
        <v>83</v>
      </c>
      <c r="AV343" s="13" t="s">
        <v>80</v>
      </c>
      <c r="AW343" s="13" t="s">
        <v>33</v>
      </c>
      <c r="AX343" s="13" t="s">
        <v>72</v>
      </c>
      <c r="AY343" s="204" t="s">
        <v>148</v>
      </c>
    </row>
    <row r="344" spans="2:51" s="14" customFormat="1" ht="11.25">
      <c r="B344" s="205"/>
      <c r="C344" s="206"/>
      <c r="D344" s="196" t="s">
        <v>160</v>
      </c>
      <c r="E344" s="207" t="s">
        <v>19</v>
      </c>
      <c r="F344" s="208" t="s">
        <v>156</v>
      </c>
      <c r="G344" s="206"/>
      <c r="H344" s="209">
        <v>4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160</v>
      </c>
      <c r="AU344" s="215" t="s">
        <v>83</v>
      </c>
      <c r="AV344" s="14" t="s">
        <v>83</v>
      </c>
      <c r="AW344" s="14" t="s">
        <v>33</v>
      </c>
      <c r="AX344" s="14" t="s">
        <v>72</v>
      </c>
      <c r="AY344" s="215" t="s">
        <v>148</v>
      </c>
    </row>
    <row r="345" spans="2:51" s="13" customFormat="1" ht="11.25">
      <c r="B345" s="194"/>
      <c r="C345" s="195"/>
      <c r="D345" s="196" t="s">
        <v>160</v>
      </c>
      <c r="E345" s="197" t="s">
        <v>19</v>
      </c>
      <c r="F345" s="198" t="s">
        <v>412</v>
      </c>
      <c r="G345" s="195"/>
      <c r="H345" s="197" t="s">
        <v>19</v>
      </c>
      <c r="I345" s="199"/>
      <c r="J345" s="195"/>
      <c r="K345" s="195"/>
      <c r="L345" s="200"/>
      <c r="M345" s="201"/>
      <c r="N345" s="202"/>
      <c r="O345" s="202"/>
      <c r="P345" s="202"/>
      <c r="Q345" s="202"/>
      <c r="R345" s="202"/>
      <c r="S345" s="202"/>
      <c r="T345" s="203"/>
      <c r="AT345" s="204" t="s">
        <v>160</v>
      </c>
      <c r="AU345" s="204" t="s">
        <v>83</v>
      </c>
      <c r="AV345" s="13" t="s">
        <v>80</v>
      </c>
      <c r="AW345" s="13" t="s">
        <v>33</v>
      </c>
      <c r="AX345" s="13" t="s">
        <v>72</v>
      </c>
      <c r="AY345" s="204" t="s">
        <v>148</v>
      </c>
    </row>
    <row r="346" spans="2:51" s="14" customFormat="1" ht="11.25">
      <c r="B346" s="205"/>
      <c r="C346" s="206"/>
      <c r="D346" s="196" t="s">
        <v>160</v>
      </c>
      <c r="E346" s="207" t="s">
        <v>19</v>
      </c>
      <c r="F346" s="208" t="s">
        <v>149</v>
      </c>
      <c r="G346" s="206"/>
      <c r="H346" s="209">
        <v>3</v>
      </c>
      <c r="I346" s="210"/>
      <c r="J346" s="206"/>
      <c r="K346" s="206"/>
      <c r="L346" s="211"/>
      <c r="M346" s="212"/>
      <c r="N346" s="213"/>
      <c r="O346" s="213"/>
      <c r="P346" s="213"/>
      <c r="Q346" s="213"/>
      <c r="R346" s="213"/>
      <c r="S346" s="213"/>
      <c r="T346" s="214"/>
      <c r="AT346" s="215" t="s">
        <v>160</v>
      </c>
      <c r="AU346" s="215" t="s">
        <v>83</v>
      </c>
      <c r="AV346" s="14" t="s">
        <v>83</v>
      </c>
      <c r="AW346" s="14" t="s">
        <v>33</v>
      </c>
      <c r="AX346" s="14" t="s">
        <v>72</v>
      </c>
      <c r="AY346" s="215" t="s">
        <v>148</v>
      </c>
    </row>
    <row r="347" spans="2:51" s="13" customFormat="1" ht="11.25">
      <c r="B347" s="194"/>
      <c r="C347" s="195"/>
      <c r="D347" s="196" t="s">
        <v>160</v>
      </c>
      <c r="E347" s="197" t="s">
        <v>19</v>
      </c>
      <c r="F347" s="198" t="s">
        <v>414</v>
      </c>
      <c r="G347" s="195"/>
      <c r="H347" s="197" t="s">
        <v>19</v>
      </c>
      <c r="I347" s="199"/>
      <c r="J347" s="195"/>
      <c r="K347" s="195"/>
      <c r="L347" s="200"/>
      <c r="M347" s="201"/>
      <c r="N347" s="202"/>
      <c r="O347" s="202"/>
      <c r="P347" s="202"/>
      <c r="Q347" s="202"/>
      <c r="R347" s="202"/>
      <c r="S347" s="202"/>
      <c r="T347" s="203"/>
      <c r="AT347" s="204" t="s">
        <v>160</v>
      </c>
      <c r="AU347" s="204" t="s">
        <v>83</v>
      </c>
      <c r="AV347" s="13" t="s">
        <v>80</v>
      </c>
      <c r="AW347" s="13" t="s">
        <v>33</v>
      </c>
      <c r="AX347" s="13" t="s">
        <v>72</v>
      </c>
      <c r="AY347" s="204" t="s">
        <v>148</v>
      </c>
    </row>
    <row r="348" spans="2:51" s="14" customFormat="1" ht="11.25">
      <c r="B348" s="205"/>
      <c r="C348" s="206"/>
      <c r="D348" s="196" t="s">
        <v>160</v>
      </c>
      <c r="E348" s="207" t="s">
        <v>19</v>
      </c>
      <c r="F348" s="208" t="s">
        <v>180</v>
      </c>
      <c r="G348" s="206"/>
      <c r="H348" s="209">
        <v>5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160</v>
      </c>
      <c r="AU348" s="215" t="s">
        <v>83</v>
      </c>
      <c r="AV348" s="14" t="s">
        <v>83</v>
      </c>
      <c r="AW348" s="14" t="s">
        <v>33</v>
      </c>
      <c r="AX348" s="14" t="s">
        <v>72</v>
      </c>
      <c r="AY348" s="215" t="s">
        <v>148</v>
      </c>
    </row>
    <row r="349" spans="2:51" s="13" customFormat="1" ht="11.25">
      <c r="B349" s="194"/>
      <c r="C349" s="195"/>
      <c r="D349" s="196" t="s">
        <v>160</v>
      </c>
      <c r="E349" s="197" t="s">
        <v>19</v>
      </c>
      <c r="F349" s="198" t="s">
        <v>416</v>
      </c>
      <c r="G349" s="195"/>
      <c r="H349" s="197" t="s">
        <v>19</v>
      </c>
      <c r="I349" s="199"/>
      <c r="J349" s="195"/>
      <c r="K349" s="195"/>
      <c r="L349" s="200"/>
      <c r="M349" s="201"/>
      <c r="N349" s="202"/>
      <c r="O349" s="202"/>
      <c r="P349" s="202"/>
      <c r="Q349" s="202"/>
      <c r="R349" s="202"/>
      <c r="S349" s="202"/>
      <c r="T349" s="203"/>
      <c r="AT349" s="204" t="s">
        <v>160</v>
      </c>
      <c r="AU349" s="204" t="s">
        <v>83</v>
      </c>
      <c r="AV349" s="13" t="s">
        <v>80</v>
      </c>
      <c r="AW349" s="13" t="s">
        <v>33</v>
      </c>
      <c r="AX349" s="13" t="s">
        <v>72</v>
      </c>
      <c r="AY349" s="204" t="s">
        <v>148</v>
      </c>
    </row>
    <row r="350" spans="2:51" s="14" customFormat="1" ht="11.25">
      <c r="B350" s="205"/>
      <c r="C350" s="206"/>
      <c r="D350" s="196" t="s">
        <v>160</v>
      </c>
      <c r="E350" s="207" t="s">
        <v>19</v>
      </c>
      <c r="F350" s="208" t="s">
        <v>164</v>
      </c>
      <c r="G350" s="206"/>
      <c r="H350" s="209">
        <v>6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160</v>
      </c>
      <c r="AU350" s="215" t="s">
        <v>83</v>
      </c>
      <c r="AV350" s="14" t="s">
        <v>83</v>
      </c>
      <c r="AW350" s="14" t="s">
        <v>33</v>
      </c>
      <c r="AX350" s="14" t="s">
        <v>72</v>
      </c>
      <c r="AY350" s="215" t="s">
        <v>148</v>
      </c>
    </row>
    <row r="351" spans="2:51" s="13" customFormat="1" ht="11.25">
      <c r="B351" s="194"/>
      <c r="C351" s="195"/>
      <c r="D351" s="196" t="s">
        <v>160</v>
      </c>
      <c r="E351" s="197" t="s">
        <v>19</v>
      </c>
      <c r="F351" s="198" t="s">
        <v>418</v>
      </c>
      <c r="G351" s="195"/>
      <c r="H351" s="197" t="s">
        <v>19</v>
      </c>
      <c r="I351" s="199"/>
      <c r="J351" s="195"/>
      <c r="K351" s="195"/>
      <c r="L351" s="200"/>
      <c r="M351" s="201"/>
      <c r="N351" s="202"/>
      <c r="O351" s="202"/>
      <c r="P351" s="202"/>
      <c r="Q351" s="202"/>
      <c r="R351" s="202"/>
      <c r="S351" s="202"/>
      <c r="T351" s="203"/>
      <c r="AT351" s="204" t="s">
        <v>160</v>
      </c>
      <c r="AU351" s="204" t="s">
        <v>83</v>
      </c>
      <c r="AV351" s="13" t="s">
        <v>80</v>
      </c>
      <c r="AW351" s="13" t="s">
        <v>33</v>
      </c>
      <c r="AX351" s="13" t="s">
        <v>72</v>
      </c>
      <c r="AY351" s="204" t="s">
        <v>148</v>
      </c>
    </row>
    <row r="352" spans="2:51" s="14" customFormat="1" ht="11.25">
      <c r="B352" s="205"/>
      <c r="C352" s="206"/>
      <c r="D352" s="196" t="s">
        <v>160</v>
      </c>
      <c r="E352" s="207" t="s">
        <v>19</v>
      </c>
      <c r="F352" s="208" t="s">
        <v>164</v>
      </c>
      <c r="G352" s="206"/>
      <c r="H352" s="209">
        <v>6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160</v>
      </c>
      <c r="AU352" s="215" t="s">
        <v>83</v>
      </c>
      <c r="AV352" s="14" t="s">
        <v>83</v>
      </c>
      <c r="AW352" s="14" t="s">
        <v>33</v>
      </c>
      <c r="AX352" s="14" t="s">
        <v>72</v>
      </c>
      <c r="AY352" s="215" t="s">
        <v>148</v>
      </c>
    </row>
    <row r="353" spans="1:65" s="13" customFormat="1" ht="11.25">
      <c r="B353" s="194"/>
      <c r="C353" s="195"/>
      <c r="D353" s="196" t="s">
        <v>160</v>
      </c>
      <c r="E353" s="197" t="s">
        <v>19</v>
      </c>
      <c r="F353" s="198" t="s">
        <v>420</v>
      </c>
      <c r="G353" s="195"/>
      <c r="H353" s="197" t="s">
        <v>19</v>
      </c>
      <c r="I353" s="199"/>
      <c r="J353" s="195"/>
      <c r="K353" s="195"/>
      <c r="L353" s="200"/>
      <c r="M353" s="201"/>
      <c r="N353" s="202"/>
      <c r="O353" s="202"/>
      <c r="P353" s="202"/>
      <c r="Q353" s="202"/>
      <c r="R353" s="202"/>
      <c r="S353" s="202"/>
      <c r="T353" s="203"/>
      <c r="AT353" s="204" t="s">
        <v>160</v>
      </c>
      <c r="AU353" s="204" t="s">
        <v>83</v>
      </c>
      <c r="AV353" s="13" t="s">
        <v>80</v>
      </c>
      <c r="AW353" s="13" t="s">
        <v>33</v>
      </c>
      <c r="AX353" s="13" t="s">
        <v>72</v>
      </c>
      <c r="AY353" s="204" t="s">
        <v>148</v>
      </c>
    </row>
    <row r="354" spans="1:65" s="14" customFormat="1" ht="11.25">
      <c r="B354" s="205"/>
      <c r="C354" s="206"/>
      <c r="D354" s="196" t="s">
        <v>160</v>
      </c>
      <c r="E354" s="207" t="s">
        <v>19</v>
      </c>
      <c r="F354" s="208" t="s">
        <v>189</v>
      </c>
      <c r="G354" s="206"/>
      <c r="H354" s="209">
        <v>7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160</v>
      </c>
      <c r="AU354" s="215" t="s">
        <v>83</v>
      </c>
      <c r="AV354" s="14" t="s">
        <v>83</v>
      </c>
      <c r="AW354" s="14" t="s">
        <v>33</v>
      </c>
      <c r="AX354" s="14" t="s">
        <v>72</v>
      </c>
      <c r="AY354" s="215" t="s">
        <v>148</v>
      </c>
    </row>
    <row r="355" spans="1:65" s="13" customFormat="1" ht="11.25">
      <c r="B355" s="194"/>
      <c r="C355" s="195"/>
      <c r="D355" s="196" t="s">
        <v>160</v>
      </c>
      <c r="E355" s="197" t="s">
        <v>19</v>
      </c>
      <c r="F355" s="198" t="s">
        <v>422</v>
      </c>
      <c r="G355" s="195"/>
      <c r="H355" s="197" t="s">
        <v>19</v>
      </c>
      <c r="I355" s="199"/>
      <c r="J355" s="195"/>
      <c r="K355" s="195"/>
      <c r="L355" s="200"/>
      <c r="M355" s="201"/>
      <c r="N355" s="202"/>
      <c r="O355" s="202"/>
      <c r="P355" s="202"/>
      <c r="Q355" s="202"/>
      <c r="R355" s="202"/>
      <c r="S355" s="202"/>
      <c r="T355" s="203"/>
      <c r="AT355" s="204" t="s">
        <v>160</v>
      </c>
      <c r="AU355" s="204" t="s">
        <v>83</v>
      </c>
      <c r="AV355" s="13" t="s">
        <v>80</v>
      </c>
      <c r="AW355" s="13" t="s">
        <v>33</v>
      </c>
      <c r="AX355" s="13" t="s">
        <v>72</v>
      </c>
      <c r="AY355" s="204" t="s">
        <v>148</v>
      </c>
    </row>
    <row r="356" spans="1:65" s="14" customFormat="1" ht="11.25">
      <c r="B356" s="205"/>
      <c r="C356" s="206"/>
      <c r="D356" s="196" t="s">
        <v>160</v>
      </c>
      <c r="E356" s="207" t="s">
        <v>19</v>
      </c>
      <c r="F356" s="208" t="s">
        <v>189</v>
      </c>
      <c r="G356" s="206"/>
      <c r="H356" s="209">
        <v>7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160</v>
      </c>
      <c r="AU356" s="215" t="s">
        <v>83</v>
      </c>
      <c r="AV356" s="14" t="s">
        <v>83</v>
      </c>
      <c r="AW356" s="14" t="s">
        <v>33</v>
      </c>
      <c r="AX356" s="14" t="s">
        <v>72</v>
      </c>
      <c r="AY356" s="215" t="s">
        <v>148</v>
      </c>
    </row>
    <row r="357" spans="1:65" s="13" customFormat="1" ht="11.25">
      <c r="B357" s="194"/>
      <c r="C357" s="195"/>
      <c r="D357" s="196" t="s">
        <v>160</v>
      </c>
      <c r="E357" s="197" t="s">
        <v>19</v>
      </c>
      <c r="F357" s="198" t="s">
        <v>424</v>
      </c>
      <c r="G357" s="195"/>
      <c r="H357" s="197" t="s">
        <v>19</v>
      </c>
      <c r="I357" s="199"/>
      <c r="J357" s="195"/>
      <c r="K357" s="195"/>
      <c r="L357" s="200"/>
      <c r="M357" s="201"/>
      <c r="N357" s="202"/>
      <c r="O357" s="202"/>
      <c r="P357" s="202"/>
      <c r="Q357" s="202"/>
      <c r="R357" s="202"/>
      <c r="S357" s="202"/>
      <c r="T357" s="203"/>
      <c r="AT357" s="204" t="s">
        <v>160</v>
      </c>
      <c r="AU357" s="204" t="s">
        <v>83</v>
      </c>
      <c r="AV357" s="13" t="s">
        <v>80</v>
      </c>
      <c r="AW357" s="13" t="s">
        <v>33</v>
      </c>
      <c r="AX357" s="13" t="s">
        <v>72</v>
      </c>
      <c r="AY357" s="204" t="s">
        <v>148</v>
      </c>
    </row>
    <row r="358" spans="1:65" s="14" customFormat="1" ht="11.25">
      <c r="B358" s="205"/>
      <c r="C358" s="206"/>
      <c r="D358" s="196" t="s">
        <v>160</v>
      </c>
      <c r="E358" s="207" t="s">
        <v>19</v>
      </c>
      <c r="F358" s="208" t="s">
        <v>189</v>
      </c>
      <c r="G358" s="206"/>
      <c r="H358" s="209">
        <v>7</v>
      </c>
      <c r="I358" s="210"/>
      <c r="J358" s="206"/>
      <c r="K358" s="206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160</v>
      </c>
      <c r="AU358" s="215" t="s">
        <v>83</v>
      </c>
      <c r="AV358" s="14" t="s">
        <v>83</v>
      </c>
      <c r="AW358" s="14" t="s">
        <v>33</v>
      </c>
      <c r="AX358" s="14" t="s">
        <v>72</v>
      </c>
      <c r="AY358" s="215" t="s">
        <v>148</v>
      </c>
    </row>
    <row r="359" spans="1:65" s="13" customFormat="1" ht="11.25">
      <c r="B359" s="194"/>
      <c r="C359" s="195"/>
      <c r="D359" s="196" t="s">
        <v>160</v>
      </c>
      <c r="E359" s="197" t="s">
        <v>19</v>
      </c>
      <c r="F359" s="198" t="s">
        <v>426</v>
      </c>
      <c r="G359" s="195"/>
      <c r="H359" s="197" t="s">
        <v>19</v>
      </c>
      <c r="I359" s="199"/>
      <c r="J359" s="195"/>
      <c r="K359" s="195"/>
      <c r="L359" s="200"/>
      <c r="M359" s="201"/>
      <c r="N359" s="202"/>
      <c r="O359" s="202"/>
      <c r="P359" s="202"/>
      <c r="Q359" s="202"/>
      <c r="R359" s="202"/>
      <c r="S359" s="202"/>
      <c r="T359" s="203"/>
      <c r="AT359" s="204" t="s">
        <v>160</v>
      </c>
      <c r="AU359" s="204" t="s">
        <v>83</v>
      </c>
      <c r="AV359" s="13" t="s">
        <v>80</v>
      </c>
      <c r="AW359" s="13" t="s">
        <v>33</v>
      </c>
      <c r="AX359" s="13" t="s">
        <v>72</v>
      </c>
      <c r="AY359" s="204" t="s">
        <v>148</v>
      </c>
    </row>
    <row r="360" spans="1:65" s="14" customFormat="1" ht="11.25">
      <c r="B360" s="205"/>
      <c r="C360" s="206"/>
      <c r="D360" s="196" t="s">
        <v>160</v>
      </c>
      <c r="E360" s="207" t="s">
        <v>19</v>
      </c>
      <c r="F360" s="208" t="s">
        <v>180</v>
      </c>
      <c r="G360" s="206"/>
      <c r="H360" s="209">
        <v>5</v>
      </c>
      <c r="I360" s="210"/>
      <c r="J360" s="206"/>
      <c r="K360" s="206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160</v>
      </c>
      <c r="AU360" s="215" t="s">
        <v>83</v>
      </c>
      <c r="AV360" s="14" t="s">
        <v>83</v>
      </c>
      <c r="AW360" s="14" t="s">
        <v>33</v>
      </c>
      <c r="AX360" s="14" t="s">
        <v>72</v>
      </c>
      <c r="AY360" s="215" t="s">
        <v>148</v>
      </c>
    </row>
    <row r="361" spans="1:65" s="13" customFormat="1" ht="11.25">
      <c r="B361" s="194"/>
      <c r="C361" s="195"/>
      <c r="D361" s="196" t="s">
        <v>160</v>
      </c>
      <c r="E361" s="197" t="s">
        <v>19</v>
      </c>
      <c r="F361" s="198" t="s">
        <v>428</v>
      </c>
      <c r="G361" s="195"/>
      <c r="H361" s="197" t="s">
        <v>19</v>
      </c>
      <c r="I361" s="199"/>
      <c r="J361" s="195"/>
      <c r="K361" s="195"/>
      <c r="L361" s="200"/>
      <c r="M361" s="201"/>
      <c r="N361" s="202"/>
      <c r="O361" s="202"/>
      <c r="P361" s="202"/>
      <c r="Q361" s="202"/>
      <c r="R361" s="202"/>
      <c r="S361" s="202"/>
      <c r="T361" s="203"/>
      <c r="AT361" s="204" t="s">
        <v>160</v>
      </c>
      <c r="AU361" s="204" t="s">
        <v>83</v>
      </c>
      <c r="AV361" s="13" t="s">
        <v>80</v>
      </c>
      <c r="AW361" s="13" t="s">
        <v>33</v>
      </c>
      <c r="AX361" s="13" t="s">
        <v>72</v>
      </c>
      <c r="AY361" s="204" t="s">
        <v>148</v>
      </c>
    </row>
    <row r="362" spans="1:65" s="14" customFormat="1" ht="11.25">
      <c r="B362" s="205"/>
      <c r="C362" s="206"/>
      <c r="D362" s="196" t="s">
        <v>160</v>
      </c>
      <c r="E362" s="207" t="s">
        <v>19</v>
      </c>
      <c r="F362" s="208" t="s">
        <v>83</v>
      </c>
      <c r="G362" s="206"/>
      <c r="H362" s="209">
        <v>2</v>
      </c>
      <c r="I362" s="210"/>
      <c r="J362" s="206"/>
      <c r="K362" s="206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160</v>
      </c>
      <c r="AU362" s="215" t="s">
        <v>83</v>
      </c>
      <c r="AV362" s="14" t="s">
        <v>83</v>
      </c>
      <c r="AW362" s="14" t="s">
        <v>33</v>
      </c>
      <c r="AX362" s="14" t="s">
        <v>72</v>
      </c>
      <c r="AY362" s="215" t="s">
        <v>148</v>
      </c>
    </row>
    <row r="363" spans="1:65" s="15" customFormat="1" ht="11.25">
      <c r="B363" s="216"/>
      <c r="C363" s="217"/>
      <c r="D363" s="196" t="s">
        <v>160</v>
      </c>
      <c r="E363" s="218" t="s">
        <v>19</v>
      </c>
      <c r="F363" s="219" t="s">
        <v>163</v>
      </c>
      <c r="G363" s="217"/>
      <c r="H363" s="220">
        <v>66</v>
      </c>
      <c r="I363" s="221"/>
      <c r="J363" s="217"/>
      <c r="K363" s="217"/>
      <c r="L363" s="222"/>
      <c r="M363" s="223"/>
      <c r="N363" s="224"/>
      <c r="O363" s="224"/>
      <c r="P363" s="224"/>
      <c r="Q363" s="224"/>
      <c r="R363" s="224"/>
      <c r="S363" s="224"/>
      <c r="T363" s="225"/>
      <c r="AT363" s="226" t="s">
        <v>160</v>
      </c>
      <c r="AU363" s="226" t="s">
        <v>83</v>
      </c>
      <c r="AV363" s="15" t="s">
        <v>156</v>
      </c>
      <c r="AW363" s="15" t="s">
        <v>33</v>
      </c>
      <c r="AX363" s="15" t="s">
        <v>80</v>
      </c>
      <c r="AY363" s="226" t="s">
        <v>148</v>
      </c>
    </row>
    <row r="364" spans="1:65" s="2" customFormat="1" ht="44.25" customHeight="1">
      <c r="A364" s="36"/>
      <c r="B364" s="37"/>
      <c r="C364" s="176" t="s">
        <v>458</v>
      </c>
      <c r="D364" s="176" t="s">
        <v>151</v>
      </c>
      <c r="E364" s="177" t="s">
        <v>459</v>
      </c>
      <c r="F364" s="178" t="s">
        <v>460</v>
      </c>
      <c r="G364" s="179" t="s">
        <v>461</v>
      </c>
      <c r="H364" s="180">
        <v>1</v>
      </c>
      <c r="I364" s="181"/>
      <c r="J364" s="182">
        <f>ROUND(I364*H364,2)</f>
        <v>0</v>
      </c>
      <c r="K364" s="178" t="s">
        <v>19</v>
      </c>
      <c r="L364" s="41"/>
      <c r="M364" s="183" t="s">
        <v>19</v>
      </c>
      <c r="N364" s="184" t="s">
        <v>43</v>
      </c>
      <c r="O364" s="66"/>
      <c r="P364" s="185">
        <f>O364*H364</f>
        <v>0</v>
      </c>
      <c r="Q364" s="185">
        <v>6.3E-2</v>
      </c>
      <c r="R364" s="185">
        <f>Q364*H364</f>
        <v>6.3E-2</v>
      </c>
      <c r="S364" s="185">
        <v>0</v>
      </c>
      <c r="T364" s="186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7" t="s">
        <v>246</v>
      </c>
      <c r="AT364" s="187" t="s">
        <v>151</v>
      </c>
      <c r="AU364" s="187" t="s">
        <v>83</v>
      </c>
      <c r="AY364" s="19" t="s">
        <v>148</v>
      </c>
      <c r="BE364" s="188">
        <f>IF(N364="základní",J364,0)</f>
        <v>0</v>
      </c>
      <c r="BF364" s="188">
        <f>IF(N364="snížená",J364,0)</f>
        <v>0</v>
      </c>
      <c r="BG364" s="188">
        <f>IF(N364="zákl. přenesená",J364,0)</f>
        <v>0</v>
      </c>
      <c r="BH364" s="188">
        <f>IF(N364="sníž. přenesená",J364,0)</f>
        <v>0</v>
      </c>
      <c r="BI364" s="188">
        <f>IF(N364="nulová",J364,0)</f>
        <v>0</v>
      </c>
      <c r="BJ364" s="19" t="s">
        <v>80</v>
      </c>
      <c r="BK364" s="188">
        <f>ROUND(I364*H364,2)</f>
        <v>0</v>
      </c>
      <c r="BL364" s="19" t="s">
        <v>246</v>
      </c>
      <c r="BM364" s="187" t="s">
        <v>462</v>
      </c>
    </row>
    <row r="365" spans="1:65" s="13" customFormat="1" ht="11.25">
      <c r="B365" s="194"/>
      <c r="C365" s="195"/>
      <c r="D365" s="196" t="s">
        <v>160</v>
      </c>
      <c r="E365" s="197" t="s">
        <v>19</v>
      </c>
      <c r="F365" s="198" t="s">
        <v>404</v>
      </c>
      <c r="G365" s="195"/>
      <c r="H365" s="197" t="s">
        <v>19</v>
      </c>
      <c r="I365" s="199"/>
      <c r="J365" s="195"/>
      <c r="K365" s="195"/>
      <c r="L365" s="200"/>
      <c r="M365" s="201"/>
      <c r="N365" s="202"/>
      <c r="O365" s="202"/>
      <c r="P365" s="202"/>
      <c r="Q365" s="202"/>
      <c r="R365" s="202"/>
      <c r="S365" s="202"/>
      <c r="T365" s="203"/>
      <c r="AT365" s="204" t="s">
        <v>160</v>
      </c>
      <c r="AU365" s="204" t="s">
        <v>83</v>
      </c>
      <c r="AV365" s="13" t="s">
        <v>80</v>
      </c>
      <c r="AW365" s="13" t="s">
        <v>33</v>
      </c>
      <c r="AX365" s="13" t="s">
        <v>72</v>
      </c>
      <c r="AY365" s="204" t="s">
        <v>148</v>
      </c>
    </row>
    <row r="366" spans="1:65" s="14" customFormat="1" ht="11.25">
      <c r="B366" s="205"/>
      <c r="C366" s="206"/>
      <c r="D366" s="196" t="s">
        <v>160</v>
      </c>
      <c r="E366" s="207" t="s">
        <v>19</v>
      </c>
      <c r="F366" s="208" t="s">
        <v>80</v>
      </c>
      <c r="G366" s="206"/>
      <c r="H366" s="209">
        <v>1</v>
      </c>
      <c r="I366" s="210"/>
      <c r="J366" s="206"/>
      <c r="K366" s="206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160</v>
      </c>
      <c r="AU366" s="215" t="s">
        <v>83</v>
      </c>
      <c r="AV366" s="14" t="s">
        <v>83</v>
      </c>
      <c r="AW366" s="14" t="s">
        <v>33</v>
      </c>
      <c r="AX366" s="14" t="s">
        <v>80</v>
      </c>
      <c r="AY366" s="215" t="s">
        <v>148</v>
      </c>
    </row>
    <row r="367" spans="1:65" s="2" customFormat="1" ht="44.25" customHeight="1">
      <c r="A367" s="36"/>
      <c r="B367" s="37"/>
      <c r="C367" s="176" t="s">
        <v>463</v>
      </c>
      <c r="D367" s="176" t="s">
        <v>151</v>
      </c>
      <c r="E367" s="177" t="s">
        <v>464</v>
      </c>
      <c r="F367" s="178" t="s">
        <v>465</v>
      </c>
      <c r="G367" s="179" t="s">
        <v>461</v>
      </c>
      <c r="H367" s="180">
        <v>1</v>
      </c>
      <c r="I367" s="181"/>
      <c r="J367" s="182">
        <f>ROUND(I367*H367,2)</f>
        <v>0</v>
      </c>
      <c r="K367" s="178" t="s">
        <v>19</v>
      </c>
      <c r="L367" s="41"/>
      <c r="M367" s="183" t="s">
        <v>19</v>
      </c>
      <c r="N367" s="184" t="s">
        <v>43</v>
      </c>
      <c r="O367" s="66"/>
      <c r="P367" s="185">
        <f>O367*H367</f>
        <v>0</v>
      </c>
      <c r="Q367" s="185">
        <v>7.1999999999999995E-2</v>
      </c>
      <c r="R367" s="185">
        <f>Q367*H367</f>
        <v>7.1999999999999995E-2</v>
      </c>
      <c r="S367" s="185">
        <v>0</v>
      </c>
      <c r="T367" s="186">
        <f>S367*H367</f>
        <v>0</v>
      </c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R367" s="187" t="s">
        <v>246</v>
      </c>
      <c r="AT367" s="187" t="s">
        <v>151</v>
      </c>
      <c r="AU367" s="187" t="s">
        <v>83</v>
      </c>
      <c r="AY367" s="19" t="s">
        <v>148</v>
      </c>
      <c r="BE367" s="188">
        <f>IF(N367="základní",J367,0)</f>
        <v>0</v>
      </c>
      <c r="BF367" s="188">
        <f>IF(N367="snížená",J367,0)</f>
        <v>0</v>
      </c>
      <c r="BG367" s="188">
        <f>IF(N367="zákl. přenesená",J367,0)</f>
        <v>0</v>
      </c>
      <c r="BH367" s="188">
        <f>IF(N367="sníž. přenesená",J367,0)</f>
        <v>0</v>
      </c>
      <c r="BI367" s="188">
        <f>IF(N367="nulová",J367,0)</f>
        <v>0</v>
      </c>
      <c r="BJ367" s="19" t="s">
        <v>80</v>
      </c>
      <c r="BK367" s="188">
        <f>ROUND(I367*H367,2)</f>
        <v>0</v>
      </c>
      <c r="BL367" s="19" t="s">
        <v>246</v>
      </c>
      <c r="BM367" s="187" t="s">
        <v>466</v>
      </c>
    </row>
    <row r="368" spans="1:65" s="13" customFormat="1" ht="11.25">
      <c r="B368" s="194"/>
      <c r="C368" s="195"/>
      <c r="D368" s="196" t="s">
        <v>160</v>
      </c>
      <c r="E368" s="197" t="s">
        <v>19</v>
      </c>
      <c r="F368" s="198" t="s">
        <v>404</v>
      </c>
      <c r="G368" s="195"/>
      <c r="H368" s="197" t="s">
        <v>19</v>
      </c>
      <c r="I368" s="199"/>
      <c r="J368" s="195"/>
      <c r="K368" s="195"/>
      <c r="L368" s="200"/>
      <c r="M368" s="201"/>
      <c r="N368" s="202"/>
      <c r="O368" s="202"/>
      <c r="P368" s="202"/>
      <c r="Q368" s="202"/>
      <c r="R368" s="202"/>
      <c r="S368" s="202"/>
      <c r="T368" s="203"/>
      <c r="AT368" s="204" t="s">
        <v>160</v>
      </c>
      <c r="AU368" s="204" t="s">
        <v>83</v>
      </c>
      <c r="AV368" s="13" t="s">
        <v>80</v>
      </c>
      <c r="AW368" s="13" t="s">
        <v>33</v>
      </c>
      <c r="AX368" s="13" t="s">
        <v>72</v>
      </c>
      <c r="AY368" s="204" t="s">
        <v>148</v>
      </c>
    </row>
    <row r="369" spans="1:65" s="14" customFormat="1" ht="11.25">
      <c r="B369" s="205"/>
      <c r="C369" s="206"/>
      <c r="D369" s="196" t="s">
        <v>160</v>
      </c>
      <c r="E369" s="207" t="s">
        <v>19</v>
      </c>
      <c r="F369" s="208" t="s">
        <v>80</v>
      </c>
      <c r="G369" s="206"/>
      <c r="H369" s="209">
        <v>1</v>
      </c>
      <c r="I369" s="210"/>
      <c r="J369" s="206"/>
      <c r="K369" s="206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160</v>
      </c>
      <c r="AU369" s="215" t="s">
        <v>83</v>
      </c>
      <c r="AV369" s="14" t="s">
        <v>83</v>
      </c>
      <c r="AW369" s="14" t="s">
        <v>33</v>
      </c>
      <c r="AX369" s="14" t="s">
        <v>80</v>
      </c>
      <c r="AY369" s="215" t="s">
        <v>148</v>
      </c>
    </row>
    <row r="370" spans="1:65" s="2" customFormat="1" ht="44.25" customHeight="1">
      <c r="A370" s="36"/>
      <c r="B370" s="37"/>
      <c r="C370" s="176" t="s">
        <v>467</v>
      </c>
      <c r="D370" s="176" t="s">
        <v>151</v>
      </c>
      <c r="E370" s="177" t="s">
        <v>468</v>
      </c>
      <c r="F370" s="178" t="s">
        <v>469</v>
      </c>
      <c r="G370" s="179" t="s">
        <v>461</v>
      </c>
      <c r="H370" s="180">
        <v>1</v>
      </c>
      <c r="I370" s="181"/>
      <c r="J370" s="182">
        <f>ROUND(I370*H370,2)</f>
        <v>0</v>
      </c>
      <c r="K370" s="178" t="s">
        <v>19</v>
      </c>
      <c r="L370" s="41"/>
      <c r="M370" s="183" t="s">
        <v>19</v>
      </c>
      <c r="N370" s="184" t="s">
        <v>43</v>
      </c>
      <c r="O370" s="66"/>
      <c r="P370" s="185">
        <f>O370*H370</f>
        <v>0</v>
      </c>
      <c r="Q370" s="185">
        <v>8.3000000000000004E-2</v>
      </c>
      <c r="R370" s="185">
        <f>Q370*H370</f>
        <v>8.3000000000000004E-2</v>
      </c>
      <c r="S370" s="185">
        <v>0</v>
      </c>
      <c r="T370" s="186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187" t="s">
        <v>246</v>
      </c>
      <c r="AT370" s="187" t="s">
        <v>151</v>
      </c>
      <c r="AU370" s="187" t="s">
        <v>83</v>
      </c>
      <c r="AY370" s="19" t="s">
        <v>148</v>
      </c>
      <c r="BE370" s="188">
        <f>IF(N370="základní",J370,0)</f>
        <v>0</v>
      </c>
      <c r="BF370" s="188">
        <f>IF(N370="snížená",J370,0)</f>
        <v>0</v>
      </c>
      <c r="BG370" s="188">
        <f>IF(N370="zákl. přenesená",J370,0)</f>
        <v>0</v>
      </c>
      <c r="BH370" s="188">
        <f>IF(N370="sníž. přenesená",J370,0)</f>
        <v>0</v>
      </c>
      <c r="BI370" s="188">
        <f>IF(N370="nulová",J370,0)</f>
        <v>0</v>
      </c>
      <c r="BJ370" s="19" t="s">
        <v>80</v>
      </c>
      <c r="BK370" s="188">
        <f>ROUND(I370*H370,2)</f>
        <v>0</v>
      </c>
      <c r="BL370" s="19" t="s">
        <v>246</v>
      </c>
      <c r="BM370" s="187" t="s">
        <v>470</v>
      </c>
    </row>
    <row r="371" spans="1:65" s="13" customFormat="1" ht="11.25">
      <c r="B371" s="194"/>
      <c r="C371" s="195"/>
      <c r="D371" s="196" t="s">
        <v>160</v>
      </c>
      <c r="E371" s="197" t="s">
        <v>19</v>
      </c>
      <c r="F371" s="198" t="s">
        <v>404</v>
      </c>
      <c r="G371" s="195"/>
      <c r="H371" s="197" t="s">
        <v>19</v>
      </c>
      <c r="I371" s="199"/>
      <c r="J371" s="195"/>
      <c r="K371" s="195"/>
      <c r="L371" s="200"/>
      <c r="M371" s="201"/>
      <c r="N371" s="202"/>
      <c r="O371" s="202"/>
      <c r="P371" s="202"/>
      <c r="Q371" s="202"/>
      <c r="R371" s="202"/>
      <c r="S371" s="202"/>
      <c r="T371" s="203"/>
      <c r="AT371" s="204" t="s">
        <v>160</v>
      </c>
      <c r="AU371" s="204" t="s">
        <v>83</v>
      </c>
      <c r="AV371" s="13" t="s">
        <v>80</v>
      </c>
      <c r="AW371" s="13" t="s">
        <v>33</v>
      </c>
      <c r="AX371" s="13" t="s">
        <v>72</v>
      </c>
      <c r="AY371" s="204" t="s">
        <v>148</v>
      </c>
    </row>
    <row r="372" spans="1:65" s="14" customFormat="1" ht="11.25">
      <c r="B372" s="205"/>
      <c r="C372" s="206"/>
      <c r="D372" s="196" t="s">
        <v>160</v>
      </c>
      <c r="E372" s="207" t="s">
        <v>19</v>
      </c>
      <c r="F372" s="208" t="s">
        <v>80</v>
      </c>
      <c r="G372" s="206"/>
      <c r="H372" s="209">
        <v>1</v>
      </c>
      <c r="I372" s="210"/>
      <c r="J372" s="206"/>
      <c r="K372" s="206"/>
      <c r="L372" s="211"/>
      <c r="M372" s="212"/>
      <c r="N372" s="213"/>
      <c r="O372" s="213"/>
      <c r="P372" s="213"/>
      <c r="Q372" s="213"/>
      <c r="R372" s="213"/>
      <c r="S372" s="213"/>
      <c r="T372" s="214"/>
      <c r="AT372" s="215" t="s">
        <v>160</v>
      </c>
      <c r="AU372" s="215" t="s">
        <v>83</v>
      </c>
      <c r="AV372" s="14" t="s">
        <v>83</v>
      </c>
      <c r="AW372" s="14" t="s">
        <v>33</v>
      </c>
      <c r="AX372" s="14" t="s">
        <v>80</v>
      </c>
      <c r="AY372" s="215" t="s">
        <v>148</v>
      </c>
    </row>
    <row r="373" spans="1:65" s="2" customFormat="1" ht="44.25" customHeight="1">
      <c r="A373" s="36"/>
      <c r="B373" s="37"/>
      <c r="C373" s="176" t="s">
        <v>471</v>
      </c>
      <c r="D373" s="176" t="s">
        <v>151</v>
      </c>
      <c r="E373" s="177" t="s">
        <v>472</v>
      </c>
      <c r="F373" s="178" t="s">
        <v>473</v>
      </c>
      <c r="G373" s="179" t="s">
        <v>461</v>
      </c>
      <c r="H373" s="180">
        <v>1</v>
      </c>
      <c r="I373" s="181"/>
      <c r="J373" s="182">
        <f>ROUND(I373*H373,2)</f>
        <v>0</v>
      </c>
      <c r="K373" s="178" t="s">
        <v>19</v>
      </c>
      <c r="L373" s="41"/>
      <c r="M373" s="183" t="s">
        <v>19</v>
      </c>
      <c r="N373" s="184" t="s">
        <v>43</v>
      </c>
      <c r="O373" s="66"/>
      <c r="P373" s="185">
        <f>O373*H373</f>
        <v>0</v>
      </c>
      <c r="Q373" s="185">
        <v>0.20699999999999999</v>
      </c>
      <c r="R373" s="185">
        <f>Q373*H373</f>
        <v>0.20699999999999999</v>
      </c>
      <c r="S373" s="185">
        <v>0</v>
      </c>
      <c r="T373" s="186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7" t="s">
        <v>246</v>
      </c>
      <c r="AT373" s="187" t="s">
        <v>151</v>
      </c>
      <c r="AU373" s="187" t="s">
        <v>83</v>
      </c>
      <c r="AY373" s="19" t="s">
        <v>148</v>
      </c>
      <c r="BE373" s="188">
        <f>IF(N373="základní",J373,0)</f>
        <v>0</v>
      </c>
      <c r="BF373" s="188">
        <f>IF(N373="snížená",J373,0)</f>
        <v>0</v>
      </c>
      <c r="BG373" s="188">
        <f>IF(N373="zákl. přenesená",J373,0)</f>
        <v>0</v>
      </c>
      <c r="BH373" s="188">
        <f>IF(N373="sníž. přenesená",J373,0)</f>
        <v>0</v>
      </c>
      <c r="BI373" s="188">
        <f>IF(N373="nulová",J373,0)</f>
        <v>0</v>
      </c>
      <c r="BJ373" s="19" t="s">
        <v>80</v>
      </c>
      <c r="BK373" s="188">
        <f>ROUND(I373*H373,2)</f>
        <v>0</v>
      </c>
      <c r="BL373" s="19" t="s">
        <v>246</v>
      </c>
      <c r="BM373" s="187" t="s">
        <v>474</v>
      </c>
    </row>
    <row r="374" spans="1:65" s="13" customFormat="1" ht="11.25">
      <c r="B374" s="194"/>
      <c r="C374" s="195"/>
      <c r="D374" s="196" t="s">
        <v>160</v>
      </c>
      <c r="E374" s="197" t="s">
        <v>19</v>
      </c>
      <c r="F374" s="198" t="s">
        <v>404</v>
      </c>
      <c r="G374" s="195"/>
      <c r="H374" s="197" t="s">
        <v>19</v>
      </c>
      <c r="I374" s="199"/>
      <c r="J374" s="195"/>
      <c r="K374" s="195"/>
      <c r="L374" s="200"/>
      <c r="M374" s="201"/>
      <c r="N374" s="202"/>
      <c r="O374" s="202"/>
      <c r="P374" s="202"/>
      <c r="Q374" s="202"/>
      <c r="R374" s="202"/>
      <c r="S374" s="202"/>
      <c r="T374" s="203"/>
      <c r="AT374" s="204" t="s">
        <v>160</v>
      </c>
      <c r="AU374" s="204" t="s">
        <v>83</v>
      </c>
      <c r="AV374" s="13" t="s">
        <v>80</v>
      </c>
      <c r="AW374" s="13" t="s">
        <v>33</v>
      </c>
      <c r="AX374" s="13" t="s">
        <v>72</v>
      </c>
      <c r="AY374" s="204" t="s">
        <v>148</v>
      </c>
    </row>
    <row r="375" spans="1:65" s="14" customFormat="1" ht="11.25">
      <c r="B375" s="205"/>
      <c r="C375" s="206"/>
      <c r="D375" s="196" t="s">
        <v>160</v>
      </c>
      <c r="E375" s="207" t="s">
        <v>19</v>
      </c>
      <c r="F375" s="208" t="s">
        <v>80</v>
      </c>
      <c r="G375" s="206"/>
      <c r="H375" s="209">
        <v>1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160</v>
      </c>
      <c r="AU375" s="215" t="s">
        <v>83</v>
      </c>
      <c r="AV375" s="14" t="s">
        <v>83</v>
      </c>
      <c r="AW375" s="14" t="s">
        <v>33</v>
      </c>
      <c r="AX375" s="14" t="s">
        <v>80</v>
      </c>
      <c r="AY375" s="215" t="s">
        <v>148</v>
      </c>
    </row>
    <row r="376" spans="1:65" s="2" customFormat="1" ht="44.25" customHeight="1">
      <c r="A376" s="36"/>
      <c r="B376" s="37"/>
      <c r="C376" s="176" t="s">
        <v>475</v>
      </c>
      <c r="D376" s="176" t="s">
        <v>151</v>
      </c>
      <c r="E376" s="177" t="s">
        <v>476</v>
      </c>
      <c r="F376" s="178" t="s">
        <v>477</v>
      </c>
      <c r="G376" s="179" t="s">
        <v>461</v>
      </c>
      <c r="H376" s="180">
        <v>1</v>
      </c>
      <c r="I376" s="181"/>
      <c r="J376" s="182">
        <f>ROUND(I376*H376,2)</f>
        <v>0</v>
      </c>
      <c r="K376" s="178" t="s">
        <v>19</v>
      </c>
      <c r="L376" s="41"/>
      <c r="M376" s="183" t="s">
        <v>19</v>
      </c>
      <c r="N376" s="184" t="s">
        <v>43</v>
      </c>
      <c r="O376" s="66"/>
      <c r="P376" s="185">
        <f>O376*H376</f>
        <v>0</v>
      </c>
      <c r="Q376" s="185">
        <v>8.5999999999999993E-2</v>
      </c>
      <c r="R376" s="185">
        <f>Q376*H376</f>
        <v>8.5999999999999993E-2</v>
      </c>
      <c r="S376" s="185">
        <v>0</v>
      </c>
      <c r="T376" s="186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7" t="s">
        <v>246</v>
      </c>
      <c r="AT376" s="187" t="s">
        <v>151</v>
      </c>
      <c r="AU376" s="187" t="s">
        <v>83</v>
      </c>
      <c r="AY376" s="19" t="s">
        <v>148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19" t="s">
        <v>80</v>
      </c>
      <c r="BK376" s="188">
        <f>ROUND(I376*H376,2)</f>
        <v>0</v>
      </c>
      <c r="BL376" s="19" t="s">
        <v>246</v>
      </c>
      <c r="BM376" s="187" t="s">
        <v>478</v>
      </c>
    </row>
    <row r="377" spans="1:65" s="13" customFormat="1" ht="11.25">
      <c r="B377" s="194"/>
      <c r="C377" s="195"/>
      <c r="D377" s="196" t="s">
        <v>160</v>
      </c>
      <c r="E377" s="197" t="s">
        <v>19</v>
      </c>
      <c r="F377" s="198" t="s">
        <v>404</v>
      </c>
      <c r="G377" s="195"/>
      <c r="H377" s="197" t="s">
        <v>19</v>
      </c>
      <c r="I377" s="199"/>
      <c r="J377" s="195"/>
      <c r="K377" s="195"/>
      <c r="L377" s="200"/>
      <c r="M377" s="201"/>
      <c r="N377" s="202"/>
      <c r="O377" s="202"/>
      <c r="P377" s="202"/>
      <c r="Q377" s="202"/>
      <c r="R377" s="202"/>
      <c r="S377" s="202"/>
      <c r="T377" s="203"/>
      <c r="AT377" s="204" t="s">
        <v>160</v>
      </c>
      <c r="AU377" s="204" t="s">
        <v>83</v>
      </c>
      <c r="AV377" s="13" t="s">
        <v>80</v>
      </c>
      <c r="AW377" s="13" t="s">
        <v>33</v>
      </c>
      <c r="AX377" s="13" t="s">
        <v>72</v>
      </c>
      <c r="AY377" s="204" t="s">
        <v>148</v>
      </c>
    </row>
    <row r="378" spans="1:65" s="14" customFormat="1" ht="11.25">
      <c r="B378" s="205"/>
      <c r="C378" s="206"/>
      <c r="D378" s="196" t="s">
        <v>160</v>
      </c>
      <c r="E378" s="207" t="s">
        <v>19</v>
      </c>
      <c r="F378" s="208" t="s">
        <v>80</v>
      </c>
      <c r="G378" s="206"/>
      <c r="H378" s="209">
        <v>1</v>
      </c>
      <c r="I378" s="210"/>
      <c r="J378" s="206"/>
      <c r="K378" s="206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160</v>
      </c>
      <c r="AU378" s="215" t="s">
        <v>83</v>
      </c>
      <c r="AV378" s="14" t="s">
        <v>83</v>
      </c>
      <c r="AW378" s="14" t="s">
        <v>33</v>
      </c>
      <c r="AX378" s="14" t="s">
        <v>80</v>
      </c>
      <c r="AY378" s="215" t="s">
        <v>148</v>
      </c>
    </row>
    <row r="379" spans="1:65" s="2" customFormat="1" ht="44.25" customHeight="1">
      <c r="A379" s="36"/>
      <c r="B379" s="37"/>
      <c r="C379" s="176" t="s">
        <v>479</v>
      </c>
      <c r="D379" s="176" t="s">
        <v>151</v>
      </c>
      <c r="E379" s="177" t="s">
        <v>480</v>
      </c>
      <c r="F379" s="178" t="s">
        <v>481</v>
      </c>
      <c r="G379" s="179" t="s">
        <v>461</v>
      </c>
      <c r="H379" s="180">
        <v>1</v>
      </c>
      <c r="I379" s="181"/>
      <c r="J379" s="182">
        <f>ROUND(I379*H379,2)</f>
        <v>0</v>
      </c>
      <c r="K379" s="178" t="s">
        <v>19</v>
      </c>
      <c r="L379" s="41"/>
      <c r="M379" s="183" t="s">
        <v>19</v>
      </c>
      <c r="N379" s="184" t="s">
        <v>43</v>
      </c>
      <c r="O379" s="66"/>
      <c r="P379" s="185">
        <f>O379*H379</f>
        <v>0</v>
      </c>
      <c r="Q379" s="185">
        <v>8.5999999999999993E-2</v>
      </c>
      <c r="R379" s="185">
        <f>Q379*H379</f>
        <v>8.5999999999999993E-2</v>
      </c>
      <c r="S379" s="185">
        <v>0</v>
      </c>
      <c r="T379" s="186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7" t="s">
        <v>246</v>
      </c>
      <c r="AT379" s="187" t="s">
        <v>151</v>
      </c>
      <c r="AU379" s="187" t="s">
        <v>83</v>
      </c>
      <c r="AY379" s="19" t="s">
        <v>148</v>
      </c>
      <c r="BE379" s="188">
        <f>IF(N379="základní",J379,0)</f>
        <v>0</v>
      </c>
      <c r="BF379" s="188">
        <f>IF(N379="snížená",J379,0)</f>
        <v>0</v>
      </c>
      <c r="BG379" s="188">
        <f>IF(N379="zákl. přenesená",J379,0)</f>
        <v>0</v>
      </c>
      <c r="BH379" s="188">
        <f>IF(N379="sníž. přenesená",J379,0)</f>
        <v>0</v>
      </c>
      <c r="BI379" s="188">
        <f>IF(N379="nulová",J379,0)</f>
        <v>0</v>
      </c>
      <c r="BJ379" s="19" t="s">
        <v>80</v>
      </c>
      <c r="BK379" s="188">
        <f>ROUND(I379*H379,2)</f>
        <v>0</v>
      </c>
      <c r="BL379" s="19" t="s">
        <v>246</v>
      </c>
      <c r="BM379" s="187" t="s">
        <v>482</v>
      </c>
    </row>
    <row r="380" spans="1:65" s="13" customFormat="1" ht="11.25">
      <c r="B380" s="194"/>
      <c r="C380" s="195"/>
      <c r="D380" s="196" t="s">
        <v>160</v>
      </c>
      <c r="E380" s="197" t="s">
        <v>19</v>
      </c>
      <c r="F380" s="198" t="s">
        <v>406</v>
      </c>
      <c r="G380" s="195"/>
      <c r="H380" s="197" t="s">
        <v>19</v>
      </c>
      <c r="I380" s="199"/>
      <c r="J380" s="195"/>
      <c r="K380" s="195"/>
      <c r="L380" s="200"/>
      <c r="M380" s="201"/>
      <c r="N380" s="202"/>
      <c r="O380" s="202"/>
      <c r="P380" s="202"/>
      <c r="Q380" s="202"/>
      <c r="R380" s="202"/>
      <c r="S380" s="202"/>
      <c r="T380" s="203"/>
      <c r="AT380" s="204" t="s">
        <v>160</v>
      </c>
      <c r="AU380" s="204" t="s">
        <v>83</v>
      </c>
      <c r="AV380" s="13" t="s">
        <v>80</v>
      </c>
      <c r="AW380" s="13" t="s">
        <v>33</v>
      </c>
      <c r="AX380" s="13" t="s">
        <v>72</v>
      </c>
      <c r="AY380" s="204" t="s">
        <v>148</v>
      </c>
    </row>
    <row r="381" spans="1:65" s="14" customFormat="1" ht="11.25">
      <c r="B381" s="205"/>
      <c r="C381" s="206"/>
      <c r="D381" s="196" t="s">
        <v>160</v>
      </c>
      <c r="E381" s="207" t="s">
        <v>19</v>
      </c>
      <c r="F381" s="208" t="s">
        <v>80</v>
      </c>
      <c r="G381" s="206"/>
      <c r="H381" s="209">
        <v>1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160</v>
      </c>
      <c r="AU381" s="215" t="s">
        <v>83</v>
      </c>
      <c r="AV381" s="14" t="s">
        <v>83</v>
      </c>
      <c r="AW381" s="14" t="s">
        <v>33</v>
      </c>
      <c r="AX381" s="14" t="s">
        <v>80</v>
      </c>
      <c r="AY381" s="215" t="s">
        <v>148</v>
      </c>
    </row>
    <row r="382" spans="1:65" s="2" customFormat="1" ht="44.25" customHeight="1">
      <c r="A382" s="36"/>
      <c r="B382" s="37"/>
      <c r="C382" s="176" t="s">
        <v>483</v>
      </c>
      <c r="D382" s="176" t="s">
        <v>151</v>
      </c>
      <c r="E382" s="177" t="s">
        <v>484</v>
      </c>
      <c r="F382" s="178" t="s">
        <v>485</v>
      </c>
      <c r="G382" s="179" t="s">
        <v>461</v>
      </c>
      <c r="H382" s="180">
        <v>1</v>
      </c>
      <c r="I382" s="181"/>
      <c r="J382" s="182">
        <f>ROUND(I382*H382,2)</f>
        <v>0</v>
      </c>
      <c r="K382" s="178" t="s">
        <v>19</v>
      </c>
      <c r="L382" s="41"/>
      <c r="M382" s="183" t="s">
        <v>19</v>
      </c>
      <c r="N382" s="184" t="s">
        <v>43</v>
      </c>
      <c r="O382" s="66"/>
      <c r="P382" s="185">
        <f>O382*H382</f>
        <v>0</v>
      </c>
      <c r="Q382" s="185">
        <v>7.8E-2</v>
      </c>
      <c r="R382" s="185">
        <f>Q382*H382</f>
        <v>7.8E-2</v>
      </c>
      <c r="S382" s="185">
        <v>0</v>
      </c>
      <c r="T382" s="186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7" t="s">
        <v>246</v>
      </c>
      <c r="AT382" s="187" t="s">
        <v>151</v>
      </c>
      <c r="AU382" s="187" t="s">
        <v>83</v>
      </c>
      <c r="AY382" s="19" t="s">
        <v>148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19" t="s">
        <v>80</v>
      </c>
      <c r="BK382" s="188">
        <f>ROUND(I382*H382,2)</f>
        <v>0</v>
      </c>
      <c r="BL382" s="19" t="s">
        <v>246</v>
      </c>
      <c r="BM382" s="187" t="s">
        <v>486</v>
      </c>
    </row>
    <row r="383" spans="1:65" s="13" customFormat="1" ht="11.25">
      <c r="B383" s="194"/>
      <c r="C383" s="195"/>
      <c r="D383" s="196" t="s">
        <v>160</v>
      </c>
      <c r="E383" s="197" t="s">
        <v>19</v>
      </c>
      <c r="F383" s="198" t="s">
        <v>406</v>
      </c>
      <c r="G383" s="195"/>
      <c r="H383" s="197" t="s">
        <v>19</v>
      </c>
      <c r="I383" s="199"/>
      <c r="J383" s="195"/>
      <c r="K383" s="195"/>
      <c r="L383" s="200"/>
      <c r="M383" s="201"/>
      <c r="N383" s="202"/>
      <c r="O383" s="202"/>
      <c r="P383" s="202"/>
      <c r="Q383" s="202"/>
      <c r="R383" s="202"/>
      <c r="S383" s="202"/>
      <c r="T383" s="203"/>
      <c r="AT383" s="204" t="s">
        <v>160</v>
      </c>
      <c r="AU383" s="204" t="s">
        <v>83</v>
      </c>
      <c r="AV383" s="13" t="s">
        <v>80</v>
      </c>
      <c r="AW383" s="13" t="s">
        <v>33</v>
      </c>
      <c r="AX383" s="13" t="s">
        <v>72</v>
      </c>
      <c r="AY383" s="204" t="s">
        <v>148</v>
      </c>
    </row>
    <row r="384" spans="1:65" s="14" customFormat="1" ht="11.25">
      <c r="B384" s="205"/>
      <c r="C384" s="206"/>
      <c r="D384" s="196" t="s">
        <v>160</v>
      </c>
      <c r="E384" s="207" t="s">
        <v>19</v>
      </c>
      <c r="F384" s="208" t="s">
        <v>80</v>
      </c>
      <c r="G384" s="206"/>
      <c r="H384" s="209">
        <v>1</v>
      </c>
      <c r="I384" s="210"/>
      <c r="J384" s="206"/>
      <c r="K384" s="206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160</v>
      </c>
      <c r="AU384" s="215" t="s">
        <v>83</v>
      </c>
      <c r="AV384" s="14" t="s">
        <v>83</v>
      </c>
      <c r="AW384" s="14" t="s">
        <v>33</v>
      </c>
      <c r="AX384" s="14" t="s">
        <v>80</v>
      </c>
      <c r="AY384" s="215" t="s">
        <v>148</v>
      </c>
    </row>
    <row r="385" spans="1:65" s="2" customFormat="1" ht="44.25" customHeight="1">
      <c r="A385" s="36"/>
      <c r="B385" s="37"/>
      <c r="C385" s="176" t="s">
        <v>487</v>
      </c>
      <c r="D385" s="176" t="s">
        <v>151</v>
      </c>
      <c r="E385" s="177" t="s">
        <v>488</v>
      </c>
      <c r="F385" s="178" t="s">
        <v>489</v>
      </c>
      <c r="G385" s="179" t="s">
        <v>461</v>
      </c>
      <c r="H385" s="180">
        <v>1</v>
      </c>
      <c r="I385" s="181"/>
      <c r="J385" s="182">
        <f>ROUND(I385*H385,2)</f>
        <v>0</v>
      </c>
      <c r="K385" s="178" t="s">
        <v>19</v>
      </c>
      <c r="L385" s="41"/>
      <c r="M385" s="183" t="s">
        <v>19</v>
      </c>
      <c r="N385" s="184" t="s">
        <v>43</v>
      </c>
      <c r="O385" s="66"/>
      <c r="P385" s="185">
        <f>O385*H385</f>
        <v>0</v>
      </c>
      <c r="Q385" s="185">
        <v>0.13200000000000001</v>
      </c>
      <c r="R385" s="185">
        <f>Q385*H385</f>
        <v>0.13200000000000001</v>
      </c>
      <c r="S385" s="185">
        <v>0</v>
      </c>
      <c r="T385" s="186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7" t="s">
        <v>246</v>
      </c>
      <c r="AT385" s="187" t="s">
        <v>151</v>
      </c>
      <c r="AU385" s="187" t="s">
        <v>83</v>
      </c>
      <c r="AY385" s="19" t="s">
        <v>148</v>
      </c>
      <c r="BE385" s="188">
        <f>IF(N385="základní",J385,0)</f>
        <v>0</v>
      </c>
      <c r="BF385" s="188">
        <f>IF(N385="snížená",J385,0)</f>
        <v>0</v>
      </c>
      <c r="BG385" s="188">
        <f>IF(N385="zákl. přenesená",J385,0)</f>
        <v>0</v>
      </c>
      <c r="BH385" s="188">
        <f>IF(N385="sníž. přenesená",J385,0)</f>
        <v>0</v>
      </c>
      <c r="BI385" s="188">
        <f>IF(N385="nulová",J385,0)</f>
        <v>0</v>
      </c>
      <c r="BJ385" s="19" t="s">
        <v>80</v>
      </c>
      <c r="BK385" s="188">
        <f>ROUND(I385*H385,2)</f>
        <v>0</v>
      </c>
      <c r="BL385" s="19" t="s">
        <v>246</v>
      </c>
      <c r="BM385" s="187" t="s">
        <v>490</v>
      </c>
    </row>
    <row r="386" spans="1:65" s="13" customFormat="1" ht="11.25">
      <c r="B386" s="194"/>
      <c r="C386" s="195"/>
      <c r="D386" s="196" t="s">
        <v>160</v>
      </c>
      <c r="E386" s="197" t="s">
        <v>19</v>
      </c>
      <c r="F386" s="198" t="s">
        <v>406</v>
      </c>
      <c r="G386" s="195"/>
      <c r="H386" s="197" t="s">
        <v>19</v>
      </c>
      <c r="I386" s="199"/>
      <c r="J386" s="195"/>
      <c r="K386" s="195"/>
      <c r="L386" s="200"/>
      <c r="M386" s="201"/>
      <c r="N386" s="202"/>
      <c r="O386" s="202"/>
      <c r="P386" s="202"/>
      <c r="Q386" s="202"/>
      <c r="R386" s="202"/>
      <c r="S386" s="202"/>
      <c r="T386" s="203"/>
      <c r="AT386" s="204" t="s">
        <v>160</v>
      </c>
      <c r="AU386" s="204" t="s">
        <v>83</v>
      </c>
      <c r="AV386" s="13" t="s">
        <v>80</v>
      </c>
      <c r="AW386" s="13" t="s">
        <v>33</v>
      </c>
      <c r="AX386" s="13" t="s">
        <v>72</v>
      </c>
      <c r="AY386" s="204" t="s">
        <v>148</v>
      </c>
    </row>
    <row r="387" spans="1:65" s="14" customFormat="1" ht="11.25">
      <c r="B387" s="205"/>
      <c r="C387" s="206"/>
      <c r="D387" s="196" t="s">
        <v>160</v>
      </c>
      <c r="E387" s="207" t="s">
        <v>19</v>
      </c>
      <c r="F387" s="208" t="s">
        <v>80</v>
      </c>
      <c r="G387" s="206"/>
      <c r="H387" s="209">
        <v>1</v>
      </c>
      <c r="I387" s="210"/>
      <c r="J387" s="206"/>
      <c r="K387" s="206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160</v>
      </c>
      <c r="AU387" s="215" t="s">
        <v>83</v>
      </c>
      <c r="AV387" s="14" t="s">
        <v>83</v>
      </c>
      <c r="AW387" s="14" t="s">
        <v>33</v>
      </c>
      <c r="AX387" s="14" t="s">
        <v>80</v>
      </c>
      <c r="AY387" s="215" t="s">
        <v>148</v>
      </c>
    </row>
    <row r="388" spans="1:65" s="2" customFormat="1" ht="44.25" customHeight="1">
      <c r="A388" s="36"/>
      <c r="B388" s="37"/>
      <c r="C388" s="176" t="s">
        <v>491</v>
      </c>
      <c r="D388" s="176" t="s">
        <v>151</v>
      </c>
      <c r="E388" s="177" t="s">
        <v>492</v>
      </c>
      <c r="F388" s="178" t="s">
        <v>493</v>
      </c>
      <c r="G388" s="179" t="s">
        <v>461</v>
      </c>
      <c r="H388" s="180">
        <v>1</v>
      </c>
      <c r="I388" s="181"/>
      <c r="J388" s="182">
        <f>ROUND(I388*H388,2)</f>
        <v>0</v>
      </c>
      <c r="K388" s="178" t="s">
        <v>19</v>
      </c>
      <c r="L388" s="41"/>
      <c r="M388" s="183" t="s">
        <v>19</v>
      </c>
      <c r="N388" s="184" t="s">
        <v>43</v>
      </c>
      <c r="O388" s="66"/>
      <c r="P388" s="185">
        <f>O388*H388</f>
        <v>0</v>
      </c>
      <c r="Q388" s="185">
        <v>0.28599999999999998</v>
      </c>
      <c r="R388" s="185">
        <f>Q388*H388</f>
        <v>0.28599999999999998</v>
      </c>
      <c r="S388" s="185">
        <v>0</v>
      </c>
      <c r="T388" s="186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187" t="s">
        <v>246</v>
      </c>
      <c r="AT388" s="187" t="s">
        <v>151</v>
      </c>
      <c r="AU388" s="187" t="s">
        <v>83</v>
      </c>
      <c r="AY388" s="19" t="s">
        <v>148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19" t="s">
        <v>80</v>
      </c>
      <c r="BK388" s="188">
        <f>ROUND(I388*H388,2)</f>
        <v>0</v>
      </c>
      <c r="BL388" s="19" t="s">
        <v>246</v>
      </c>
      <c r="BM388" s="187" t="s">
        <v>494</v>
      </c>
    </row>
    <row r="389" spans="1:65" s="13" customFormat="1" ht="11.25">
      <c r="B389" s="194"/>
      <c r="C389" s="195"/>
      <c r="D389" s="196" t="s">
        <v>160</v>
      </c>
      <c r="E389" s="197" t="s">
        <v>19</v>
      </c>
      <c r="F389" s="198" t="s">
        <v>406</v>
      </c>
      <c r="G389" s="195"/>
      <c r="H389" s="197" t="s">
        <v>19</v>
      </c>
      <c r="I389" s="199"/>
      <c r="J389" s="195"/>
      <c r="K389" s="195"/>
      <c r="L389" s="200"/>
      <c r="M389" s="201"/>
      <c r="N389" s="202"/>
      <c r="O389" s="202"/>
      <c r="P389" s="202"/>
      <c r="Q389" s="202"/>
      <c r="R389" s="202"/>
      <c r="S389" s="202"/>
      <c r="T389" s="203"/>
      <c r="AT389" s="204" t="s">
        <v>160</v>
      </c>
      <c r="AU389" s="204" t="s">
        <v>83</v>
      </c>
      <c r="AV389" s="13" t="s">
        <v>80</v>
      </c>
      <c r="AW389" s="13" t="s">
        <v>33</v>
      </c>
      <c r="AX389" s="13" t="s">
        <v>72</v>
      </c>
      <c r="AY389" s="204" t="s">
        <v>148</v>
      </c>
    </row>
    <row r="390" spans="1:65" s="14" customFormat="1" ht="11.25">
      <c r="B390" s="205"/>
      <c r="C390" s="206"/>
      <c r="D390" s="196" t="s">
        <v>160</v>
      </c>
      <c r="E390" s="207" t="s">
        <v>19</v>
      </c>
      <c r="F390" s="208" t="s">
        <v>80</v>
      </c>
      <c r="G390" s="206"/>
      <c r="H390" s="209">
        <v>1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160</v>
      </c>
      <c r="AU390" s="215" t="s">
        <v>83</v>
      </c>
      <c r="AV390" s="14" t="s">
        <v>83</v>
      </c>
      <c r="AW390" s="14" t="s">
        <v>33</v>
      </c>
      <c r="AX390" s="14" t="s">
        <v>80</v>
      </c>
      <c r="AY390" s="215" t="s">
        <v>148</v>
      </c>
    </row>
    <row r="391" spans="1:65" s="2" customFormat="1" ht="44.25" customHeight="1">
      <c r="A391" s="36"/>
      <c r="B391" s="37"/>
      <c r="C391" s="176" t="s">
        <v>495</v>
      </c>
      <c r="D391" s="176" t="s">
        <v>151</v>
      </c>
      <c r="E391" s="177" t="s">
        <v>496</v>
      </c>
      <c r="F391" s="178" t="s">
        <v>497</v>
      </c>
      <c r="G391" s="179" t="s">
        <v>461</v>
      </c>
      <c r="H391" s="180">
        <v>1</v>
      </c>
      <c r="I391" s="181"/>
      <c r="J391" s="182">
        <f>ROUND(I391*H391,2)</f>
        <v>0</v>
      </c>
      <c r="K391" s="178" t="s">
        <v>19</v>
      </c>
      <c r="L391" s="41"/>
      <c r="M391" s="183" t="s">
        <v>19</v>
      </c>
      <c r="N391" s="184" t="s">
        <v>43</v>
      </c>
      <c r="O391" s="66"/>
      <c r="P391" s="185">
        <f>O391*H391</f>
        <v>0</v>
      </c>
      <c r="Q391" s="185">
        <v>0.28599999999999998</v>
      </c>
      <c r="R391" s="185">
        <f>Q391*H391</f>
        <v>0.28599999999999998</v>
      </c>
      <c r="S391" s="185">
        <v>0</v>
      </c>
      <c r="T391" s="186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7" t="s">
        <v>246</v>
      </c>
      <c r="AT391" s="187" t="s">
        <v>151</v>
      </c>
      <c r="AU391" s="187" t="s">
        <v>83</v>
      </c>
      <c r="AY391" s="19" t="s">
        <v>148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19" t="s">
        <v>80</v>
      </c>
      <c r="BK391" s="188">
        <f>ROUND(I391*H391,2)</f>
        <v>0</v>
      </c>
      <c r="BL391" s="19" t="s">
        <v>246</v>
      </c>
      <c r="BM391" s="187" t="s">
        <v>498</v>
      </c>
    </row>
    <row r="392" spans="1:65" s="13" customFormat="1" ht="11.25">
      <c r="B392" s="194"/>
      <c r="C392" s="195"/>
      <c r="D392" s="196" t="s">
        <v>160</v>
      </c>
      <c r="E392" s="197" t="s">
        <v>19</v>
      </c>
      <c r="F392" s="198" t="s">
        <v>406</v>
      </c>
      <c r="G392" s="195"/>
      <c r="H392" s="197" t="s">
        <v>19</v>
      </c>
      <c r="I392" s="199"/>
      <c r="J392" s="195"/>
      <c r="K392" s="195"/>
      <c r="L392" s="200"/>
      <c r="M392" s="201"/>
      <c r="N392" s="202"/>
      <c r="O392" s="202"/>
      <c r="P392" s="202"/>
      <c r="Q392" s="202"/>
      <c r="R392" s="202"/>
      <c r="S392" s="202"/>
      <c r="T392" s="203"/>
      <c r="AT392" s="204" t="s">
        <v>160</v>
      </c>
      <c r="AU392" s="204" t="s">
        <v>83</v>
      </c>
      <c r="AV392" s="13" t="s">
        <v>80</v>
      </c>
      <c r="AW392" s="13" t="s">
        <v>33</v>
      </c>
      <c r="AX392" s="13" t="s">
        <v>72</v>
      </c>
      <c r="AY392" s="204" t="s">
        <v>148</v>
      </c>
    </row>
    <row r="393" spans="1:65" s="14" customFormat="1" ht="11.25">
      <c r="B393" s="205"/>
      <c r="C393" s="206"/>
      <c r="D393" s="196" t="s">
        <v>160</v>
      </c>
      <c r="E393" s="207" t="s">
        <v>19</v>
      </c>
      <c r="F393" s="208" t="s">
        <v>80</v>
      </c>
      <c r="G393" s="206"/>
      <c r="H393" s="209">
        <v>1</v>
      </c>
      <c r="I393" s="210"/>
      <c r="J393" s="206"/>
      <c r="K393" s="206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160</v>
      </c>
      <c r="AU393" s="215" t="s">
        <v>83</v>
      </c>
      <c r="AV393" s="14" t="s">
        <v>83</v>
      </c>
      <c r="AW393" s="14" t="s">
        <v>33</v>
      </c>
      <c r="AX393" s="14" t="s">
        <v>80</v>
      </c>
      <c r="AY393" s="215" t="s">
        <v>148</v>
      </c>
    </row>
    <row r="394" spans="1:65" s="2" customFormat="1" ht="44.25" customHeight="1">
      <c r="A394" s="36"/>
      <c r="B394" s="37"/>
      <c r="C394" s="176" t="s">
        <v>499</v>
      </c>
      <c r="D394" s="176" t="s">
        <v>151</v>
      </c>
      <c r="E394" s="177" t="s">
        <v>500</v>
      </c>
      <c r="F394" s="178" t="s">
        <v>501</v>
      </c>
      <c r="G394" s="179" t="s">
        <v>461</v>
      </c>
      <c r="H394" s="180">
        <v>1</v>
      </c>
      <c r="I394" s="181"/>
      <c r="J394" s="182">
        <f>ROUND(I394*H394,2)</f>
        <v>0</v>
      </c>
      <c r="K394" s="178" t="s">
        <v>19</v>
      </c>
      <c r="L394" s="41"/>
      <c r="M394" s="183" t="s">
        <v>19</v>
      </c>
      <c r="N394" s="184" t="s">
        <v>43</v>
      </c>
      <c r="O394" s="66"/>
      <c r="P394" s="185">
        <f>O394*H394</f>
        <v>0</v>
      </c>
      <c r="Q394" s="185">
        <v>0.23799999999999999</v>
      </c>
      <c r="R394" s="185">
        <f>Q394*H394</f>
        <v>0.23799999999999999</v>
      </c>
      <c r="S394" s="185">
        <v>0</v>
      </c>
      <c r="T394" s="186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187" t="s">
        <v>246</v>
      </c>
      <c r="AT394" s="187" t="s">
        <v>151</v>
      </c>
      <c r="AU394" s="187" t="s">
        <v>83</v>
      </c>
      <c r="AY394" s="19" t="s">
        <v>148</v>
      </c>
      <c r="BE394" s="188">
        <f>IF(N394="základní",J394,0)</f>
        <v>0</v>
      </c>
      <c r="BF394" s="188">
        <f>IF(N394="snížená",J394,0)</f>
        <v>0</v>
      </c>
      <c r="BG394" s="188">
        <f>IF(N394="zákl. přenesená",J394,0)</f>
        <v>0</v>
      </c>
      <c r="BH394" s="188">
        <f>IF(N394="sníž. přenesená",J394,0)</f>
        <v>0</v>
      </c>
      <c r="BI394" s="188">
        <f>IF(N394="nulová",J394,0)</f>
        <v>0</v>
      </c>
      <c r="BJ394" s="19" t="s">
        <v>80</v>
      </c>
      <c r="BK394" s="188">
        <f>ROUND(I394*H394,2)</f>
        <v>0</v>
      </c>
      <c r="BL394" s="19" t="s">
        <v>246</v>
      </c>
      <c r="BM394" s="187" t="s">
        <v>502</v>
      </c>
    </row>
    <row r="395" spans="1:65" s="13" customFormat="1" ht="11.25">
      <c r="B395" s="194"/>
      <c r="C395" s="195"/>
      <c r="D395" s="196" t="s">
        <v>160</v>
      </c>
      <c r="E395" s="197" t="s">
        <v>19</v>
      </c>
      <c r="F395" s="198" t="s">
        <v>408</v>
      </c>
      <c r="G395" s="195"/>
      <c r="H395" s="197" t="s">
        <v>19</v>
      </c>
      <c r="I395" s="199"/>
      <c r="J395" s="195"/>
      <c r="K395" s="195"/>
      <c r="L395" s="200"/>
      <c r="M395" s="201"/>
      <c r="N395" s="202"/>
      <c r="O395" s="202"/>
      <c r="P395" s="202"/>
      <c r="Q395" s="202"/>
      <c r="R395" s="202"/>
      <c r="S395" s="202"/>
      <c r="T395" s="203"/>
      <c r="AT395" s="204" t="s">
        <v>160</v>
      </c>
      <c r="AU395" s="204" t="s">
        <v>83</v>
      </c>
      <c r="AV395" s="13" t="s">
        <v>80</v>
      </c>
      <c r="AW395" s="13" t="s">
        <v>33</v>
      </c>
      <c r="AX395" s="13" t="s">
        <v>72</v>
      </c>
      <c r="AY395" s="204" t="s">
        <v>148</v>
      </c>
    </row>
    <row r="396" spans="1:65" s="14" customFormat="1" ht="11.25">
      <c r="B396" s="205"/>
      <c r="C396" s="206"/>
      <c r="D396" s="196" t="s">
        <v>160</v>
      </c>
      <c r="E396" s="207" t="s">
        <v>19</v>
      </c>
      <c r="F396" s="208" t="s">
        <v>80</v>
      </c>
      <c r="G396" s="206"/>
      <c r="H396" s="209">
        <v>1</v>
      </c>
      <c r="I396" s="210"/>
      <c r="J396" s="206"/>
      <c r="K396" s="206"/>
      <c r="L396" s="211"/>
      <c r="M396" s="212"/>
      <c r="N396" s="213"/>
      <c r="O396" s="213"/>
      <c r="P396" s="213"/>
      <c r="Q396" s="213"/>
      <c r="R396" s="213"/>
      <c r="S396" s="213"/>
      <c r="T396" s="214"/>
      <c r="AT396" s="215" t="s">
        <v>160</v>
      </c>
      <c r="AU396" s="215" t="s">
        <v>83</v>
      </c>
      <c r="AV396" s="14" t="s">
        <v>83</v>
      </c>
      <c r="AW396" s="14" t="s">
        <v>33</v>
      </c>
      <c r="AX396" s="14" t="s">
        <v>80</v>
      </c>
      <c r="AY396" s="215" t="s">
        <v>148</v>
      </c>
    </row>
    <row r="397" spans="1:65" s="2" customFormat="1" ht="44.25" customHeight="1">
      <c r="A397" s="36"/>
      <c r="B397" s="37"/>
      <c r="C397" s="176" t="s">
        <v>503</v>
      </c>
      <c r="D397" s="176" t="s">
        <v>151</v>
      </c>
      <c r="E397" s="177" t="s">
        <v>504</v>
      </c>
      <c r="F397" s="178" t="s">
        <v>505</v>
      </c>
      <c r="G397" s="179" t="s">
        <v>461</v>
      </c>
      <c r="H397" s="180">
        <v>1</v>
      </c>
      <c r="I397" s="181"/>
      <c r="J397" s="182">
        <f>ROUND(I397*H397,2)</f>
        <v>0</v>
      </c>
      <c r="K397" s="178" t="s">
        <v>19</v>
      </c>
      <c r="L397" s="41"/>
      <c r="M397" s="183" t="s">
        <v>19</v>
      </c>
      <c r="N397" s="184" t="s">
        <v>43</v>
      </c>
      <c r="O397" s="66"/>
      <c r="P397" s="185">
        <f>O397*H397</f>
        <v>0</v>
      </c>
      <c r="Q397" s="185">
        <v>0.13200000000000001</v>
      </c>
      <c r="R397" s="185">
        <f>Q397*H397</f>
        <v>0.13200000000000001</v>
      </c>
      <c r="S397" s="185">
        <v>0</v>
      </c>
      <c r="T397" s="186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7" t="s">
        <v>246</v>
      </c>
      <c r="AT397" s="187" t="s">
        <v>151</v>
      </c>
      <c r="AU397" s="187" t="s">
        <v>83</v>
      </c>
      <c r="AY397" s="19" t="s">
        <v>148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19" t="s">
        <v>80</v>
      </c>
      <c r="BK397" s="188">
        <f>ROUND(I397*H397,2)</f>
        <v>0</v>
      </c>
      <c r="BL397" s="19" t="s">
        <v>246</v>
      </c>
      <c r="BM397" s="187" t="s">
        <v>506</v>
      </c>
    </row>
    <row r="398" spans="1:65" s="13" customFormat="1" ht="11.25">
      <c r="B398" s="194"/>
      <c r="C398" s="195"/>
      <c r="D398" s="196" t="s">
        <v>160</v>
      </c>
      <c r="E398" s="197" t="s">
        <v>19</v>
      </c>
      <c r="F398" s="198" t="s">
        <v>408</v>
      </c>
      <c r="G398" s="195"/>
      <c r="H398" s="197" t="s">
        <v>19</v>
      </c>
      <c r="I398" s="199"/>
      <c r="J398" s="195"/>
      <c r="K398" s="195"/>
      <c r="L398" s="200"/>
      <c r="M398" s="201"/>
      <c r="N398" s="202"/>
      <c r="O398" s="202"/>
      <c r="P398" s="202"/>
      <c r="Q398" s="202"/>
      <c r="R398" s="202"/>
      <c r="S398" s="202"/>
      <c r="T398" s="203"/>
      <c r="AT398" s="204" t="s">
        <v>160</v>
      </c>
      <c r="AU398" s="204" t="s">
        <v>83</v>
      </c>
      <c r="AV398" s="13" t="s">
        <v>80</v>
      </c>
      <c r="AW398" s="13" t="s">
        <v>33</v>
      </c>
      <c r="AX398" s="13" t="s">
        <v>72</v>
      </c>
      <c r="AY398" s="204" t="s">
        <v>148</v>
      </c>
    </row>
    <row r="399" spans="1:65" s="14" customFormat="1" ht="11.25">
      <c r="B399" s="205"/>
      <c r="C399" s="206"/>
      <c r="D399" s="196" t="s">
        <v>160</v>
      </c>
      <c r="E399" s="207" t="s">
        <v>19</v>
      </c>
      <c r="F399" s="208" t="s">
        <v>80</v>
      </c>
      <c r="G399" s="206"/>
      <c r="H399" s="209">
        <v>1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160</v>
      </c>
      <c r="AU399" s="215" t="s">
        <v>83</v>
      </c>
      <c r="AV399" s="14" t="s">
        <v>83</v>
      </c>
      <c r="AW399" s="14" t="s">
        <v>33</v>
      </c>
      <c r="AX399" s="14" t="s">
        <v>80</v>
      </c>
      <c r="AY399" s="215" t="s">
        <v>148</v>
      </c>
    </row>
    <row r="400" spans="1:65" s="2" customFormat="1" ht="44.25" customHeight="1">
      <c r="A400" s="36"/>
      <c r="B400" s="37"/>
      <c r="C400" s="176" t="s">
        <v>507</v>
      </c>
      <c r="D400" s="176" t="s">
        <v>151</v>
      </c>
      <c r="E400" s="177" t="s">
        <v>508</v>
      </c>
      <c r="F400" s="178" t="s">
        <v>509</v>
      </c>
      <c r="G400" s="179" t="s">
        <v>461</v>
      </c>
      <c r="H400" s="180">
        <v>1</v>
      </c>
      <c r="I400" s="181"/>
      <c r="J400" s="182">
        <f>ROUND(I400*H400,2)</f>
        <v>0</v>
      </c>
      <c r="K400" s="178" t="s">
        <v>19</v>
      </c>
      <c r="L400" s="41"/>
      <c r="M400" s="183" t="s">
        <v>19</v>
      </c>
      <c r="N400" s="184" t="s">
        <v>43</v>
      </c>
      <c r="O400" s="66"/>
      <c r="P400" s="185">
        <f>O400*H400</f>
        <v>0</v>
      </c>
      <c r="Q400" s="185">
        <v>0.23799999999999999</v>
      </c>
      <c r="R400" s="185">
        <f>Q400*H400</f>
        <v>0.23799999999999999</v>
      </c>
      <c r="S400" s="185">
        <v>0</v>
      </c>
      <c r="T400" s="186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7" t="s">
        <v>246</v>
      </c>
      <c r="AT400" s="187" t="s">
        <v>151</v>
      </c>
      <c r="AU400" s="187" t="s">
        <v>83</v>
      </c>
      <c r="AY400" s="19" t="s">
        <v>148</v>
      </c>
      <c r="BE400" s="188">
        <f>IF(N400="základní",J400,0)</f>
        <v>0</v>
      </c>
      <c r="BF400" s="188">
        <f>IF(N400="snížená",J400,0)</f>
        <v>0</v>
      </c>
      <c r="BG400" s="188">
        <f>IF(N400="zákl. přenesená",J400,0)</f>
        <v>0</v>
      </c>
      <c r="BH400" s="188">
        <f>IF(N400="sníž. přenesená",J400,0)</f>
        <v>0</v>
      </c>
      <c r="BI400" s="188">
        <f>IF(N400="nulová",J400,0)</f>
        <v>0</v>
      </c>
      <c r="BJ400" s="19" t="s">
        <v>80</v>
      </c>
      <c r="BK400" s="188">
        <f>ROUND(I400*H400,2)</f>
        <v>0</v>
      </c>
      <c r="BL400" s="19" t="s">
        <v>246</v>
      </c>
      <c r="BM400" s="187" t="s">
        <v>510</v>
      </c>
    </row>
    <row r="401" spans="1:65" s="13" customFormat="1" ht="11.25">
      <c r="B401" s="194"/>
      <c r="C401" s="195"/>
      <c r="D401" s="196" t="s">
        <v>160</v>
      </c>
      <c r="E401" s="197" t="s">
        <v>19</v>
      </c>
      <c r="F401" s="198" t="s">
        <v>408</v>
      </c>
      <c r="G401" s="195"/>
      <c r="H401" s="197" t="s">
        <v>19</v>
      </c>
      <c r="I401" s="199"/>
      <c r="J401" s="195"/>
      <c r="K401" s="195"/>
      <c r="L401" s="200"/>
      <c r="M401" s="201"/>
      <c r="N401" s="202"/>
      <c r="O401" s="202"/>
      <c r="P401" s="202"/>
      <c r="Q401" s="202"/>
      <c r="R401" s="202"/>
      <c r="S401" s="202"/>
      <c r="T401" s="203"/>
      <c r="AT401" s="204" t="s">
        <v>160</v>
      </c>
      <c r="AU401" s="204" t="s">
        <v>83</v>
      </c>
      <c r="AV401" s="13" t="s">
        <v>80</v>
      </c>
      <c r="AW401" s="13" t="s">
        <v>33</v>
      </c>
      <c r="AX401" s="13" t="s">
        <v>72</v>
      </c>
      <c r="AY401" s="204" t="s">
        <v>148</v>
      </c>
    </row>
    <row r="402" spans="1:65" s="14" customFormat="1" ht="11.25">
      <c r="B402" s="205"/>
      <c r="C402" s="206"/>
      <c r="D402" s="196" t="s">
        <v>160</v>
      </c>
      <c r="E402" s="207" t="s">
        <v>19</v>
      </c>
      <c r="F402" s="208" t="s">
        <v>80</v>
      </c>
      <c r="G402" s="206"/>
      <c r="H402" s="209">
        <v>1</v>
      </c>
      <c r="I402" s="210"/>
      <c r="J402" s="206"/>
      <c r="K402" s="206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160</v>
      </c>
      <c r="AU402" s="215" t="s">
        <v>83</v>
      </c>
      <c r="AV402" s="14" t="s">
        <v>83</v>
      </c>
      <c r="AW402" s="14" t="s">
        <v>33</v>
      </c>
      <c r="AX402" s="14" t="s">
        <v>80</v>
      </c>
      <c r="AY402" s="215" t="s">
        <v>148</v>
      </c>
    </row>
    <row r="403" spans="1:65" s="2" customFormat="1" ht="44.25" customHeight="1">
      <c r="A403" s="36"/>
      <c r="B403" s="37"/>
      <c r="C403" s="176" t="s">
        <v>511</v>
      </c>
      <c r="D403" s="176" t="s">
        <v>151</v>
      </c>
      <c r="E403" s="177" t="s">
        <v>512</v>
      </c>
      <c r="F403" s="178" t="s">
        <v>513</v>
      </c>
      <c r="G403" s="179" t="s">
        <v>461</v>
      </c>
      <c r="H403" s="180">
        <v>1</v>
      </c>
      <c r="I403" s="181"/>
      <c r="J403" s="182">
        <f>ROUND(I403*H403,2)</f>
        <v>0</v>
      </c>
      <c r="K403" s="178" t="s">
        <v>19</v>
      </c>
      <c r="L403" s="41"/>
      <c r="M403" s="183" t="s">
        <v>19</v>
      </c>
      <c r="N403" s="184" t="s">
        <v>43</v>
      </c>
      <c r="O403" s="66"/>
      <c r="P403" s="185">
        <f>O403*H403</f>
        <v>0</v>
      </c>
      <c r="Q403" s="185">
        <v>0.23799999999999999</v>
      </c>
      <c r="R403" s="185">
        <f>Q403*H403</f>
        <v>0.23799999999999999</v>
      </c>
      <c r="S403" s="185">
        <v>0</v>
      </c>
      <c r="T403" s="186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7" t="s">
        <v>246</v>
      </c>
      <c r="AT403" s="187" t="s">
        <v>151</v>
      </c>
      <c r="AU403" s="187" t="s">
        <v>83</v>
      </c>
      <c r="AY403" s="19" t="s">
        <v>148</v>
      </c>
      <c r="BE403" s="188">
        <f>IF(N403="základní",J403,0)</f>
        <v>0</v>
      </c>
      <c r="BF403" s="188">
        <f>IF(N403="snížená",J403,0)</f>
        <v>0</v>
      </c>
      <c r="BG403" s="188">
        <f>IF(N403="zákl. přenesená",J403,0)</f>
        <v>0</v>
      </c>
      <c r="BH403" s="188">
        <f>IF(N403="sníž. přenesená",J403,0)</f>
        <v>0</v>
      </c>
      <c r="BI403" s="188">
        <f>IF(N403="nulová",J403,0)</f>
        <v>0</v>
      </c>
      <c r="BJ403" s="19" t="s">
        <v>80</v>
      </c>
      <c r="BK403" s="188">
        <f>ROUND(I403*H403,2)</f>
        <v>0</v>
      </c>
      <c r="BL403" s="19" t="s">
        <v>246</v>
      </c>
      <c r="BM403" s="187" t="s">
        <v>514</v>
      </c>
    </row>
    <row r="404" spans="1:65" s="13" customFormat="1" ht="11.25">
      <c r="B404" s="194"/>
      <c r="C404" s="195"/>
      <c r="D404" s="196" t="s">
        <v>160</v>
      </c>
      <c r="E404" s="197" t="s">
        <v>19</v>
      </c>
      <c r="F404" s="198" t="s">
        <v>408</v>
      </c>
      <c r="G404" s="195"/>
      <c r="H404" s="197" t="s">
        <v>19</v>
      </c>
      <c r="I404" s="199"/>
      <c r="J404" s="195"/>
      <c r="K404" s="195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160</v>
      </c>
      <c r="AU404" s="204" t="s">
        <v>83</v>
      </c>
      <c r="AV404" s="13" t="s">
        <v>80</v>
      </c>
      <c r="AW404" s="13" t="s">
        <v>33</v>
      </c>
      <c r="AX404" s="13" t="s">
        <v>72</v>
      </c>
      <c r="AY404" s="204" t="s">
        <v>148</v>
      </c>
    </row>
    <row r="405" spans="1:65" s="14" customFormat="1" ht="11.25">
      <c r="B405" s="205"/>
      <c r="C405" s="206"/>
      <c r="D405" s="196" t="s">
        <v>160</v>
      </c>
      <c r="E405" s="207" t="s">
        <v>19</v>
      </c>
      <c r="F405" s="208" t="s">
        <v>80</v>
      </c>
      <c r="G405" s="206"/>
      <c r="H405" s="209">
        <v>1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160</v>
      </c>
      <c r="AU405" s="215" t="s">
        <v>83</v>
      </c>
      <c r="AV405" s="14" t="s">
        <v>83</v>
      </c>
      <c r="AW405" s="14" t="s">
        <v>33</v>
      </c>
      <c r="AX405" s="14" t="s">
        <v>80</v>
      </c>
      <c r="AY405" s="215" t="s">
        <v>148</v>
      </c>
    </row>
    <row r="406" spans="1:65" s="2" customFormat="1" ht="44.25" customHeight="1">
      <c r="A406" s="36"/>
      <c r="B406" s="37"/>
      <c r="C406" s="176" t="s">
        <v>515</v>
      </c>
      <c r="D406" s="176" t="s">
        <v>151</v>
      </c>
      <c r="E406" s="177" t="s">
        <v>516</v>
      </c>
      <c r="F406" s="178" t="s">
        <v>517</v>
      </c>
      <c r="G406" s="179" t="s">
        <v>461</v>
      </c>
      <c r="H406" s="180">
        <v>1</v>
      </c>
      <c r="I406" s="181"/>
      <c r="J406" s="182">
        <f>ROUND(I406*H406,2)</f>
        <v>0</v>
      </c>
      <c r="K406" s="178" t="s">
        <v>19</v>
      </c>
      <c r="L406" s="41"/>
      <c r="M406" s="183" t="s">
        <v>19</v>
      </c>
      <c r="N406" s="184" t="s">
        <v>43</v>
      </c>
      <c r="O406" s="66"/>
      <c r="P406" s="185">
        <f>O406*H406</f>
        <v>0</v>
      </c>
      <c r="Q406" s="185">
        <v>0.16200000000000001</v>
      </c>
      <c r="R406" s="185">
        <f>Q406*H406</f>
        <v>0.16200000000000001</v>
      </c>
      <c r="S406" s="185">
        <v>0</v>
      </c>
      <c r="T406" s="186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187" t="s">
        <v>246</v>
      </c>
      <c r="AT406" s="187" t="s">
        <v>151</v>
      </c>
      <c r="AU406" s="187" t="s">
        <v>83</v>
      </c>
      <c r="AY406" s="19" t="s">
        <v>148</v>
      </c>
      <c r="BE406" s="188">
        <f>IF(N406="základní",J406,0)</f>
        <v>0</v>
      </c>
      <c r="BF406" s="188">
        <f>IF(N406="snížená",J406,0)</f>
        <v>0</v>
      </c>
      <c r="BG406" s="188">
        <f>IF(N406="zákl. přenesená",J406,0)</f>
        <v>0</v>
      </c>
      <c r="BH406" s="188">
        <f>IF(N406="sníž. přenesená",J406,0)</f>
        <v>0</v>
      </c>
      <c r="BI406" s="188">
        <f>IF(N406="nulová",J406,0)</f>
        <v>0</v>
      </c>
      <c r="BJ406" s="19" t="s">
        <v>80</v>
      </c>
      <c r="BK406" s="188">
        <f>ROUND(I406*H406,2)</f>
        <v>0</v>
      </c>
      <c r="BL406" s="19" t="s">
        <v>246</v>
      </c>
      <c r="BM406" s="187" t="s">
        <v>518</v>
      </c>
    </row>
    <row r="407" spans="1:65" s="13" customFormat="1" ht="11.25">
      <c r="B407" s="194"/>
      <c r="C407" s="195"/>
      <c r="D407" s="196" t="s">
        <v>160</v>
      </c>
      <c r="E407" s="197" t="s">
        <v>19</v>
      </c>
      <c r="F407" s="198" t="s">
        <v>410</v>
      </c>
      <c r="G407" s="195"/>
      <c r="H407" s="197" t="s">
        <v>19</v>
      </c>
      <c r="I407" s="199"/>
      <c r="J407" s="195"/>
      <c r="K407" s="195"/>
      <c r="L407" s="200"/>
      <c r="M407" s="201"/>
      <c r="N407" s="202"/>
      <c r="O407" s="202"/>
      <c r="P407" s="202"/>
      <c r="Q407" s="202"/>
      <c r="R407" s="202"/>
      <c r="S407" s="202"/>
      <c r="T407" s="203"/>
      <c r="AT407" s="204" t="s">
        <v>160</v>
      </c>
      <c r="AU407" s="204" t="s">
        <v>83</v>
      </c>
      <c r="AV407" s="13" t="s">
        <v>80</v>
      </c>
      <c r="AW407" s="13" t="s">
        <v>33</v>
      </c>
      <c r="AX407" s="13" t="s">
        <v>72</v>
      </c>
      <c r="AY407" s="204" t="s">
        <v>148</v>
      </c>
    </row>
    <row r="408" spans="1:65" s="14" customFormat="1" ht="11.25">
      <c r="B408" s="205"/>
      <c r="C408" s="206"/>
      <c r="D408" s="196" t="s">
        <v>160</v>
      </c>
      <c r="E408" s="207" t="s">
        <v>19</v>
      </c>
      <c r="F408" s="208" t="s">
        <v>80</v>
      </c>
      <c r="G408" s="206"/>
      <c r="H408" s="209">
        <v>1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160</v>
      </c>
      <c r="AU408" s="215" t="s">
        <v>83</v>
      </c>
      <c r="AV408" s="14" t="s">
        <v>83</v>
      </c>
      <c r="AW408" s="14" t="s">
        <v>33</v>
      </c>
      <c r="AX408" s="14" t="s">
        <v>80</v>
      </c>
      <c r="AY408" s="215" t="s">
        <v>148</v>
      </c>
    </row>
    <row r="409" spans="1:65" s="2" customFormat="1" ht="44.25" customHeight="1">
      <c r="A409" s="36"/>
      <c r="B409" s="37"/>
      <c r="C409" s="176" t="s">
        <v>519</v>
      </c>
      <c r="D409" s="176" t="s">
        <v>151</v>
      </c>
      <c r="E409" s="177" t="s">
        <v>520</v>
      </c>
      <c r="F409" s="178" t="s">
        <v>521</v>
      </c>
      <c r="G409" s="179" t="s">
        <v>461</v>
      </c>
      <c r="H409" s="180">
        <v>1</v>
      </c>
      <c r="I409" s="181"/>
      <c r="J409" s="182">
        <f>ROUND(I409*H409,2)</f>
        <v>0</v>
      </c>
      <c r="K409" s="178" t="s">
        <v>19</v>
      </c>
      <c r="L409" s="41"/>
      <c r="M409" s="183" t="s">
        <v>19</v>
      </c>
      <c r="N409" s="184" t="s">
        <v>43</v>
      </c>
      <c r="O409" s="66"/>
      <c r="P409" s="185">
        <f>O409*H409</f>
        <v>0</v>
      </c>
      <c r="Q409" s="185">
        <v>0.221</v>
      </c>
      <c r="R409" s="185">
        <f>Q409*H409</f>
        <v>0.221</v>
      </c>
      <c r="S409" s="185">
        <v>0</v>
      </c>
      <c r="T409" s="186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87" t="s">
        <v>246</v>
      </c>
      <c r="AT409" s="187" t="s">
        <v>151</v>
      </c>
      <c r="AU409" s="187" t="s">
        <v>83</v>
      </c>
      <c r="AY409" s="19" t="s">
        <v>148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19" t="s">
        <v>80</v>
      </c>
      <c r="BK409" s="188">
        <f>ROUND(I409*H409,2)</f>
        <v>0</v>
      </c>
      <c r="BL409" s="19" t="s">
        <v>246</v>
      </c>
      <c r="BM409" s="187" t="s">
        <v>522</v>
      </c>
    </row>
    <row r="410" spans="1:65" s="13" customFormat="1" ht="11.25">
      <c r="B410" s="194"/>
      <c r="C410" s="195"/>
      <c r="D410" s="196" t="s">
        <v>160</v>
      </c>
      <c r="E410" s="197" t="s">
        <v>19</v>
      </c>
      <c r="F410" s="198" t="s">
        <v>410</v>
      </c>
      <c r="G410" s="195"/>
      <c r="H410" s="197" t="s">
        <v>19</v>
      </c>
      <c r="I410" s="199"/>
      <c r="J410" s="195"/>
      <c r="K410" s="195"/>
      <c r="L410" s="200"/>
      <c r="M410" s="201"/>
      <c r="N410" s="202"/>
      <c r="O410" s="202"/>
      <c r="P410" s="202"/>
      <c r="Q410" s="202"/>
      <c r="R410" s="202"/>
      <c r="S410" s="202"/>
      <c r="T410" s="203"/>
      <c r="AT410" s="204" t="s">
        <v>160</v>
      </c>
      <c r="AU410" s="204" t="s">
        <v>83</v>
      </c>
      <c r="AV410" s="13" t="s">
        <v>80</v>
      </c>
      <c r="AW410" s="13" t="s">
        <v>33</v>
      </c>
      <c r="AX410" s="13" t="s">
        <v>72</v>
      </c>
      <c r="AY410" s="204" t="s">
        <v>148</v>
      </c>
    </row>
    <row r="411" spans="1:65" s="14" customFormat="1" ht="11.25">
      <c r="B411" s="205"/>
      <c r="C411" s="206"/>
      <c r="D411" s="196" t="s">
        <v>160</v>
      </c>
      <c r="E411" s="207" t="s">
        <v>19</v>
      </c>
      <c r="F411" s="208" t="s">
        <v>80</v>
      </c>
      <c r="G411" s="206"/>
      <c r="H411" s="209">
        <v>1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160</v>
      </c>
      <c r="AU411" s="215" t="s">
        <v>83</v>
      </c>
      <c r="AV411" s="14" t="s">
        <v>83</v>
      </c>
      <c r="AW411" s="14" t="s">
        <v>33</v>
      </c>
      <c r="AX411" s="14" t="s">
        <v>80</v>
      </c>
      <c r="AY411" s="215" t="s">
        <v>148</v>
      </c>
    </row>
    <row r="412" spans="1:65" s="2" customFormat="1" ht="44.25" customHeight="1">
      <c r="A412" s="36"/>
      <c r="B412" s="37"/>
      <c r="C412" s="176" t="s">
        <v>523</v>
      </c>
      <c r="D412" s="176" t="s">
        <v>151</v>
      </c>
      <c r="E412" s="177" t="s">
        <v>524</v>
      </c>
      <c r="F412" s="178" t="s">
        <v>525</v>
      </c>
      <c r="G412" s="179" t="s">
        <v>461</v>
      </c>
      <c r="H412" s="180">
        <v>1</v>
      </c>
      <c r="I412" s="181"/>
      <c r="J412" s="182">
        <f>ROUND(I412*H412,2)</f>
        <v>0</v>
      </c>
      <c r="K412" s="178" t="s">
        <v>19</v>
      </c>
      <c r="L412" s="41"/>
      <c r="M412" s="183" t="s">
        <v>19</v>
      </c>
      <c r="N412" s="184" t="s">
        <v>43</v>
      </c>
      <c r="O412" s="66"/>
      <c r="P412" s="185">
        <f>O412*H412</f>
        <v>0</v>
      </c>
      <c r="Q412" s="185">
        <v>0.23799999999999999</v>
      </c>
      <c r="R412" s="185">
        <f>Q412*H412</f>
        <v>0.23799999999999999</v>
      </c>
      <c r="S412" s="185">
        <v>0</v>
      </c>
      <c r="T412" s="186">
        <f>S412*H412</f>
        <v>0</v>
      </c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R412" s="187" t="s">
        <v>246</v>
      </c>
      <c r="AT412" s="187" t="s">
        <v>151</v>
      </c>
      <c r="AU412" s="187" t="s">
        <v>83</v>
      </c>
      <c r="AY412" s="19" t="s">
        <v>148</v>
      </c>
      <c r="BE412" s="188">
        <f>IF(N412="základní",J412,0)</f>
        <v>0</v>
      </c>
      <c r="BF412" s="188">
        <f>IF(N412="snížená",J412,0)</f>
        <v>0</v>
      </c>
      <c r="BG412" s="188">
        <f>IF(N412="zákl. přenesená",J412,0)</f>
        <v>0</v>
      </c>
      <c r="BH412" s="188">
        <f>IF(N412="sníž. přenesená",J412,0)</f>
        <v>0</v>
      </c>
      <c r="BI412" s="188">
        <f>IF(N412="nulová",J412,0)</f>
        <v>0</v>
      </c>
      <c r="BJ412" s="19" t="s">
        <v>80</v>
      </c>
      <c r="BK412" s="188">
        <f>ROUND(I412*H412,2)</f>
        <v>0</v>
      </c>
      <c r="BL412" s="19" t="s">
        <v>246</v>
      </c>
      <c r="BM412" s="187" t="s">
        <v>526</v>
      </c>
    </row>
    <row r="413" spans="1:65" s="13" customFormat="1" ht="11.25">
      <c r="B413" s="194"/>
      <c r="C413" s="195"/>
      <c r="D413" s="196" t="s">
        <v>160</v>
      </c>
      <c r="E413" s="197" t="s">
        <v>19</v>
      </c>
      <c r="F413" s="198" t="s">
        <v>410</v>
      </c>
      <c r="G413" s="195"/>
      <c r="H413" s="197" t="s">
        <v>19</v>
      </c>
      <c r="I413" s="199"/>
      <c r="J413" s="195"/>
      <c r="K413" s="195"/>
      <c r="L413" s="200"/>
      <c r="M413" s="201"/>
      <c r="N413" s="202"/>
      <c r="O413" s="202"/>
      <c r="P413" s="202"/>
      <c r="Q413" s="202"/>
      <c r="R413" s="202"/>
      <c r="S413" s="202"/>
      <c r="T413" s="203"/>
      <c r="AT413" s="204" t="s">
        <v>160</v>
      </c>
      <c r="AU413" s="204" t="s">
        <v>83</v>
      </c>
      <c r="AV413" s="13" t="s">
        <v>80</v>
      </c>
      <c r="AW413" s="13" t="s">
        <v>33</v>
      </c>
      <c r="AX413" s="13" t="s">
        <v>72</v>
      </c>
      <c r="AY413" s="204" t="s">
        <v>148</v>
      </c>
    </row>
    <row r="414" spans="1:65" s="14" customFormat="1" ht="11.25">
      <c r="B414" s="205"/>
      <c r="C414" s="206"/>
      <c r="D414" s="196" t="s">
        <v>160</v>
      </c>
      <c r="E414" s="207" t="s">
        <v>19</v>
      </c>
      <c r="F414" s="208" t="s">
        <v>80</v>
      </c>
      <c r="G414" s="206"/>
      <c r="H414" s="209">
        <v>1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160</v>
      </c>
      <c r="AU414" s="215" t="s">
        <v>83</v>
      </c>
      <c r="AV414" s="14" t="s">
        <v>83</v>
      </c>
      <c r="AW414" s="14" t="s">
        <v>33</v>
      </c>
      <c r="AX414" s="14" t="s">
        <v>80</v>
      </c>
      <c r="AY414" s="215" t="s">
        <v>148</v>
      </c>
    </row>
    <row r="415" spans="1:65" s="2" customFormat="1" ht="44.25" customHeight="1">
      <c r="A415" s="36"/>
      <c r="B415" s="37"/>
      <c r="C415" s="176" t="s">
        <v>527</v>
      </c>
      <c r="D415" s="176" t="s">
        <v>151</v>
      </c>
      <c r="E415" s="177" t="s">
        <v>528</v>
      </c>
      <c r="F415" s="178" t="s">
        <v>529</v>
      </c>
      <c r="G415" s="179" t="s">
        <v>461</v>
      </c>
      <c r="H415" s="180">
        <v>1</v>
      </c>
      <c r="I415" s="181"/>
      <c r="J415" s="182">
        <f>ROUND(I415*H415,2)</f>
        <v>0</v>
      </c>
      <c r="K415" s="178" t="s">
        <v>19</v>
      </c>
      <c r="L415" s="41"/>
      <c r="M415" s="183" t="s">
        <v>19</v>
      </c>
      <c r="N415" s="184" t="s">
        <v>43</v>
      </c>
      <c r="O415" s="66"/>
      <c r="P415" s="185">
        <f>O415*H415</f>
        <v>0</v>
      </c>
      <c r="Q415" s="185">
        <v>0.23799999999999999</v>
      </c>
      <c r="R415" s="185">
        <f>Q415*H415</f>
        <v>0.23799999999999999</v>
      </c>
      <c r="S415" s="185">
        <v>0</v>
      </c>
      <c r="T415" s="186">
        <f>S415*H415</f>
        <v>0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87" t="s">
        <v>246</v>
      </c>
      <c r="AT415" s="187" t="s">
        <v>151</v>
      </c>
      <c r="AU415" s="187" t="s">
        <v>83</v>
      </c>
      <c r="AY415" s="19" t="s">
        <v>148</v>
      </c>
      <c r="BE415" s="188">
        <f>IF(N415="základní",J415,0)</f>
        <v>0</v>
      </c>
      <c r="BF415" s="188">
        <f>IF(N415="snížená",J415,0)</f>
        <v>0</v>
      </c>
      <c r="BG415" s="188">
        <f>IF(N415="zákl. přenesená",J415,0)</f>
        <v>0</v>
      </c>
      <c r="BH415" s="188">
        <f>IF(N415="sníž. přenesená",J415,0)</f>
        <v>0</v>
      </c>
      <c r="BI415" s="188">
        <f>IF(N415="nulová",J415,0)</f>
        <v>0</v>
      </c>
      <c r="BJ415" s="19" t="s">
        <v>80</v>
      </c>
      <c r="BK415" s="188">
        <f>ROUND(I415*H415,2)</f>
        <v>0</v>
      </c>
      <c r="BL415" s="19" t="s">
        <v>246</v>
      </c>
      <c r="BM415" s="187" t="s">
        <v>530</v>
      </c>
    </row>
    <row r="416" spans="1:65" s="13" customFormat="1" ht="11.25">
      <c r="B416" s="194"/>
      <c r="C416" s="195"/>
      <c r="D416" s="196" t="s">
        <v>160</v>
      </c>
      <c r="E416" s="197" t="s">
        <v>19</v>
      </c>
      <c r="F416" s="198" t="s">
        <v>410</v>
      </c>
      <c r="G416" s="195"/>
      <c r="H416" s="197" t="s">
        <v>19</v>
      </c>
      <c r="I416" s="199"/>
      <c r="J416" s="195"/>
      <c r="K416" s="195"/>
      <c r="L416" s="200"/>
      <c r="M416" s="201"/>
      <c r="N416" s="202"/>
      <c r="O416" s="202"/>
      <c r="P416" s="202"/>
      <c r="Q416" s="202"/>
      <c r="R416" s="202"/>
      <c r="S416" s="202"/>
      <c r="T416" s="203"/>
      <c r="AT416" s="204" t="s">
        <v>160</v>
      </c>
      <c r="AU416" s="204" t="s">
        <v>83</v>
      </c>
      <c r="AV416" s="13" t="s">
        <v>80</v>
      </c>
      <c r="AW416" s="13" t="s">
        <v>33</v>
      </c>
      <c r="AX416" s="13" t="s">
        <v>72</v>
      </c>
      <c r="AY416" s="204" t="s">
        <v>148</v>
      </c>
    </row>
    <row r="417" spans="1:65" s="14" customFormat="1" ht="11.25">
      <c r="B417" s="205"/>
      <c r="C417" s="206"/>
      <c r="D417" s="196" t="s">
        <v>160</v>
      </c>
      <c r="E417" s="207" t="s">
        <v>19</v>
      </c>
      <c r="F417" s="208" t="s">
        <v>80</v>
      </c>
      <c r="G417" s="206"/>
      <c r="H417" s="209">
        <v>1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160</v>
      </c>
      <c r="AU417" s="215" t="s">
        <v>83</v>
      </c>
      <c r="AV417" s="14" t="s">
        <v>83</v>
      </c>
      <c r="AW417" s="14" t="s">
        <v>33</v>
      </c>
      <c r="AX417" s="14" t="s">
        <v>80</v>
      </c>
      <c r="AY417" s="215" t="s">
        <v>148</v>
      </c>
    </row>
    <row r="418" spans="1:65" s="2" customFormat="1" ht="44.25" customHeight="1">
      <c r="A418" s="36"/>
      <c r="B418" s="37"/>
      <c r="C418" s="176" t="s">
        <v>531</v>
      </c>
      <c r="D418" s="176" t="s">
        <v>151</v>
      </c>
      <c r="E418" s="177" t="s">
        <v>532</v>
      </c>
      <c r="F418" s="178" t="s">
        <v>533</v>
      </c>
      <c r="G418" s="179" t="s">
        <v>461</v>
      </c>
      <c r="H418" s="180">
        <v>1</v>
      </c>
      <c r="I418" s="181"/>
      <c r="J418" s="182">
        <f>ROUND(I418*H418,2)</f>
        <v>0</v>
      </c>
      <c r="K418" s="178" t="s">
        <v>19</v>
      </c>
      <c r="L418" s="41"/>
      <c r="M418" s="183" t="s">
        <v>19</v>
      </c>
      <c r="N418" s="184" t="s">
        <v>43</v>
      </c>
      <c r="O418" s="66"/>
      <c r="P418" s="185">
        <f>O418*H418</f>
        <v>0</v>
      </c>
      <c r="Q418" s="185">
        <v>0.23799999999999999</v>
      </c>
      <c r="R418" s="185">
        <f>Q418*H418</f>
        <v>0.23799999999999999</v>
      </c>
      <c r="S418" s="185">
        <v>0</v>
      </c>
      <c r="T418" s="186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7" t="s">
        <v>246</v>
      </c>
      <c r="AT418" s="187" t="s">
        <v>151</v>
      </c>
      <c r="AU418" s="187" t="s">
        <v>83</v>
      </c>
      <c r="AY418" s="19" t="s">
        <v>148</v>
      </c>
      <c r="BE418" s="188">
        <f>IF(N418="základní",J418,0)</f>
        <v>0</v>
      </c>
      <c r="BF418" s="188">
        <f>IF(N418="snížená",J418,0)</f>
        <v>0</v>
      </c>
      <c r="BG418" s="188">
        <f>IF(N418="zákl. přenesená",J418,0)</f>
        <v>0</v>
      </c>
      <c r="BH418" s="188">
        <f>IF(N418="sníž. přenesená",J418,0)</f>
        <v>0</v>
      </c>
      <c r="BI418" s="188">
        <f>IF(N418="nulová",J418,0)</f>
        <v>0</v>
      </c>
      <c r="BJ418" s="19" t="s">
        <v>80</v>
      </c>
      <c r="BK418" s="188">
        <f>ROUND(I418*H418,2)</f>
        <v>0</v>
      </c>
      <c r="BL418" s="19" t="s">
        <v>246</v>
      </c>
      <c r="BM418" s="187" t="s">
        <v>534</v>
      </c>
    </row>
    <row r="419" spans="1:65" s="13" customFormat="1" ht="11.25">
      <c r="B419" s="194"/>
      <c r="C419" s="195"/>
      <c r="D419" s="196" t="s">
        <v>160</v>
      </c>
      <c r="E419" s="197" t="s">
        <v>19</v>
      </c>
      <c r="F419" s="198" t="s">
        <v>412</v>
      </c>
      <c r="G419" s="195"/>
      <c r="H419" s="197" t="s">
        <v>19</v>
      </c>
      <c r="I419" s="199"/>
      <c r="J419" s="195"/>
      <c r="K419" s="195"/>
      <c r="L419" s="200"/>
      <c r="M419" s="201"/>
      <c r="N419" s="202"/>
      <c r="O419" s="202"/>
      <c r="P419" s="202"/>
      <c r="Q419" s="202"/>
      <c r="R419" s="202"/>
      <c r="S419" s="202"/>
      <c r="T419" s="203"/>
      <c r="AT419" s="204" t="s">
        <v>160</v>
      </c>
      <c r="AU419" s="204" t="s">
        <v>83</v>
      </c>
      <c r="AV419" s="13" t="s">
        <v>80</v>
      </c>
      <c r="AW419" s="13" t="s">
        <v>33</v>
      </c>
      <c r="AX419" s="13" t="s">
        <v>72</v>
      </c>
      <c r="AY419" s="204" t="s">
        <v>148</v>
      </c>
    </row>
    <row r="420" spans="1:65" s="14" customFormat="1" ht="11.25">
      <c r="B420" s="205"/>
      <c r="C420" s="206"/>
      <c r="D420" s="196" t="s">
        <v>160</v>
      </c>
      <c r="E420" s="207" t="s">
        <v>19</v>
      </c>
      <c r="F420" s="208" t="s">
        <v>80</v>
      </c>
      <c r="G420" s="206"/>
      <c r="H420" s="209">
        <v>1</v>
      </c>
      <c r="I420" s="210"/>
      <c r="J420" s="206"/>
      <c r="K420" s="206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160</v>
      </c>
      <c r="AU420" s="215" t="s">
        <v>83</v>
      </c>
      <c r="AV420" s="14" t="s">
        <v>83</v>
      </c>
      <c r="AW420" s="14" t="s">
        <v>33</v>
      </c>
      <c r="AX420" s="14" t="s">
        <v>80</v>
      </c>
      <c r="AY420" s="215" t="s">
        <v>148</v>
      </c>
    </row>
    <row r="421" spans="1:65" s="2" customFormat="1" ht="44.25" customHeight="1">
      <c r="A421" s="36"/>
      <c r="B421" s="37"/>
      <c r="C421" s="176" t="s">
        <v>535</v>
      </c>
      <c r="D421" s="176" t="s">
        <v>151</v>
      </c>
      <c r="E421" s="177" t="s">
        <v>536</v>
      </c>
      <c r="F421" s="178" t="s">
        <v>537</v>
      </c>
      <c r="G421" s="179" t="s">
        <v>461</v>
      </c>
      <c r="H421" s="180">
        <v>1</v>
      </c>
      <c r="I421" s="181"/>
      <c r="J421" s="182">
        <f>ROUND(I421*H421,2)</f>
        <v>0</v>
      </c>
      <c r="K421" s="178" t="s">
        <v>19</v>
      </c>
      <c r="L421" s="41"/>
      <c r="M421" s="183" t="s">
        <v>19</v>
      </c>
      <c r="N421" s="184" t="s">
        <v>43</v>
      </c>
      <c r="O421" s="66"/>
      <c r="P421" s="185">
        <f>O421*H421</f>
        <v>0</v>
      </c>
      <c r="Q421" s="185">
        <v>0.23799999999999999</v>
      </c>
      <c r="R421" s="185">
        <f>Q421*H421</f>
        <v>0.23799999999999999</v>
      </c>
      <c r="S421" s="185">
        <v>0</v>
      </c>
      <c r="T421" s="186">
        <f>S421*H421</f>
        <v>0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187" t="s">
        <v>246</v>
      </c>
      <c r="AT421" s="187" t="s">
        <v>151</v>
      </c>
      <c r="AU421" s="187" t="s">
        <v>83</v>
      </c>
      <c r="AY421" s="19" t="s">
        <v>148</v>
      </c>
      <c r="BE421" s="188">
        <f>IF(N421="základní",J421,0)</f>
        <v>0</v>
      </c>
      <c r="BF421" s="188">
        <f>IF(N421="snížená",J421,0)</f>
        <v>0</v>
      </c>
      <c r="BG421" s="188">
        <f>IF(N421="zákl. přenesená",J421,0)</f>
        <v>0</v>
      </c>
      <c r="BH421" s="188">
        <f>IF(N421="sníž. přenesená",J421,0)</f>
        <v>0</v>
      </c>
      <c r="BI421" s="188">
        <f>IF(N421="nulová",J421,0)</f>
        <v>0</v>
      </c>
      <c r="BJ421" s="19" t="s">
        <v>80</v>
      </c>
      <c r="BK421" s="188">
        <f>ROUND(I421*H421,2)</f>
        <v>0</v>
      </c>
      <c r="BL421" s="19" t="s">
        <v>246</v>
      </c>
      <c r="BM421" s="187" t="s">
        <v>538</v>
      </c>
    </row>
    <row r="422" spans="1:65" s="13" customFormat="1" ht="11.25">
      <c r="B422" s="194"/>
      <c r="C422" s="195"/>
      <c r="D422" s="196" t="s">
        <v>160</v>
      </c>
      <c r="E422" s="197" t="s">
        <v>19</v>
      </c>
      <c r="F422" s="198" t="s">
        <v>412</v>
      </c>
      <c r="G422" s="195"/>
      <c r="H422" s="197" t="s">
        <v>19</v>
      </c>
      <c r="I422" s="199"/>
      <c r="J422" s="195"/>
      <c r="K422" s="195"/>
      <c r="L422" s="200"/>
      <c r="M422" s="201"/>
      <c r="N422" s="202"/>
      <c r="O422" s="202"/>
      <c r="P422" s="202"/>
      <c r="Q422" s="202"/>
      <c r="R422" s="202"/>
      <c r="S422" s="202"/>
      <c r="T422" s="203"/>
      <c r="AT422" s="204" t="s">
        <v>160</v>
      </c>
      <c r="AU422" s="204" t="s">
        <v>83</v>
      </c>
      <c r="AV422" s="13" t="s">
        <v>80</v>
      </c>
      <c r="AW422" s="13" t="s">
        <v>33</v>
      </c>
      <c r="AX422" s="13" t="s">
        <v>72</v>
      </c>
      <c r="AY422" s="204" t="s">
        <v>148</v>
      </c>
    </row>
    <row r="423" spans="1:65" s="14" customFormat="1" ht="11.25">
      <c r="B423" s="205"/>
      <c r="C423" s="206"/>
      <c r="D423" s="196" t="s">
        <v>160</v>
      </c>
      <c r="E423" s="207" t="s">
        <v>19</v>
      </c>
      <c r="F423" s="208" t="s">
        <v>80</v>
      </c>
      <c r="G423" s="206"/>
      <c r="H423" s="209">
        <v>1</v>
      </c>
      <c r="I423" s="210"/>
      <c r="J423" s="206"/>
      <c r="K423" s="206"/>
      <c r="L423" s="211"/>
      <c r="M423" s="212"/>
      <c r="N423" s="213"/>
      <c r="O423" s="213"/>
      <c r="P423" s="213"/>
      <c r="Q423" s="213"/>
      <c r="R423" s="213"/>
      <c r="S423" s="213"/>
      <c r="T423" s="214"/>
      <c r="AT423" s="215" t="s">
        <v>160</v>
      </c>
      <c r="AU423" s="215" t="s">
        <v>83</v>
      </c>
      <c r="AV423" s="14" t="s">
        <v>83</v>
      </c>
      <c r="AW423" s="14" t="s">
        <v>33</v>
      </c>
      <c r="AX423" s="14" t="s">
        <v>80</v>
      </c>
      <c r="AY423" s="215" t="s">
        <v>148</v>
      </c>
    </row>
    <row r="424" spans="1:65" s="2" customFormat="1" ht="44.25" customHeight="1">
      <c r="A424" s="36"/>
      <c r="B424" s="37"/>
      <c r="C424" s="176" t="s">
        <v>539</v>
      </c>
      <c r="D424" s="176" t="s">
        <v>151</v>
      </c>
      <c r="E424" s="177" t="s">
        <v>540</v>
      </c>
      <c r="F424" s="178" t="s">
        <v>541</v>
      </c>
      <c r="G424" s="179" t="s">
        <v>461</v>
      </c>
      <c r="H424" s="180">
        <v>1</v>
      </c>
      <c r="I424" s="181"/>
      <c r="J424" s="182">
        <f>ROUND(I424*H424,2)</f>
        <v>0</v>
      </c>
      <c r="K424" s="178" t="s">
        <v>19</v>
      </c>
      <c r="L424" s="41"/>
      <c r="M424" s="183" t="s">
        <v>19</v>
      </c>
      <c r="N424" s="184" t="s">
        <v>43</v>
      </c>
      <c r="O424" s="66"/>
      <c r="P424" s="185">
        <f>O424*H424</f>
        <v>0</v>
      </c>
      <c r="Q424" s="185">
        <v>0.23799999999999999</v>
      </c>
      <c r="R424" s="185">
        <f>Q424*H424</f>
        <v>0.23799999999999999</v>
      </c>
      <c r="S424" s="185">
        <v>0</v>
      </c>
      <c r="T424" s="186">
        <f>S424*H424</f>
        <v>0</v>
      </c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R424" s="187" t="s">
        <v>246</v>
      </c>
      <c r="AT424" s="187" t="s">
        <v>151</v>
      </c>
      <c r="AU424" s="187" t="s">
        <v>83</v>
      </c>
      <c r="AY424" s="19" t="s">
        <v>148</v>
      </c>
      <c r="BE424" s="188">
        <f>IF(N424="základní",J424,0)</f>
        <v>0</v>
      </c>
      <c r="BF424" s="188">
        <f>IF(N424="snížená",J424,0)</f>
        <v>0</v>
      </c>
      <c r="BG424" s="188">
        <f>IF(N424="zákl. přenesená",J424,0)</f>
        <v>0</v>
      </c>
      <c r="BH424" s="188">
        <f>IF(N424="sníž. přenesená",J424,0)</f>
        <v>0</v>
      </c>
      <c r="BI424" s="188">
        <f>IF(N424="nulová",J424,0)</f>
        <v>0</v>
      </c>
      <c r="BJ424" s="19" t="s">
        <v>80</v>
      </c>
      <c r="BK424" s="188">
        <f>ROUND(I424*H424,2)</f>
        <v>0</v>
      </c>
      <c r="BL424" s="19" t="s">
        <v>246</v>
      </c>
      <c r="BM424" s="187" t="s">
        <v>542</v>
      </c>
    </row>
    <row r="425" spans="1:65" s="13" customFormat="1" ht="11.25">
      <c r="B425" s="194"/>
      <c r="C425" s="195"/>
      <c r="D425" s="196" t="s">
        <v>160</v>
      </c>
      <c r="E425" s="197" t="s">
        <v>19</v>
      </c>
      <c r="F425" s="198" t="s">
        <v>412</v>
      </c>
      <c r="G425" s="195"/>
      <c r="H425" s="197" t="s">
        <v>19</v>
      </c>
      <c r="I425" s="199"/>
      <c r="J425" s="195"/>
      <c r="K425" s="195"/>
      <c r="L425" s="200"/>
      <c r="M425" s="201"/>
      <c r="N425" s="202"/>
      <c r="O425" s="202"/>
      <c r="P425" s="202"/>
      <c r="Q425" s="202"/>
      <c r="R425" s="202"/>
      <c r="S425" s="202"/>
      <c r="T425" s="203"/>
      <c r="AT425" s="204" t="s">
        <v>160</v>
      </c>
      <c r="AU425" s="204" t="s">
        <v>83</v>
      </c>
      <c r="AV425" s="13" t="s">
        <v>80</v>
      </c>
      <c r="AW425" s="13" t="s">
        <v>33</v>
      </c>
      <c r="AX425" s="13" t="s">
        <v>72</v>
      </c>
      <c r="AY425" s="204" t="s">
        <v>148</v>
      </c>
    </row>
    <row r="426" spans="1:65" s="14" customFormat="1" ht="11.25">
      <c r="B426" s="205"/>
      <c r="C426" s="206"/>
      <c r="D426" s="196" t="s">
        <v>160</v>
      </c>
      <c r="E426" s="207" t="s">
        <v>19</v>
      </c>
      <c r="F426" s="208" t="s">
        <v>80</v>
      </c>
      <c r="G426" s="206"/>
      <c r="H426" s="209">
        <v>1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160</v>
      </c>
      <c r="AU426" s="215" t="s">
        <v>83</v>
      </c>
      <c r="AV426" s="14" t="s">
        <v>83</v>
      </c>
      <c r="AW426" s="14" t="s">
        <v>33</v>
      </c>
      <c r="AX426" s="14" t="s">
        <v>80</v>
      </c>
      <c r="AY426" s="215" t="s">
        <v>148</v>
      </c>
    </row>
    <row r="427" spans="1:65" s="2" customFormat="1" ht="44.25" customHeight="1">
      <c r="A427" s="36"/>
      <c r="B427" s="37"/>
      <c r="C427" s="176" t="s">
        <v>543</v>
      </c>
      <c r="D427" s="176" t="s">
        <v>151</v>
      </c>
      <c r="E427" s="177" t="s">
        <v>544</v>
      </c>
      <c r="F427" s="178" t="s">
        <v>545</v>
      </c>
      <c r="G427" s="179" t="s">
        <v>461</v>
      </c>
      <c r="H427" s="180">
        <v>1</v>
      </c>
      <c r="I427" s="181"/>
      <c r="J427" s="182">
        <f>ROUND(I427*H427,2)</f>
        <v>0</v>
      </c>
      <c r="K427" s="178" t="s">
        <v>19</v>
      </c>
      <c r="L427" s="41"/>
      <c r="M427" s="183" t="s">
        <v>19</v>
      </c>
      <c r="N427" s="184" t="s">
        <v>43</v>
      </c>
      <c r="O427" s="66"/>
      <c r="P427" s="185">
        <f>O427*H427</f>
        <v>0</v>
      </c>
      <c r="Q427" s="185">
        <v>0.23799999999999999</v>
      </c>
      <c r="R427" s="185">
        <f>Q427*H427</f>
        <v>0.23799999999999999</v>
      </c>
      <c r="S427" s="185">
        <v>0</v>
      </c>
      <c r="T427" s="186">
        <f>S427*H427</f>
        <v>0</v>
      </c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R427" s="187" t="s">
        <v>246</v>
      </c>
      <c r="AT427" s="187" t="s">
        <v>151</v>
      </c>
      <c r="AU427" s="187" t="s">
        <v>83</v>
      </c>
      <c r="AY427" s="19" t="s">
        <v>148</v>
      </c>
      <c r="BE427" s="188">
        <f>IF(N427="základní",J427,0)</f>
        <v>0</v>
      </c>
      <c r="BF427" s="188">
        <f>IF(N427="snížená",J427,0)</f>
        <v>0</v>
      </c>
      <c r="BG427" s="188">
        <f>IF(N427="zákl. přenesená",J427,0)</f>
        <v>0</v>
      </c>
      <c r="BH427" s="188">
        <f>IF(N427="sníž. přenesená",J427,0)</f>
        <v>0</v>
      </c>
      <c r="BI427" s="188">
        <f>IF(N427="nulová",J427,0)</f>
        <v>0</v>
      </c>
      <c r="BJ427" s="19" t="s">
        <v>80</v>
      </c>
      <c r="BK427" s="188">
        <f>ROUND(I427*H427,2)</f>
        <v>0</v>
      </c>
      <c r="BL427" s="19" t="s">
        <v>246</v>
      </c>
      <c r="BM427" s="187" t="s">
        <v>546</v>
      </c>
    </row>
    <row r="428" spans="1:65" s="13" customFormat="1" ht="11.25">
      <c r="B428" s="194"/>
      <c r="C428" s="195"/>
      <c r="D428" s="196" t="s">
        <v>160</v>
      </c>
      <c r="E428" s="197" t="s">
        <v>19</v>
      </c>
      <c r="F428" s="198" t="s">
        <v>414</v>
      </c>
      <c r="G428" s="195"/>
      <c r="H428" s="197" t="s">
        <v>19</v>
      </c>
      <c r="I428" s="199"/>
      <c r="J428" s="195"/>
      <c r="K428" s="195"/>
      <c r="L428" s="200"/>
      <c r="M428" s="201"/>
      <c r="N428" s="202"/>
      <c r="O428" s="202"/>
      <c r="P428" s="202"/>
      <c r="Q428" s="202"/>
      <c r="R428" s="202"/>
      <c r="S428" s="202"/>
      <c r="T428" s="203"/>
      <c r="AT428" s="204" t="s">
        <v>160</v>
      </c>
      <c r="AU428" s="204" t="s">
        <v>83</v>
      </c>
      <c r="AV428" s="13" t="s">
        <v>80</v>
      </c>
      <c r="AW428" s="13" t="s">
        <v>33</v>
      </c>
      <c r="AX428" s="13" t="s">
        <v>72</v>
      </c>
      <c r="AY428" s="204" t="s">
        <v>148</v>
      </c>
    </row>
    <row r="429" spans="1:65" s="14" customFormat="1" ht="11.25">
      <c r="B429" s="205"/>
      <c r="C429" s="206"/>
      <c r="D429" s="196" t="s">
        <v>160</v>
      </c>
      <c r="E429" s="207" t="s">
        <v>19</v>
      </c>
      <c r="F429" s="208" t="s">
        <v>80</v>
      </c>
      <c r="G429" s="206"/>
      <c r="H429" s="209">
        <v>1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160</v>
      </c>
      <c r="AU429" s="215" t="s">
        <v>83</v>
      </c>
      <c r="AV429" s="14" t="s">
        <v>83</v>
      </c>
      <c r="AW429" s="14" t="s">
        <v>33</v>
      </c>
      <c r="AX429" s="14" t="s">
        <v>80</v>
      </c>
      <c r="AY429" s="215" t="s">
        <v>148</v>
      </c>
    </row>
    <row r="430" spans="1:65" s="2" customFormat="1" ht="44.25" customHeight="1">
      <c r="A430" s="36"/>
      <c r="B430" s="37"/>
      <c r="C430" s="176" t="s">
        <v>547</v>
      </c>
      <c r="D430" s="176" t="s">
        <v>151</v>
      </c>
      <c r="E430" s="177" t="s">
        <v>548</v>
      </c>
      <c r="F430" s="178" t="s">
        <v>549</v>
      </c>
      <c r="G430" s="179" t="s">
        <v>461</v>
      </c>
      <c r="H430" s="180">
        <v>1</v>
      </c>
      <c r="I430" s="181"/>
      <c r="J430" s="182">
        <f>ROUND(I430*H430,2)</f>
        <v>0</v>
      </c>
      <c r="K430" s="178" t="s">
        <v>19</v>
      </c>
      <c r="L430" s="41"/>
      <c r="M430" s="183" t="s">
        <v>19</v>
      </c>
      <c r="N430" s="184" t="s">
        <v>43</v>
      </c>
      <c r="O430" s="66"/>
      <c r="P430" s="185">
        <f>O430*H430</f>
        <v>0</v>
      </c>
      <c r="Q430" s="185">
        <v>4.1000000000000002E-2</v>
      </c>
      <c r="R430" s="185">
        <f>Q430*H430</f>
        <v>4.1000000000000002E-2</v>
      </c>
      <c r="S430" s="185">
        <v>0</v>
      </c>
      <c r="T430" s="186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7" t="s">
        <v>246</v>
      </c>
      <c r="AT430" s="187" t="s">
        <v>151</v>
      </c>
      <c r="AU430" s="187" t="s">
        <v>83</v>
      </c>
      <c r="AY430" s="19" t="s">
        <v>148</v>
      </c>
      <c r="BE430" s="188">
        <f>IF(N430="základní",J430,0)</f>
        <v>0</v>
      </c>
      <c r="BF430" s="188">
        <f>IF(N430="snížená",J430,0)</f>
        <v>0</v>
      </c>
      <c r="BG430" s="188">
        <f>IF(N430="zákl. přenesená",J430,0)</f>
        <v>0</v>
      </c>
      <c r="BH430" s="188">
        <f>IF(N430="sníž. přenesená",J430,0)</f>
        <v>0</v>
      </c>
      <c r="BI430" s="188">
        <f>IF(N430="nulová",J430,0)</f>
        <v>0</v>
      </c>
      <c r="BJ430" s="19" t="s">
        <v>80</v>
      </c>
      <c r="BK430" s="188">
        <f>ROUND(I430*H430,2)</f>
        <v>0</v>
      </c>
      <c r="BL430" s="19" t="s">
        <v>246</v>
      </c>
      <c r="BM430" s="187" t="s">
        <v>550</v>
      </c>
    </row>
    <row r="431" spans="1:65" s="13" customFormat="1" ht="11.25">
      <c r="B431" s="194"/>
      <c r="C431" s="195"/>
      <c r="D431" s="196" t="s">
        <v>160</v>
      </c>
      <c r="E431" s="197" t="s">
        <v>19</v>
      </c>
      <c r="F431" s="198" t="s">
        <v>414</v>
      </c>
      <c r="G431" s="195"/>
      <c r="H431" s="197" t="s">
        <v>19</v>
      </c>
      <c r="I431" s="199"/>
      <c r="J431" s="195"/>
      <c r="K431" s="195"/>
      <c r="L431" s="200"/>
      <c r="M431" s="201"/>
      <c r="N431" s="202"/>
      <c r="O431" s="202"/>
      <c r="P431" s="202"/>
      <c r="Q431" s="202"/>
      <c r="R431" s="202"/>
      <c r="S431" s="202"/>
      <c r="T431" s="203"/>
      <c r="AT431" s="204" t="s">
        <v>160</v>
      </c>
      <c r="AU431" s="204" t="s">
        <v>83</v>
      </c>
      <c r="AV431" s="13" t="s">
        <v>80</v>
      </c>
      <c r="AW431" s="13" t="s">
        <v>33</v>
      </c>
      <c r="AX431" s="13" t="s">
        <v>72</v>
      </c>
      <c r="AY431" s="204" t="s">
        <v>148</v>
      </c>
    </row>
    <row r="432" spans="1:65" s="14" customFormat="1" ht="11.25">
      <c r="B432" s="205"/>
      <c r="C432" s="206"/>
      <c r="D432" s="196" t="s">
        <v>160</v>
      </c>
      <c r="E432" s="207" t="s">
        <v>19</v>
      </c>
      <c r="F432" s="208" t="s">
        <v>80</v>
      </c>
      <c r="G432" s="206"/>
      <c r="H432" s="209">
        <v>1</v>
      </c>
      <c r="I432" s="210"/>
      <c r="J432" s="206"/>
      <c r="K432" s="206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160</v>
      </c>
      <c r="AU432" s="215" t="s">
        <v>83</v>
      </c>
      <c r="AV432" s="14" t="s">
        <v>83</v>
      </c>
      <c r="AW432" s="14" t="s">
        <v>33</v>
      </c>
      <c r="AX432" s="14" t="s">
        <v>80</v>
      </c>
      <c r="AY432" s="215" t="s">
        <v>148</v>
      </c>
    </row>
    <row r="433" spans="1:65" s="2" customFormat="1" ht="44.25" customHeight="1">
      <c r="A433" s="36"/>
      <c r="B433" s="37"/>
      <c r="C433" s="176" t="s">
        <v>551</v>
      </c>
      <c r="D433" s="176" t="s">
        <v>151</v>
      </c>
      <c r="E433" s="177" t="s">
        <v>552</v>
      </c>
      <c r="F433" s="178" t="s">
        <v>553</v>
      </c>
      <c r="G433" s="179" t="s">
        <v>461</v>
      </c>
      <c r="H433" s="180">
        <v>1</v>
      </c>
      <c r="I433" s="181"/>
      <c r="J433" s="182">
        <f>ROUND(I433*H433,2)</f>
        <v>0</v>
      </c>
      <c r="K433" s="178" t="s">
        <v>19</v>
      </c>
      <c r="L433" s="41"/>
      <c r="M433" s="183" t="s">
        <v>19</v>
      </c>
      <c r="N433" s="184" t="s">
        <v>43</v>
      </c>
      <c r="O433" s="66"/>
      <c r="P433" s="185">
        <f>O433*H433</f>
        <v>0</v>
      </c>
      <c r="Q433" s="185">
        <v>4.1000000000000002E-2</v>
      </c>
      <c r="R433" s="185">
        <f>Q433*H433</f>
        <v>4.1000000000000002E-2</v>
      </c>
      <c r="S433" s="185">
        <v>0</v>
      </c>
      <c r="T433" s="186">
        <f>S433*H433</f>
        <v>0</v>
      </c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R433" s="187" t="s">
        <v>246</v>
      </c>
      <c r="AT433" s="187" t="s">
        <v>151</v>
      </c>
      <c r="AU433" s="187" t="s">
        <v>83</v>
      </c>
      <c r="AY433" s="19" t="s">
        <v>148</v>
      </c>
      <c r="BE433" s="188">
        <f>IF(N433="základní",J433,0)</f>
        <v>0</v>
      </c>
      <c r="BF433" s="188">
        <f>IF(N433="snížená",J433,0)</f>
        <v>0</v>
      </c>
      <c r="BG433" s="188">
        <f>IF(N433="zákl. přenesená",J433,0)</f>
        <v>0</v>
      </c>
      <c r="BH433" s="188">
        <f>IF(N433="sníž. přenesená",J433,0)</f>
        <v>0</v>
      </c>
      <c r="BI433" s="188">
        <f>IF(N433="nulová",J433,0)</f>
        <v>0</v>
      </c>
      <c r="BJ433" s="19" t="s">
        <v>80</v>
      </c>
      <c r="BK433" s="188">
        <f>ROUND(I433*H433,2)</f>
        <v>0</v>
      </c>
      <c r="BL433" s="19" t="s">
        <v>246</v>
      </c>
      <c r="BM433" s="187" t="s">
        <v>554</v>
      </c>
    </row>
    <row r="434" spans="1:65" s="13" customFormat="1" ht="11.25">
      <c r="B434" s="194"/>
      <c r="C434" s="195"/>
      <c r="D434" s="196" t="s">
        <v>160</v>
      </c>
      <c r="E434" s="197" t="s">
        <v>19</v>
      </c>
      <c r="F434" s="198" t="s">
        <v>414</v>
      </c>
      <c r="G434" s="195"/>
      <c r="H434" s="197" t="s">
        <v>19</v>
      </c>
      <c r="I434" s="199"/>
      <c r="J434" s="195"/>
      <c r="K434" s="195"/>
      <c r="L434" s="200"/>
      <c r="M434" s="201"/>
      <c r="N434" s="202"/>
      <c r="O434" s="202"/>
      <c r="P434" s="202"/>
      <c r="Q434" s="202"/>
      <c r="R434" s="202"/>
      <c r="S434" s="202"/>
      <c r="T434" s="203"/>
      <c r="AT434" s="204" t="s">
        <v>160</v>
      </c>
      <c r="AU434" s="204" t="s">
        <v>83</v>
      </c>
      <c r="AV434" s="13" t="s">
        <v>80</v>
      </c>
      <c r="AW434" s="13" t="s">
        <v>33</v>
      </c>
      <c r="AX434" s="13" t="s">
        <v>72</v>
      </c>
      <c r="AY434" s="204" t="s">
        <v>148</v>
      </c>
    </row>
    <row r="435" spans="1:65" s="14" customFormat="1" ht="11.25">
      <c r="B435" s="205"/>
      <c r="C435" s="206"/>
      <c r="D435" s="196" t="s">
        <v>160</v>
      </c>
      <c r="E435" s="207" t="s">
        <v>19</v>
      </c>
      <c r="F435" s="208" t="s">
        <v>80</v>
      </c>
      <c r="G435" s="206"/>
      <c r="H435" s="209">
        <v>1</v>
      </c>
      <c r="I435" s="210"/>
      <c r="J435" s="206"/>
      <c r="K435" s="206"/>
      <c r="L435" s="211"/>
      <c r="M435" s="212"/>
      <c r="N435" s="213"/>
      <c r="O435" s="213"/>
      <c r="P435" s="213"/>
      <c r="Q435" s="213"/>
      <c r="R435" s="213"/>
      <c r="S435" s="213"/>
      <c r="T435" s="214"/>
      <c r="AT435" s="215" t="s">
        <v>160</v>
      </c>
      <c r="AU435" s="215" t="s">
        <v>83</v>
      </c>
      <c r="AV435" s="14" t="s">
        <v>83</v>
      </c>
      <c r="AW435" s="14" t="s">
        <v>33</v>
      </c>
      <c r="AX435" s="14" t="s">
        <v>80</v>
      </c>
      <c r="AY435" s="215" t="s">
        <v>148</v>
      </c>
    </row>
    <row r="436" spans="1:65" s="2" customFormat="1" ht="44.25" customHeight="1">
      <c r="A436" s="36"/>
      <c r="B436" s="37"/>
      <c r="C436" s="176" t="s">
        <v>555</v>
      </c>
      <c r="D436" s="176" t="s">
        <v>151</v>
      </c>
      <c r="E436" s="177" t="s">
        <v>556</v>
      </c>
      <c r="F436" s="178" t="s">
        <v>557</v>
      </c>
      <c r="G436" s="179" t="s">
        <v>461</v>
      </c>
      <c r="H436" s="180">
        <v>1</v>
      </c>
      <c r="I436" s="181"/>
      <c r="J436" s="182">
        <f>ROUND(I436*H436,2)</f>
        <v>0</v>
      </c>
      <c r="K436" s="178" t="s">
        <v>19</v>
      </c>
      <c r="L436" s="41"/>
      <c r="M436" s="183" t="s">
        <v>19</v>
      </c>
      <c r="N436" s="184" t="s">
        <v>43</v>
      </c>
      <c r="O436" s="66"/>
      <c r="P436" s="185">
        <f>O436*H436</f>
        <v>0</v>
      </c>
      <c r="Q436" s="185">
        <v>0.13200000000000001</v>
      </c>
      <c r="R436" s="185">
        <f>Q436*H436</f>
        <v>0.13200000000000001</v>
      </c>
      <c r="S436" s="185">
        <v>0</v>
      </c>
      <c r="T436" s="186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7" t="s">
        <v>246</v>
      </c>
      <c r="AT436" s="187" t="s">
        <v>151</v>
      </c>
      <c r="AU436" s="187" t="s">
        <v>83</v>
      </c>
      <c r="AY436" s="19" t="s">
        <v>148</v>
      </c>
      <c r="BE436" s="188">
        <f>IF(N436="základní",J436,0)</f>
        <v>0</v>
      </c>
      <c r="BF436" s="188">
        <f>IF(N436="snížená",J436,0)</f>
        <v>0</v>
      </c>
      <c r="BG436" s="188">
        <f>IF(N436="zákl. přenesená",J436,0)</f>
        <v>0</v>
      </c>
      <c r="BH436" s="188">
        <f>IF(N436="sníž. přenesená",J436,0)</f>
        <v>0</v>
      </c>
      <c r="BI436" s="188">
        <f>IF(N436="nulová",J436,0)</f>
        <v>0</v>
      </c>
      <c r="BJ436" s="19" t="s">
        <v>80</v>
      </c>
      <c r="BK436" s="188">
        <f>ROUND(I436*H436,2)</f>
        <v>0</v>
      </c>
      <c r="BL436" s="19" t="s">
        <v>246</v>
      </c>
      <c r="BM436" s="187" t="s">
        <v>558</v>
      </c>
    </row>
    <row r="437" spans="1:65" s="13" customFormat="1" ht="11.25">
      <c r="B437" s="194"/>
      <c r="C437" s="195"/>
      <c r="D437" s="196" t="s">
        <v>160</v>
      </c>
      <c r="E437" s="197" t="s">
        <v>19</v>
      </c>
      <c r="F437" s="198" t="s">
        <v>414</v>
      </c>
      <c r="G437" s="195"/>
      <c r="H437" s="197" t="s">
        <v>19</v>
      </c>
      <c r="I437" s="199"/>
      <c r="J437" s="195"/>
      <c r="K437" s="195"/>
      <c r="L437" s="200"/>
      <c r="M437" s="201"/>
      <c r="N437" s="202"/>
      <c r="O437" s="202"/>
      <c r="P437" s="202"/>
      <c r="Q437" s="202"/>
      <c r="R437" s="202"/>
      <c r="S437" s="202"/>
      <c r="T437" s="203"/>
      <c r="AT437" s="204" t="s">
        <v>160</v>
      </c>
      <c r="AU437" s="204" t="s">
        <v>83</v>
      </c>
      <c r="AV437" s="13" t="s">
        <v>80</v>
      </c>
      <c r="AW437" s="13" t="s">
        <v>33</v>
      </c>
      <c r="AX437" s="13" t="s">
        <v>72</v>
      </c>
      <c r="AY437" s="204" t="s">
        <v>148</v>
      </c>
    </row>
    <row r="438" spans="1:65" s="14" customFormat="1" ht="11.25">
      <c r="B438" s="205"/>
      <c r="C438" s="206"/>
      <c r="D438" s="196" t="s">
        <v>160</v>
      </c>
      <c r="E438" s="207" t="s">
        <v>19</v>
      </c>
      <c r="F438" s="208" t="s">
        <v>80</v>
      </c>
      <c r="G438" s="206"/>
      <c r="H438" s="209">
        <v>1</v>
      </c>
      <c r="I438" s="210"/>
      <c r="J438" s="206"/>
      <c r="K438" s="206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160</v>
      </c>
      <c r="AU438" s="215" t="s">
        <v>83</v>
      </c>
      <c r="AV438" s="14" t="s">
        <v>83</v>
      </c>
      <c r="AW438" s="14" t="s">
        <v>33</v>
      </c>
      <c r="AX438" s="14" t="s">
        <v>80</v>
      </c>
      <c r="AY438" s="215" t="s">
        <v>148</v>
      </c>
    </row>
    <row r="439" spans="1:65" s="2" customFormat="1" ht="44.25" customHeight="1">
      <c r="A439" s="36"/>
      <c r="B439" s="37"/>
      <c r="C439" s="176" t="s">
        <v>559</v>
      </c>
      <c r="D439" s="176" t="s">
        <v>151</v>
      </c>
      <c r="E439" s="177" t="s">
        <v>560</v>
      </c>
      <c r="F439" s="178" t="s">
        <v>561</v>
      </c>
      <c r="G439" s="179" t="s">
        <v>461</v>
      </c>
      <c r="H439" s="180">
        <v>1</v>
      </c>
      <c r="I439" s="181"/>
      <c r="J439" s="182">
        <f>ROUND(I439*H439,2)</f>
        <v>0</v>
      </c>
      <c r="K439" s="178" t="s">
        <v>19</v>
      </c>
      <c r="L439" s="41"/>
      <c r="M439" s="183" t="s">
        <v>19</v>
      </c>
      <c r="N439" s="184" t="s">
        <v>43</v>
      </c>
      <c r="O439" s="66"/>
      <c r="P439" s="185">
        <f>O439*H439</f>
        <v>0</v>
      </c>
      <c r="Q439" s="185">
        <v>0.23799999999999999</v>
      </c>
      <c r="R439" s="185">
        <f>Q439*H439</f>
        <v>0.23799999999999999</v>
      </c>
      <c r="S439" s="185">
        <v>0</v>
      </c>
      <c r="T439" s="186">
        <f>S439*H439</f>
        <v>0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87" t="s">
        <v>246</v>
      </c>
      <c r="AT439" s="187" t="s">
        <v>151</v>
      </c>
      <c r="AU439" s="187" t="s">
        <v>83</v>
      </c>
      <c r="AY439" s="19" t="s">
        <v>148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19" t="s">
        <v>80</v>
      </c>
      <c r="BK439" s="188">
        <f>ROUND(I439*H439,2)</f>
        <v>0</v>
      </c>
      <c r="BL439" s="19" t="s">
        <v>246</v>
      </c>
      <c r="BM439" s="187" t="s">
        <v>562</v>
      </c>
    </row>
    <row r="440" spans="1:65" s="13" customFormat="1" ht="11.25">
      <c r="B440" s="194"/>
      <c r="C440" s="195"/>
      <c r="D440" s="196" t="s">
        <v>160</v>
      </c>
      <c r="E440" s="197" t="s">
        <v>19</v>
      </c>
      <c r="F440" s="198" t="s">
        <v>414</v>
      </c>
      <c r="G440" s="195"/>
      <c r="H440" s="197" t="s">
        <v>19</v>
      </c>
      <c r="I440" s="199"/>
      <c r="J440" s="195"/>
      <c r="K440" s="195"/>
      <c r="L440" s="200"/>
      <c r="M440" s="201"/>
      <c r="N440" s="202"/>
      <c r="O440" s="202"/>
      <c r="P440" s="202"/>
      <c r="Q440" s="202"/>
      <c r="R440" s="202"/>
      <c r="S440" s="202"/>
      <c r="T440" s="203"/>
      <c r="AT440" s="204" t="s">
        <v>160</v>
      </c>
      <c r="AU440" s="204" t="s">
        <v>83</v>
      </c>
      <c r="AV440" s="13" t="s">
        <v>80</v>
      </c>
      <c r="AW440" s="13" t="s">
        <v>33</v>
      </c>
      <c r="AX440" s="13" t="s">
        <v>72</v>
      </c>
      <c r="AY440" s="204" t="s">
        <v>148</v>
      </c>
    </row>
    <row r="441" spans="1:65" s="14" customFormat="1" ht="11.25">
      <c r="B441" s="205"/>
      <c r="C441" s="206"/>
      <c r="D441" s="196" t="s">
        <v>160</v>
      </c>
      <c r="E441" s="207" t="s">
        <v>19</v>
      </c>
      <c r="F441" s="208" t="s">
        <v>80</v>
      </c>
      <c r="G441" s="206"/>
      <c r="H441" s="209">
        <v>1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160</v>
      </c>
      <c r="AU441" s="215" t="s">
        <v>83</v>
      </c>
      <c r="AV441" s="14" t="s">
        <v>83</v>
      </c>
      <c r="AW441" s="14" t="s">
        <v>33</v>
      </c>
      <c r="AX441" s="14" t="s">
        <v>80</v>
      </c>
      <c r="AY441" s="215" t="s">
        <v>148</v>
      </c>
    </row>
    <row r="442" spans="1:65" s="2" customFormat="1" ht="44.25" customHeight="1">
      <c r="A442" s="36"/>
      <c r="B442" s="37"/>
      <c r="C442" s="176" t="s">
        <v>563</v>
      </c>
      <c r="D442" s="176" t="s">
        <v>151</v>
      </c>
      <c r="E442" s="177" t="s">
        <v>564</v>
      </c>
      <c r="F442" s="178" t="s">
        <v>565</v>
      </c>
      <c r="G442" s="179" t="s">
        <v>461</v>
      </c>
      <c r="H442" s="180">
        <v>1</v>
      </c>
      <c r="I442" s="181"/>
      <c r="J442" s="182">
        <f>ROUND(I442*H442,2)</f>
        <v>0</v>
      </c>
      <c r="K442" s="178" t="s">
        <v>19</v>
      </c>
      <c r="L442" s="41"/>
      <c r="M442" s="183" t="s">
        <v>19</v>
      </c>
      <c r="N442" s="184" t="s">
        <v>43</v>
      </c>
      <c r="O442" s="66"/>
      <c r="P442" s="185">
        <f>O442*H442</f>
        <v>0</v>
      </c>
      <c r="Q442" s="185">
        <v>0.23799999999999999</v>
      </c>
      <c r="R442" s="185">
        <f>Q442*H442</f>
        <v>0.23799999999999999</v>
      </c>
      <c r="S442" s="185">
        <v>0</v>
      </c>
      <c r="T442" s="186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7" t="s">
        <v>246</v>
      </c>
      <c r="AT442" s="187" t="s">
        <v>151</v>
      </c>
      <c r="AU442" s="187" t="s">
        <v>83</v>
      </c>
      <c r="AY442" s="19" t="s">
        <v>148</v>
      </c>
      <c r="BE442" s="188">
        <f>IF(N442="základní",J442,0)</f>
        <v>0</v>
      </c>
      <c r="BF442" s="188">
        <f>IF(N442="snížená",J442,0)</f>
        <v>0</v>
      </c>
      <c r="BG442" s="188">
        <f>IF(N442="zákl. přenesená",J442,0)</f>
        <v>0</v>
      </c>
      <c r="BH442" s="188">
        <f>IF(N442="sníž. přenesená",J442,0)</f>
        <v>0</v>
      </c>
      <c r="BI442" s="188">
        <f>IF(N442="nulová",J442,0)</f>
        <v>0</v>
      </c>
      <c r="BJ442" s="19" t="s">
        <v>80</v>
      </c>
      <c r="BK442" s="188">
        <f>ROUND(I442*H442,2)</f>
        <v>0</v>
      </c>
      <c r="BL442" s="19" t="s">
        <v>246</v>
      </c>
      <c r="BM442" s="187" t="s">
        <v>566</v>
      </c>
    </row>
    <row r="443" spans="1:65" s="13" customFormat="1" ht="11.25">
      <c r="B443" s="194"/>
      <c r="C443" s="195"/>
      <c r="D443" s="196" t="s">
        <v>160</v>
      </c>
      <c r="E443" s="197" t="s">
        <v>19</v>
      </c>
      <c r="F443" s="198" t="s">
        <v>416</v>
      </c>
      <c r="G443" s="195"/>
      <c r="H443" s="197" t="s">
        <v>19</v>
      </c>
      <c r="I443" s="199"/>
      <c r="J443" s="195"/>
      <c r="K443" s="195"/>
      <c r="L443" s="200"/>
      <c r="M443" s="201"/>
      <c r="N443" s="202"/>
      <c r="O443" s="202"/>
      <c r="P443" s="202"/>
      <c r="Q443" s="202"/>
      <c r="R443" s="202"/>
      <c r="S443" s="202"/>
      <c r="T443" s="203"/>
      <c r="AT443" s="204" t="s">
        <v>160</v>
      </c>
      <c r="AU443" s="204" t="s">
        <v>83</v>
      </c>
      <c r="AV443" s="13" t="s">
        <v>80</v>
      </c>
      <c r="AW443" s="13" t="s">
        <v>33</v>
      </c>
      <c r="AX443" s="13" t="s">
        <v>72</v>
      </c>
      <c r="AY443" s="204" t="s">
        <v>148</v>
      </c>
    </row>
    <row r="444" spans="1:65" s="14" customFormat="1" ht="11.25">
      <c r="B444" s="205"/>
      <c r="C444" s="206"/>
      <c r="D444" s="196" t="s">
        <v>160</v>
      </c>
      <c r="E444" s="207" t="s">
        <v>19</v>
      </c>
      <c r="F444" s="208" t="s">
        <v>80</v>
      </c>
      <c r="G444" s="206"/>
      <c r="H444" s="209">
        <v>1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160</v>
      </c>
      <c r="AU444" s="215" t="s">
        <v>83</v>
      </c>
      <c r="AV444" s="14" t="s">
        <v>83</v>
      </c>
      <c r="AW444" s="14" t="s">
        <v>33</v>
      </c>
      <c r="AX444" s="14" t="s">
        <v>80</v>
      </c>
      <c r="AY444" s="215" t="s">
        <v>148</v>
      </c>
    </row>
    <row r="445" spans="1:65" s="2" customFormat="1" ht="44.25" customHeight="1">
      <c r="A445" s="36"/>
      <c r="B445" s="37"/>
      <c r="C445" s="176" t="s">
        <v>567</v>
      </c>
      <c r="D445" s="176" t="s">
        <v>151</v>
      </c>
      <c r="E445" s="177" t="s">
        <v>568</v>
      </c>
      <c r="F445" s="178" t="s">
        <v>569</v>
      </c>
      <c r="G445" s="179" t="s">
        <v>461</v>
      </c>
      <c r="H445" s="180">
        <v>1</v>
      </c>
      <c r="I445" s="181"/>
      <c r="J445" s="182">
        <f>ROUND(I445*H445,2)</f>
        <v>0</v>
      </c>
      <c r="K445" s="178" t="s">
        <v>19</v>
      </c>
      <c r="L445" s="41"/>
      <c r="M445" s="183" t="s">
        <v>19</v>
      </c>
      <c r="N445" s="184" t="s">
        <v>43</v>
      </c>
      <c r="O445" s="66"/>
      <c r="P445" s="185">
        <f>O445*H445</f>
        <v>0</v>
      </c>
      <c r="Q445" s="185">
        <v>0.16200000000000001</v>
      </c>
      <c r="R445" s="185">
        <f>Q445*H445</f>
        <v>0.16200000000000001</v>
      </c>
      <c r="S445" s="185">
        <v>0</v>
      </c>
      <c r="T445" s="186">
        <f>S445*H445</f>
        <v>0</v>
      </c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R445" s="187" t="s">
        <v>246</v>
      </c>
      <c r="AT445" s="187" t="s">
        <v>151</v>
      </c>
      <c r="AU445" s="187" t="s">
        <v>83</v>
      </c>
      <c r="AY445" s="19" t="s">
        <v>148</v>
      </c>
      <c r="BE445" s="188">
        <f>IF(N445="základní",J445,0)</f>
        <v>0</v>
      </c>
      <c r="BF445" s="188">
        <f>IF(N445="snížená",J445,0)</f>
        <v>0</v>
      </c>
      <c r="BG445" s="188">
        <f>IF(N445="zákl. přenesená",J445,0)</f>
        <v>0</v>
      </c>
      <c r="BH445" s="188">
        <f>IF(N445="sníž. přenesená",J445,0)</f>
        <v>0</v>
      </c>
      <c r="BI445" s="188">
        <f>IF(N445="nulová",J445,0)</f>
        <v>0</v>
      </c>
      <c r="BJ445" s="19" t="s">
        <v>80</v>
      </c>
      <c r="BK445" s="188">
        <f>ROUND(I445*H445,2)</f>
        <v>0</v>
      </c>
      <c r="BL445" s="19" t="s">
        <v>246</v>
      </c>
      <c r="BM445" s="187" t="s">
        <v>570</v>
      </c>
    </row>
    <row r="446" spans="1:65" s="13" customFormat="1" ht="11.25">
      <c r="B446" s="194"/>
      <c r="C446" s="195"/>
      <c r="D446" s="196" t="s">
        <v>160</v>
      </c>
      <c r="E446" s="197" t="s">
        <v>19</v>
      </c>
      <c r="F446" s="198" t="s">
        <v>416</v>
      </c>
      <c r="G446" s="195"/>
      <c r="H446" s="197" t="s">
        <v>19</v>
      </c>
      <c r="I446" s="199"/>
      <c r="J446" s="195"/>
      <c r="K446" s="195"/>
      <c r="L446" s="200"/>
      <c r="M446" s="201"/>
      <c r="N446" s="202"/>
      <c r="O446" s="202"/>
      <c r="P446" s="202"/>
      <c r="Q446" s="202"/>
      <c r="R446" s="202"/>
      <c r="S446" s="202"/>
      <c r="T446" s="203"/>
      <c r="AT446" s="204" t="s">
        <v>160</v>
      </c>
      <c r="AU446" s="204" t="s">
        <v>83</v>
      </c>
      <c r="AV446" s="13" t="s">
        <v>80</v>
      </c>
      <c r="AW446" s="13" t="s">
        <v>33</v>
      </c>
      <c r="AX446" s="13" t="s">
        <v>72</v>
      </c>
      <c r="AY446" s="204" t="s">
        <v>148</v>
      </c>
    </row>
    <row r="447" spans="1:65" s="14" customFormat="1" ht="11.25">
      <c r="B447" s="205"/>
      <c r="C447" s="206"/>
      <c r="D447" s="196" t="s">
        <v>160</v>
      </c>
      <c r="E447" s="207" t="s">
        <v>19</v>
      </c>
      <c r="F447" s="208" t="s">
        <v>80</v>
      </c>
      <c r="G447" s="206"/>
      <c r="H447" s="209">
        <v>1</v>
      </c>
      <c r="I447" s="210"/>
      <c r="J447" s="206"/>
      <c r="K447" s="206"/>
      <c r="L447" s="211"/>
      <c r="M447" s="212"/>
      <c r="N447" s="213"/>
      <c r="O447" s="213"/>
      <c r="P447" s="213"/>
      <c r="Q447" s="213"/>
      <c r="R447" s="213"/>
      <c r="S447" s="213"/>
      <c r="T447" s="214"/>
      <c r="AT447" s="215" t="s">
        <v>160</v>
      </c>
      <c r="AU447" s="215" t="s">
        <v>83</v>
      </c>
      <c r="AV447" s="14" t="s">
        <v>83</v>
      </c>
      <c r="AW447" s="14" t="s">
        <v>33</v>
      </c>
      <c r="AX447" s="14" t="s">
        <v>80</v>
      </c>
      <c r="AY447" s="215" t="s">
        <v>148</v>
      </c>
    </row>
    <row r="448" spans="1:65" s="2" customFormat="1" ht="44.25" customHeight="1">
      <c r="A448" s="36"/>
      <c r="B448" s="37"/>
      <c r="C448" s="176" t="s">
        <v>571</v>
      </c>
      <c r="D448" s="176" t="s">
        <v>151</v>
      </c>
      <c r="E448" s="177" t="s">
        <v>572</v>
      </c>
      <c r="F448" s="178" t="s">
        <v>573</v>
      </c>
      <c r="G448" s="179" t="s">
        <v>461</v>
      </c>
      <c r="H448" s="180">
        <v>1</v>
      </c>
      <c r="I448" s="181"/>
      <c r="J448" s="182">
        <f>ROUND(I448*H448,2)</f>
        <v>0</v>
      </c>
      <c r="K448" s="178" t="s">
        <v>19</v>
      </c>
      <c r="L448" s="41"/>
      <c r="M448" s="183" t="s">
        <v>19</v>
      </c>
      <c r="N448" s="184" t="s">
        <v>43</v>
      </c>
      <c r="O448" s="66"/>
      <c r="P448" s="185">
        <f>O448*H448</f>
        <v>0</v>
      </c>
      <c r="Q448" s="185">
        <v>3.2000000000000001E-2</v>
      </c>
      <c r="R448" s="185">
        <f>Q448*H448</f>
        <v>3.2000000000000001E-2</v>
      </c>
      <c r="S448" s="185">
        <v>0</v>
      </c>
      <c r="T448" s="186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7" t="s">
        <v>246</v>
      </c>
      <c r="AT448" s="187" t="s">
        <v>151</v>
      </c>
      <c r="AU448" s="187" t="s">
        <v>83</v>
      </c>
      <c r="AY448" s="19" t="s">
        <v>148</v>
      </c>
      <c r="BE448" s="188">
        <f>IF(N448="základní",J448,0)</f>
        <v>0</v>
      </c>
      <c r="BF448" s="188">
        <f>IF(N448="snížená",J448,0)</f>
        <v>0</v>
      </c>
      <c r="BG448" s="188">
        <f>IF(N448="zákl. přenesená",J448,0)</f>
        <v>0</v>
      </c>
      <c r="BH448" s="188">
        <f>IF(N448="sníž. přenesená",J448,0)</f>
        <v>0</v>
      </c>
      <c r="BI448" s="188">
        <f>IF(N448="nulová",J448,0)</f>
        <v>0</v>
      </c>
      <c r="BJ448" s="19" t="s">
        <v>80</v>
      </c>
      <c r="BK448" s="188">
        <f>ROUND(I448*H448,2)</f>
        <v>0</v>
      </c>
      <c r="BL448" s="19" t="s">
        <v>246</v>
      </c>
      <c r="BM448" s="187" t="s">
        <v>574</v>
      </c>
    </row>
    <row r="449" spans="1:65" s="13" customFormat="1" ht="11.25">
      <c r="B449" s="194"/>
      <c r="C449" s="195"/>
      <c r="D449" s="196" t="s">
        <v>160</v>
      </c>
      <c r="E449" s="197" t="s">
        <v>19</v>
      </c>
      <c r="F449" s="198" t="s">
        <v>416</v>
      </c>
      <c r="G449" s="195"/>
      <c r="H449" s="197" t="s">
        <v>19</v>
      </c>
      <c r="I449" s="199"/>
      <c r="J449" s="195"/>
      <c r="K449" s="195"/>
      <c r="L449" s="200"/>
      <c r="M449" s="201"/>
      <c r="N449" s="202"/>
      <c r="O449" s="202"/>
      <c r="P449" s="202"/>
      <c r="Q449" s="202"/>
      <c r="R449" s="202"/>
      <c r="S449" s="202"/>
      <c r="T449" s="203"/>
      <c r="AT449" s="204" t="s">
        <v>160</v>
      </c>
      <c r="AU449" s="204" t="s">
        <v>83</v>
      </c>
      <c r="AV449" s="13" t="s">
        <v>80</v>
      </c>
      <c r="AW449" s="13" t="s">
        <v>33</v>
      </c>
      <c r="AX449" s="13" t="s">
        <v>72</v>
      </c>
      <c r="AY449" s="204" t="s">
        <v>148</v>
      </c>
    </row>
    <row r="450" spans="1:65" s="14" customFormat="1" ht="11.25">
      <c r="B450" s="205"/>
      <c r="C450" s="206"/>
      <c r="D450" s="196" t="s">
        <v>160</v>
      </c>
      <c r="E450" s="207" t="s">
        <v>19</v>
      </c>
      <c r="F450" s="208" t="s">
        <v>80</v>
      </c>
      <c r="G450" s="206"/>
      <c r="H450" s="209">
        <v>1</v>
      </c>
      <c r="I450" s="210"/>
      <c r="J450" s="206"/>
      <c r="K450" s="206"/>
      <c r="L450" s="211"/>
      <c r="M450" s="212"/>
      <c r="N450" s="213"/>
      <c r="O450" s="213"/>
      <c r="P450" s="213"/>
      <c r="Q450" s="213"/>
      <c r="R450" s="213"/>
      <c r="S450" s="213"/>
      <c r="T450" s="214"/>
      <c r="AT450" s="215" t="s">
        <v>160</v>
      </c>
      <c r="AU450" s="215" t="s">
        <v>83</v>
      </c>
      <c r="AV450" s="14" t="s">
        <v>83</v>
      </c>
      <c r="AW450" s="14" t="s">
        <v>33</v>
      </c>
      <c r="AX450" s="14" t="s">
        <v>80</v>
      </c>
      <c r="AY450" s="215" t="s">
        <v>148</v>
      </c>
    </row>
    <row r="451" spans="1:65" s="2" customFormat="1" ht="44.25" customHeight="1">
      <c r="A451" s="36"/>
      <c r="B451" s="37"/>
      <c r="C451" s="176" t="s">
        <v>575</v>
      </c>
      <c r="D451" s="176" t="s">
        <v>151</v>
      </c>
      <c r="E451" s="177" t="s">
        <v>576</v>
      </c>
      <c r="F451" s="178" t="s">
        <v>577</v>
      </c>
      <c r="G451" s="179" t="s">
        <v>461</v>
      </c>
      <c r="H451" s="180">
        <v>1</v>
      </c>
      <c r="I451" s="181"/>
      <c r="J451" s="182">
        <f>ROUND(I451*H451,2)</f>
        <v>0</v>
      </c>
      <c r="K451" s="178" t="s">
        <v>19</v>
      </c>
      <c r="L451" s="41"/>
      <c r="M451" s="183" t="s">
        <v>19</v>
      </c>
      <c r="N451" s="184" t="s">
        <v>43</v>
      </c>
      <c r="O451" s="66"/>
      <c r="P451" s="185">
        <f>O451*H451</f>
        <v>0</v>
      </c>
      <c r="Q451" s="185">
        <v>3.9E-2</v>
      </c>
      <c r="R451" s="185">
        <f>Q451*H451</f>
        <v>3.9E-2</v>
      </c>
      <c r="S451" s="185">
        <v>0</v>
      </c>
      <c r="T451" s="186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87" t="s">
        <v>246</v>
      </c>
      <c r="AT451" s="187" t="s">
        <v>151</v>
      </c>
      <c r="AU451" s="187" t="s">
        <v>83</v>
      </c>
      <c r="AY451" s="19" t="s">
        <v>148</v>
      </c>
      <c r="BE451" s="188">
        <f>IF(N451="základní",J451,0)</f>
        <v>0</v>
      </c>
      <c r="BF451" s="188">
        <f>IF(N451="snížená",J451,0)</f>
        <v>0</v>
      </c>
      <c r="BG451" s="188">
        <f>IF(N451="zákl. přenesená",J451,0)</f>
        <v>0</v>
      </c>
      <c r="BH451" s="188">
        <f>IF(N451="sníž. přenesená",J451,0)</f>
        <v>0</v>
      </c>
      <c r="BI451" s="188">
        <f>IF(N451="nulová",J451,0)</f>
        <v>0</v>
      </c>
      <c r="BJ451" s="19" t="s">
        <v>80</v>
      </c>
      <c r="BK451" s="188">
        <f>ROUND(I451*H451,2)</f>
        <v>0</v>
      </c>
      <c r="BL451" s="19" t="s">
        <v>246</v>
      </c>
      <c r="BM451" s="187" t="s">
        <v>578</v>
      </c>
    </row>
    <row r="452" spans="1:65" s="13" customFormat="1" ht="11.25">
      <c r="B452" s="194"/>
      <c r="C452" s="195"/>
      <c r="D452" s="196" t="s">
        <v>160</v>
      </c>
      <c r="E452" s="197" t="s">
        <v>19</v>
      </c>
      <c r="F452" s="198" t="s">
        <v>416</v>
      </c>
      <c r="G452" s="195"/>
      <c r="H452" s="197" t="s">
        <v>19</v>
      </c>
      <c r="I452" s="199"/>
      <c r="J452" s="195"/>
      <c r="K452" s="195"/>
      <c r="L452" s="200"/>
      <c r="M452" s="201"/>
      <c r="N452" s="202"/>
      <c r="O452" s="202"/>
      <c r="P452" s="202"/>
      <c r="Q452" s="202"/>
      <c r="R452" s="202"/>
      <c r="S452" s="202"/>
      <c r="T452" s="203"/>
      <c r="AT452" s="204" t="s">
        <v>160</v>
      </c>
      <c r="AU452" s="204" t="s">
        <v>83</v>
      </c>
      <c r="AV452" s="13" t="s">
        <v>80</v>
      </c>
      <c r="AW452" s="13" t="s">
        <v>33</v>
      </c>
      <c r="AX452" s="13" t="s">
        <v>72</v>
      </c>
      <c r="AY452" s="204" t="s">
        <v>148</v>
      </c>
    </row>
    <row r="453" spans="1:65" s="14" customFormat="1" ht="11.25">
      <c r="B453" s="205"/>
      <c r="C453" s="206"/>
      <c r="D453" s="196" t="s">
        <v>160</v>
      </c>
      <c r="E453" s="207" t="s">
        <v>19</v>
      </c>
      <c r="F453" s="208" t="s">
        <v>80</v>
      </c>
      <c r="G453" s="206"/>
      <c r="H453" s="209">
        <v>1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160</v>
      </c>
      <c r="AU453" s="215" t="s">
        <v>83</v>
      </c>
      <c r="AV453" s="14" t="s">
        <v>83</v>
      </c>
      <c r="AW453" s="14" t="s">
        <v>33</v>
      </c>
      <c r="AX453" s="14" t="s">
        <v>80</v>
      </c>
      <c r="AY453" s="215" t="s">
        <v>148</v>
      </c>
    </row>
    <row r="454" spans="1:65" s="2" customFormat="1" ht="44.25" customHeight="1">
      <c r="A454" s="36"/>
      <c r="B454" s="37"/>
      <c r="C454" s="176" t="s">
        <v>579</v>
      </c>
      <c r="D454" s="176" t="s">
        <v>151</v>
      </c>
      <c r="E454" s="177" t="s">
        <v>580</v>
      </c>
      <c r="F454" s="178" t="s">
        <v>581</v>
      </c>
      <c r="G454" s="179" t="s">
        <v>461</v>
      </c>
      <c r="H454" s="180">
        <v>1</v>
      </c>
      <c r="I454" s="181"/>
      <c r="J454" s="182">
        <f>ROUND(I454*H454,2)</f>
        <v>0</v>
      </c>
      <c r="K454" s="178" t="s">
        <v>19</v>
      </c>
      <c r="L454" s="41"/>
      <c r="M454" s="183" t="s">
        <v>19</v>
      </c>
      <c r="N454" s="184" t="s">
        <v>43</v>
      </c>
      <c r="O454" s="66"/>
      <c r="P454" s="185">
        <f>O454*H454</f>
        <v>0</v>
      </c>
      <c r="Q454" s="185">
        <v>3.5000000000000003E-2</v>
      </c>
      <c r="R454" s="185">
        <f>Q454*H454</f>
        <v>3.5000000000000003E-2</v>
      </c>
      <c r="S454" s="185">
        <v>0</v>
      </c>
      <c r="T454" s="186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7" t="s">
        <v>246</v>
      </c>
      <c r="AT454" s="187" t="s">
        <v>151</v>
      </c>
      <c r="AU454" s="187" t="s">
        <v>83</v>
      </c>
      <c r="AY454" s="19" t="s">
        <v>148</v>
      </c>
      <c r="BE454" s="188">
        <f>IF(N454="základní",J454,0)</f>
        <v>0</v>
      </c>
      <c r="BF454" s="188">
        <f>IF(N454="snížená",J454,0)</f>
        <v>0</v>
      </c>
      <c r="BG454" s="188">
        <f>IF(N454="zákl. přenesená",J454,0)</f>
        <v>0</v>
      </c>
      <c r="BH454" s="188">
        <f>IF(N454="sníž. přenesená",J454,0)</f>
        <v>0</v>
      </c>
      <c r="BI454" s="188">
        <f>IF(N454="nulová",J454,0)</f>
        <v>0</v>
      </c>
      <c r="BJ454" s="19" t="s">
        <v>80</v>
      </c>
      <c r="BK454" s="188">
        <f>ROUND(I454*H454,2)</f>
        <v>0</v>
      </c>
      <c r="BL454" s="19" t="s">
        <v>246</v>
      </c>
      <c r="BM454" s="187" t="s">
        <v>582</v>
      </c>
    </row>
    <row r="455" spans="1:65" s="13" customFormat="1" ht="11.25">
      <c r="B455" s="194"/>
      <c r="C455" s="195"/>
      <c r="D455" s="196" t="s">
        <v>160</v>
      </c>
      <c r="E455" s="197" t="s">
        <v>19</v>
      </c>
      <c r="F455" s="198" t="s">
        <v>416</v>
      </c>
      <c r="G455" s="195"/>
      <c r="H455" s="197" t="s">
        <v>19</v>
      </c>
      <c r="I455" s="199"/>
      <c r="J455" s="195"/>
      <c r="K455" s="195"/>
      <c r="L455" s="200"/>
      <c r="M455" s="201"/>
      <c r="N455" s="202"/>
      <c r="O455" s="202"/>
      <c r="P455" s="202"/>
      <c r="Q455" s="202"/>
      <c r="R455" s="202"/>
      <c r="S455" s="202"/>
      <c r="T455" s="203"/>
      <c r="AT455" s="204" t="s">
        <v>160</v>
      </c>
      <c r="AU455" s="204" t="s">
        <v>83</v>
      </c>
      <c r="AV455" s="13" t="s">
        <v>80</v>
      </c>
      <c r="AW455" s="13" t="s">
        <v>33</v>
      </c>
      <c r="AX455" s="13" t="s">
        <v>72</v>
      </c>
      <c r="AY455" s="204" t="s">
        <v>148</v>
      </c>
    </row>
    <row r="456" spans="1:65" s="14" customFormat="1" ht="11.25">
      <c r="B456" s="205"/>
      <c r="C456" s="206"/>
      <c r="D456" s="196" t="s">
        <v>160</v>
      </c>
      <c r="E456" s="207" t="s">
        <v>19</v>
      </c>
      <c r="F456" s="208" t="s">
        <v>80</v>
      </c>
      <c r="G456" s="206"/>
      <c r="H456" s="209">
        <v>1</v>
      </c>
      <c r="I456" s="210"/>
      <c r="J456" s="206"/>
      <c r="K456" s="206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160</v>
      </c>
      <c r="AU456" s="215" t="s">
        <v>83</v>
      </c>
      <c r="AV456" s="14" t="s">
        <v>83</v>
      </c>
      <c r="AW456" s="14" t="s">
        <v>33</v>
      </c>
      <c r="AX456" s="14" t="s">
        <v>80</v>
      </c>
      <c r="AY456" s="215" t="s">
        <v>148</v>
      </c>
    </row>
    <row r="457" spans="1:65" s="2" customFormat="1" ht="44.25" customHeight="1">
      <c r="A457" s="36"/>
      <c r="B457" s="37"/>
      <c r="C457" s="176" t="s">
        <v>583</v>
      </c>
      <c r="D457" s="176" t="s">
        <v>151</v>
      </c>
      <c r="E457" s="177" t="s">
        <v>584</v>
      </c>
      <c r="F457" s="178" t="s">
        <v>585</v>
      </c>
      <c r="G457" s="179" t="s">
        <v>461</v>
      </c>
      <c r="H457" s="180">
        <v>1</v>
      </c>
      <c r="I457" s="181"/>
      <c r="J457" s="182">
        <f>ROUND(I457*H457,2)</f>
        <v>0</v>
      </c>
      <c r="K457" s="178" t="s">
        <v>19</v>
      </c>
      <c r="L457" s="41"/>
      <c r="M457" s="183" t="s">
        <v>19</v>
      </c>
      <c r="N457" s="184" t="s">
        <v>43</v>
      </c>
      <c r="O457" s="66"/>
      <c r="P457" s="185">
        <f>O457*H457</f>
        <v>0</v>
      </c>
      <c r="Q457" s="185">
        <v>4.2999999999999997E-2</v>
      </c>
      <c r="R457" s="185">
        <f>Q457*H457</f>
        <v>4.2999999999999997E-2</v>
      </c>
      <c r="S457" s="185">
        <v>0</v>
      </c>
      <c r="T457" s="186">
        <f>S457*H457</f>
        <v>0</v>
      </c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R457" s="187" t="s">
        <v>246</v>
      </c>
      <c r="AT457" s="187" t="s">
        <v>151</v>
      </c>
      <c r="AU457" s="187" t="s">
        <v>83</v>
      </c>
      <c r="AY457" s="19" t="s">
        <v>148</v>
      </c>
      <c r="BE457" s="188">
        <f>IF(N457="základní",J457,0)</f>
        <v>0</v>
      </c>
      <c r="BF457" s="188">
        <f>IF(N457="snížená",J457,0)</f>
        <v>0</v>
      </c>
      <c r="BG457" s="188">
        <f>IF(N457="zákl. přenesená",J457,0)</f>
        <v>0</v>
      </c>
      <c r="BH457" s="188">
        <f>IF(N457="sníž. přenesená",J457,0)</f>
        <v>0</v>
      </c>
      <c r="BI457" s="188">
        <f>IF(N457="nulová",J457,0)</f>
        <v>0</v>
      </c>
      <c r="BJ457" s="19" t="s">
        <v>80</v>
      </c>
      <c r="BK457" s="188">
        <f>ROUND(I457*H457,2)</f>
        <v>0</v>
      </c>
      <c r="BL457" s="19" t="s">
        <v>246</v>
      </c>
      <c r="BM457" s="187" t="s">
        <v>586</v>
      </c>
    </row>
    <row r="458" spans="1:65" s="13" customFormat="1" ht="11.25">
      <c r="B458" s="194"/>
      <c r="C458" s="195"/>
      <c r="D458" s="196" t="s">
        <v>160</v>
      </c>
      <c r="E458" s="197" t="s">
        <v>19</v>
      </c>
      <c r="F458" s="198" t="s">
        <v>416</v>
      </c>
      <c r="G458" s="195"/>
      <c r="H458" s="197" t="s">
        <v>19</v>
      </c>
      <c r="I458" s="199"/>
      <c r="J458" s="195"/>
      <c r="K458" s="195"/>
      <c r="L458" s="200"/>
      <c r="M458" s="201"/>
      <c r="N458" s="202"/>
      <c r="O458" s="202"/>
      <c r="P458" s="202"/>
      <c r="Q458" s="202"/>
      <c r="R458" s="202"/>
      <c r="S458" s="202"/>
      <c r="T458" s="203"/>
      <c r="AT458" s="204" t="s">
        <v>160</v>
      </c>
      <c r="AU458" s="204" t="s">
        <v>83</v>
      </c>
      <c r="AV458" s="13" t="s">
        <v>80</v>
      </c>
      <c r="AW458" s="13" t="s">
        <v>33</v>
      </c>
      <c r="AX458" s="13" t="s">
        <v>72</v>
      </c>
      <c r="AY458" s="204" t="s">
        <v>148</v>
      </c>
    </row>
    <row r="459" spans="1:65" s="14" customFormat="1" ht="11.25">
      <c r="B459" s="205"/>
      <c r="C459" s="206"/>
      <c r="D459" s="196" t="s">
        <v>160</v>
      </c>
      <c r="E459" s="207" t="s">
        <v>19</v>
      </c>
      <c r="F459" s="208" t="s">
        <v>80</v>
      </c>
      <c r="G459" s="206"/>
      <c r="H459" s="209">
        <v>1</v>
      </c>
      <c r="I459" s="210"/>
      <c r="J459" s="206"/>
      <c r="K459" s="206"/>
      <c r="L459" s="211"/>
      <c r="M459" s="212"/>
      <c r="N459" s="213"/>
      <c r="O459" s="213"/>
      <c r="P459" s="213"/>
      <c r="Q459" s="213"/>
      <c r="R459" s="213"/>
      <c r="S459" s="213"/>
      <c r="T459" s="214"/>
      <c r="AT459" s="215" t="s">
        <v>160</v>
      </c>
      <c r="AU459" s="215" t="s">
        <v>83</v>
      </c>
      <c r="AV459" s="14" t="s">
        <v>83</v>
      </c>
      <c r="AW459" s="14" t="s">
        <v>33</v>
      </c>
      <c r="AX459" s="14" t="s">
        <v>80</v>
      </c>
      <c r="AY459" s="215" t="s">
        <v>148</v>
      </c>
    </row>
    <row r="460" spans="1:65" s="2" customFormat="1" ht="44.25" customHeight="1">
      <c r="A460" s="36"/>
      <c r="B460" s="37"/>
      <c r="C460" s="176" t="s">
        <v>587</v>
      </c>
      <c r="D460" s="176" t="s">
        <v>151</v>
      </c>
      <c r="E460" s="177" t="s">
        <v>588</v>
      </c>
      <c r="F460" s="178" t="s">
        <v>589</v>
      </c>
      <c r="G460" s="179" t="s">
        <v>461</v>
      </c>
      <c r="H460" s="180">
        <v>1</v>
      </c>
      <c r="I460" s="181"/>
      <c r="J460" s="182">
        <f>ROUND(I460*H460,2)</f>
        <v>0</v>
      </c>
      <c r="K460" s="178" t="s">
        <v>19</v>
      </c>
      <c r="L460" s="41"/>
      <c r="M460" s="183" t="s">
        <v>19</v>
      </c>
      <c r="N460" s="184" t="s">
        <v>43</v>
      </c>
      <c r="O460" s="66"/>
      <c r="P460" s="185">
        <f>O460*H460</f>
        <v>0</v>
      </c>
      <c r="Q460" s="185">
        <v>3.9E-2</v>
      </c>
      <c r="R460" s="185">
        <f>Q460*H460</f>
        <v>3.9E-2</v>
      </c>
      <c r="S460" s="185">
        <v>0</v>
      </c>
      <c r="T460" s="186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87" t="s">
        <v>246</v>
      </c>
      <c r="AT460" s="187" t="s">
        <v>151</v>
      </c>
      <c r="AU460" s="187" t="s">
        <v>83</v>
      </c>
      <c r="AY460" s="19" t="s">
        <v>148</v>
      </c>
      <c r="BE460" s="188">
        <f>IF(N460="základní",J460,0)</f>
        <v>0</v>
      </c>
      <c r="BF460" s="188">
        <f>IF(N460="snížená",J460,0)</f>
        <v>0</v>
      </c>
      <c r="BG460" s="188">
        <f>IF(N460="zákl. přenesená",J460,0)</f>
        <v>0</v>
      </c>
      <c r="BH460" s="188">
        <f>IF(N460="sníž. přenesená",J460,0)</f>
        <v>0</v>
      </c>
      <c r="BI460" s="188">
        <f>IF(N460="nulová",J460,0)</f>
        <v>0</v>
      </c>
      <c r="BJ460" s="19" t="s">
        <v>80</v>
      </c>
      <c r="BK460" s="188">
        <f>ROUND(I460*H460,2)</f>
        <v>0</v>
      </c>
      <c r="BL460" s="19" t="s">
        <v>246</v>
      </c>
      <c r="BM460" s="187" t="s">
        <v>590</v>
      </c>
    </row>
    <row r="461" spans="1:65" s="13" customFormat="1" ht="11.25">
      <c r="B461" s="194"/>
      <c r="C461" s="195"/>
      <c r="D461" s="196" t="s">
        <v>160</v>
      </c>
      <c r="E461" s="197" t="s">
        <v>19</v>
      </c>
      <c r="F461" s="198" t="s">
        <v>418</v>
      </c>
      <c r="G461" s="195"/>
      <c r="H461" s="197" t="s">
        <v>19</v>
      </c>
      <c r="I461" s="199"/>
      <c r="J461" s="195"/>
      <c r="K461" s="195"/>
      <c r="L461" s="200"/>
      <c r="M461" s="201"/>
      <c r="N461" s="202"/>
      <c r="O461" s="202"/>
      <c r="P461" s="202"/>
      <c r="Q461" s="202"/>
      <c r="R461" s="202"/>
      <c r="S461" s="202"/>
      <c r="T461" s="203"/>
      <c r="AT461" s="204" t="s">
        <v>160</v>
      </c>
      <c r="AU461" s="204" t="s">
        <v>83</v>
      </c>
      <c r="AV461" s="13" t="s">
        <v>80</v>
      </c>
      <c r="AW461" s="13" t="s">
        <v>33</v>
      </c>
      <c r="AX461" s="13" t="s">
        <v>72</v>
      </c>
      <c r="AY461" s="204" t="s">
        <v>148</v>
      </c>
    </row>
    <row r="462" spans="1:65" s="14" customFormat="1" ht="11.25">
      <c r="B462" s="205"/>
      <c r="C462" s="206"/>
      <c r="D462" s="196" t="s">
        <v>160</v>
      </c>
      <c r="E462" s="207" t="s">
        <v>19</v>
      </c>
      <c r="F462" s="208" t="s">
        <v>80</v>
      </c>
      <c r="G462" s="206"/>
      <c r="H462" s="209">
        <v>1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160</v>
      </c>
      <c r="AU462" s="215" t="s">
        <v>83</v>
      </c>
      <c r="AV462" s="14" t="s">
        <v>83</v>
      </c>
      <c r="AW462" s="14" t="s">
        <v>33</v>
      </c>
      <c r="AX462" s="14" t="s">
        <v>80</v>
      </c>
      <c r="AY462" s="215" t="s">
        <v>148</v>
      </c>
    </row>
    <row r="463" spans="1:65" s="2" customFormat="1" ht="44.25" customHeight="1">
      <c r="A463" s="36"/>
      <c r="B463" s="37"/>
      <c r="C463" s="176" t="s">
        <v>591</v>
      </c>
      <c r="D463" s="176" t="s">
        <v>151</v>
      </c>
      <c r="E463" s="177" t="s">
        <v>592</v>
      </c>
      <c r="F463" s="178" t="s">
        <v>593</v>
      </c>
      <c r="G463" s="179" t="s">
        <v>461</v>
      </c>
      <c r="H463" s="180">
        <v>1</v>
      </c>
      <c r="I463" s="181"/>
      <c r="J463" s="182">
        <f>ROUND(I463*H463,2)</f>
        <v>0</v>
      </c>
      <c r="K463" s="178" t="s">
        <v>19</v>
      </c>
      <c r="L463" s="41"/>
      <c r="M463" s="183" t="s">
        <v>19</v>
      </c>
      <c r="N463" s="184" t="s">
        <v>43</v>
      </c>
      <c r="O463" s="66"/>
      <c r="P463" s="185">
        <f>O463*H463</f>
        <v>0</v>
      </c>
      <c r="Q463" s="185">
        <v>4.1000000000000002E-2</v>
      </c>
      <c r="R463" s="185">
        <f>Q463*H463</f>
        <v>4.1000000000000002E-2</v>
      </c>
      <c r="S463" s="185">
        <v>0</v>
      </c>
      <c r="T463" s="186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7" t="s">
        <v>246</v>
      </c>
      <c r="AT463" s="187" t="s">
        <v>151</v>
      </c>
      <c r="AU463" s="187" t="s">
        <v>83</v>
      </c>
      <c r="AY463" s="19" t="s">
        <v>148</v>
      </c>
      <c r="BE463" s="188">
        <f>IF(N463="základní",J463,0)</f>
        <v>0</v>
      </c>
      <c r="BF463" s="188">
        <f>IF(N463="snížená",J463,0)</f>
        <v>0</v>
      </c>
      <c r="BG463" s="188">
        <f>IF(N463="zákl. přenesená",J463,0)</f>
        <v>0</v>
      </c>
      <c r="BH463" s="188">
        <f>IF(N463="sníž. přenesená",J463,0)</f>
        <v>0</v>
      </c>
      <c r="BI463" s="188">
        <f>IF(N463="nulová",J463,0)</f>
        <v>0</v>
      </c>
      <c r="BJ463" s="19" t="s">
        <v>80</v>
      </c>
      <c r="BK463" s="188">
        <f>ROUND(I463*H463,2)</f>
        <v>0</v>
      </c>
      <c r="BL463" s="19" t="s">
        <v>246</v>
      </c>
      <c r="BM463" s="187" t="s">
        <v>594</v>
      </c>
    </row>
    <row r="464" spans="1:65" s="13" customFormat="1" ht="11.25">
      <c r="B464" s="194"/>
      <c r="C464" s="195"/>
      <c r="D464" s="196" t="s">
        <v>160</v>
      </c>
      <c r="E464" s="197" t="s">
        <v>19</v>
      </c>
      <c r="F464" s="198" t="s">
        <v>418</v>
      </c>
      <c r="G464" s="195"/>
      <c r="H464" s="197" t="s">
        <v>19</v>
      </c>
      <c r="I464" s="199"/>
      <c r="J464" s="195"/>
      <c r="K464" s="195"/>
      <c r="L464" s="200"/>
      <c r="M464" s="201"/>
      <c r="N464" s="202"/>
      <c r="O464" s="202"/>
      <c r="P464" s="202"/>
      <c r="Q464" s="202"/>
      <c r="R464" s="202"/>
      <c r="S464" s="202"/>
      <c r="T464" s="203"/>
      <c r="AT464" s="204" t="s">
        <v>160</v>
      </c>
      <c r="AU464" s="204" t="s">
        <v>83</v>
      </c>
      <c r="AV464" s="13" t="s">
        <v>80</v>
      </c>
      <c r="AW464" s="13" t="s">
        <v>33</v>
      </c>
      <c r="AX464" s="13" t="s">
        <v>72</v>
      </c>
      <c r="AY464" s="204" t="s">
        <v>148</v>
      </c>
    </row>
    <row r="465" spans="1:65" s="14" customFormat="1" ht="11.25">
      <c r="B465" s="205"/>
      <c r="C465" s="206"/>
      <c r="D465" s="196" t="s">
        <v>160</v>
      </c>
      <c r="E465" s="207" t="s">
        <v>19</v>
      </c>
      <c r="F465" s="208" t="s">
        <v>80</v>
      </c>
      <c r="G465" s="206"/>
      <c r="H465" s="209">
        <v>1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160</v>
      </c>
      <c r="AU465" s="215" t="s">
        <v>83</v>
      </c>
      <c r="AV465" s="14" t="s">
        <v>83</v>
      </c>
      <c r="AW465" s="14" t="s">
        <v>33</v>
      </c>
      <c r="AX465" s="14" t="s">
        <v>80</v>
      </c>
      <c r="AY465" s="215" t="s">
        <v>148</v>
      </c>
    </row>
    <row r="466" spans="1:65" s="2" customFormat="1" ht="44.25" customHeight="1">
      <c r="A466" s="36"/>
      <c r="B466" s="37"/>
      <c r="C466" s="176" t="s">
        <v>595</v>
      </c>
      <c r="D466" s="176" t="s">
        <v>151</v>
      </c>
      <c r="E466" s="177" t="s">
        <v>596</v>
      </c>
      <c r="F466" s="178" t="s">
        <v>597</v>
      </c>
      <c r="G466" s="179" t="s">
        <v>461</v>
      </c>
      <c r="H466" s="180">
        <v>1</v>
      </c>
      <c r="I466" s="181"/>
      <c r="J466" s="182">
        <f>ROUND(I466*H466,2)</f>
        <v>0</v>
      </c>
      <c r="K466" s="178" t="s">
        <v>19</v>
      </c>
      <c r="L466" s="41"/>
      <c r="M466" s="183" t="s">
        <v>19</v>
      </c>
      <c r="N466" s="184" t="s">
        <v>43</v>
      </c>
      <c r="O466" s="66"/>
      <c r="P466" s="185">
        <f>O466*H466</f>
        <v>0</v>
      </c>
      <c r="Q466" s="185">
        <v>0.05</v>
      </c>
      <c r="R466" s="185">
        <f>Q466*H466</f>
        <v>0.05</v>
      </c>
      <c r="S466" s="185">
        <v>0</v>
      </c>
      <c r="T466" s="186">
        <f>S466*H466</f>
        <v>0</v>
      </c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R466" s="187" t="s">
        <v>246</v>
      </c>
      <c r="AT466" s="187" t="s">
        <v>151</v>
      </c>
      <c r="AU466" s="187" t="s">
        <v>83</v>
      </c>
      <c r="AY466" s="19" t="s">
        <v>148</v>
      </c>
      <c r="BE466" s="188">
        <f>IF(N466="základní",J466,0)</f>
        <v>0</v>
      </c>
      <c r="BF466" s="188">
        <f>IF(N466="snížená",J466,0)</f>
        <v>0</v>
      </c>
      <c r="BG466" s="188">
        <f>IF(N466="zákl. přenesená",J466,0)</f>
        <v>0</v>
      </c>
      <c r="BH466" s="188">
        <f>IF(N466="sníž. přenesená",J466,0)</f>
        <v>0</v>
      </c>
      <c r="BI466" s="188">
        <f>IF(N466="nulová",J466,0)</f>
        <v>0</v>
      </c>
      <c r="BJ466" s="19" t="s">
        <v>80</v>
      </c>
      <c r="BK466" s="188">
        <f>ROUND(I466*H466,2)</f>
        <v>0</v>
      </c>
      <c r="BL466" s="19" t="s">
        <v>246</v>
      </c>
      <c r="BM466" s="187" t="s">
        <v>598</v>
      </c>
    </row>
    <row r="467" spans="1:65" s="13" customFormat="1" ht="11.25">
      <c r="B467" s="194"/>
      <c r="C467" s="195"/>
      <c r="D467" s="196" t="s">
        <v>160</v>
      </c>
      <c r="E467" s="197" t="s">
        <v>19</v>
      </c>
      <c r="F467" s="198" t="s">
        <v>418</v>
      </c>
      <c r="G467" s="195"/>
      <c r="H467" s="197" t="s">
        <v>19</v>
      </c>
      <c r="I467" s="199"/>
      <c r="J467" s="195"/>
      <c r="K467" s="195"/>
      <c r="L467" s="200"/>
      <c r="M467" s="201"/>
      <c r="N467" s="202"/>
      <c r="O467" s="202"/>
      <c r="P467" s="202"/>
      <c r="Q467" s="202"/>
      <c r="R467" s="202"/>
      <c r="S467" s="202"/>
      <c r="T467" s="203"/>
      <c r="AT467" s="204" t="s">
        <v>160</v>
      </c>
      <c r="AU467" s="204" t="s">
        <v>83</v>
      </c>
      <c r="AV467" s="13" t="s">
        <v>80</v>
      </c>
      <c r="AW467" s="13" t="s">
        <v>33</v>
      </c>
      <c r="AX467" s="13" t="s">
        <v>72</v>
      </c>
      <c r="AY467" s="204" t="s">
        <v>148</v>
      </c>
    </row>
    <row r="468" spans="1:65" s="14" customFormat="1" ht="11.25">
      <c r="B468" s="205"/>
      <c r="C468" s="206"/>
      <c r="D468" s="196" t="s">
        <v>160</v>
      </c>
      <c r="E468" s="207" t="s">
        <v>19</v>
      </c>
      <c r="F468" s="208" t="s">
        <v>80</v>
      </c>
      <c r="G468" s="206"/>
      <c r="H468" s="209">
        <v>1</v>
      </c>
      <c r="I468" s="210"/>
      <c r="J468" s="206"/>
      <c r="K468" s="206"/>
      <c r="L468" s="211"/>
      <c r="M468" s="212"/>
      <c r="N468" s="213"/>
      <c r="O468" s="213"/>
      <c r="P468" s="213"/>
      <c r="Q468" s="213"/>
      <c r="R468" s="213"/>
      <c r="S468" s="213"/>
      <c r="T468" s="214"/>
      <c r="AT468" s="215" t="s">
        <v>160</v>
      </c>
      <c r="AU468" s="215" t="s">
        <v>83</v>
      </c>
      <c r="AV468" s="14" t="s">
        <v>83</v>
      </c>
      <c r="AW468" s="14" t="s">
        <v>33</v>
      </c>
      <c r="AX468" s="14" t="s">
        <v>80</v>
      </c>
      <c r="AY468" s="215" t="s">
        <v>148</v>
      </c>
    </row>
    <row r="469" spans="1:65" s="2" customFormat="1" ht="44.25" customHeight="1">
      <c r="A469" s="36"/>
      <c r="B469" s="37"/>
      <c r="C469" s="176" t="s">
        <v>599</v>
      </c>
      <c r="D469" s="176" t="s">
        <v>151</v>
      </c>
      <c r="E469" s="177" t="s">
        <v>600</v>
      </c>
      <c r="F469" s="178" t="s">
        <v>601</v>
      </c>
      <c r="G469" s="179" t="s">
        <v>461</v>
      </c>
      <c r="H469" s="180">
        <v>1</v>
      </c>
      <c r="I469" s="181"/>
      <c r="J469" s="182">
        <f>ROUND(I469*H469,2)</f>
        <v>0</v>
      </c>
      <c r="K469" s="178" t="s">
        <v>19</v>
      </c>
      <c r="L469" s="41"/>
      <c r="M469" s="183" t="s">
        <v>19</v>
      </c>
      <c r="N469" s="184" t="s">
        <v>43</v>
      </c>
      <c r="O469" s="66"/>
      <c r="P469" s="185">
        <f>O469*H469</f>
        <v>0</v>
      </c>
      <c r="Q469" s="185">
        <v>4.8000000000000001E-2</v>
      </c>
      <c r="R469" s="185">
        <f>Q469*H469</f>
        <v>4.8000000000000001E-2</v>
      </c>
      <c r="S469" s="185">
        <v>0</v>
      </c>
      <c r="T469" s="186">
        <f>S469*H469</f>
        <v>0</v>
      </c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R469" s="187" t="s">
        <v>246</v>
      </c>
      <c r="AT469" s="187" t="s">
        <v>151</v>
      </c>
      <c r="AU469" s="187" t="s">
        <v>83</v>
      </c>
      <c r="AY469" s="19" t="s">
        <v>148</v>
      </c>
      <c r="BE469" s="188">
        <f>IF(N469="základní",J469,0)</f>
        <v>0</v>
      </c>
      <c r="BF469" s="188">
        <f>IF(N469="snížená",J469,0)</f>
        <v>0</v>
      </c>
      <c r="BG469" s="188">
        <f>IF(N469="zákl. přenesená",J469,0)</f>
        <v>0</v>
      </c>
      <c r="BH469" s="188">
        <f>IF(N469="sníž. přenesená",J469,0)</f>
        <v>0</v>
      </c>
      <c r="BI469" s="188">
        <f>IF(N469="nulová",J469,0)</f>
        <v>0</v>
      </c>
      <c r="BJ469" s="19" t="s">
        <v>80</v>
      </c>
      <c r="BK469" s="188">
        <f>ROUND(I469*H469,2)</f>
        <v>0</v>
      </c>
      <c r="BL469" s="19" t="s">
        <v>246</v>
      </c>
      <c r="BM469" s="187" t="s">
        <v>602</v>
      </c>
    </row>
    <row r="470" spans="1:65" s="13" customFormat="1" ht="11.25">
      <c r="B470" s="194"/>
      <c r="C470" s="195"/>
      <c r="D470" s="196" t="s">
        <v>160</v>
      </c>
      <c r="E470" s="197" t="s">
        <v>19</v>
      </c>
      <c r="F470" s="198" t="s">
        <v>418</v>
      </c>
      <c r="G470" s="195"/>
      <c r="H470" s="197" t="s">
        <v>19</v>
      </c>
      <c r="I470" s="199"/>
      <c r="J470" s="195"/>
      <c r="K470" s="195"/>
      <c r="L470" s="200"/>
      <c r="M470" s="201"/>
      <c r="N470" s="202"/>
      <c r="O470" s="202"/>
      <c r="P470" s="202"/>
      <c r="Q470" s="202"/>
      <c r="R470" s="202"/>
      <c r="S470" s="202"/>
      <c r="T470" s="203"/>
      <c r="AT470" s="204" t="s">
        <v>160</v>
      </c>
      <c r="AU470" s="204" t="s">
        <v>83</v>
      </c>
      <c r="AV470" s="13" t="s">
        <v>80</v>
      </c>
      <c r="AW470" s="13" t="s">
        <v>33</v>
      </c>
      <c r="AX470" s="13" t="s">
        <v>72</v>
      </c>
      <c r="AY470" s="204" t="s">
        <v>148</v>
      </c>
    </row>
    <row r="471" spans="1:65" s="14" customFormat="1" ht="11.25">
      <c r="B471" s="205"/>
      <c r="C471" s="206"/>
      <c r="D471" s="196" t="s">
        <v>160</v>
      </c>
      <c r="E471" s="207" t="s">
        <v>19</v>
      </c>
      <c r="F471" s="208" t="s">
        <v>80</v>
      </c>
      <c r="G471" s="206"/>
      <c r="H471" s="209">
        <v>1</v>
      </c>
      <c r="I471" s="210"/>
      <c r="J471" s="206"/>
      <c r="K471" s="206"/>
      <c r="L471" s="211"/>
      <c r="M471" s="212"/>
      <c r="N471" s="213"/>
      <c r="O471" s="213"/>
      <c r="P471" s="213"/>
      <c r="Q471" s="213"/>
      <c r="R471" s="213"/>
      <c r="S471" s="213"/>
      <c r="T471" s="214"/>
      <c r="AT471" s="215" t="s">
        <v>160</v>
      </c>
      <c r="AU471" s="215" t="s">
        <v>83</v>
      </c>
      <c r="AV471" s="14" t="s">
        <v>83</v>
      </c>
      <c r="AW471" s="14" t="s">
        <v>33</v>
      </c>
      <c r="AX471" s="14" t="s">
        <v>80</v>
      </c>
      <c r="AY471" s="215" t="s">
        <v>148</v>
      </c>
    </row>
    <row r="472" spans="1:65" s="2" customFormat="1" ht="44.25" customHeight="1">
      <c r="A472" s="36"/>
      <c r="B472" s="37"/>
      <c r="C472" s="176" t="s">
        <v>603</v>
      </c>
      <c r="D472" s="176" t="s">
        <v>151</v>
      </c>
      <c r="E472" s="177" t="s">
        <v>604</v>
      </c>
      <c r="F472" s="178" t="s">
        <v>605</v>
      </c>
      <c r="G472" s="179" t="s">
        <v>461</v>
      </c>
      <c r="H472" s="180">
        <v>1</v>
      </c>
      <c r="I472" s="181"/>
      <c r="J472" s="182">
        <f>ROUND(I472*H472,2)</f>
        <v>0</v>
      </c>
      <c r="K472" s="178" t="s">
        <v>19</v>
      </c>
      <c r="L472" s="41"/>
      <c r="M472" s="183" t="s">
        <v>19</v>
      </c>
      <c r="N472" s="184" t="s">
        <v>43</v>
      </c>
      <c r="O472" s="66"/>
      <c r="P472" s="185">
        <f>O472*H472</f>
        <v>0</v>
      </c>
      <c r="Q472" s="185">
        <v>5.2999999999999999E-2</v>
      </c>
      <c r="R472" s="185">
        <f>Q472*H472</f>
        <v>5.2999999999999999E-2</v>
      </c>
      <c r="S472" s="185">
        <v>0</v>
      </c>
      <c r="T472" s="186">
        <f>S472*H472</f>
        <v>0</v>
      </c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R472" s="187" t="s">
        <v>246</v>
      </c>
      <c r="AT472" s="187" t="s">
        <v>151</v>
      </c>
      <c r="AU472" s="187" t="s">
        <v>83</v>
      </c>
      <c r="AY472" s="19" t="s">
        <v>148</v>
      </c>
      <c r="BE472" s="188">
        <f>IF(N472="základní",J472,0)</f>
        <v>0</v>
      </c>
      <c r="BF472" s="188">
        <f>IF(N472="snížená",J472,0)</f>
        <v>0</v>
      </c>
      <c r="BG472" s="188">
        <f>IF(N472="zákl. přenesená",J472,0)</f>
        <v>0</v>
      </c>
      <c r="BH472" s="188">
        <f>IF(N472="sníž. přenesená",J472,0)</f>
        <v>0</v>
      </c>
      <c r="BI472" s="188">
        <f>IF(N472="nulová",J472,0)</f>
        <v>0</v>
      </c>
      <c r="BJ472" s="19" t="s">
        <v>80</v>
      </c>
      <c r="BK472" s="188">
        <f>ROUND(I472*H472,2)</f>
        <v>0</v>
      </c>
      <c r="BL472" s="19" t="s">
        <v>246</v>
      </c>
      <c r="BM472" s="187" t="s">
        <v>606</v>
      </c>
    </row>
    <row r="473" spans="1:65" s="13" customFormat="1" ht="11.25">
      <c r="B473" s="194"/>
      <c r="C473" s="195"/>
      <c r="D473" s="196" t="s">
        <v>160</v>
      </c>
      <c r="E473" s="197" t="s">
        <v>19</v>
      </c>
      <c r="F473" s="198" t="s">
        <v>418</v>
      </c>
      <c r="G473" s="195"/>
      <c r="H473" s="197" t="s">
        <v>19</v>
      </c>
      <c r="I473" s="199"/>
      <c r="J473" s="195"/>
      <c r="K473" s="195"/>
      <c r="L473" s="200"/>
      <c r="M473" s="201"/>
      <c r="N473" s="202"/>
      <c r="O473" s="202"/>
      <c r="P473" s="202"/>
      <c r="Q473" s="202"/>
      <c r="R473" s="202"/>
      <c r="S473" s="202"/>
      <c r="T473" s="203"/>
      <c r="AT473" s="204" t="s">
        <v>160</v>
      </c>
      <c r="AU473" s="204" t="s">
        <v>83</v>
      </c>
      <c r="AV473" s="13" t="s">
        <v>80</v>
      </c>
      <c r="AW473" s="13" t="s">
        <v>33</v>
      </c>
      <c r="AX473" s="13" t="s">
        <v>72</v>
      </c>
      <c r="AY473" s="204" t="s">
        <v>148</v>
      </c>
    </row>
    <row r="474" spans="1:65" s="14" customFormat="1" ht="11.25">
      <c r="B474" s="205"/>
      <c r="C474" s="206"/>
      <c r="D474" s="196" t="s">
        <v>160</v>
      </c>
      <c r="E474" s="207" t="s">
        <v>19</v>
      </c>
      <c r="F474" s="208" t="s">
        <v>80</v>
      </c>
      <c r="G474" s="206"/>
      <c r="H474" s="209">
        <v>1</v>
      </c>
      <c r="I474" s="210"/>
      <c r="J474" s="206"/>
      <c r="K474" s="206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160</v>
      </c>
      <c r="AU474" s="215" t="s">
        <v>83</v>
      </c>
      <c r="AV474" s="14" t="s">
        <v>83</v>
      </c>
      <c r="AW474" s="14" t="s">
        <v>33</v>
      </c>
      <c r="AX474" s="14" t="s">
        <v>80</v>
      </c>
      <c r="AY474" s="215" t="s">
        <v>148</v>
      </c>
    </row>
    <row r="475" spans="1:65" s="2" customFormat="1" ht="44.25" customHeight="1">
      <c r="A475" s="36"/>
      <c r="B475" s="37"/>
      <c r="C475" s="176" t="s">
        <v>607</v>
      </c>
      <c r="D475" s="176" t="s">
        <v>151</v>
      </c>
      <c r="E475" s="177" t="s">
        <v>608</v>
      </c>
      <c r="F475" s="178" t="s">
        <v>609</v>
      </c>
      <c r="G475" s="179" t="s">
        <v>461</v>
      </c>
      <c r="H475" s="180">
        <v>1</v>
      </c>
      <c r="I475" s="181"/>
      <c r="J475" s="182">
        <f>ROUND(I475*H475,2)</f>
        <v>0</v>
      </c>
      <c r="K475" s="178" t="s">
        <v>19</v>
      </c>
      <c r="L475" s="41"/>
      <c r="M475" s="183" t="s">
        <v>19</v>
      </c>
      <c r="N475" s="184" t="s">
        <v>43</v>
      </c>
      <c r="O475" s="66"/>
      <c r="P475" s="185">
        <f>O475*H475</f>
        <v>0</v>
      </c>
      <c r="Q475" s="185">
        <v>4.8000000000000001E-2</v>
      </c>
      <c r="R475" s="185">
        <f>Q475*H475</f>
        <v>4.8000000000000001E-2</v>
      </c>
      <c r="S475" s="185">
        <v>0</v>
      </c>
      <c r="T475" s="186">
        <f>S475*H475</f>
        <v>0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7" t="s">
        <v>246</v>
      </c>
      <c r="AT475" s="187" t="s">
        <v>151</v>
      </c>
      <c r="AU475" s="187" t="s">
        <v>83</v>
      </c>
      <c r="AY475" s="19" t="s">
        <v>148</v>
      </c>
      <c r="BE475" s="188">
        <f>IF(N475="základní",J475,0)</f>
        <v>0</v>
      </c>
      <c r="BF475" s="188">
        <f>IF(N475="snížená",J475,0)</f>
        <v>0</v>
      </c>
      <c r="BG475" s="188">
        <f>IF(N475="zákl. přenesená",J475,0)</f>
        <v>0</v>
      </c>
      <c r="BH475" s="188">
        <f>IF(N475="sníž. přenesená",J475,0)</f>
        <v>0</v>
      </c>
      <c r="BI475" s="188">
        <f>IF(N475="nulová",J475,0)</f>
        <v>0</v>
      </c>
      <c r="BJ475" s="19" t="s">
        <v>80</v>
      </c>
      <c r="BK475" s="188">
        <f>ROUND(I475*H475,2)</f>
        <v>0</v>
      </c>
      <c r="BL475" s="19" t="s">
        <v>246</v>
      </c>
      <c r="BM475" s="187" t="s">
        <v>610</v>
      </c>
    </row>
    <row r="476" spans="1:65" s="13" customFormat="1" ht="11.25">
      <c r="B476" s="194"/>
      <c r="C476" s="195"/>
      <c r="D476" s="196" t="s">
        <v>160</v>
      </c>
      <c r="E476" s="197" t="s">
        <v>19</v>
      </c>
      <c r="F476" s="198" t="s">
        <v>418</v>
      </c>
      <c r="G476" s="195"/>
      <c r="H476" s="197" t="s">
        <v>19</v>
      </c>
      <c r="I476" s="199"/>
      <c r="J476" s="195"/>
      <c r="K476" s="195"/>
      <c r="L476" s="200"/>
      <c r="M476" s="201"/>
      <c r="N476" s="202"/>
      <c r="O476" s="202"/>
      <c r="P476" s="202"/>
      <c r="Q476" s="202"/>
      <c r="R476" s="202"/>
      <c r="S476" s="202"/>
      <c r="T476" s="203"/>
      <c r="AT476" s="204" t="s">
        <v>160</v>
      </c>
      <c r="AU476" s="204" t="s">
        <v>83</v>
      </c>
      <c r="AV476" s="13" t="s">
        <v>80</v>
      </c>
      <c r="AW476" s="13" t="s">
        <v>33</v>
      </c>
      <c r="AX476" s="13" t="s">
        <v>72</v>
      </c>
      <c r="AY476" s="204" t="s">
        <v>148</v>
      </c>
    </row>
    <row r="477" spans="1:65" s="14" customFormat="1" ht="11.25">
      <c r="B477" s="205"/>
      <c r="C477" s="206"/>
      <c r="D477" s="196" t="s">
        <v>160</v>
      </c>
      <c r="E477" s="207" t="s">
        <v>19</v>
      </c>
      <c r="F477" s="208" t="s">
        <v>80</v>
      </c>
      <c r="G477" s="206"/>
      <c r="H477" s="209">
        <v>1</v>
      </c>
      <c r="I477" s="210"/>
      <c r="J477" s="206"/>
      <c r="K477" s="206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160</v>
      </c>
      <c r="AU477" s="215" t="s">
        <v>83</v>
      </c>
      <c r="AV477" s="14" t="s">
        <v>83</v>
      </c>
      <c r="AW477" s="14" t="s">
        <v>33</v>
      </c>
      <c r="AX477" s="14" t="s">
        <v>80</v>
      </c>
      <c r="AY477" s="215" t="s">
        <v>148</v>
      </c>
    </row>
    <row r="478" spans="1:65" s="2" customFormat="1" ht="44.25" customHeight="1">
      <c r="A478" s="36"/>
      <c r="B478" s="37"/>
      <c r="C478" s="176" t="s">
        <v>611</v>
      </c>
      <c r="D478" s="176" t="s">
        <v>151</v>
      </c>
      <c r="E478" s="177" t="s">
        <v>612</v>
      </c>
      <c r="F478" s="178" t="s">
        <v>613</v>
      </c>
      <c r="G478" s="179" t="s">
        <v>461</v>
      </c>
      <c r="H478" s="180">
        <v>1</v>
      </c>
      <c r="I478" s="181"/>
      <c r="J478" s="182">
        <f>ROUND(I478*H478,2)</f>
        <v>0</v>
      </c>
      <c r="K478" s="178" t="s">
        <v>19</v>
      </c>
      <c r="L478" s="41"/>
      <c r="M478" s="183" t="s">
        <v>19</v>
      </c>
      <c r="N478" s="184" t="s">
        <v>43</v>
      </c>
      <c r="O478" s="66"/>
      <c r="P478" s="185">
        <f>O478*H478</f>
        <v>0</v>
      </c>
      <c r="Q478" s="185">
        <v>5.8000000000000003E-2</v>
      </c>
      <c r="R478" s="185">
        <f>Q478*H478</f>
        <v>5.8000000000000003E-2</v>
      </c>
      <c r="S478" s="185">
        <v>0</v>
      </c>
      <c r="T478" s="186">
        <f>S478*H478</f>
        <v>0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187" t="s">
        <v>246</v>
      </c>
      <c r="AT478" s="187" t="s">
        <v>151</v>
      </c>
      <c r="AU478" s="187" t="s">
        <v>83</v>
      </c>
      <c r="AY478" s="19" t="s">
        <v>148</v>
      </c>
      <c r="BE478" s="188">
        <f>IF(N478="základní",J478,0)</f>
        <v>0</v>
      </c>
      <c r="BF478" s="188">
        <f>IF(N478="snížená",J478,0)</f>
        <v>0</v>
      </c>
      <c r="BG478" s="188">
        <f>IF(N478="zákl. přenesená",J478,0)</f>
        <v>0</v>
      </c>
      <c r="BH478" s="188">
        <f>IF(N478="sníž. přenesená",J478,0)</f>
        <v>0</v>
      </c>
      <c r="BI478" s="188">
        <f>IF(N478="nulová",J478,0)</f>
        <v>0</v>
      </c>
      <c r="BJ478" s="19" t="s">
        <v>80</v>
      </c>
      <c r="BK478" s="188">
        <f>ROUND(I478*H478,2)</f>
        <v>0</v>
      </c>
      <c r="BL478" s="19" t="s">
        <v>246</v>
      </c>
      <c r="BM478" s="187" t="s">
        <v>614</v>
      </c>
    </row>
    <row r="479" spans="1:65" s="13" customFormat="1" ht="11.25">
      <c r="B479" s="194"/>
      <c r="C479" s="195"/>
      <c r="D479" s="196" t="s">
        <v>160</v>
      </c>
      <c r="E479" s="197" t="s">
        <v>19</v>
      </c>
      <c r="F479" s="198" t="s">
        <v>420</v>
      </c>
      <c r="G479" s="195"/>
      <c r="H479" s="197" t="s">
        <v>19</v>
      </c>
      <c r="I479" s="199"/>
      <c r="J479" s="195"/>
      <c r="K479" s="195"/>
      <c r="L479" s="200"/>
      <c r="M479" s="201"/>
      <c r="N479" s="202"/>
      <c r="O479" s="202"/>
      <c r="P479" s="202"/>
      <c r="Q479" s="202"/>
      <c r="R479" s="202"/>
      <c r="S479" s="202"/>
      <c r="T479" s="203"/>
      <c r="AT479" s="204" t="s">
        <v>160</v>
      </c>
      <c r="AU479" s="204" t="s">
        <v>83</v>
      </c>
      <c r="AV479" s="13" t="s">
        <v>80</v>
      </c>
      <c r="AW479" s="13" t="s">
        <v>33</v>
      </c>
      <c r="AX479" s="13" t="s">
        <v>72</v>
      </c>
      <c r="AY479" s="204" t="s">
        <v>148</v>
      </c>
    </row>
    <row r="480" spans="1:65" s="14" customFormat="1" ht="11.25">
      <c r="B480" s="205"/>
      <c r="C480" s="206"/>
      <c r="D480" s="196" t="s">
        <v>160</v>
      </c>
      <c r="E480" s="207" t="s">
        <v>19</v>
      </c>
      <c r="F480" s="208" t="s">
        <v>80</v>
      </c>
      <c r="G480" s="206"/>
      <c r="H480" s="209">
        <v>1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160</v>
      </c>
      <c r="AU480" s="215" t="s">
        <v>83</v>
      </c>
      <c r="AV480" s="14" t="s">
        <v>83</v>
      </c>
      <c r="AW480" s="14" t="s">
        <v>33</v>
      </c>
      <c r="AX480" s="14" t="s">
        <v>80</v>
      </c>
      <c r="AY480" s="215" t="s">
        <v>148</v>
      </c>
    </row>
    <row r="481" spans="1:65" s="2" customFormat="1" ht="44.25" customHeight="1">
      <c r="A481" s="36"/>
      <c r="B481" s="37"/>
      <c r="C481" s="176" t="s">
        <v>615</v>
      </c>
      <c r="D481" s="176" t="s">
        <v>151</v>
      </c>
      <c r="E481" s="177" t="s">
        <v>616</v>
      </c>
      <c r="F481" s="178" t="s">
        <v>617</v>
      </c>
      <c r="G481" s="179" t="s">
        <v>461</v>
      </c>
      <c r="H481" s="180">
        <v>1</v>
      </c>
      <c r="I481" s="181"/>
      <c r="J481" s="182">
        <f>ROUND(I481*H481,2)</f>
        <v>0</v>
      </c>
      <c r="K481" s="178" t="s">
        <v>19</v>
      </c>
      <c r="L481" s="41"/>
      <c r="M481" s="183" t="s">
        <v>19</v>
      </c>
      <c r="N481" s="184" t="s">
        <v>43</v>
      </c>
      <c r="O481" s="66"/>
      <c r="P481" s="185">
        <f>O481*H481</f>
        <v>0</v>
      </c>
      <c r="Q481" s="185">
        <v>6.9000000000000006E-2</v>
      </c>
      <c r="R481" s="185">
        <f>Q481*H481</f>
        <v>6.9000000000000006E-2</v>
      </c>
      <c r="S481" s="185">
        <v>0</v>
      </c>
      <c r="T481" s="186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7" t="s">
        <v>246</v>
      </c>
      <c r="AT481" s="187" t="s">
        <v>151</v>
      </c>
      <c r="AU481" s="187" t="s">
        <v>83</v>
      </c>
      <c r="AY481" s="19" t="s">
        <v>148</v>
      </c>
      <c r="BE481" s="188">
        <f>IF(N481="základní",J481,0)</f>
        <v>0</v>
      </c>
      <c r="BF481" s="188">
        <f>IF(N481="snížená",J481,0)</f>
        <v>0</v>
      </c>
      <c r="BG481" s="188">
        <f>IF(N481="zákl. přenesená",J481,0)</f>
        <v>0</v>
      </c>
      <c r="BH481" s="188">
        <f>IF(N481="sníž. přenesená",J481,0)</f>
        <v>0</v>
      </c>
      <c r="BI481" s="188">
        <f>IF(N481="nulová",J481,0)</f>
        <v>0</v>
      </c>
      <c r="BJ481" s="19" t="s">
        <v>80</v>
      </c>
      <c r="BK481" s="188">
        <f>ROUND(I481*H481,2)</f>
        <v>0</v>
      </c>
      <c r="BL481" s="19" t="s">
        <v>246</v>
      </c>
      <c r="BM481" s="187" t="s">
        <v>618</v>
      </c>
    </row>
    <row r="482" spans="1:65" s="13" customFormat="1" ht="11.25">
      <c r="B482" s="194"/>
      <c r="C482" s="195"/>
      <c r="D482" s="196" t="s">
        <v>160</v>
      </c>
      <c r="E482" s="197" t="s">
        <v>19</v>
      </c>
      <c r="F482" s="198" t="s">
        <v>420</v>
      </c>
      <c r="G482" s="195"/>
      <c r="H482" s="197" t="s">
        <v>19</v>
      </c>
      <c r="I482" s="199"/>
      <c r="J482" s="195"/>
      <c r="K482" s="195"/>
      <c r="L482" s="200"/>
      <c r="M482" s="201"/>
      <c r="N482" s="202"/>
      <c r="O482" s="202"/>
      <c r="P482" s="202"/>
      <c r="Q482" s="202"/>
      <c r="R482" s="202"/>
      <c r="S482" s="202"/>
      <c r="T482" s="203"/>
      <c r="AT482" s="204" t="s">
        <v>160</v>
      </c>
      <c r="AU482" s="204" t="s">
        <v>83</v>
      </c>
      <c r="AV482" s="13" t="s">
        <v>80</v>
      </c>
      <c r="AW482" s="13" t="s">
        <v>33</v>
      </c>
      <c r="AX482" s="13" t="s">
        <v>72</v>
      </c>
      <c r="AY482" s="204" t="s">
        <v>148</v>
      </c>
    </row>
    <row r="483" spans="1:65" s="14" customFormat="1" ht="11.25">
      <c r="B483" s="205"/>
      <c r="C483" s="206"/>
      <c r="D483" s="196" t="s">
        <v>160</v>
      </c>
      <c r="E483" s="207" t="s">
        <v>19</v>
      </c>
      <c r="F483" s="208" t="s">
        <v>80</v>
      </c>
      <c r="G483" s="206"/>
      <c r="H483" s="209">
        <v>1</v>
      </c>
      <c r="I483" s="210"/>
      <c r="J483" s="206"/>
      <c r="K483" s="206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160</v>
      </c>
      <c r="AU483" s="215" t="s">
        <v>83</v>
      </c>
      <c r="AV483" s="14" t="s">
        <v>83</v>
      </c>
      <c r="AW483" s="14" t="s">
        <v>33</v>
      </c>
      <c r="AX483" s="14" t="s">
        <v>80</v>
      </c>
      <c r="AY483" s="215" t="s">
        <v>148</v>
      </c>
    </row>
    <row r="484" spans="1:65" s="2" customFormat="1" ht="44.25" customHeight="1">
      <c r="A484" s="36"/>
      <c r="B484" s="37"/>
      <c r="C484" s="176" t="s">
        <v>619</v>
      </c>
      <c r="D484" s="176" t="s">
        <v>151</v>
      </c>
      <c r="E484" s="177" t="s">
        <v>620</v>
      </c>
      <c r="F484" s="178" t="s">
        <v>621</v>
      </c>
      <c r="G484" s="179" t="s">
        <v>461</v>
      </c>
      <c r="H484" s="180">
        <v>1</v>
      </c>
      <c r="I484" s="181"/>
      <c r="J484" s="182">
        <f>ROUND(I484*H484,2)</f>
        <v>0</v>
      </c>
      <c r="K484" s="178" t="s">
        <v>19</v>
      </c>
      <c r="L484" s="41"/>
      <c r="M484" s="183" t="s">
        <v>19</v>
      </c>
      <c r="N484" s="184" t="s">
        <v>43</v>
      </c>
      <c r="O484" s="66"/>
      <c r="P484" s="185">
        <f>O484*H484</f>
        <v>0</v>
      </c>
      <c r="Q484" s="185">
        <v>6.2E-2</v>
      </c>
      <c r="R484" s="185">
        <f>Q484*H484</f>
        <v>6.2E-2</v>
      </c>
      <c r="S484" s="185">
        <v>0</v>
      </c>
      <c r="T484" s="186">
        <f>S484*H484</f>
        <v>0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187" t="s">
        <v>246</v>
      </c>
      <c r="AT484" s="187" t="s">
        <v>151</v>
      </c>
      <c r="AU484" s="187" t="s">
        <v>83</v>
      </c>
      <c r="AY484" s="19" t="s">
        <v>148</v>
      </c>
      <c r="BE484" s="188">
        <f>IF(N484="základní",J484,0)</f>
        <v>0</v>
      </c>
      <c r="BF484" s="188">
        <f>IF(N484="snížená",J484,0)</f>
        <v>0</v>
      </c>
      <c r="BG484" s="188">
        <f>IF(N484="zákl. přenesená",J484,0)</f>
        <v>0</v>
      </c>
      <c r="BH484" s="188">
        <f>IF(N484="sníž. přenesená",J484,0)</f>
        <v>0</v>
      </c>
      <c r="BI484" s="188">
        <f>IF(N484="nulová",J484,0)</f>
        <v>0</v>
      </c>
      <c r="BJ484" s="19" t="s">
        <v>80</v>
      </c>
      <c r="BK484" s="188">
        <f>ROUND(I484*H484,2)</f>
        <v>0</v>
      </c>
      <c r="BL484" s="19" t="s">
        <v>246</v>
      </c>
      <c r="BM484" s="187" t="s">
        <v>622</v>
      </c>
    </row>
    <row r="485" spans="1:65" s="13" customFormat="1" ht="11.25">
      <c r="B485" s="194"/>
      <c r="C485" s="195"/>
      <c r="D485" s="196" t="s">
        <v>160</v>
      </c>
      <c r="E485" s="197" t="s">
        <v>19</v>
      </c>
      <c r="F485" s="198" t="s">
        <v>420</v>
      </c>
      <c r="G485" s="195"/>
      <c r="H485" s="197" t="s">
        <v>19</v>
      </c>
      <c r="I485" s="199"/>
      <c r="J485" s="195"/>
      <c r="K485" s="195"/>
      <c r="L485" s="200"/>
      <c r="M485" s="201"/>
      <c r="N485" s="202"/>
      <c r="O485" s="202"/>
      <c r="P485" s="202"/>
      <c r="Q485" s="202"/>
      <c r="R485" s="202"/>
      <c r="S485" s="202"/>
      <c r="T485" s="203"/>
      <c r="AT485" s="204" t="s">
        <v>160</v>
      </c>
      <c r="AU485" s="204" t="s">
        <v>83</v>
      </c>
      <c r="AV485" s="13" t="s">
        <v>80</v>
      </c>
      <c r="AW485" s="13" t="s">
        <v>33</v>
      </c>
      <c r="AX485" s="13" t="s">
        <v>72</v>
      </c>
      <c r="AY485" s="204" t="s">
        <v>148</v>
      </c>
    </row>
    <row r="486" spans="1:65" s="14" customFormat="1" ht="11.25">
      <c r="B486" s="205"/>
      <c r="C486" s="206"/>
      <c r="D486" s="196" t="s">
        <v>160</v>
      </c>
      <c r="E486" s="207" t="s">
        <v>19</v>
      </c>
      <c r="F486" s="208" t="s">
        <v>80</v>
      </c>
      <c r="G486" s="206"/>
      <c r="H486" s="209">
        <v>1</v>
      </c>
      <c r="I486" s="210"/>
      <c r="J486" s="206"/>
      <c r="K486" s="206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160</v>
      </c>
      <c r="AU486" s="215" t="s">
        <v>83</v>
      </c>
      <c r="AV486" s="14" t="s">
        <v>83</v>
      </c>
      <c r="AW486" s="14" t="s">
        <v>33</v>
      </c>
      <c r="AX486" s="14" t="s">
        <v>80</v>
      </c>
      <c r="AY486" s="215" t="s">
        <v>148</v>
      </c>
    </row>
    <row r="487" spans="1:65" s="2" customFormat="1" ht="44.25" customHeight="1">
      <c r="A487" s="36"/>
      <c r="B487" s="37"/>
      <c r="C487" s="176" t="s">
        <v>623</v>
      </c>
      <c r="D487" s="176" t="s">
        <v>151</v>
      </c>
      <c r="E487" s="177" t="s">
        <v>624</v>
      </c>
      <c r="F487" s="178" t="s">
        <v>625</v>
      </c>
      <c r="G487" s="179" t="s">
        <v>461</v>
      </c>
      <c r="H487" s="180">
        <v>1</v>
      </c>
      <c r="I487" s="181"/>
      <c r="J487" s="182">
        <f>ROUND(I487*H487,2)</f>
        <v>0</v>
      </c>
      <c r="K487" s="178" t="s">
        <v>19</v>
      </c>
      <c r="L487" s="41"/>
      <c r="M487" s="183" t="s">
        <v>19</v>
      </c>
      <c r="N487" s="184" t="s">
        <v>43</v>
      </c>
      <c r="O487" s="66"/>
      <c r="P487" s="185">
        <f>O487*H487</f>
        <v>0</v>
      </c>
      <c r="Q487" s="185">
        <v>7.2999999999999995E-2</v>
      </c>
      <c r="R487" s="185">
        <f>Q487*H487</f>
        <v>7.2999999999999995E-2</v>
      </c>
      <c r="S487" s="185">
        <v>0</v>
      </c>
      <c r="T487" s="186">
        <f>S487*H487</f>
        <v>0</v>
      </c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R487" s="187" t="s">
        <v>246</v>
      </c>
      <c r="AT487" s="187" t="s">
        <v>151</v>
      </c>
      <c r="AU487" s="187" t="s">
        <v>83</v>
      </c>
      <c r="AY487" s="19" t="s">
        <v>148</v>
      </c>
      <c r="BE487" s="188">
        <f>IF(N487="základní",J487,0)</f>
        <v>0</v>
      </c>
      <c r="BF487" s="188">
        <f>IF(N487="snížená",J487,0)</f>
        <v>0</v>
      </c>
      <c r="BG487" s="188">
        <f>IF(N487="zákl. přenesená",J487,0)</f>
        <v>0</v>
      </c>
      <c r="BH487" s="188">
        <f>IF(N487="sníž. přenesená",J487,0)</f>
        <v>0</v>
      </c>
      <c r="BI487" s="188">
        <f>IF(N487="nulová",J487,0)</f>
        <v>0</v>
      </c>
      <c r="BJ487" s="19" t="s">
        <v>80</v>
      </c>
      <c r="BK487" s="188">
        <f>ROUND(I487*H487,2)</f>
        <v>0</v>
      </c>
      <c r="BL487" s="19" t="s">
        <v>246</v>
      </c>
      <c r="BM487" s="187" t="s">
        <v>626</v>
      </c>
    </row>
    <row r="488" spans="1:65" s="13" customFormat="1" ht="11.25">
      <c r="B488" s="194"/>
      <c r="C488" s="195"/>
      <c r="D488" s="196" t="s">
        <v>160</v>
      </c>
      <c r="E488" s="197" t="s">
        <v>19</v>
      </c>
      <c r="F488" s="198" t="s">
        <v>420</v>
      </c>
      <c r="G488" s="195"/>
      <c r="H488" s="197" t="s">
        <v>19</v>
      </c>
      <c r="I488" s="199"/>
      <c r="J488" s="195"/>
      <c r="K488" s="195"/>
      <c r="L488" s="200"/>
      <c r="M488" s="201"/>
      <c r="N488" s="202"/>
      <c r="O488" s="202"/>
      <c r="P488" s="202"/>
      <c r="Q488" s="202"/>
      <c r="R488" s="202"/>
      <c r="S488" s="202"/>
      <c r="T488" s="203"/>
      <c r="AT488" s="204" t="s">
        <v>160</v>
      </c>
      <c r="AU488" s="204" t="s">
        <v>83</v>
      </c>
      <c r="AV488" s="13" t="s">
        <v>80</v>
      </c>
      <c r="AW488" s="13" t="s">
        <v>33</v>
      </c>
      <c r="AX488" s="13" t="s">
        <v>72</v>
      </c>
      <c r="AY488" s="204" t="s">
        <v>148</v>
      </c>
    </row>
    <row r="489" spans="1:65" s="14" customFormat="1" ht="11.25">
      <c r="B489" s="205"/>
      <c r="C489" s="206"/>
      <c r="D489" s="196" t="s">
        <v>160</v>
      </c>
      <c r="E489" s="207" t="s">
        <v>19</v>
      </c>
      <c r="F489" s="208" t="s">
        <v>80</v>
      </c>
      <c r="G489" s="206"/>
      <c r="H489" s="209">
        <v>1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160</v>
      </c>
      <c r="AU489" s="215" t="s">
        <v>83</v>
      </c>
      <c r="AV489" s="14" t="s">
        <v>83</v>
      </c>
      <c r="AW489" s="14" t="s">
        <v>33</v>
      </c>
      <c r="AX489" s="14" t="s">
        <v>80</v>
      </c>
      <c r="AY489" s="215" t="s">
        <v>148</v>
      </c>
    </row>
    <row r="490" spans="1:65" s="2" customFormat="1" ht="44.25" customHeight="1">
      <c r="A490" s="36"/>
      <c r="B490" s="37"/>
      <c r="C490" s="176" t="s">
        <v>627</v>
      </c>
      <c r="D490" s="176" t="s">
        <v>151</v>
      </c>
      <c r="E490" s="177" t="s">
        <v>628</v>
      </c>
      <c r="F490" s="178" t="s">
        <v>629</v>
      </c>
      <c r="G490" s="179" t="s">
        <v>461</v>
      </c>
      <c r="H490" s="180">
        <v>1</v>
      </c>
      <c r="I490" s="181"/>
      <c r="J490" s="182">
        <f>ROUND(I490*H490,2)</f>
        <v>0</v>
      </c>
      <c r="K490" s="178" t="s">
        <v>19</v>
      </c>
      <c r="L490" s="41"/>
      <c r="M490" s="183" t="s">
        <v>19</v>
      </c>
      <c r="N490" s="184" t="s">
        <v>43</v>
      </c>
      <c r="O490" s="66"/>
      <c r="P490" s="185">
        <f>O490*H490</f>
        <v>0</v>
      </c>
      <c r="Q490" s="185">
        <v>6.5000000000000002E-2</v>
      </c>
      <c r="R490" s="185">
        <f>Q490*H490</f>
        <v>6.5000000000000002E-2</v>
      </c>
      <c r="S490" s="185">
        <v>0</v>
      </c>
      <c r="T490" s="186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187" t="s">
        <v>246</v>
      </c>
      <c r="AT490" s="187" t="s">
        <v>151</v>
      </c>
      <c r="AU490" s="187" t="s">
        <v>83</v>
      </c>
      <c r="AY490" s="19" t="s">
        <v>148</v>
      </c>
      <c r="BE490" s="188">
        <f>IF(N490="základní",J490,0)</f>
        <v>0</v>
      </c>
      <c r="BF490" s="188">
        <f>IF(N490="snížená",J490,0)</f>
        <v>0</v>
      </c>
      <c r="BG490" s="188">
        <f>IF(N490="zákl. přenesená",J490,0)</f>
        <v>0</v>
      </c>
      <c r="BH490" s="188">
        <f>IF(N490="sníž. přenesená",J490,0)</f>
        <v>0</v>
      </c>
      <c r="BI490" s="188">
        <f>IF(N490="nulová",J490,0)</f>
        <v>0</v>
      </c>
      <c r="BJ490" s="19" t="s">
        <v>80</v>
      </c>
      <c r="BK490" s="188">
        <f>ROUND(I490*H490,2)</f>
        <v>0</v>
      </c>
      <c r="BL490" s="19" t="s">
        <v>246</v>
      </c>
      <c r="BM490" s="187" t="s">
        <v>630</v>
      </c>
    </row>
    <row r="491" spans="1:65" s="13" customFormat="1" ht="11.25">
      <c r="B491" s="194"/>
      <c r="C491" s="195"/>
      <c r="D491" s="196" t="s">
        <v>160</v>
      </c>
      <c r="E491" s="197" t="s">
        <v>19</v>
      </c>
      <c r="F491" s="198" t="s">
        <v>420</v>
      </c>
      <c r="G491" s="195"/>
      <c r="H491" s="197" t="s">
        <v>19</v>
      </c>
      <c r="I491" s="199"/>
      <c r="J491" s="195"/>
      <c r="K491" s="195"/>
      <c r="L491" s="200"/>
      <c r="M491" s="201"/>
      <c r="N491" s="202"/>
      <c r="O491" s="202"/>
      <c r="P491" s="202"/>
      <c r="Q491" s="202"/>
      <c r="R491" s="202"/>
      <c r="S491" s="202"/>
      <c r="T491" s="203"/>
      <c r="AT491" s="204" t="s">
        <v>160</v>
      </c>
      <c r="AU491" s="204" t="s">
        <v>83</v>
      </c>
      <c r="AV491" s="13" t="s">
        <v>80</v>
      </c>
      <c r="AW491" s="13" t="s">
        <v>33</v>
      </c>
      <c r="AX491" s="13" t="s">
        <v>72</v>
      </c>
      <c r="AY491" s="204" t="s">
        <v>148</v>
      </c>
    </row>
    <row r="492" spans="1:65" s="14" customFormat="1" ht="11.25">
      <c r="B492" s="205"/>
      <c r="C492" s="206"/>
      <c r="D492" s="196" t="s">
        <v>160</v>
      </c>
      <c r="E492" s="207" t="s">
        <v>19</v>
      </c>
      <c r="F492" s="208" t="s">
        <v>80</v>
      </c>
      <c r="G492" s="206"/>
      <c r="H492" s="209">
        <v>1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160</v>
      </c>
      <c r="AU492" s="215" t="s">
        <v>83</v>
      </c>
      <c r="AV492" s="14" t="s">
        <v>83</v>
      </c>
      <c r="AW492" s="14" t="s">
        <v>33</v>
      </c>
      <c r="AX492" s="14" t="s">
        <v>80</v>
      </c>
      <c r="AY492" s="215" t="s">
        <v>148</v>
      </c>
    </row>
    <row r="493" spans="1:65" s="2" customFormat="1" ht="44.25" customHeight="1">
      <c r="A493" s="36"/>
      <c r="B493" s="37"/>
      <c r="C493" s="176" t="s">
        <v>631</v>
      </c>
      <c r="D493" s="176" t="s">
        <v>151</v>
      </c>
      <c r="E493" s="177" t="s">
        <v>632</v>
      </c>
      <c r="F493" s="178" t="s">
        <v>633</v>
      </c>
      <c r="G493" s="179" t="s">
        <v>461</v>
      </c>
      <c r="H493" s="180">
        <v>1</v>
      </c>
      <c r="I493" s="181"/>
      <c r="J493" s="182">
        <f>ROUND(I493*H493,2)</f>
        <v>0</v>
      </c>
      <c r="K493" s="178" t="s">
        <v>19</v>
      </c>
      <c r="L493" s="41"/>
      <c r="M493" s="183" t="s">
        <v>19</v>
      </c>
      <c r="N493" s="184" t="s">
        <v>43</v>
      </c>
      <c r="O493" s="66"/>
      <c r="P493" s="185">
        <f>O493*H493</f>
        <v>0</v>
      </c>
      <c r="Q493" s="185">
        <v>5.0999999999999997E-2</v>
      </c>
      <c r="R493" s="185">
        <f>Q493*H493</f>
        <v>5.0999999999999997E-2</v>
      </c>
      <c r="S493" s="185">
        <v>0</v>
      </c>
      <c r="T493" s="186">
        <f>S493*H493</f>
        <v>0</v>
      </c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R493" s="187" t="s">
        <v>246</v>
      </c>
      <c r="AT493" s="187" t="s">
        <v>151</v>
      </c>
      <c r="AU493" s="187" t="s">
        <v>83</v>
      </c>
      <c r="AY493" s="19" t="s">
        <v>148</v>
      </c>
      <c r="BE493" s="188">
        <f>IF(N493="základní",J493,0)</f>
        <v>0</v>
      </c>
      <c r="BF493" s="188">
        <f>IF(N493="snížená",J493,0)</f>
        <v>0</v>
      </c>
      <c r="BG493" s="188">
        <f>IF(N493="zákl. přenesená",J493,0)</f>
        <v>0</v>
      </c>
      <c r="BH493" s="188">
        <f>IF(N493="sníž. přenesená",J493,0)</f>
        <v>0</v>
      </c>
      <c r="BI493" s="188">
        <f>IF(N493="nulová",J493,0)</f>
        <v>0</v>
      </c>
      <c r="BJ493" s="19" t="s">
        <v>80</v>
      </c>
      <c r="BK493" s="188">
        <f>ROUND(I493*H493,2)</f>
        <v>0</v>
      </c>
      <c r="BL493" s="19" t="s">
        <v>246</v>
      </c>
      <c r="BM493" s="187" t="s">
        <v>634</v>
      </c>
    </row>
    <row r="494" spans="1:65" s="13" customFormat="1" ht="11.25">
      <c r="B494" s="194"/>
      <c r="C494" s="195"/>
      <c r="D494" s="196" t="s">
        <v>160</v>
      </c>
      <c r="E494" s="197" t="s">
        <v>19</v>
      </c>
      <c r="F494" s="198" t="s">
        <v>420</v>
      </c>
      <c r="G494" s="195"/>
      <c r="H494" s="197" t="s">
        <v>19</v>
      </c>
      <c r="I494" s="199"/>
      <c r="J494" s="195"/>
      <c r="K494" s="195"/>
      <c r="L494" s="200"/>
      <c r="M494" s="201"/>
      <c r="N494" s="202"/>
      <c r="O494" s="202"/>
      <c r="P494" s="202"/>
      <c r="Q494" s="202"/>
      <c r="R494" s="202"/>
      <c r="S494" s="202"/>
      <c r="T494" s="203"/>
      <c r="AT494" s="204" t="s">
        <v>160</v>
      </c>
      <c r="AU494" s="204" t="s">
        <v>83</v>
      </c>
      <c r="AV494" s="13" t="s">
        <v>80</v>
      </c>
      <c r="AW494" s="13" t="s">
        <v>33</v>
      </c>
      <c r="AX494" s="13" t="s">
        <v>72</v>
      </c>
      <c r="AY494" s="204" t="s">
        <v>148</v>
      </c>
    </row>
    <row r="495" spans="1:65" s="14" customFormat="1" ht="11.25">
      <c r="B495" s="205"/>
      <c r="C495" s="206"/>
      <c r="D495" s="196" t="s">
        <v>160</v>
      </c>
      <c r="E495" s="207" t="s">
        <v>19</v>
      </c>
      <c r="F495" s="208" t="s">
        <v>80</v>
      </c>
      <c r="G495" s="206"/>
      <c r="H495" s="209">
        <v>1</v>
      </c>
      <c r="I495" s="210"/>
      <c r="J495" s="206"/>
      <c r="K495" s="206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160</v>
      </c>
      <c r="AU495" s="215" t="s">
        <v>83</v>
      </c>
      <c r="AV495" s="14" t="s">
        <v>83</v>
      </c>
      <c r="AW495" s="14" t="s">
        <v>33</v>
      </c>
      <c r="AX495" s="14" t="s">
        <v>80</v>
      </c>
      <c r="AY495" s="215" t="s">
        <v>148</v>
      </c>
    </row>
    <row r="496" spans="1:65" s="2" customFormat="1" ht="44.25" customHeight="1">
      <c r="A496" s="36"/>
      <c r="B496" s="37"/>
      <c r="C496" s="176" t="s">
        <v>635</v>
      </c>
      <c r="D496" s="176" t="s">
        <v>151</v>
      </c>
      <c r="E496" s="177" t="s">
        <v>636</v>
      </c>
      <c r="F496" s="178" t="s">
        <v>637</v>
      </c>
      <c r="G496" s="179" t="s">
        <v>461</v>
      </c>
      <c r="H496" s="180">
        <v>1</v>
      </c>
      <c r="I496" s="181"/>
      <c r="J496" s="182">
        <f>ROUND(I496*H496,2)</f>
        <v>0</v>
      </c>
      <c r="K496" s="178" t="s">
        <v>19</v>
      </c>
      <c r="L496" s="41"/>
      <c r="M496" s="183" t="s">
        <v>19</v>
      </c>
      <c r="N496" s="184" t="s">
        <v>43</v>
      </c>
      <c r="O496" s="66"/>
      <c r="P496" s="185">
        <f>O496*H496</f>
        <v>0</v>
      </c>
      <c r="Q496" s="185">
        <v>0.113</v>
      </c>
      <c r="R496" s="185">
        <f>Q496*H496</f>
        <v>0.113</v>
      </c>
      <c r="S496" s="185">
        <v>0</v>
      </c>
      <c r="T496" s="186">
        <f>S496*H496</f>
        <v>0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7" t="s">
        <v>246</v>
      </c>
      <c r="AT496" s="187" t="s">
        <v>151</v>
      </c>
      <c r="AU496" s="187" t="s">
        <v>83</v>
      </c>
      <c r="AY496" s="19" t="s">
        <v>148</v>
      </c>
      <c r="BE496" s="188">
        <f>IF(N496="základní",J496,0)</f>
        <v>0</v>
      </c>
      <c r="BF496" s="188">
        <f>IF(N496="snížená",J496,0)</f>
        <v>0</v>
      </c>
      <c r="BG496" s="188">
        <f>IF(N496="zákl. přenesená",J496,0)</f>
        <v>0</v>
      </c>
      <c r="BH496" s="188">
        <f>IF(N496="sníž. přenesená",J496,0)</f>
        <v>0</v>
      </c>
      <c r="BI496" s="188">
        <f>IF(N496="nulová",J496,0)</f>
        <v>0</v>
      </c>
      <c r="BJ496" s="19" t="s">
        <v>80</v>
      </c>
      <c r="BK496" s="188">
        <f>ROUND(I496*H496,2)</f>
        <v>0</v>
      </c>
      <c r="BL496" s="19" t="s">
        <v>246</v>
      </c>
      <c r="BM496" s="187" t="s">
        <v>638</v>
      </c>
    </row>
    <row r="497" spans="1:65" s="13" customFormat="1" ht="11.25">
      <c r="B497" s="194"/>
      <c r="C497" s="195"/>
      <c r="D497" s="196" t="s">
        <v>160</v>
      </c>
      <c r="E497" s="197" t="s">
        <v>19</v>
      </c>
      <c r="F497" s="198" t="s">
        <v>420</v>
      </c>
      <c r="G497" s="195"/>
      <c r="H497" s="197" t="s">
        <v>19</v>
      </c>
      <c r="I497" s="199"/>
      <c r="J497" s="195"/>
      <c r="K497" s="195"/>
      <c r="L497" s="200"/>
      <c r="M497" s="201"/>
      <c r="N497" s="202"/>
      <c r="O497" s="202"/>
      <c r="P497" s="202"/>
      <c r="Q497" s="202"/>
      <c r="R497" s="202"/>
      <c r="S497" s="202"/>
      <c r="T497" s="203"/>
      <c r="AT497" s="204" t="s">
        <v>160</v>
      </c>
      <c r="AU497" s="204" t="s">
        <v>83</v>
      </c>
      <c r="AV497" s="13" t="s">
        <v>80</v>
      </c>
      <c r="AW497" s="13" t="s">
        <v>33</v>
      </c>
      <c r="AX497" s="13" t="s">
        <v>72</v>
      </c>
      <c r="AY497" s="204" t="s">
        <v>148</v>
      </c>
    </row>
    <row r="498" spans="1:65" s="14" customFormat="1" ht="11.25">
      <c r="B498" s="205"/>
      <c r="C498" s="206"/>
      <c r="D498" s="196" t="s">
        <v>160</v>
      </c>
      <c r="E498" s="207" t="s">
        <v>19</v>
      </c>
      <c r="F498" s="208" t="s">
        <v>80</v>
      </c>
      <c r="G498" s="206"/>
      <c r="H498" s="209">
        <v>1</v>
      </c>
      <c r="I498" s="210"/>
      <c r="J498" s="206"/>
      <c r="K498" s="206"/>
      <c r="L498" s="211"/>
      <c r="M498" s="212"/>
      <c r="N498" s="213"/>
      <c r="O498" s="213"/>
      <c r="P498" s="213"/>
      <c r="Q498" s="213"/>
      <c r="R498" s="213"/>
      <c r="S498" s="213"/>
      <c r="T498" s="214"/>
      <c r="AT498" s="215" t="s">
        <v>160</v>
      </c>
      <c r="AU498" s="215" t="s">
        <v>83</v>
      </c>
      <c r="AV498" s="14" t="s">
        <v>83</v>
      </c>
      <c r="AW498" s="14" t="s">
        <v>33</v>
      </c>
      <c r="AX498" s="14" t="s">
        <v>80</v>
      </c>
      <c r="AY498" s="215" t="s">
        <v>148</v>
      </c>
    </row>
    <row r="499" spans="1:65" s="2" customFormat="1" ht="44.25" customHeight="1">
      <c r="A499" s="36"/>
      <c r="B499" s="37"/>
      <c r="C499" s="176" t="s">
        <v>639</v>
      </c>
      <c r="D499" s="176" t="s">
        <v>151</v>
      </c>
      <c r="E499" s="177" t="s">
        <v>640</v>
      </c>
      <c r="F499" s="178" t="s">
        <v>641</v>
      </c>
      <c r="G499" s="179" t="s">
        <v>461</v>
      </c>
      <c r="H499" s="180">
        <v>1</v>
      </c>
      <c r="I499" s="181"/>
      <c r="J499" s="182">
        <f>ROUND(I499*H499,2)</f>
        <v>0</v>
      </c>
      <c r="K499" s="178" t="s">
        <v>19</v>
      </c>
      <c r="L499" s="41"/>
      <c r="M499" s="183" t="s">
        <v>19</v>
      </c>
      <c r="N499" s="184" t="s">
        <v>43</v>
      </c>
      <c r="O499" s="66"/>
      <c r="P499" s="185">
        <f>O499*H499</f>
        <v>0</v>
      </c>
      <c r="Q499" s="185">
        <v>5.6000000000000001E-2</v>
      </c>
      <c r="R499" s="185">
        <f>Q499*H499</f>
        <v>5.6000000000000001E-2</v>
      </c>
      <c r="S499" s="185">
        <v>0</v>
      </c>
      <c r="T499" s="186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87" t="s">
        <v>246</v>
      </c>
      <c r="AT499" s="187" t="s">
        <v>151</v>
      </c>
      <c r="AU499" s="187" t="s">
        <v>83</v>
      </c>
      <c r="AY499" s="19" t="s">
        <v>148</v>
      </c>
      <c r="BE499" s="188">
        <f>IF(N499="základní",J499,0)</f>
        <v>0</v>
      </c>
      <c r="BF499" s="188">
        <f>IF(N499="snížená",J499,0)</f>
        <v>0</v>
      </c>
      <c r="BG499" s="188">
        <f>IF(N499="zákl. přenesená",J499,0)</f>
        <v>0</v>
      </c>
      <c r="BH499" s="188">
        <f>IF(N499="sníž. přenesená",J499,0)</f>
        <v>0</v>
      </c>
      <c r="BI499" s="188">
        <f>IF(N499="nulová",J499,0)</f>
        <v>0</v>
      </c>
      <c r="BJ499" s="19" t="s">
        <v>80</v>
      </c>
      <c r="BK499" s="188">
        <f>ROUND(I499*H499,2)</f>
        <v>0</v>
      </c>
      <c r="BL499" s="19" t="s">
        <v>246</v>
      </c>
      <c r="BM499" s="187" t="s">
        <v>642</v>
      </c>
    </row>
    <row r="500" spans="1:65" s="13" customFormat="1" ht="11.25">
      <c r="B500" s="194"/>
      <c r="C500" s="195"/>
      <c r="D500" s="196" t="s">
        <v>160</v>
      </c>
      <c r="E500" s="197" t="s">
        <v>19</v>
      </c>
      <c r="F500" s="198" t="s">
        <v>422</v>
      </c>
      <c r="G500" s="195"/>
      <c r="H500" s="197" t="s">
        <v>19</v>
      </c>
      <c r="I500" s="199"/>
      <c r="J500" s="195"/>
      <c r="K500" s="195"/>
      <c r="L500" s="200"/>
      <c r="M500" s="201"/>
      <c r="N500" s="202"/>
      <c r="O500" s="202"/>
      <c r="P500" s="202"/>
      <c r="Q500" s="202"/>
      <c r="R500" s="202"/>
      <c r="S500" s="202"/>
      <c r="T500" s="203"/>
      <c r="AT500" s="204" t="s">
        <v>160</v>
      </c>
      <c r="AU500" s="204" t="s">
        <v>83</v>
      </c>
      <c r="AV500" s="13" t="s">
        <v>80</v>
      </c>
      <c r="AW500" s="13" t="s">
        <v>33</v>
      </c>
      <c r="AX500" s="13" t="s">
        <v>72</v>
      </c>
      <c r="AY500" s="204" t="s">
        <v>148</v>
      </c>
    </row>
    <row r="501" spans="1:65" s="14" customFormat="1" ht="11.25">
      <c r="B501" s="205"/>
      <c r="C501" s="206"/>
      <c r="D501" s="196" t="s">
        <v>160</v>
      </c>
      <c r="E501" s="207" t="s">
        <v>19</v>
      </c>
      <c r="F501" s="208" t="s">
        <v>80</v>
      </c>
      <c r="G501" s="206"/>
      <c r="H501" s="209">
        <v>1</v>
      </c>
      <c r="I501" s="210"/>
      <c r="J501" s="206"/>
      <c r="K501" s="206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160</v>
      </c>
      <c r="AU501" s="215" t="s">
        <v>83</v>
      </c>
      <c r="AV501" s="14" t="s">
        <v>83</v>
      </c>
      <c r="AW501" s="14" t="s">
        <v>33</v>
      </c>
      <c r="AX501" s="14" t="s">
        <v>80</v>
      </c>
      <c r="AY501" s="215" t="s">
        <v>148</v>
      </c>
    </row>
    <row r="502" spans="1:65" s="2" customFormat="1" ht="44.25" customHeight="1">
      <c r="A502" s="36"/>
      <c r="B502" s="37"/>
      <c r="C502" s="176" t="s">
        <v>643</v>
      </c>
      <c r="D502" s="176" t="s">
        <v>151</v>
      </c>
      <c r="E502" s="177" t="s">
        <v>644</v>
      </c>
      <c r="F502" s="178" t="s">
        <v>645</v>
      </c>
      <c r="G502" s="179" t="s">
        <v>461</v>
      </c>
      <c r="H502" s="180">
        <v>1</v>
      </c>
      <c r="I502" s="181"/>
      <c r="J502" s="182">
        <f>ROUND(I502*H502,2)</f>
        <v>0</v>
      </c>
      <c r="K502" s="178" t="s">
        <v>19</v>
      </c>
      <c r="L502" s="41"/>
      <c r="M502" s="183" t="s">
        <v>19</v>
      </c>
      <c r="N502" s="184" t="s">
        <v>43</v>
      </c>
      <c r="O502" s="66"/>
      <c r="P502" s="185">
        <f>O502*H502</f>
        <v>0</v>
      </c>
      <c r="Q502" s="185">
        <v>3.2000000000000001E-2</v>
      </c>
      <c r="R502" s="185">
        <f>Q502*H502</f>
        <v>3.2000000000000001E-2</v>
      </c>
      <c r="S502" s="185">
        <v>0</v>
      </c>
      <c r="T502" s="186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87" t="s">
        <v>246</v>
      </c>
      <c r="AT502" s="187" t="s">
        <v>151</v>
      </c>
      <c r="AU502" s="187" t="s">
        <v>83</v>
      </c>
      <c r="AY502" s="19" t="s">
        <v>148</v>
      </c>
      <c r="BE502" s="188">
        <f>IF(N502="základní",J502,0)</f>
        <v>0</v>
      </c>
      <c r="BF502" s="188">
        <f>IF(N502="snížená",J502,0)</f>
        <v>0</v>
      </c>
      <c r="BG502" s="188">
        <f>IF(N502="zákl. přenesená",J502,0)</f>
        <v>0</v>
      </c>
      <c r="BH502" s="188">
        <f>IF(N502="sníž. přenesená",J502,0)</f>
        <v>0</v>
      </c>
      <c r="BI502" s="188">
        <f>IF(N502="nulová",J502,0)</f>
        <v>0</v>
      </c>
      <c r="BJ502" s="19" t="s">
        <v>80</v>
      </c>
      <c r="BK502" s="188">
        <f>ROUND(I502*H502,2)</f>
        <v>0</v>
      </c>
      <c r="BL502" s="19" t="s">
        <v>246</v>
      </c>
      <c r="BM502" s="187" t="s">
        <v>646</v>
      </c>
    </row>
    <row r="503" spans="1:65" s="13" customFormat="1" ht="11.25">
      <c r="B503" s="194"/>
      <c r="C503" s="195"/>
      <c r="D503" s="196" t="s">
        <v>160</v>
      </c>
      <c r="E503" s="197" t="s">
        <v>19</v>
      </c>
      <c r="F503" s="198" t="s">
        <v>422</v>
      </c>
      <c r="G503" s="195"/>
      <c r="H503" s="197" t="s">
        <v>19</v>
      </c>
      <c r="I503" s="199"/>
      <c r="J503" s="195"/>
      <c r="K503" s="195"/>
      <c r="L503" s="200"/>
      <c r="M503" s="201"/>
      <c r="N503" s="202"/>
      <c r="O503" s="202"/>
      <c r="P503" s="202"/>
      <c r="Q503" s="202"/>
      <c r="R503" s="202"/>
      <c r="S503" s="202"/>
      <c r="T503" s="203"/>
      <c r="AT503" s="204" t="s">
        <v>160</v>
      </c>
      <c r="AU503" s="204" t="s">
        <v>83</v>
      </c>
      <c r="AV503" s="13" t="s">
        <v>80</v>
      </c>
      <c r="AW503" s="13" t="s">
        <v>33</v>
      </c>
      <c r="AX503" s="13" t="s">
        <v>72</v>
      </c>
      <c r="AY503" s="204" t="s">
        <v>148</v>
      </c>
    </row>
    <row r="504" spans="1:65" s="14" customFormat="1" ht="11.25">
      <c r="B504" s="205"/>
      <c r="C504" s="206"/>
      <c r="D504" s="196" t="s">
        <v>160</v>
      </c>
      <c r="E504" s="207" t="s">
        <v>19</v>
      </c>
      <c r="F504" s="208" t="s">
        <v>80</v>
      </c>
      <c r="G504" s="206"/>
      <c r="H504" s="209">
        <v>1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160</v>
      </c>
      <c r="AU504" s="215" t="s">
        <v>83</v>
      </c>
      <c r="AV504" s="14" t="s">
        <v>83</v>
      </c>
      <c r="AW504" s="14" t="s">
        <v>33</v>
      </c>
      <c r="AX504" s="14" t="s">
        <v>80</v>
      </c>
      <c r="AY504" s="215" t="s">
        <v>148</v>
      </c>
    </row>
    <row r="505" spans="1:65" s="2" customFormat="1" ht="44.25" customHeight="1">
      <c r="A505" s="36"/>
      <c r="B505" s="37"/>
      <c r="C505" s="176" t="s">
        <v>647</v>
      </c>
      <c r="D505" s="176" t="s">
        <v>151</v>
      </c>
      <c r="E505" s="177" t="s">
        <v>648</v>
      </c>
      <c r="F505" s="178" t="s">
        <v>649</v>
      </c>
      <c r="G505" s="179" t="s">
        <v>461</v>
      </c>
      <c r="H505" s="180">
        <v>1</v>
      </c>
      <c r="I505" s="181"/>
      <c r="J505" s="182">
        <f>ROUND(I505*H505,2)</f>
        <v>0</v>
      </c>
      <c r="K505" s="178" t="s">
        <v>19</v>
      </c>
      <c r="L505" s="41"/>
      <c r="M505" s="183" t="s">
        <v>19</v>
      </c>
      <c r="N505" s="184" t="s">
        <v>43</v>
      </c>
      <c r="O505" s="66"/>
      <c r="P505" s="185">
        <f>O505*H505</f>
        <v>0</v>
      </c>
      <c r="Q505" s="185">
        <v>3.9E-2</v>
      </c>
      <c r="R505" s="185">
        <f>Q505*H505</f>
        <v>3.9E-2</v>
      </c>
      <c r="S505" s="185">
        <v>0</v>
      </c>
      <c r="T505" s="186">
        <f>S505*H505</f>
        <v>0</v>
      </c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R505" s="187" t="s">
        <v>246</v>
      </c>
      <c r="AT505" s="187" t="s">
        <v>151</v>
      </c>
      <c r="AU505" s="187" t="s">
        <v>83</v>
      </c>
      <c r="AY505" s="19" t="s">
        <v>148</v>
      </c>
      <c r="BE505" s="188">
        <f>IF(N505="základní",J505,0)</f>
        <v>0</v>
      </c>
      <c r="BF505" s="188">
        <f>IF(N505="snížená",J505,0)</f>
        <v>0</v>
      </c>
      <c r="BG505" s="188">
        <f>IF(N505="zákl. přenesená",J505,0)</f>
        <v>0</v>
      </c>
      <c r="BH505" s="188">
        <f>IF(N505="sníž. přenesená",J505,0)</f>
        <v>0</v>
      </c>
      <c r="BI505" s="188">
        <f>IF(N505="nulová",J505,0)</f>
        <v>0</v>
      </c>
      <c r="BJ505" s="19" t="s">
        <v>80</v>
      </c>
      <c r="BK505" s="188">
        <f>ROUND(I505*H505,2)</f>
        <v>0</v>
      </c>
      <c r="BL505" s="19" t="s">
        <v>246</v>
      </c>
      <c r="BM505" s="187" t="s">
        <v>650</v>
      </c>
    </row>
    <row r="506" spans="1:65" s="13" customFormat="1" ht="11.25">
      <c r="B506" s="194"/>
      <c r="C506" s="195"/>
      <c r="D506" s="196" t="s">
        <v>160</v>
      </c>
      <c r="E506" s="197" t="s">
        <v>19</v>
      </c>
      <c r="F506" s="198" t="s">
        <v>422</v>
      </c>
      <c r="G506" s="195"/>
      <c r="H506" s="197" t="s">
        <v>19</v>
      </c>
      <c r="I506" s="199"/>
      <c r="J506" s="195"/>
      <c r="K506" s="195"/>
      <c r="L506" s="200"/>
      <c r="M506" s="201"/>
      <c r="N506" s="202"/>
      <c r="O506" s="202"/>
      <c r="P506" s="202"/>
      <c r="Q506" s="202"/>
      <c r="R506" s="202"/>
      <c r="S506" s="202"/>
      <c r="T506" s="203"/>
      <c r="AT506" s="204" t="s">
        <v>160</v>
      </c>
      <c r="AU506" s="204" t="s">
        <v>83</v>
      </c>
      <c r="AV506" s="13" t="s">
        <v>80</v>
      </c>
      <c r="AW506" s="13" t="s">
        <v>33</v>
      </c>
      <c r="AX506" s="13" t="s">
        <v>72</v>
      </c>
      <c r="AY506" s="204" t="s">
        <v>148</v>
      </c>
    </row>
    <row r="507" spans="1:65" s="14" customFormat="1" ht="11.25">
      <c r="B507" s="205"/>
      <c r="C507" s="206"/>
      <c r="D507" s="196" t="s">
        <v>160</v>
      </c>
      <c r="E507" s="207" t="s">
        <v>19</v>
      </c>
      <c r="F507" s="208" t="s">
        <v>80</v>
      </c>
      <c r="G507" s="206"/>
      <c r="H507" s="209">
        <v>1</v>
      </c>
      <c r="I507" s="210"/>
      <c r="J507" s="206"/>
      <c r="K507" s="206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160</v>
      </c>
      <c r="AU507" s="215" t="s">
        <v>83</v>
      </c>
      <c r="AV507" s="14" t="s">
        <v>83</v>
      </c>
      <c r="AW507" s="14" t="s">
        <v>33</v>
      </c>
      <c r="AX507" s="14" t="s">
        <v>80</v>
      </c>
      <c r="AY507" s="215" t="s">
        <v>148</v>
      </c>
    </row>
    <row r="508" spans="1:65" s="2" customFormat="1" ht="44.25" customHeight="1">
      <c r="A508" s="36"/>
      <c r="B508" s="37"/>
      <c r="C508" s="176" t="s">
        <v>651</v>
      </c>
      <c r="D508" s="176" t="s">
        <v>151</v>
      </c>
      <c r="E508" s="177" t="s">
        <v>652</v>
      </c>
      <c r="F508" s="178" t="s">
        <v>653</v>
      </c>
      <c r="G508" s="179" t="s">
        <v>461</v>
      </c>
      <c r="H508" s="180">
        <v>1</v>
      </c>
      <c r="I508" s="181"/>
      <c r="J508" s="182">
        <f>ROUND(I508*H508,2)</f>
        <v>0</v>
      </c>
      <c r="K508" s="178" t="s">
        <v>19</v>
      </c>
      <c r="L508" s="41"/>
      <c r="M508" s="183" t="s">
        <v>19</v>
      </c>
      <c r="N508" s="184" t="s">
        <v>43</v>
      </c>
      <c r="O508" s="66"/>
      <c r="P508" s="185">
        <f>O508*H508</f>
        <v>0</v>
      </c>
      <c r="Q508" s="185">
        <v>3.5000000000000003E-2</v>
      </c>
      <c r="R508" s="185">
        <f>Q508*H508</f>
        <v>3.5000000000000003E-2</v>
      </c>
      <c r="S508" s="185">
        <v>0</v>
      </c>
      <c r="T508" s="186">
        <f>S508*H508</f>
        <v>0</v>
      </c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R508" s="187" t="s">
        <v>246</v>
      </c>
      <c r="AT508" s="187" t="s">
        <v>151</v>
      </c>
      <c r="AU508" s="187" t="s">
        <v>83</v>
      </c>
      <c r="AY508" s="19" t="s">
        <v>148</v>
      </c>
      <c r="BE508" s="188">
        <f>IF(N508="základní",J508,0)</f>
        <v>0</v>
      </c>
      <c r="BF508" s="188">
        <f>IF(N508="snížená",J508,0)</f>
        <v>0</v>
      </c>
      <c r="BG508" s="188">
        <f>IF(N508="zákl. přenesená",J508,0)</f>
        <v>0</v>
      </c>
      <c r="BH508" s="188">
        <f>IF(N508="sníž. přenesená",J508,0)</f>
        <v>0</v>
      </c>
      <c r="BI508" s="188">
        <f>IF(N508="nulová",J508,0)</f>
        <v>0</v>
      </c>
      <c r="BJ508" s="19" t="s">
        <v>80</v>
      </c>
      <c r="BK508" s="188">
        <f>ROUND(I508*H508,2)</f>
        <v>0</v>
      </c>
      <c r="BL508" s="19" t="s">
        <v>246</v>
      </c>
      <c r="BM508" s="187" t="s">
        <v>654</v>
      </c>
    </row>
    <row r="509" spans="1:65" s="13" customFormat="1" ht="11.25">
      <c r="B509" s="194"/>
      <c r="C509" s="195"/>
      <c r="D509" s="196" t="s">
        <v>160</v>
      </c>
      <c r="E509" s="197" t="s">
        <v>19</v>
      </c>
      <c r="F509" s="198" t="s">
        <v>422</v>
      </c>
      <c r="G509" s="195"/>
      <c r="H509" s="197" t="s">
        <v>19</v>
      </c>
      <c r="I509" s="199"/>
      <c r="J509" s="195"/>
      <c r="K509" s="195"/>
      <c r="L509" s="200"/>
      <c r="M509" s="201"/>
      <c r="N509" s="202"/>
      <c r="O509" s="202"/>
      <c r="P509" s="202"/>
      <c r="Q509" s="202"/>
      <c r="R509" s="202"/>
      <c r="S509" s="202"/>
      <c r="T509" s="203"/>
      <c r="AT509" s="204" t="s">
        <v>160</v>
      </c>
      <c r="AU509" s="204" t="s">
        <v>83</v>
      </c>
      <c r="AV509" s="13" t="s">
        <v>80</v>
      </c>
      <c r="AW509" s="13" t="s">
        <v>33</v>
      </c>
      <c r="AX509" s="13" t="s">
        <v>72</v>
      </c>
      <c r="AY509" s="204" t="s">
        <v>148</v>
      </c>
    </row>
    <row r="510" spans="1:65" s="14" customFormat="1" ht="11.25">
      <c r="B510" s="205"/>
      <c r="C510" s="206"/>
      <c r="D510" s="196" t="s">
        <v>160</v>
      </c>
      <c r="E510" s="207" t="s">
        <v>19</v>
      </c>
      <c r="F510" s="208" t="s">
        <v>80</v>
      </c>
      <c r="G510" s="206"/>
      <c r="H510" s="209">
        <v>1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160</v>
      </c>
      <c r="AU510" s="215" t="s">
        <v>83</v>
      </c>
      <c r="AV510" s="14" t="s">
        <v>83</v>
      </c>
      <c r="AW510" s="14" t="s">
        <v>33</v>
      </c>
      <c r="AX510" s="14" t="s">
        <v>80</v>
      </c>
      <c r="AY510" s="215" t="s">
        <v>148</v>
      </c>
    </row>
    <row r="511" spans="1:65" s="2" customFormat="1" ht="44.25" customHeight="1">
      <c r="A511" s="36"/>
      <c r="B511" s="37"/>
      <c r="C511" s="176" t="s">
        <v>655</v>
      </c>
      <c r="D511" s="176" t="s">
        <v>151</v>
      </c>
      <c r="E511" s="177" t="s">
        <v>656</v>
      </c>
      <c r="F511" s="178" t="s">
        <v>657</v>
      </c>
      <c r="G511" s="179" t="s">
        <v>461</v>
      </c>
      <c r="H511" s="180">
        <v>1</v>
      </c>
      <c r="I511" s="181"/>
      <c r="J511" s="182">
        <f>ROUND(I511*H511,2)</f>
        <v>0</v>
      </c>
      <c r="K511" s="178" t="s">
        <v>19</v>
      </c>
      <c r="L511" s="41"/>
      <c r="M511" s="183" t="s">
        <v>19</v>
      </c>
      <c r="N511" s="184" t="s">
        <v>43</v>
      </c>
      <c r="O511" s="66"/>
      <c r="P511" s="185">
        <f>O511*H511</f>
        <v>0</v>
      </c>
      <c r="Q511" s="185">
        <v>4.2999999999999997E-2</v>
      </c>
      <c r="R511" s="185">
        <f>Q511*H511</f>
        <v>4.2999999999999997E-2</v>
      </c>
      <c r="S511" s="185">
        <v>0</v>
      </c>
      <c r="T511" s="186">
        <f>S511*H511</f>
        <v>0</v>
      </c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R511" s="187" t="s">
        <v>246</v>
      </c>
      <c r="AT511" s="187" t="s">
        <v>151</v>
      </c>
      <c r="AU511" s="187" t="s">
        <v>83</v>
      </c>
      <c r="AY511" s="19" t="s">
        <v>148</v>
      </c>
      <c r="BE511" s="188">
        <f>IF(N511="základní",J511,0)</f>
        <v>0</v>
      </c>
      <c r="BF511" s="188">
        <f>IF(N511="snížená",J511,0)</f>
        <v>0</v>
      </c>
      <c r="BG511" s="188">
        <f>IF(N511="zákl. přenesená",J511,0)</f>
        <v>0</v>
      </c>
      <c r="BH511" s="188">
        <f>IF(N511="sníž. přenesená",J511,0)</f>
        <v>0</v>
      </c>
      <c r="BI511" s="188">
        <f>IF(N511="nulová",J511,0)</f>
        <v>0</v>
      </c>
      <c r="BJ511" s="19" t="s">
        <v>80</v>
      </c>
      <c r="BK511" s="188">
        <f>ROUND(I511*H511,2)</f>
        <v>0</v>
      </c>
      <c r="BL511" s="19" t="s">
        <v>246</v>
      </c>
      <c r="BM511" s="187" t="s">
        <v>658</v>
      </c>
    </row>
    <row r="512" spans="1:65" s="13" customFormat="1" ht="11.25">
      <c r="B512" s="194"/>
      <c r="C512" s="195"/>
      <c r="D512" s="196" t="s">
        <v>160</v>
      </c>
      <c r="E512" s="197" t="s">
        <v>19</v>
      </c>
      <c r="F512" s="198" t="s">
        <v>422</v>
      </c>
      <c r="G512" s="195"/>
      <c r="H512" s="197" t="s">
        <v>19</v>
      </c>
      <c r="I512" s="199"/>
      <c r="J512" s="195"/>
      <c r="K512" s="195"/>
      <c r="L512" s="200"/>
      <c r="M512" s="201"/>
      <c r="N512" s="202"/>
      <c r="O512" s="202"/>
      <c r="P512" s="202"/>
      <c r="Q512" s="202"/>
      <c r="R512" s="202"/>
      <c r="S512" s="202"/>
      <c r="T512" s="203"/>
      <c r="AT512" s="204" t="s">
        <v>160</v>
      </c>
      <c r="AU512" s="204" t="s">
        <v>83</v>
      </c>
      <c r="AV512" s="13" t="s">
        <v>80</v>
      </c>
      <c r="AW512" s="13" t="s">
        <v>33</v>
      </c>
      <c r="AX512" s="13" t="s">
        <v>72</v>
      </c>
      <c r="AY512" s="204" t="s">
        <v>148</v>
      </c>
    </row>
    <row r="513" spans="1:65" s="14" customFormat="1" ht="11.25">
      <c r="B513" s="205"/>
      <c r="C513" s="206"/>
      <c r="D513" s="196" t="s">
        <v>160</v>
      </c>
      <c r="E513" s="207" t="s">
        <v>19</v>
      </c>
      <c r="F513" s="208" t="s">
        <v>80</v>
      </c>
      <c r="G513" s="206"/>
      <c r="H513" s="209">
        <v>1</v>
      </c>
      <c r="I513" s="210"/>
      <c r="J513" s="206"/>
      <c r="K513" s="206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160</v>
      </c>
      <c r="AU513" s="215" t="s">
        <v>83</v>
      </c>
      <c r="AV513" s="14" t="s">
        <v>83</v>
      </c>
      <c r="AW513" s="14" t="s">
        <v>33</v>
      </c>
      <c r="AX513" s="14" t="s">
        <v>80</v>
      </c>
      <c r="AY513" s="215" t="s">
        <v>148</v>
      </c>
    </row>
    <row r="514" spans="1:65" s="2" customFormat="1" ht="44.25" customHeight="1">
      <c r="A514" s="36"/>
      <c r="B514" s="37"/>
      <c r="C514" s="176" t="s">
        <v>659</v>
      </c>
      <c r="D514" s="176" t="s">
        <v>151</v>
      </c>
      <c r="E514" s="177" t="s">
        <v>660</v>
      </c>
      <c r="F514" s="178" t="s">
        <v>661</v>
      </c>
      <c r="G514" s="179" t="s">
        <v>461</v>
      </c>
      <c r="H514" s="180">
        <v>1</v>
      </c>
      <c r="I514" s="181"/>
      <c r="J514" s="182">
        <f>ROUND(I514*H514,2)</f>
        <v>0</v>
      </c>
      <c r="K514" s="178" t="s">
        <v>19</v>
      </c>
      <c r="L514" s="41"/>
      <c r="M514" s="183" t="s">
        <v>19</v>
      </c>
      <c r="N514" s="184" t="s">
        <v>43</v>
      </c>
      <c r="O514" s="66"/>
      <c r="P514" s="185">
        <f>O514*H514</f>
        <v>0</v>
      </c>
      <c r="Q514" s="185">
        <v>3.9E-2</v>
      </c>
      <c r="R514" s="185">
        <f>Q514*H514</f>
        <v>3.9E-2</v>
      </c>
      <c r="S514" s="185">
        <v>0</v>
      </c>
      <c r="T514" s="186">
        <f>S514*H514</f>
        <v>0</v>
      </c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R514" s="187" t="s">
        <v>246</v>
      </c>
      <c r="AT514" s="187" t="s">
        <v>151</v>
      </c>
      <c r="AU514" s="187" t="s">
        <v>83</v>
      </c>
      <c r="AY514" s="19" t="s">
        <v>148</v>
      </c>
      <c r="BE514" s="188">
        <f>IF(N514="základní",J514,0)</f>
        <v>0</v>
      </c>
      <c r="BF514" s="188">
        <f>IF(N514="snížená",J514,0)</f>
        <v>0</v>
      </c>
      <c r="BG514" s="188">
        <f>IF(N514="zákl. přenesená",J514,0)</f>
        <v>0</v>
      </c>
      <c r="BH514" s="188">
        <f>IF(N514="sníž. přenesená",J514,0)</f>
        <v>0</v>
      </c>
      <c r="BI514" s="188">
        <f>IF(N514="nulová",J514,0)</f>
        <v>0</v>
      </c>
      <c r="BJ514" s="19" t="s">
        <v>80</v>
      </c>
      <c r="BK514" s="188">
        <f>ROUND(I514*H514,2)</f>
        <v>0</v>
      </c>
      <c r="BL514" s="19" t="s">
        <v>246</v>
      </c>
      <c r="BM514" s="187" t="s">
        <v>662</v>
      </c>
    </row>
    <row r="515" spans="1:65" s="13" customFormat="1" ht="11.25">
      <c r="B515" s="194"/>
      <c r="C515" s="195"/>
      <c r="D515" s="196" t="s">
        <v>160</v>
      </c>
      <c r="E515" s="197" t="s">
        <v>19</v>
      </c>
      <c r="F515" s="198" t="s">
        <v>422</v>
      </c>
      <c r="G515" s="195"/>
      <c r="H515" s="197" t="s">
        <v>19</v>
      </c>
      <c r="I515" s="199"/>
      <c r="J515" s="195"/>
      <c r="K515" s="195"/>
      <c r="L515" s="200"/>
      <c r="M515" s="201"/>
      <c r="N515" s="202"/>
      <c r="O515" s="202"/>
      <c r="P515" s="202"/>
      <c r="Q515" s="202"/>
      <c r="R515" s="202"/>
      <c r="S515" s="202"/>
      <c r="T515" s="203"/>
      <c r="AT515" s="204" t="s">
        <v>160</v>
      </c>
      <c r="AU515" s="204" t="s">
        <v>83</v>
      </c>
      <c r="AV515" s="13" t="s">
        <v>80</v>
      </c>
      <c r="AW515" s="13" t="s">
        <v>33</v>
      </c>
      <c r="AX515" s="13" t="s">
        <v>72</v>
      </c>
      <c r="AY515" s="204" t="s">
        <v>148</v>
      </c>
    </row>
    <row r="516" spans="1:65" s="14" customFormat="1" ht="11.25">
      <c r="B516" s="205"/>
      <c r="C516" s="206"/>
      <c r="D516" s="196" t="s">
        <v>160</v>
      </c>
      <c r="E516" s="207" t="s">
        <v>19</v>
      </c>
      <c r="F516" s="208" t="s">
        <v>80</v>
      </c>
      <c r="G516" s="206"/>
      <c r="H516" s="209">
        <v>1</v>
      </c>
      <c r="I516" s="210"/>
      <c r="J516" s="206"/>
      <c r="K516" s="206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160</v>
      </c>
      <c r="AU516" s="215" t="s">
        <v>83</v>
      </c>
      <c r="AV516" s="14" t="s">
        <v>83</v>
      </c>
      <c r="AW516" s="14" t="s">
        <v>33</v>
      </c>
      <c r="AX516" s="14" t="s">
        <v>80</v>
      </c>
      <c r="AY516" s="215" t="s">
        <v>148</v>
      </c>
    </row>
    <row r="517" spans="1:65" s="2" customFormat="1" ht="49.15" customHeight="1">
      <c r="A517" s="36"/>
      <c r="B517" s="37"/>
      <c r="C517" s="176" t="s">
        <v>663</v>
      </c>
      <c r="D517" s="176" t="s">
        <v>151</v>
      </c>
      <c r="E517" s="177" t="s">
        <v>664</v>
      </c>
      <c r="F517" s="178" t="s">
        <v>665</v>
      </c>
      <c r="G517" s="179" t="s">
        <v>461</v>
      </c>
      <c r="H517" s="180">
        <v>1</v>
      </c>
      <c r="I517" s="181"/>
      <c r="J517" s="182">
        <f>ROUND(I517*H517,2)</f>
        <v>0</v>
      </c>
      <c r="K517" s="178" t="s">
        <v>19</v>
      </c>
      <c r="L517" s="41"/>
      <c r="M517" s="183" t="s">
        <v>19</v>
      </c>
      <c r="N517" s="184" t="s">
        <v>43</v>
      </c>
      <c r="O517" s="66"/>
      <c r="P517" s="185">
        <f>O517*H517</f>
        <v>0</v>
      </c>
      <c r="Q517" s="185">
        <v>4.1000000000000002E-2</v>
      </c>
      <c r="R517" s="185">
        <f>Q517*H517</f>
        <v>4.1000000000000002E-2</v>
      </c>
      <c r="S517" s="185">
        <v>0</v>
      </c>
      <c r="T517" s="186">
        <f>S517*H517</f>
        <v>0</v>
      </c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R517" s="187" t="s">
        <v>246</v>
      </c>
      <c r="AT517" s="187" t="s">
        <v>151</v>
      </c>
      <c r="AU517" s="187" t="s">
        <v>83</v>
      </c>
      <c r="AY517" s="19" t="s">
        <v>148</v>
      </c>
      <c r="BE517" s="188">
        <f>IF(N517="základní",J517,0)</f>
        <v>0</v>
      </c>
      <c r="BF517" s="188">
        <f>IF(N517="snížená",J517,0)</f>
        <v>0</v>
      </c>
      <c r="BG517" s="188">
        <f>IF(N517="zákl. přenesená",J517,0)</f>
        <v>0</v>
      </c>
      <c r="BH517" s="188">
        <f>IF(N517="sníž. přenesená",J517,0)</f>
        <v>0</v>
      </c>
      <c r="BI517" s="188">
        <f>IF(N517="nulová",J517,0)</f>
        <v>0</v>
      </c>
      <c r="BJ517" s="19" t="s">
        <v>80</v>
      </c>
      <c r="BK517" s="188">
        <f>ROUND(I517*H517,2)</f>
        <v>0</v>
      </c>
      <c r="BL517" s="19" t="s">
        <v>246</v>
      </c>
      <c r="BM517" s="187" t="s">
        <v>666</v>
      </c>
    </row>
    <row r="518" spans="1:65" s="13" customFormat="1" ht="11.25">
      <c r="B518" s="194"/>
      <c r="C518" s="195"/>
      <c r="D518" s="196" t="s">
        <v>160</v>
      </c>
      <c r="E518" s="197" t="s">
        <v>19</v>
      </c>
      <c r="F518" s="198" t="s">
        <v>422</v>
      </c>
      <c r="G518" s="195"/>
      <c r="H518" s="197" t="s">
        <v>19</v>
      </c>
      <c r="I518" s="199"/>
      <c r="J518" s="195"/>
      <c r="K518" s="195"/>
      <c r="L518" s="200"/>
      <c r="M518" s="201"/>
      <c r="N518" s="202"/>
      <c r="O518" s="202"/>
      <c r="P518" s="202"/>
      <c r="Q518" s="202"/>
      <c r="R518" s="202"/>
      <c r="S518" s="202"/>
      <c r="T518" s="203"/>
      <c r="AT518" s="204" t="s">
        <v>160</v>
      </c>
      <c r="AU518" s="204" t="s">
        <v>83</v>
      </c>
      <c r="AV518" s="13" t="s">
        <v>80</v>
      </c>
      <c r="AW518" s="13" t="s">
        <v>33</v>
      </c>
      <c r="AX518" s="13" t="s">
        <v>72</v>
      </c>
      <c r="AY518" s="204" t="s">
        <v>148</v>
      </c>
    </row>
    <row r="519" spans="1:65" s="14" customFormat="1" ht="11.25">
      <c r="B519" s="205"/>
      <c r="C519" s="206"/>
      <c r="D519" s="196" t="s">
        <v>160</v>
      </c>
      <c r="E519" s="207" t="s">
        <v>19</v>
      </c>
      <c r="F519" s="208" t="s">
        <v>80</v>
      </c>
      <c r="G519" s="206"/>
      <c r="H519" s="209">
        <v>1</v>
      </c>
      <c r="I519" s="210"/>
      <c r="J519" s="206"/>
      <c r="K519" s="206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160</v>
      </c>
      <c r="AU519" s="215" t="s">
        <v>83</v>
      </c>
      <c r="AV519" s="14" t="s">
        <v>83</v>
      </c>
      <c r="AW519" s="14" t="s">
        <v>33</v>
      </c>
      <c r="AX519" s="14" t="s">
        <v>80</v>
      </c>
      <c r="AY519" s="215" t="s">
        <v>148</v>
      </c>
    </row>
    <row r="520" spans="1:65" s="2" customFormat="1" ht="44.25" customHeight="1">
      <c r="A520" s="36"/>
      <c r="B520" s="37"/>
      <c r="C520" s="176" t="s">
        <v>667</v>
      </c>
      <c r="D520" s="176" t="s">
        <v>151</v>
      </c>
      <c r="E520" s="177" t="s">
        <v>668</v>
      </c>
      <c r="F520" s="178" t="s">
        <v>669</v>
      </c>
      <c r="G520" s="179" t="s">
        <v>461</v>
      </c>
      <c r="H520" s="180">
        <v>1</v>
      </c>
      <c r="I520" s="181"/>
      <c r="J520" s="182">
        <f>ROUND(I520*H520,2)</f>
        <v>0</v>
      </c>
      <c r="K520" s="178" t="s">
        <v>19</v>
      </c>
      <c r="L520" s="41"/>
      <c r="M520" s="183" t="s">
        <v>19</v>
      </c>
      <c r="N520" s="184" t="s">
        <v>43</v>
      </c>
      <c r="O520" s="66"/>
      <c r="P520" s="185">
        <f>O520*H520</f>
        <v>0</v>
      </c>
      <c r="Q520" s="185">
        <v>0.05</v>
      </c>
      <c r="R520" s="185">
        <f>Q520*H520</f>
        <v>0.05</v>
      </c>
      <c r="S520" s="185">
        <v>0</v>
      </c>
      <c r="T520" s="186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187" t="s">
        <v>246</v>
      </c>
      <c r="AT520" s="187" t="s">
        <v>151</v>
      </c>
      <c r="AU520" s="187" t="s">
        <v>83</v>
      </c>
      <c r="AY520" s="19" t="s">
        <v>148</v>
      </c>
      <c r="BE520" s="188">
        <f>IF(N520="základní",J520,0)</f>
        <v>0</v>
      </c>
      <c r="BF520" s="188">
        <f>IF(N520="snížená",J520,0)</f>
        <v>0</v>
      </c>
      <c r="BG520" s="188">
        <f>IF(N520="zákl. přenesená",J520,0)</f>
        <v>0</v>
      </c>
      <c r="BH520" s="188">
        <f>IF(N520="sníž. přenesená",J520,0)</f>
        <v>0</v>
      </c>
      <c r="BI520" s="188">
        <f>IF(N520="nulová",J520,0)</f>
        <v>0</v>
      </c>
      <c r="BJ520" s="19" t="s">
        <v>80</v>
      </c>
      <c r="BK520" s="188">
        <f>ROUND(I520*H520,2)</f>
        <v>0</v>
      </c>
      <c r="BL520" s="19" t="s">
        <v>246</v>
      </c>
      <c r="BM520" s="187" t="s">
        <v>670</v>
      </c>
    </row>
    <row r="521" spans="1:65" s="13" customFormat="1" ht="11.25">
      <c r="B521" s="194"/>
      <c r="C521" s="195"/>
      <c r="D521" s="196" t="s">
        <v>160</v>
      </c>
      <c r="E521" s="197" t="s">
        <v>19</v>
      </c>
      <c r="F521" s="198" t="s">
        <v>424</v>
      </c>
      <c r="G521" s="195"/>
      <c r="H521" s="197" t="s">
        <v>19</v>
      </c>
      <c r="I521" s="199"/>
      <c r="J521" s="195"/>
      <c r="K521" s="195"/>
      <c r="L521" s="200"/>
      <c r="M521" s="201"/>
      <c r="N521" s="202"/>
      <c r="O521" s="202"/>
      <c r="P521" s="202"/>
      <c r="Q521" s="202"/>
      <c r="R521" s="202"/>
      <c r="S521" s="202"/>
      <c r="T521" s="203"/>
      <c r="AT521" s="204" t="s">
        <v>160</v>
      </c>
      <c r="AU521" s="204" t="s">
        <v>83</v>
      </c>
      <c r="AV521" s="13" t="s">
        <v>80</v>
      </c>
      <c r="AW521" s="13" t="s">
        <v>33</v>
      </c>
      <c r="AX521" s="13" t="s">
        <v>72</v>
      </c>
      <c r="AY521" s="204" t="s">
        <v>148</v>
      </c>
    </row>
    <row r="522" spans="1:65" s="14" customFormat="1" ht="11.25">
      <c r="B522" s="205"/>
      <c r="C522" s="206"/>
      <c r="D522" s="196" t="s">
        <v>160</v>
      </c>
      <c r="E522" s="207" t="s">
        <v>19</v>
      </c>
      <c r="F522" s="208" t="s">
        <v>80</v>
      </c>
      <c r="G522" s="206"/>
      <c r="H522" s="209">
        <v>1</v>
      </c>
      <c r="I522" s="210"/>
      <c r="J522" s="206"/>
      <c r="K522" s="206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160</v>
      </c>
      <c r="AU522" s="215" t="s">
        <v>83</v>
      </c>
      <c r="AV522" s="14" t="s">
        <v>83</v>
      </c>
      <c r="AW522" s="14" t="s">
        <v>33</v>
      </c>
      <c r="AX522" s="14" t="s">
        <v>80</v>
      </c>
      <c r="AY522" s="215" t="s">
        <v>148</v>
      </c>
    </row>
    <row r="523" spans="1:65" s="2" customFormat="1" ht="44.25" customHeight="1">
      <c r="A523" s="36"/>
      <c r="B523" s="37"/>
      <c r="C523" s="176" t="s">
        <v>671</v>
      </c>
      <c r="D523" s="176" t="s">
        <v>151</v>
      </c>
      <c r="E523" s="177" t="s">
        <v>672</v>
      </c>
      <c r="F523" s="178" t="s">
        <v>673</v>
      </c>
      <c r="G523" s="179" t="s">
        <v>461</v>
      </c>
      <c r="H523" s="180">
        <v>1</v>
      </c>
      <c r="I523" s="181"/>
      <c r="J523" s="182">
        <f>ROUND(I523*H523,2)</f>
        <v>0</v>
      </c>
      <c r="K523" s="178" t="s">
        <v>19</v>
      </c>
      <c r="L523" s="41"/>
      <c r="M523" s="183" t="s">
        <v>19</v>
      </c>
      <c r="N523" s="184" t="s">
        <v>43</v>
      </c>
      <c r="O523" s="66"/>
      <c r="P523" s="185">
        <f>O523*H523</f>
        <v>0</v>
      </c>
      <c r="Q523" s="185">
        <v>4.8000000000000001E-2</v>
      </c>
      <c r="R523" s="185">
        <f>Q523*H523</f>
        <v>4.8000000000000001E-2</v>
      </c>
      <c r="S523" s="185">
        <v>0</v>
      </c>
      <c r="T523" s="186">
        <f>S523*H523</f>
        <v>0</v>
      </c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R523" s="187" t="s">
        <v>246</v>
      </c>
      <c r="AT523" s="187" t="s">
        <v>151</v>
      </c>
      <c r="AU523" s="187" t="s">
        <v>83</v>
      </c>
      <c r="AY523" s="19" t="s">
        <v>148</v>
      </c>
      <c r="BE523" s="188">
        <f>IF(N523="základní",J523,0)</f>
        <v>0</v>
      </c>
      <c r="BF523" s="188">
        <f>IF(N523="snížená",J523,0)</f>
        <v>0</v>
      </c>
      <c r="BG523" s="188">
        <f>IF(N523="zákl. přenesená",J523,0)</f>
        <v>0</v>
      </c>
      <c r="BH523" s="188">
        <f>IF(N523="sníž. přenesená",J523,0)</f>
        <v>0</v>
      </c>
      <c r="BI523" s="188">
        <f>IF(N523="nulová",J523,0)</f>
        <v>0</v>
      </c>
      <c r="BJ523" s="19" t="s">
        <v>80</v>
      </c>
      <c r="BK523" s="188">
        <f>ROUND(I523*H523,2)</f>
        <v>0</v>
      </c>
      <c r="BL523" s="19" t="s">
        <v>246</v>
      </c>
      <c r="BM523" s="187" t="s">
        <v>674</v>
      </c>
    </row>
    <row r="524" spans="1:65" s="13" customFormat="1" ht="11.25">
      <c r="B524" s="194"/>
      <c r="C524" s="195"/>
      <c r="D524" s="196" t="s">
        <v>160</v>
      </c>
      <c r="E524" s="197" t="s">
        <v>19</v>
      </c>
      <c r="F524" s="198" t="s">
        <v>424</v>
      </c>
      <c r="G524" s="195"/>
      <c r="H524" s="197" t="s">
        <v>19</v>
      </c>
      <c r="I524" s="199"/>
      <c r="J524" s="195"/>
      <c r="K524" s="195"/>
      <c r="L524" s="200"/>
      <c r="M524" s="201"/>
      <c r="N524" s="202"/>
      <c r="O524" s="202"/>
      <c r="P524" s="202"/>
      <c r="Q524" s="202"/>
      <c r="R524" s="202"/>
      <c r="S524" s="202"/>
      <c r="T524" s="203"/>
      <c r="AT524" s="204" t="s">
        <v>160</v>
      </c>
      <c r="AU524" s="204" t="s">
        <v>83</v>
      </c>
      <c r="AV524" s="13" t="s">
        <v>80</v>
      </c>
      <c r="AW524" s="13" t="s">
        <v>33</v>
      </c>
      <c r="AX524" s="13" t="s">
        <v>72</v>
      </c>
      <c r="AY524" s="204" t="s">
        <v>148</v>
      </c>
    </row>
    <row r="525" spans="1:65" s="14" customFormat="1" ht="11.25">
      <c r="B525" s="205"/>
      <c r="C525" s="206"/>
      <c r="D525" s="196" t="s">
        <v>160</v>
      </c>
      <c r="E525" s="207" t="s">
        <v>19</v>
      </c>
      <c r="F525" s="208" t="s">
        <v>80</v>
      </c>
      <c r="G525" s="206"/>
      <c r="H525" s="209">
        <v>1</v>
      </c>
      <c r="I525" s="210"/>
      <c r="J525" s="206"/>
      <c r="K525" s="206"/>
      <c r="L525" s="211"/>
      <c r="M525" s="212"/>
      <c r="N525" s="213"/>
      <c r="O525" s="213"/>
      <c r="P525" s="213"/>
      <c r="Q525" s="213"/>
      <c r="R525" s="213"/>
      <c r="S525" s="213"/>
      <c r="T525" s="214"/>
      <c r="AT525" s="215" t="s">
        <v>160</v>
      </c>
      <c r="AU525" s="215" t="s">
        <v>83</v>
      </c>
      <c r="AV525" s="14" t="s">
        <v>83</v>
      </c>
      <c r="AW525" s="14" t="s">
        <v>33</v>
      </c>
      <c r="AX525" s="14" t="s">
        <v>80</v>
      </c>
      <c r="AY525" s="215" t="s">
        <v>148</v>
      </c>
    </row>
    <row r="526" spans="1:65" s="2" customFormat="1" ht="44.25" customHeight="1">
      <c r="A526" s="36"/>
      <c r="B526" s="37"/>
      <c r="C526" s="176" t="s">
        <v>675</v>
      </c>
      <c r="D526" s="176" t="s">
        <v>151</v>
      </c>
      <c r="E526" s="177" t="s">
        <v>676</v>
      </c>
      <c r="F526" s="178" t="s">
        <v>677</v>
      </c>
      <c r="G526" s="179" t="s">
        <v>461</v>
      </c>
      <c r="H526" s="180">
        <v>1</v>
      </c>
      <c r="I526" s="181"/>
      <c r="J526" s="182">
        <f>ROUND(I526*H526,2)</f>
        <v>0</v>
      </c>
      <c r="K526" s="178" t="s">
        <v>19</v>
      </c>
      <c r="L526" s="41"/>
      <c r="M526" s="183" t="s">
        <v>19</v>
      </c>
      <c r="N526" s="184" t="s">
        <v>43</v>
      </c>
      <c r="O526" s="66"/>
      <c r="P526" s="185">
        <f>O526*H526</f>
        <v>0</v>
      </c>
      <c r="Q526" s="185">
        <v>5.2999999999999999E-2</v>
      </c>
      <c r="R526" s="185">
        <f>Q526*H526</f>
        <v>5.2999999999999999E-2</v>
      </c>
      <c r="S526" s="185">
        <v>0</v>
      </c>
      <c r="T526" s="186">
        <f>S526*H526</f>
        <v>0</v>
      </c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R526" s="187" t="s">
        <v>246</v>
      </c>
      <c r="AT526" s="187" t="s">
        <v>151</v>
      </c>
      <c r="AU526" s="187" t="s">
        <v>83</v>
      </c>
      <c r="AY526" s="19" t="s">
        <v>148</v>
      </c>
      <c r="BE526" s="188">
        <f>IF(N526="základní",J526,0)</f>
        <v>0</v>
      </c>
      <c r="BF526" s="188">
        <f>IF(N526="snížená",J526,0)</f>
        <v>0</v>
      </c>
      <c r="BG526" s="188">
        <f>IF(N526="zákl. přenesená",J526,0)</f>
        <v>0</v>
      </c>
      <c r="BH526" s="188">
        <f>IF(N526="sníž. přenesená",J526,0)</f>
        <v>0</v>
      </c>
      <c r="BI526" s="188">
        <f>IF(N526="nulová",J526,0)</f>
        <v>0</v>
      </c>
      <c r="BJ526" s="19" t="s">
        <v>80</v>
      </c>
      <c r="BK526" s="188">
        <f>ROUND(I526*H526,2)</f>
        <v>0</v>
      </c>
      <c r="BL526" s="19" t="s">
        <v>246</v>
      </c>
      <c r="BM526" s="187" t="s">
        <v>678</v>
      </c>
    </row>
    <row r="527" spans="1:65" s="13" customFormat="1" ht="11.25">
      <c r="B527" s="194"/>
      <c r="C527" s="195"/>
      <c r="D527" s="196" t="s">
        <v>160</v>
      </c>
      <c r="E527" s="197" t="s">
        <v>19</v>
      </c>
      <c r="F527" s="198" t="s">
        <v>424</v>
      </c>
      <c r="G527" s="195"/>
      <c r="H527" s="197" t="s">
        <v>19</v>
      </c>
      <c r="I527" s="199"/>
      <c r="J527" s="195"/>
      <c r="K527" s="195"/>
      <c r="L527" s="200"/>
      <c r="M527" s="201"/>
      <c r="N527" s="202"/>
      <c r="O527" s="202"/>
      <c r="P527" s="202"/>
      <c r="Q527" s="202"/>
      <c r="R527" s="202"/>
      <c r="S527" s="202"/>
      <c r="T527" s="203"/>
      <c r="AT527" s="204" t="s">
        <v>160</v>
      </c>
      <c r="AU527" s="204" t="s">
        <v>83</v>
      </c>
      <c r="AV527" s="13" t="s">
        <v>80</v>
      </c>
      <c r="AW527" s="13" t="s">
        <v>33</v>
      </c>
      <c r="AX527" s="13" t="s">
        <v>72</v>
      </c>
      <c r="AY527" s="204" t="s">
        <v>148</v>
      </c>
    </row>
    <row r="528" spans="1:65" s="14" customFormat="1" ht="11.25">
      <c r="B528" s="205"/>
      <c r="C528" s="206"/>
      <c r="D528" s="196" t="s">
        <v>160</v>
      </c>
      <c r="E528" s="207" t="s">
        <v>19</v>
      </c>
      <c r="F528" s="208" t="s">
        <v>80</v>
      </c>
      <c r="G528" s="206"/>
      <c r="H528" s="209">
        <v>1</v>
      </c>
      <c r="I528" s="210"/>
      <c r="J528" s="206"/>
      <c r="K528" s="206"/>
      <c r="L528" s="211"/>
      <c r="M528" s="212"/>
      <c r="N528" s="213"/>
      <c r="O528" s="213"/>
      <c r="P528" s="213"/>
      <c r="Q528" s="213"/>
      <c r="R528" s="213"/>
      <c r="S528" s="213"/>
      <c r="T528" s="214"/>
      <c r="AT528" s="215" t="s">
        <v>160</v>
      </c>
      <c r="AU528" s="215" t="s">
        <v>83</v>
      </c>
      <c r="AV528" s="14" t="s">
        <v>83</v>
      </c>
      <c r="AW528" s="14" t="s">
        <v>33</v>
      </c>
      <c r="AX528" s="14" t="s">
        <v>80</v>
      </c>
      <c r="AY528" s="215" t="s">
        <v>148</v>
      </c>
    </row>
    <row r="529" spans="1:65" s="2" customFormat="1" ht="44.25" customHeight="1">
      <c r="A529" s="36"/>
      <c r="B529" s="37"/>
      <c r="C529" s="176" t="s">
        <v>205</v>
      </c>
      <c r="D529" s="176" t="s">
        <v>151</v>
      </c>
      <c r="E529" s="177" t="s">
        <v>679</v>
      </c>
      <c r="F529" s="178" t="s">
        <v>680</v>
      </c>
      <c r="G529" s="179" t="s">
        <v>461</v>
      </c>
      <c r="H529" s="180">
        <v>1</v>
      </c>
      <c r="I529" s="181"/>
      <c r="J529" s="182">
        <f>ROUND(I529*H529,2)</f>
        <v>0</v>
      </c>
      <c r="K529" s="178" t="s">
        <v>19</v>
      </c>
      <c r="L529" s="41"/>
      <c r="M529" s="183" t="s">
        <v>19</v>
      </c>
      <c r="N529" s="184" t="s">
        <v>43</v>
      </c>
      <c r="O529" s="66"/>
      <c r="P529" s="185">
        <f>O529*H529</f>
        <v>0</v>
      </c>
      <c r="Q529" s="185">
        <v>4.8000000000000001E-2</v>
      </c>
      <c r="R529" s="185">
        <f>Q529*H529</f>
        <v>4.8000000000000001E-2</v>
      </c>
      <c r="S529" s="185">
        <v>0</v>
      </c>
      <c r="T529" s="186">
        <f>S529*H529</f>
        <v>0</v>
      </c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R529" s="187" t="s">
        <v>246</v>
      </c>
      <c r="AT529" s="187" t="s">
        <v>151</v>
      </c>
      <c r="AU529" s="187" t="s">
        <v>83</v>
      </c>
      <c r="AY529" s="19" t="s">
        <v>148</v>
      </c>
      <c r="BE529" s="188">
        <f>IF(N529="základní",J529,0)</f>
        <v>0</v>
      </c>
      <c r="BF529" s="188">
        <f>IF(N529="snížená",J529,0)</f>
        <v>0</v>
      </c>
      <c r="BG529" s="188">
        <f>IF(N529="zákl. přenesená",J529,0)</f>
        <v>0</v>
      </c>
      <c r="BH529" s="188">
        <f>IF(N529="sníž. přenesená",J529,0)</f>
        <v>0</v>
      </c>
      <c r="BI529" s="188">
        <f>IF(N529="nulová",J529,0)</f>
        <v>0</v>
      </c>
      <c r="BJ529" s="19" t="s">
        <v>80</v>
      </c>
      <c r="BK529" s="188">
        <f>ROUND(I529*H529,2)</f>
        <v>0</v>
      </c>
      <c r="BL529" s="19" t="s">
        <v>246</v>
      </c>
      <c r="BM529" s="187" t="s">
        <v>681</v>
      </c>
    </row>
    <row r="530" spans="1:65" s="13" customFormat="1" ht="11.25">
      <c r="B530" s="194"/>
      <c r="C530" s="195"/>
      <c r="D530" s="196" t="s">
        <v>160</v>
      </c>
      <c r="E530" s="197" t="s">
        <v>19</v>
      </c>
      <c r="F530" s="198" t="s">
        <v>424</v>
      </c>
      <c r="G530" s="195"/>
      <c r="H530" s="197" t="s">
        <v>19</v>
      </c>
      <c r="I530" s="199"/>
      <c r="J530" s="195"/>
      <c r="K530" s="195"/>
      <c r="L530" s="200"/>
      <c r="M530" s="201"/>
      <c r="N530" s="202"/>
      <c r="O530" s="202"/>
      <c r="P530" s="202"/>
      <c r="Q530" s="202"/>
      <c r="R530" s="202"/>
      <c r="S530" s="202"/>
      <c r="T530" s="203"/>
      <c r="AT530" s="204" t="s">
        <v>160</v>
      </c>
      <c r="AU530" s="204" t="s">
        <v>83</v>
      </c>
      <c r="AV530" s="13" t="s">
        <v>80</v>
      </c>
      <c r="AW530" s="13" t="s">
        <v>33</v>
      </c>
      <c r="AX530" s="13" t="s">
        <v>72</v>
      </c>
      <c r="AY530" s="204" t="s">
        <v>148</v>
      </c>
    </row>
    <row r="531" spans="1:65" s="14" customFormat="1" ht="11.25">
      <c r="B531" s="205"/>
      <c r="C531" s="206"/>
      <c r="D531" s="196" t="s">
        <v>160</v>
      </c>
      <c r="E531" s="207" t="s">
        <v>19</v>
      </c>
      <c r="F531" s="208" t="s">
        <v>80</v>
      </c>
      <c r="G531" s="206"/>
      <c r="H531" s="209">
        <v>1</v>
      </c>
      <c r="I531" s="210"/>
      <c r="J531" s="206"/>
      <c r="K531" s="206"/>
      <c r="L531" s="211"/>
      <c r="M531" s="212"/>
      <c r="N531" s="213"/>
      <c r="O531" s="213"/>
      <c r="P531" s="213"/>
      <c r="Q531" s="213"/>
      <c r="R531" s="213"/>
      <c r="S531" s="213"/>
      <c r="T531" s="214"/>
      <c r="AT531" s="215" t="s">
        <v>160</v>
      </c>
      <c r="AU531" s="215" t="s">
        <v>83</v>
      </c>
      <c r="AV531" s="14" t="s">
        <v>83</v>
      </c>
      <c r="AW531" s="14" t="s">
        <v>33</v>
      </c>
      <c r="AX531" s="14" t="s">
        <v>80</v>
      </c>
      <c r="AY531" s="215" t="s">
        <v>148</v>
      </c>
    </row>
    <row r="532" spans="1:65" s="2" customFormat="1" ht="44.25" customHeight="1">
      <c r="A532" s="36"/>
      <c r="B532" s="37"/>
      <c r="C532" s="176" t="s">
        <v>274</v>
      </c>
      <c r="D532" s="176" t="s">
        <v>151</v>
      </c>
      <c r="E532" s="177" t="s">
        <v>682</v>
      </c>
      <c r="F532" s="178" t="s">
        <v>683</v>
      </c>
      <c r="G532" s="179" t="s">
        <v>461</v>
      </c>
      <c r="H532" s="180">
        <v>1</v>
      </c>
      <c r="I532" s="181"/>
      <c r="J532" s="182">
        <f>ROUND(I532*H532,2)</f>
        <v>0</v>
      </c>
      <c r="K532" s="178" t="s">
        <v>19</v>
      </c>
      <c r="L532" s="41"/>
      <c r="M532" s="183" t="s">
        <v>19</v>
      </c>
      <c r="N532" s="184" t="s">
        <v>43</v>
      </c>
      <c r="O532" s="66"/>
      <c r="P532" s="185">
        <f>O532*H532</f>
        <v>0</v>
      </c>
      <c r="Q532" s="185">
        <v>5.0999999999999997E-2</v>
      </c>
      <c r="R532" s="185">
        <f>Q532*H532</f>
        <v>5.0999999999999997E-2</v>
      </c>
      <c r="S532" s="185">
        <v>0</v>
      </c>
      <c r="T532" s="186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7" t="s">
        <v>246</v>
      </c>
      <c r="AT532" s="187" t="s">
        <v>151</v>
      </c>
      <c r="AU532" s="187" t="s">
        <v>83</v>
      </c>
      <c r="AY532" s="19" t="s">
        <v>148</v>
      </c>
      <c r="BE532" s="188">
        <f>IF(N532="základní",J532,0)</f>
        <v>0</v>
      </c>
      <c r="BF532" s="188">
        <f>IF(N532="snížená",J532,0)</f>
        <v>0</v>
      </c>
      <c r="BG532" s="188">
        <f>IF(N532="zákl. přenesená",J532,0)</f>
        <v>0</v>
      </c>
      <c r="BH532" s="188">
        <f>IF(N532="sníž. přenesená",J532,0)</f>
        <v>0</v>
      </c>
      <c r="BI532" s="188">
        <f>IF(N532="nulová",J532,0)</f>
        <v>0</v>
      </c>
      <c r="BJ532" s="19" t="s">
        <v>80</v>
      </c>
      <c r="BK532" s="188">
        <f>ROUND(I532*H532,2)</f>
        <v>0</v>
      </c>
      <c r="BL532" s="19" t="s">
        <v>246</v>
      </c>
      <c r="BM532" s="187" t="s">
        <v>684</v>
      </c>
    </row>
    <row r="533" spans="1:65" s="13" customFormat="1" ht="11.25">
      <c r="B533" s="194"/>
      <c r="C533" s="195"/>
      <c r="D533" s="196" t="s">
        <v>160</v>
      </c>
      <c r="E533" s="197" t="s">
        <v>19</v>
      </c>
      <c r="F533" s="198" t="s">
        <v>424</v>
      </c>
      <c r="G533" s="195"/>
      <c r="H533" s="197" t="s">
        <v>19</v>
      </c>
      <c r="I533" s="199"/>
      <c r="J533" s="195"/>
      <c r="K533" s="195"/>
      <c r="L533" s="200"/>
      <c r="M533" s="201"/>
      <c r="N533" s="202"/>
      <c r="O533" s="202"/>
      <c r="P533" s="202"/>
      <c r="Q533" s="202"/>
      <c r="R533" s="202"/>
      <c r="S533" s="202"/>
      <c r="T533" s="203"/>
      <c r="AT533" s="204" t="s">
        <v>160</v>
      </c>
      <c r="AU533" s="204" t="s">
        <v>83</v>
      </c>
      <c r="AV533" s="13" t="s">
        <v>80</v>
      </c>
      <c r="AW533" s="13" t="s">
        <v>33</v>
      </c>
      <c r="AX533" s="13" t="s">
        <v>72</v>
      </c>
      <c r="AY533" s="204" t="s">
        <v>148</v>
      </c>
    </row>
    <row r="534" spans="1:65" s="14" customFormat="1" ht="11.25">
      <c r="B534" s="205"/>
      <c r="C534" s="206"/>
      <c r="D534" s="196" t="s">
        <v>160</v>
      </c>
      <c r="E534" s="207" t="s">
        <v>19</v>
      </c>
      <c r="F534" s="208" t="s">
        <v>80</v>
      </c>
      <c r="G534" s="206"/>
      <c r="H534" s="209">
        <v>1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160</v>
      </c>
      <c r="AU534" s="215" t="s">
        <v>83</v>
      </c>
      <c r="AV534" s="14" t="s">
        <v>83</v>
      </c>
      <c r="AW534" s="14" t="s">
        <v>33</v>
      </c>
      <c r="AX534" s="14" t="s">
        <v>80</v>
      </c>
      <c r="AY534" s="215" t="s">
        <v>148</v>
      </c>
    </row>
    <row r="535" spans="1:65" s="2" customFormat="1" ht="44.25" customHeight="1">
      <c r="A535" s="36"/>
      <c r="B535" s="37"/>
      <c r="C535" s="176" t="s">
        <v>289</v>
      </c>
      <c r="D535" s="176" t="s">
        <v>151</v>
      </c>
      <c r="E535" s="177" t="s">
        <v>685</v>
      </c>
      <c r="F535" s="178" t="s">
        <v>686</v>
      </c>
      <c r="G535" s="179" t="s">
        <v>461</v>
      </c>
      <c r="H535" s="180">
        <v>1</v>
      </c>
      <c r="I535" s="181"/>
      <c r="J535" s="182">
        <f>ROUND(I535*H535,2)</f>
        <v>0</v>
      </c>
      <c r="K535" s="178" t="s">
        <v>19</v>
      </c>
      <c r="L535" s="41"/>
      <c r="M535" s="183" t="s">
        <v>19</v>
      </c>
      <c r="N535" s="184" t="s">
        <v>43</v>
      </c>
      <c r="O535" s="66"/>
      <c r="P535" s="185">
        <f>O535*H535</f>
        <v>0</v>
      </c>
      <c r="Q535" s="185">
        <v>0.06</v>
      </c>
      <c r="R535" s="185">
        <f>Q535*H535</f>
        <v>0.06</v>
      </c>
      <c r="S535" s="185">
        <v>0</v>
      </c>
      <c r="T535" s="186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87" t="s">
        <v>246</v>
      </c>
      <c r="AT535" s="187" t="s">
        <v>151</v>
      </c>
      <c r="AU535" s="187" t="s">
        <v>83</v>
      </c>
      <c r="AY535" s="19" t="s">
        <v>148</v>
      </c>
      <c r="BE535" s="188">
        <f>IF(N535="základní",J535,0)</f>
        <v>0</v>
      </c>
      <c r="BF535" s="188">
        <f>IF(N535="snížená",J535,0)</f>
        <v>0</v>
      </c>
      <c r="BG535" s="188">
        <f>IF(N535="zákl. přenesená",J535,0)</f>
        <v>0</v>
      </c>
      <c r="BH535" s="188">
        <f>IF(N535="sníž. přenesená",J535,0)</f>
        <v>0</v>
      </c>
      <c r="BI535" s="188">
        <f>IF(N535="nulová",J535,0)</f>
        <v>0</v>
      </c>
      <c r="BJ535" s="19" t="s">
        <v>80</v>
      </c>
      <c r="BK535" s="188">
        <f>ROUND(I535*H535,2)</f>
        <v>0</v>
      </c>
      <c r="BL535" s="19" t="s">
        <v>246</v>
      </c>
      <c r="BM535" s="187" t="s">
        <v>687</v>
      </c>
    </row>
    <row r="536" spans="1:65" s="13" customFormat="1" ht="11.25">
      <c r="B536" s="194"/>
      <c r="C536" s="195"/>
      <c r="D536" s="196" t="s">
        <v>160</v>
      </c>
      <c r="E536" s="197" t="s">
        <v>19</v>
      </c>
      <c r="F536" s="198" t="s">
        <v>424</v>
      </c>
      <c r="G536" s="195"/>
      <c r="H536" s="197" t="s">
        <v>19</v>
      </c>
      <c r="I536" s="199"/>
      <c r="J536" s="195"/>
      <c r="K536" s="195"/>
      <c r="L536" s="200"/>
      <c r="M536" s="201"/>
      <c r="N536" s="202"/>
      <c r="O536" s="202"/>
      <c r="P536" s="202"/>
      <c r="Q536" s="202"/>
      <c r="R536" s="202"/>
      <c r="S536" s="202"/>
      <c r="T536" s="203"/>
      <c r="AT536" s="204" t="s">
        <v>160</v>
      </c>
      <c r="AU536" s="204" t="s">
        <v>83</v>
      </c>
      <c r="AV536" s="13" t="s">
        <v>80</v>
      </c>
      <c r="AW536" s="13" t="s">
        <v>33</v>
      </c>
      <c r="AX536" s="13" t="s">
        <v>72</v>
      </c>
      <c r="AY536" s="204" t="s">
        <v>148</v>
      </c>
    </row>
    <row r="537" spans="1:65" s="14" customFormat="1" ht="11.25">
      <c r="B537" s="205"/>
      <c r="C537" s="206"/>
      <c r="D537" s="196" t="s">
        <v>160</v>
      </c>
      <c r="E537" s="207" t="s">
        <v>19</v>
      </c>
      <c r="F537" s="208" t="s">
        <v>80</v>
      </c>
      <c r="G537" s="206"/>
      <c r="H537" s="209">
        <v>1</v>
      </c>
      <c r="I537" s="210"/>
      <c r="J537" s="206"/>
      <c r="K537" s="206"/>
      <c r="L537" s="211"/>
      <c r="M537" s="212"/>
      <c r="N537" s="213"/>
      <c r="O537" s="213"/>
      <c r="P537" s="213"/>
      <c r="Q537" s="213"/>
      <c r="R537" s="213"/>
      <c r="S537" s="213"/>
      <c r="T537" s="214"/>
      <c r="AT537" s="215" t="s">
        <v>160</v>
      </c>
      <c r="AU537" s="215" t="s">
        <v>83</v>
      </c>
      <c r="AV537" s="14" t="s">
        <v>83</v>
      </c>
      <c r="AW537" s="14" t="s">
        <v>33</v>
      </c>
      <c r="AX537" s="14" t="s">
        <v>80</v>
      </c>
      <c r="AY537" s="215" t="s">
        <v>148</v>
      </c>
    </row>
    <row r="538" spans="1:65" s="2" customFormat="1" ht="44.25" customHeight="1">
      <c r="A538" s="36"/>
      <c r="B538" s="37"/>
      <c r="C538" s="176" t="s">
        <v>688</v>
      </c>
      <c r="D538" s="176" t="s">
        <v>151</v>
      </c>
      <c r="E538" s="177" t="s">
        <v>689</v>
      </c>
      <c r="F538" s="178" t="s">
        <v>690</v>
      </c>
      <c r="G538" s="179" t="s">
        <v>461</v>
      </c>
      <c r="H538" s="180">
        <v>1</v>
      </c>
      <c r="I538" s="181"/>
      <c r="J538" s="182">
        <f>ROUND(I538*H538,2)</f>
        <v>0</v>
      </c>
      <c r="K538" s="178" t="s">
        <v>19</v>
      </c>
      <c r="L538" s="41"/>
      <c r="M538" s="183" t="s">
        <v>19</v>
      </c>
      <c r="N538" s="184" t="s">
        <v>43</v>
      </c>
      <c r="O538" s="66"/>
      <c r="P538" s="185">
        <f>O538*H538</f>
        <v>0</v>
      </c>
      <c r="Q538" s="185">
        <v>5.2999999999999999E-2</v>
      </c>
      <c r="R538" s="185">
        <f>Q538*H538</f>
        <v>5.2999999999999999E-2</v>
      </c>
      <c r="S538" s="185">
        <v>0</v>
      </c>
      <c r="T538" s="186">
        <f>S538*H538</f>
        <v>0</v>
      </c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R538" s="187" t="s">
        <v>246</v>
      </c>
      <c r="AT538" s="187" t="s">
        <v>151</v>
      </c>
      <c r="AU538" s="187" t="s">
        <v>83</v>
      </c>
      <c r="AY538" s="19" t="s">
        <v>148</v>
      </c>
      <c r="BE538" s="188">
        <f>IF(N538="základní",J538,0)</f>
        <v>0</v>
      </c>
      <c r="BF538" s="188">
        <f>IF(N538="snížená",J538,0)</f>
        <v>0</v>
      </c>
      <c r="BG538" s="188">
        <f>IF(N538="zákl. přenesená",J538,0)</f>
        <v>0</v>
      </c>
      <c r="BH538" s="188">
        <f>IF(N538="sníž. přenesená",J538,0)</f>
        <v>0</v>
      </c>
      <c r="BI538" s="188">
        <f>IF(N538="nulová",J538,0)</f>
        <v>0</v>
      </c>
      <c r="BJ538" s="19" t="s">
        <v>80</v>
      </c>
      <c r="BK538" s="188">
        <f>ROUND(I538*H538,2)</f>
        <v>0</v>
      </c>
      <c r="BL538" s="19" t="s">
        <v>246</v>
      </c>
      <c r="BM538" s="187" t="s">
        <v>691</v>
      </c>
    </row>
    <row r="539" spans="1:65" s="13" customFormat="1" ht="11.25">
      <c r="B539" s="194"/>
      <c r="C539" s="195"/>
      <c r="D539" s="196" t="s">
        <v>160</v>
      </c>
      <c r="E539" s="197" t="s">
        <v>19</v>
      </c>
      <c r="F539" s="198" t="s">
        <v>424</v>
      </c>
      <c r="G539" s="195"/>
      <c r="H539" s="197" t="s">
        <v>19</v>
      </c>
      <c r="I539" s="199"/>
      <c r="J539" s="195"/>
      <c r="K539" s="195"/>
      <c r="L539" s="200"/>
      <c r="M539" s="201"/>
      <c r="N539" s="202"/>
      <c r="O539" s="202"/>
      <c r="P539" s="202"/>
      <c r="Q539" s="202"/>
      <c r="R539" s="202"/>
      <c r="S539" s="202"/>
      <c r="T539" s="203"/>
      <c r="AT539" s="204" t="s">
        <v>160</v>
      </c>
      <c r="AU539" s="204" t="s">
        <v>83</v>
      </c>
      <c r="AV539" s="13" t="s">
        <v>80</v>
      </c>
      <c r="AW539" s="13" t="s">
        <v>33</v>
      </c>
      <c r="AX539" s="13" t="s">
        <v>72</v>
      </c>
      <c r="AY539" s="204" t="s">
        <v>148</v>
      </c>
    </row>
    <row r="540" spans="1:65" s="14" customFormat="1" ht="11.25">
      <c r="B540" s="205"/>
      <c r="C540" s="206"/>
      <c r="D540" s="196" t="s">
        <v>160</v>
      </c>
      <c r="E540" s="207" t="s">
        <v>19</v>
      </c>
      <c r="F540" s="208" t="s">
        <v>80</v>
      </c>
      <c r="G540" s="206"/>
      <c r="H540" s="209">
        <v>1</v>
      </c>
      <c r="I540" s="210"/>
      <c r="J540" s="206"/>
      <c r="K540" s="206"/>
      <c r="L540" s="211"/>
      <c r="M540" s="212"/>
      <c r="N540" s="213"/>
      <c r="O540" s="213"/>
      <c r="P540" s="213"/>
      <c r="Q540" s="213"/>
      <c r="R540" s="213"/>
      <c r="S540" s="213"/>
      <c r="T540" s="214"/>
      <c r="AT540" s="215" t="s">
        <v>160</v>
      </c>
      <c r="AU540" s="215" t="s">
        <v>83</v>
      </c>
      <c r="AV540" s="14" t="s">
        <v>83</v>
      </c>
      <c r="AW540" s="14" t="s">
        <v>33</v>
      </c>
      <c r="AX540" s="14" t="s">
        <v>80</v>
      </c>
      <c r="AY540" s="215" t="s">
        <v>148</v>
      </c>
    </row>
    <row r="541" spans="1:65" s="2" customFormat="1" ht="44.25" customHeight="1">
      <c r="A541" s="36"/>
      <c r="B541" s="37"/>
      <c r="C541" s="176" t="s">
        <v>692</v>
      </c>
      <c r="D541" s="176" t="s">
        <v>151</v>
      </c>
      <c r="E541" s="177" t="s">
        <v>693</v>
      </c>
      <c r="F541" s="178" t="s">
        <v>694</v>
      </c>
      <c r="G541" s="179" t="s">
        <v>461</v>
      </c>
      <c r="H541" s="180">
        <v>1</v>
      </c>
      <c r="I541" s="181"/>
      <c r="J541" s="182">
        <f>ROUND(I541*H541,2)</f>
        <v>0</v>
      </c>
      <c r="K541" s="178" t="s">
        <v>19</v>
      </c>
      <c r="L541" s="41"/>
      <c r="M541" s="183" t="s">
        <v>19</v>
      </c>
      <c r="N541" s="184" t="s">
        <v>43</v>
      </c>
      <c r="O541" s="66"/>
      <c r="P541" s="185">
        <f>O541*H541</f>
        <v>0</v>
      </c>
      <c r="Q541" s="185">
        <v>6.4000000000000001E-2</v>
      </c>
      <c r="R541" s="185">
        <f>Q541*H541</f>
        <v>6.4000000000000001E-2</v>
      </c>
      <c r="S541" s="185">
        <v>0</v>
      </c>
      <c r="T541" s="186">
        <f>S541*H541</f>
        <v>0</v>
      </c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R541" s="187" t="s">
        <v>246</v>
      </c>
      <c r="AT541" s="187" t="s">
        <v>151</v>
      </c>
      <c r="AU541" s="187" t="s">
        <v>83</v>
      </c>
      <c r="AY541" s="19" t="s">
        <v>148</v>
      </c>
      <c r="BE541" s="188">
        <f>IF(N541="základní",J541,0)</f>
        <v>0</v>
      </c>
      <c r="BF541" s="188">
        <f>IF(N541="snížená",J541,0)</f>
        <v>0</v>
      </c>
      <c r="BG541" s="188">
        <f>IF(N541="zákl. přenesená",J541,0)</f>
        <v>0</v>
      </c>
      <c r="BH541" s="188">
        <f>IF(N541="sníž. přenesená",J541,0)</f>
        <v>0</v>
      </c>
      <c r="BI541" s="188">
        <f>IF(N541="nulová",J541,0)</f>
        <v>0</v>
      </c>
      <c r="BJ541" s="19" t="s">
        <v>80</v>
      </c>
      <c r="BK541" s="188">
        <f>ROUND(I541*H541,2)</f>
        <v>0</v>
      </c>
      <c r="BL541" s="19" t="s">
        <v>246</v>
      </c>
      <c r="BM541" s="187" t="s">
        <v>695</v>
      </c>
    </row>
    <row r="542" spans="1:65" s="13" customFormat="1" ht="11.25">
      <c r="B542" s="194"/>
      <c r="C542" s="195"/>
      <c r="D542" s="196" t="s">
        <v>160</v>
      </c>
      <c r="E542" s="197" t="s">
        <v>19</v>
      </c>
      <c r="F542" s="198" t="s">
        <v>426</v>
      </c>
      <c r="G542" s="195"/>
      <c r="H542" s="197" t="s">
        <v>19</v>
      </c>
      <c r="I542" s="199"/>
      <c r="J542" s="195"/>
      <c r="K542" s="195"/>
      <c r="L542" s="200"/>
      <c r="M542" s="201"/>
      <c r="N542" s="202"/>
      <c r="O542" s="202"/>
      <c r="P542" s="202"/>
      <c r="Q542" s="202"/>
      <c r="R542" s="202"/>
      <c r="S542" s="202"/>
      <c r="T542" s="203"/>
      <c r="AT542" s="204" t="s">
        <v>160</v>
      </c>
      <c r="AU542" s="204" t="s">
        <v>83</v>
      </c>
      <c r="AV542" s="13" t="s">
        <v>80</v>
      </c>
      <c r="AW542" s="13" t="s">
        <v>33</v>
      </c>
      <c r="AX542" s="13" t="s">
        <v>72</v>
      </c>
      <c r="AY542" s="204" t="s">
        <v>148</v>
      </c>
    </row>
    <row r="543" spans="1:65" s="14" customFormat="1" ht="11.25">
      <c r="B543" s="205"/>
      <c r="C543" s="206"/>
      <c r="D543" s="196" t="s">
        <v>160</v>
      </c>
      <c r="E543" s="207" t="s">
        <v>19</v>
      </c>
      <c r="F543" s="208" t="s">
        <v>80</v>
      </c>
      <c r="G543" s="206"/>
      <c r="H543" s="209">
        <v>1</v>
      </c>
      <c r="I543" s="210"/>
      <c r="J543" s="206"/>
      <c r="K543" s="206"/>
      <c r="L543" s="211"/>
      <c r="M543" s="212"/>
      <c r="N543" s="213"/>
      <c r="O543" s="213"/>
      <c r="P543" s="213"/>
      <c r="Q543" s="213"/>
      <c r="R543" s="213"/>
      <c r="S543" s="213"/>
      <c r="T543" s="214"/>
      <c r="AT543" s="215" t="s">
        <v>160</v>
      </c>
      <c r="AU543" s="215" t="s">
        <v>83</v>
      </c>
      <c r="AV543" s="14" t="s">
        <v>83</v>
      </c>
      <c r="AW543" s="14" t="s">
        <v>33</v>
      </c>
      <c r="AX543" s="14" t="s">
        <v>80</v>
      </c>
      <c r="AY543" s="215" t="s">
        <v>148</v>
      </c>
    </row>
    <row r="544" spans="1:65" s="2" customFormat="1" ht="44.25" customHeight="1">
      <c r="A544" s="36"/>
      <c r="B544" s="37"/>
      <c r="C544" s="176" t="s">
        <v>696</v>
      </c>
      <c r="D544" s="176" t="s">
        <v>151</v>
      </c>
      <c r="E544" s="177" t="s">
        <v>697</v>
      </c>
      <c r="F544" s="178" t="s">
        <v>698</v>
      </c>
      <c r="G544" s="179" t="s">
        <v>461</v>
      </c>
      <c r="H544" s="180">
        <v>1</v>
      </c>
      <c r="I544" s="181"/>
      <c r="J544" s="182">
        <f>ROUND(I544*H544,2)</f>
        <v>0</v>
      </c>
      <c r="K544" s="178" t="s">
        <v>19</v>
      </c>
      <c r="L544" s="41"/>
      <c r="M544" s="183" t="s">
        <v>19</v>
      </c>
      <c r="N544" s="184" t="s">
        <v>43</v>
      </c>
      <c r="O544" s="66"/>
      <c r="P544" s="185">
        <f>O544*H544</f>
        <v>0</v>
      </c>
      <c r="Q544" s="185">
        <v>5.7000000000000002E-2</v>
      </c>
      <c r="R544" s="185">
        <f>Q544*H544</f>
        <v>5.7000000000000002E-2</v>
      </c>
      <c r="S544" s="185">
        <v>0</v>
      </c>
      <c r="T544" s="186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87" t="s">
        <v>246</v>
      </c>
      <c r="AT544" s="187" t="s">
        <v>151</v>
      </c>
      <c r="AU544" s="187" t="s">
        <v>83</v>
      </c>
      <c r="AY544" s="19" t="s">
        <v>148</v>
      </c>
      <c r="BE544" s="188">
        <f>IF(N544="základní",J544,0)</f>
        <v>0</v>
      </c>
      <c r="BF544" s="188">
        <f>IF(N544="snížená",J544,0)</f>
        <v>0</v>
      </c>
      <c r="BG544" s="188">
        <f>IF(N544="zákl. přenesená",J544,0)</f>
        <v>0</v>
      </c>
      <c r="BH544" s="188">
        <f>IF(N544="sníž. přenesená",J544,0)</f>
        <v>0</v>
      </c>
      <c r="BI544" s="188">
        <f>IF(N544="nulová",J544,0)</f>
        <v>0</v>
      </c>
      <c r="BJ544" s="19" t="s">
        <v>80</v>
      </c>
      <c r="BK544" s="188">
        <f>ROUND(I544*H544,2)</f>
        <v>0</v>
      </c>
      <c r="BL544" s="19" t="s">
        <v>246</v>
      </c>
      <c r="BM544" s="187" t="s">
        <v>699</v>
      </c>
    </row>
    <row r="545" spans="1:65" s="13" customFormat="1" ht="11.25">
      <c r="B545" s="194"/>
      <c r="C545" s="195"/>
      <c r="D545" s="196" t="s">
        <v>160</v>
      </c>
      <c r="E545" s="197" t="s">
        <v>19</v>
      </c>
      <c r="F545" s="198" t="s">
        <v>426</v>
      </c>
      <c r="G545" s="195"/>
      <c r="H545" s="197" t="s">
        <v>19</v>
      </c>
      <c r="I545" s="199"/>
      <c r="J545" s="195"/>
      <c r="K545" s="195"/>
      <c r="L545" s="200"/>
      <c r="M545" s="201"/>
      <c r="N545" s="202"/>
      <c r="O545" s="202"/>
      <c r="P545" s="202"/>
      <c r="Q545" s="202"/>
      <c r="R545" s="202"/>
      <c r="S545" s="202"/>
      <c r="T545" s="203"/>
      <c r="AT545" s="204" t="s">
        <v>160</v>
      </c>
      <c r="AU545" s="204" t="s">
        <v>83</v>
      </c>
      <c r="AV545" s="13" t="s">
        <v>80</v>
      </c>
      <c r="AW545" s="13" t="s">
        <v>33</v>
      </c>
      <c r="AX545" s="13" t="s">
        <v>72</v>
      </c>
      <c r="AY545" s="204" t="s">
        <v>148</v>
      </c>
    </row>
    <row r="546" spans="1:65" s="14" customFormat="1" ht="11.25">
      <c r="B546" s="205"/>
      <c r="C546" s="206"/>
      <c r="D546" s="196" t="s">
        <v>160</v>
      </c>
      <c r="E546" s="207" t="s">
        <v>19</v>
      </c>
      <c r="F546" s="208" t="s">
        <v>80</v>
      </c>
      <c r="G546" s="206"/>
      <c r="H546" s="209">
        <v>1</v>
      </c>
      <c r="I546" s="210"/>
      <c r="J546" s="206"/>
      <c r="K546" s="206"/>
      <c r="L546" s="211"/>
      <c r="M546" s="212"/>
      <c r="N546" s="213"/>
      <c r="O546" s="213"/>
      <c r="P546" s="213"/>
      <c r="Q546" s="213"/>
      <c r="R546" s="213"/>
      <c r="S546" s="213"/>
      <c r="T546" s="214"/>
      <c r="AT546" s="215" t="s">
        <v>160</v>
      </c>
      <c r="AU546" s="215" t="s">
        <v>83</v>
      </c>
      <c r="AV546" s="14" t="s">
        <v>83</v>
      </c>
      <c r="AW546" s="14" t="s">
        <v>33</v>
      </c>
      <c r="AX546" s="14" t="s">
        <v>80</v>
      </c>
      <c r="AY546" s="215" t="s">
        <v>148</v>
      </c>
    </row>
    <row r="547" spans="1:65" s="2" customFormat="1" ht="44.25" customHeight="1">
      <c r="A547" s="36"/>
      <c r="B547" s="37"/>
      <c r="C547" s="176" t="s">
        <v>700</v>
      </c>
      <c r="D547" s="176" t="s">
        <v>151</v>
      </c>
      <c r="E547" s="177" t="s">
        <v>701</v>
      </c>
      <c r="F547" s="178" t="s">
        <v>702</v>
      </c>
      <c r="G547" s="179" t="s">
        <v>461</v>
      </c>
      <c r="H547" s="180">
        <v>1</v>
      </c>
      <c r="I547" s="181"/>
      <c r="J547" s="182">
        <f>ROUND(I547*H547,2)</f>
        <v>0</v>
      </c>
      <c r="K547" s="178" t="s">
        <v>19</v>
      </c>
      <c r="L547" s="41"/>
      <c r="M547" s="183" t="s">
        <v>19</v>
      </c>
      <c r="N547" s="184" t="s">
        <v>43</v>
      </c>
      <c r="O547" s="66"/>
      <c r="P547" s="185">
        <f>O547*H547</f>
        <v>0</v>
      </c>
      <c r="Q547" s="185">
        <v>4.1000000000000002E-2</v>
      </c>
      <c r="R547" s="185">
        <f>Q547*H547</f>
        <v>4.1000000000000002E-2</v>
      </c>
      <c r="S547" s="185">
        <v>0</v>
      </c>
      <c r="T547" s="186">
        <f>S547*H547</f>
        <v>0</v>
      </c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R547" s="187" t="s">
        <v>246</v>
      </c>
      <c r="AT547" s="187" t="s">
        <v>151</v>
      </c>
      <c r="AU547" s="187" t="s">
        <v>83</v>
      </c>
      <c r="AY547" s="19" t="s">
        <v>148</v>
      </c>
      <c r="BE547" s="188">
        <f>IF(N547="základní",J547,0)</f>
        <v>0</v>
      </c>
      <c r="BF547" s="188">
        <f>IF(N547="snížená",J547,0)</f>
        <v>0</v>
      </c>
      <c r="BG547" s="188">
        <f>IF(N547="zákl. přenesená",J547,0)</f>
        <v>0</v>
      </c>
      <c r="BH547" s="188">
        <f>IF(N547="sníž. přenesená",J547,0)</f>
        <v>0</v>
      </c>
      <c r="BI547" s="188">
        <f>IF(N547="nulová",J547,0)</f>
        <v>0</v>
      </c>
      <c r="BJ547" s="19" t="s">
        <v>80</v>
      </c>
      <c r="BK547" s="188">
        <f>ROUND(I547*H547,2)</f>
        <v>0</v>
      </c>
      <c r="BL547" s="19" t="s">
        <v>246</v>
      </c>
      <c r="BM547" s="187" t="s">
        <v>703</v>
      </c>
    </row>
    <row r="548" spans="1:65" s="13" customFormat="1" ht="11.25">
      <c r="B548" s="194"/>
      <c r="C548" s="195"/>
      <c r="D548" s="196" t="s">
        <v>160</v>
      </c>
      <c r="E548" s="197" t="s">
        <v>19</v>
      </c>
      <c r="F548" s="198" t="s">
        <v>426</v>
      </c>
      <c r="G548" s="195"/>
      <c r="H548" s="197" t="s">
        <v>19</v>
      </c>
      <c r="I548" s="199"/>
      <c r="J548" s="195"/>
      <c r="K548" s="195"/>
      <c r="L548" s="200"/>
      <c r="M548" s="201"/>
      <c r="N548" s="202"/>
      <c r="O548" s="202"/>
      <c r="P548" s="202"/>
      <c r="Q548" s="202"/>
      <c r="R548" s="202"/>
      <c r="S548" s="202"/>
      <c r="T548" s="203"/>
      <c r="AT548" s="204" t="s">
        <v>160</v>
      </c>
      <c r="AU548" s="204" t="s">
        <v>83</v>
      </c>
      <c r="AV548" s="13" t="s">
        <v>80</v>
      </c>
      <c r="AW548" s="13" t="s">
        <v>33</v>
      </c>
      <c r="AX548" s="13" t="s">
        <v>72</v>
      </c>
      <c r="AY548" s="204" t="s">
        <v>148</v>
      </c>
    </row>
    <row r="549" spans="1:65" s="14" customFormat="1" ht="11.25">
      <c r="B549" s="205"/>
      <c r="C549" s="206"/>
      <c r="D549" s="196" t="s">
        <v>160</v>
      </c>
      <c r="E549" s="207" t="s">
        <v>19</v>
      </c>
      <c r="F549" s="208" t="s">
        <v>80</v>
      </c>
      <c r="G549" s="206"/>
      <c r="H549" s="209">
        <v>1</v>
      </c>
      <c r="I549" s="210"/>
      <c r="J549" s="206"/>
      <c r="K549" s="206"/>
      <c r="L549" s="211"/>
      <c r="M549" s="212"/>
      <c r="N549" s="213"/>
      <c r="O549" s="213"/>
      <c r="P549" s="213"/>
      <c r="Q549" s="213"/>
      <c r="R549" s="213"/>
      <c r="S549" s="213"/>
      <c r="T549" s="214"/>
      <c r="AT549" s="215" t="s">
        <v>160</v>
      </c>
      <c r="AU549" s="215" t="s">
        <v>83</v>
      </c>
      <c r="AV549" s="14" t="s">
        <v>83</v>
      </c>
      <c r="AW549" s="14" t="s">
        <v>33</v>
      </c>
      <c r="AX549" s="14" t="s">
        <v>80</v>
      </c>
      <c r="AY549" s="215" t="s">
        <v>148</v>
      </c>
    </row>
    <row r="550" spans="1:65" s="2" customFormat="1" ht="44.25" customHeight="1">
      <c r="A550" s="36"/>
      <c r="B550" s="37"/>
      <c r="C550" s="176" t="s">
        <v>704</v>
      </c>
      <c r="D550" s="176" t="s">
        <v>151</v>
      </c>
      <c r="E550" s="177" t="s">
        <v>705</v>
      </c>
      <c r="F550" s="178" t="s">
        <v>706</v>
      </c>
      <c r="G550" s="179" t="s">
        <v>461</v>
      </c>
      <c r="H550" s="180">
        <v>1</v>
      </c>
      <c r="I550" s="181"/>
      <c r="J550" s="182">
        <f>ROUND(I550*H550,2)</f>
        <v>0</v>
      </c>
      <c r="K550" s="178" t="s">
        <v>19</v>
      </c>
      <c r="L550" s="41"/>
      <c r="M550" s="183" t="s">
        <v>19</v>
      </c>
      <c r="N550" s="184" t="s">
        <v>43</v>
      </c>
      <c r="O550" s="66"/>
      <c r="P550" s="185">
        <f>O550*H550</f>
        <v>0</v>
      </c>
      <c r="Q550" s="185">
        <v>4.1000000000000002E-2</v>
      </c>
      <c r="R550" s="185">
        <f>Q550*H550</f>
        <v>4.1000000000000002E-2</v>
      </c>
      <c r="S550" s="185">
        <v>0</v>
      </c>
      <c r="T550" s="186">
        <f>S550*H550</f>
        <v>0</v>
      </c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R550" s="187" t="s">
        <v>246</v>
      </c>
      <c r="AT550" s="187" t="s">
        <v>151</v>
      </c>
      <c r="AU550" s="187" t="s">
        <v>83</v>
      </c>
      <c r="AY550" s="19" t="s">
        <v>148</v>
      </c>
      <c r="BE550" s="188">
        <f>IF(N550="základní",J550,0)</f>
        <v>0</v>
      </c>
      <c r="BF550" s="188">
        <f>IF(N550="snížená",J550,0)</f>
        <v>0</v>
      </c>
      <c r="BG550" s="188">
        <f>IF(N550="zákl. přenesená",J550,0)</f>
        <v>0</v>
      </c>
      <c r="BH550" s="188">
        <f>IF(N550="sníž. přenesená",J550,0)</f>
        <v>0</v>
      </c>
      <c r="BI550" s="188">
        <f>IF(N550="nulová",J550,0)</f>
        <v>0</v>
      </c>
      <c r="BJ550" s="19" t="s">
        <v>80</v>
      </c>
      <c r="BK550" s="188">
        <f>ROUND(I550*H550,2)</f>
        <v>0</v>
      </c>
      <c r="BL550" s="19" t="s">
        <v>246</v>
      </c>
      <c r="BM550" s="187" t="s">
        <v>707</v>
      </c>
    </row>
    <row r="551" spans="1:65" s="13" customFormat="1" ht="11.25">
      <c r="B551" s="194"/>
      <c r="C551" s="195"/>
      <c r="D551" s="196" t="s">
        <v>160</v>
      </c>
      <c r="E551" s="197" t="s">
        <v>19</v>
      </c>
      <c r="F551" s="198" t="s">
        <v>426</v>
      </c>
      <c r="G551" s="195"/>
      <c r="H551" s="197" t="s">
        <v>19</v>
      </c>
      <c r="I551" s="199"/>
      <c r="J551" s="195"/>
      <c r="K551" s="195"/>
      <c r="L551" s="200"/>
      <c r="M551" s="201"/>
      <c r="N551" s="202"/>
      <c r="O551" s="202"/>
      <c r="P551" s="202"/>
      <c r="Q551" s="202"/>
      <c r="R551" s="202"/>
      <c r="S551" s="202"/>
      <c r="T551" s="203"/>
      <c r="AT551" s="204" t="s">
        <v>160</v>
      </c>
      <c r="AU551" s="204" t="s">
        <v>83</v>
      </c>
      <c r="AV551" s="13" t="s">
        <v>80</v>
      </c>
      <c r="AW551" s="13" t="s">
        <v>33</v>
      </c>
      <c r="AX551" s="13" t="s">
        <v>72</v>
      </c>
      <c r="AY551" s="204" t="s">
        <v>148</v>
      </c>
    </row>
    <row r="552" spans="1:65" s="14" customFormat="1" ht="11.25">
      <c r="B552" s="205"/>
      <c r="C552" s="206"/>
      <c r="D552" s="196" t="s">
        <v>160</v>
      </c>
      <c r="E552" s="207" t="s">
        <v>19</v>
      </c>
      <c r="F552" s="208" t="s">
        <v>80</v>
      </c>
      <c r="G552" s="206"/>
      <c r="H552" s="209">
        <v>1</v>
      </c>
      <c r="I552" s="210"/>
      <c r="J552" s="206"/>
      <c r="K552" s="206"/>
      <c r="L552" s="211"/>
      <c r="M552" s="212"/>
      <c r="N552" s="213"/>
      <c r="O552" s="213"/>
      <c r="P552" s="213"/>
      <c r="Q552" s="213"/>
      <c r="R552" s="213"/>
      <c r="S552" s="213"/>
      <c r="T552" s="214"/>
      <c r="AT552" s="215" t="s">
        <v>160</v>
      </c>
      <c r="AU552" s="215" t="s">
        <v>83</v>
      </c>
      <c r="AV552" s="14" t="s">
        <v>83</v>
      </c>
      <c r="AW552" s="14" t="s">
        <v>33</v>
      </c>
      <c r="AX552" s="14" t="s">
        <v>80</v>
      </c>
      <c r="AY552" s="215" t="s">
        <v>148</v>
      </c>
    </row>
    <row r="553" spans="1:65" s="2" customFormat="1" ht="44.25" customHeight="1">
      <c r="A553" s="36"/>
      <c r="B553" s="37"/>
      <c r="C553" s="176" t="s">
        <v>708</v>
      </c>
      <c r="D553" s="176" t="s">
        <v>151</v>
      </c>
      <c r="E553" s="177" t="s">
        <v>709</v>
      </c>
      <c r="F553" s="178" t="s">
        <v>710</v>
      </c>
      <c r="G553" s="179" t="s">
        <v>461</v>
      </c>
      <c r="H553" s="180">
        <v>1</v>
      </c>
      <c r="I553" s="181"/>
      <c r="J553" s="182">
        <f>ROUND(I553*H553,2)</f>
        <v>0</v>
      </c>
      <c r="K553" s="178" t="s">
        <v>19</v>
      </c>
      <c r="L553" s="41"/>
      <c r="M553" s="183" t="s">
        <v>19</v>
      </c>
      <c r="N553" s="184" t="s">
        <v>43</v>
      </c>
      <c r="O553" s="66"/>
      <c r="P553" s="185">
        <f>O553*H553</f>
        <v>0</v>
      </c>
      <c r="Q553" s="185">
        <v>0.191</v>
      </c>
      <c r="R553" s="185">
        <f>Q553*H553</f>
        <v>0.191</v>
      </c>
      <c r="S553" s="185">
        <v>0</v>
      </c>
      <c r="T553" s="186">
        <f>S553*H553</f>
        <v>0</v>
      </c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R553" s="187" t="s">
        <v>246</v>
      </c>
      <c r="AT553" s="187" t="s">
        <v>151</v>
      </c>
      <c r="AU553" s="187" t="s">
        <v>83</v>
      </c>
      <c r="AY553" s="19" t="s">
        <v>148</v>
      </c>
      <c r="BE553" s="188">
        <f>IF(N553="základní",J553,0)</f>
        <v>0</v>
      </c>
      <c r="BF553" s="188">
        <f>IF(N553="snížená",J553,0)</f>
        <v>0</v>
      </c>
      <c r="BG553" s="188">
        <f>IF(N553="zákl. přenesená",J553,0)</f>
        <v>0</v>
      </c>
      <c r="BH553" s="188">
        <f>IF(N553="sníž. přenesená",J553,0)</f>
        <v>0</v>
      </c>
      <c r="BI553" s="188">
        <f>IF(N553="nulová",J553,0)</f>
        <v>0</v>
      </c>
      <c r="BJ553" s="19" t="s">
        <v>80</v>
      </c>
      <c r="BK553" s="188">
        <f>ROUND(I553*H553,2)</f>
        <v>0</v>
      </c>
      <c r="BL553" s="19" t="s">
        <v>246</v>
      </c>
      <c r="BM553" s="187" t="s">
        <v>711</v>
      </c>
    </row>
    <row r="554" spans="1:65" s="13" customFormat="1" ht="11.25">
      <c r="B554" s="194"/>
      <c r="C554" s="195"/>
      <c r="D554" s="196" t="s">
        <v>160</v>
      </c>
      <c r="E554" s="197" t="s">
        <v>19</v>
      </c>
      <c r="F554" s="198" t="s">
        <v>426</v>
      </c>
      <c r="G554" s="195"/>
      <c r="H554" s="197" t="s">
        <v>19</v>
      </c>
      <c r="I554" s="199"/>
      <c r="J554" s="195"/>
      <c r="K554" s="195"/>
      <c r="L554" s="200"/>
      <c r="M554" s="201"/>
      <c r="N554" s="202"/>
      <c r="O554" s="202"/>
      <c r="P554" s="202"/>
      <c r="Q554" s="202"/>
      <c r="R554" s="202"/>
      <c r="S554" s="202"/>
      <c r="T554" s="203"/>
      <c r="AT554" s="204" t="s">
        <v>160</v>
      </c>
      <c r="AU554" s="204" t="s">
        <v>83</v>
      </c>
      <c r="AV554" s="13" t="s">
        <v>80</v>
      </c>
      <c r="AW554" s="13" t="s">
        <v>33</v>
      </c>
      <c r="AX554" s="13" t="s">
        <v>72</v>
      </c>
      <c r="AY554" s="204" t="s">
        <v>148</v>
      </c>
    </row>
    <row r="555" spans="1:65" s="14" customFormat="1" ht="11.25">
      <c r="B555" s="205"/>
      <c r="C555" s="206"/>
      <c r="D555" s="196" t="s">
        <v>160</v>
      </c>
      <c r="E555" s="207" t="s">
        <v>19</v>
      </c>
      <c r="F555" s="208" t="s">
        <v>80</v>
      </c>
      <c r="G555" s="206"/>
      <c r="H555" s="209">
        <v>1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160</v>
      </c>
      <c r="AU555" s="215" t="s">
        <v>83</v>
      </c>
      <c r="AV555" s="14" t="s">
        <v>83</v>
      </c>
      <c r="AW555" s="14" t="s">
        <v>33</v>
      </c>
      <c r="AX555" s="14" t="s">
        <v>80</v>
      </c>
      <c r="AY555" s="215" t="s">
        <v>148</v>
      </c>
    </row>
    <row r="556" spans="1:65" s="2" customFormat="1" ht="44.25" customHeight="1">
      <c r="A556" s="36"/>
      <c r="B556" s="37"/>
      <c r="C556" s="176" t="s">
        <v>712</v>
      </c>
      <c r="D556" s="176" t="s">
        <v>151</v>
      </c>
      <c r="E556" s="177" t="s">
        <v>713</v>
      </c>
      <c r="F556" s="178" t="s">
        <v>714</v>
      </c>
      <c r="G556" s="179" t="s">
        <v>461</v>
      </c>
      <c r="H556" s="180">
        <v>1</v>
      </c>
      <c r="I556" s="181"/>
      <c r="J556" s="182">
        <f>ROUND(I556*H556,2)</f>
        <v>0</v>
      </c>
      <c r="K556" s="178" t="s">
        <v>19</v>
      </c>
      <c r="L556" s="41"/>
      <c r="M556" s="183" t="s">
        <v>19</v>
      </c>
      <c r="N556" s="184" t="s">
        <v>43</v>
      </c>
      <c r="O556" s="66"/>
      <c r="P556" s="185">
        <f>O556*H556</f>
        <v>0</v>
      </c>
      <c r="Q556" s="185">
        <v>0.191</v>
      </c>
      <c r="R556" s="185">
        <f>Q556*H556</f>
        <v>0.191</v>
      </c>
      <c r="S556" s="185">
        <v>0</v>
      </c>
      <c r="T556" s="186">
        <f>S556*H556</f>
        <v>0</v>
      </c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R556" s="187" t="s">
        <v>246</v>
      </c>
      <c r="AT556" s="187" t="s">
        <v>151</v>
      </c>
      <c r="AU556" s="187" t="s">
        <v>83</v>
      </c>
      <c r="AY556" s="19" t="s">
        <v>148</v>
      </c>
      <c r="BE556" s="188">
        <f>IF(N556="základní",J556,0)</f>
        <v>0</v>
      </c>
      <c r="BF556" s="188">
        <f>IF(N556="snížená",J556,0)</f>
        <v>0</v>
      </c>
      <c r="BG556" s="188">
        <f>IF(N556="zákl. přenesená",J556,0)</f>
        <v>0</v>
      </c>
      <c r="BH556" s="188">
        <f>IF(N556="sníž. přenesená",J556,0)</f>
        <v>0</v>
      </c>
      <c r="BI556" s="188">
        <f>IF(N556="nulová",J556,0)</f>
        <v>0</v>
      </c>
      <c r="BJ556" s="19" t="s">
        <v>80</v>
      </c>
      <c r="BK556" s="188">
        <f>ROUND(I556*H556,2)</f>
        <v>0</v>
      </c>
      <c r="BL556" s="19" t="s">
        <v>246</v>
      </c>
      <c r="BM556" s="187" t="s">
        <v>715</v>
      </c>
    </row>
    <row r="557" spans="1:65" s="13" customFormat="1" ht="11.25">
      <c r="B557" s="194"/>
      <c r="C557" s="195"/>
      <c r="D557" s="196" t="s">
        <v>160</v>
      </c>
      <c r="E557" s="197" t="s">
        <v>19</v>
      </c>
      <c r="F557" s="198" t="s">
        <v>428</v>
      </c>
      <c r="G557" s="195"/>
      <c r="H557" s="197" t="s">
        <v>19</v>
      </c>
      <c r="I557" s="199"/>
      <c r="J557" s="195"/>
      <c r="K557" s="195"/>
      <c r="L557" s="200"/>
      <c r="M557" s="201"/>
      <c r="N557" s="202"/>
      <c r="O557" s="202"/>
      <c r="P557" s="202"/>
      <c r="Q557" s="202"/>
      <c r="R557" s="202"/>
      <c r="S557" s="202"/>
      <c r="T557" s="203"/>
      <c r="AT557" s="204" t="s">
        <v>160</v>
      </c>
      <c r="AU557" s="204" t="s">
        <v>83</v>
      </c>
      <c r="AV557" s="13" t="s">
        <v>80</v>
      </c>
      <c r="AW557" s="13" t="s">
        <v>33</v>
      </c>
      <c r="AX557" s="13" t="s">
        <v>72</v>
      </c>
      <c r="AY557" s="204" t="s">
        <v>148</v>
      </c>
    </row>
    <row r="558" spans="1:65" s="14" customFormat="1" ht="11.25">
      <c r="B558" s="205"/>
      <c r="C558" s="206"/>
      <c r="D558" s="196" t="s">
        <v>160</v>
      </c>
      <c r="E558" s="207" t="s">
        <v>19</v>
      </c>
      <c r="F558" s="208" t="s">
        <v>80</v>
      </c>
      <c r="G558" s="206"/>
      <c r="H558" s="209">
        <v>1</v>
      </c>
      <c r="I558" s="210"/>
      <c r="J558" s="206"/>
      <c r="K558" s="206"/>
      <c r="L558" s="211"/>
      <c r="M558" s="212"/>
      <c r="N558" s="213"/>
      <c r="O558" s="213"/>
      <c r="P558" s="213"/>
      <c r="Q558" s="213"/>
      <c r="R558" s="213"/>
      <c r="S558" s="213"/>
      <c r="T558" s="214"/>
      <c r="AT558" s="215" t="s">
        <v>160</v>
      </c>
      <c r="AU558" s="215" t="s">
        <v>83</v>
      </c>
      <c r="AV558" s="14" t="s">
        <v>83</v>
      </c>
      <c r="AW558" s="14" t="s">
        <v>33</v>
      </c>
      <c r="AX558" s="14" t="s">
        <v>80</v>
      </c>
      <c r="AY558" s="215" t="s">
        <v>148</v>
      </c>
    </row>
    <row r="559" spans="1:65" s="2" customFormat="1" ht="44.25" customHeight="1">
      <c r="A559" s="36"/>
      <c r="B559" s="37"/>
      <c r="C559" s="176" t="s">
        <v>716</v>
      </c>
      <c r="D559" s="176" t="s">
        <v>151</v>
      </c>
      <c r="E559" s="177" t="s">
        <v>717</v>
      </c>
      <c r="F559" s="178" t="s">
        <v>718</v>
      </c>
      <c r="G559" s="179" t="s">
        <v>461</v>
      </c>
      <c r="H559" s="180">
        <v>1</v>
      </c>
      <c r="I559" s="181"/>
      <c r="J559" s="182">
        <f>ROUND(I559*H559,2)</f>
        <v>0</v>
      </c>
      <c r="K559" s="178" t="s">
        <v>19</v>
      </c>
      <c r="L559" s="41"/>
      <c r="M559" s="183" t="s">
        <v>19</v>
      </c>
      <c r="N559" s="184" t="s">
        <v>43</v>
      </c>
      <c r="O559" s="66"/>
      <c r="P559" s="185">
        <f>O559*H559</f>
        <v>0</v>
      </c>
      <c r="Q559" s="185">
        <v>0.13</v>
      </c>
      <c r="R559" s="185">
        <f>Q559*H559</f>
        <v>0.13</v>
      </c>
      <c r="S559" s="185">
        <v>0</v>
      </c>
      <c r="T559" s="186">
        <f>S559*H559</f>
        <v>0</v>
      </c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R559" s="187" t="s">
        <v>246</v>
      </c>
      <c r="AT559" s="187" t="s">
        <v>151</v>
      </c>
      <c r="AU559" s="187" t="s">
        <v>83</v>
      </c>
      <c r="AY559" s="19" t="s">
        <v>148</v>
      </c>
      <c r="BE559" s="188">
        <f>IF(N559="základní",J559,0)</f>
        <v>0</v>
      </c>
      <c r="BF559" s="188">
        <f>IF(N559="snížená",J559,0)</f>
        <v>0</v>
      </c>
      <c r="BG559" s="188">
        <f>IF(N559="zákl. přenesená",J559,0)</f>
        <v>0</v>
      </c>
      <c r="BH559" s="188">
        <f>IF(N559="sníž. přenesená",J559,0)</f>
        <v>0</v>
      </c>
      <c r="BI559" s="188">
        <f>IF(N559="nulová",J559,0)</f>
        <v>0</v>
      </c>
      <c r="BJ559" s="19" t="s">
        <v>80</v>
      </c>
      <c r="BK559" s="188">
        <f>ROUND(I559*H559,2)</f>
        <v>0</v>
      </c>
      <c r="BL559" s="19" t="s">
        <v>246</v>
      </c>
      <c r="BM559" s="187" t="s">
        <v>719</v>
      </c>
    </row>
    <row r="560" spans="1:65" s="13" customFormat="1" ht="11.25">
      <c r="B560" s="194"/>
      <c r="C560" s="195"/>
      <c r="D560" s="196" t="s">
        <v>160</v>
      </c>
      <c r="E560" s="197" t="s">
        <v>19</v>
      </c>
      <c r="F560" s="198" t="s">
        <v>428</v>
      </c>
      <c r="G560" s="195"/>
      <c r="H560" s="197" t="s">
        <v>19</v>
      </c>
      <c r="I560" s="199"/>
      <c r="J560" s="195"/>
      <c r="K560" s="195"/>
      <c r="L560" s="200"/>
      <c r="M560" s="201"/>
      <c r="N560" s="202"/>
      <c r="O560" s="202"/>
      <c r="P560" s="202"/>
      <c r="Q560" s="202"/>
      <c r="R560" s="202"/>
      <c r="S560" s="202"/>
      <c r="T560" s="203"/>
      <c r="AT560" s="204" t="s">
        <v>160</v>
      </c>
      <c r="AU560" s="204" t="s">
        <v>83</v>
      </c>
      <c r="AV560" s="13" t="s">
        <v>80</v>
      </c>
      <c r="AW560" s="13" t="s">
        <v>33</v>
      </c>
      <c r="AX560" s="13" t="s">
        <v>72</v>
      </c>
      <c r="AY560" s="204" t="s">
        <v>148</v>
      </c>
    </row>
    <row r="561" spans="1:65" s="14" customFormat="1" ht="11.25">
      <c r="B561" s="205"/>
      <c r="C561" s="206"/>
      <c r="D561" s="196" t="s">
        <v>160</v>
      </c>
      <c r="E561" s="207" t="s">
        <v>19</v>
      </c>
      <c r="F561" s="208" t="s">
        <v>80</v>
      </c>
      <c r="G561" s="206"/>
      <c r="H561" s="209">
        <v>1</v>
      </c>
      <c r="I561" s="210"/>
      <c r="J561" s="206"/>
      <c r="K561" s="206"/>
      <c r="L561" s="211"/>
      <c r="M561" s="212"/>
      <c r="N561" s="213"/>
      <c r="O561" s="213"/>
      <c r="P561" s="213"/>
      <c r="Q561" s="213"/>
      <c r="R561" s="213"/>
      <c r="S561" s="213"/>
      <c r="T561" s="214"/>
      <c r="AT561" s="215" t="s">
        <v>160</v>
      </c>
      <c r="AU561" s="215" t="s">
        <v>83</v>
      </c>
      <c r="AV561" s="14" t="s">
        <v>83</v>
      </c>
      <c r="AW561" s="14" t="s">
        <v>33</v>
      </c>
      <c r="AX561" s="14" t="s">
        <v>80</v>
      </c>
      <c r="AY561" s="215" t="s">
        <v>148</v>
      </c>
    </row>
    <row r="562" spans="1:65" s="2" customFormat="1" ht="55.5" customHeight="1">
      <c r="A562" s="36"/>
      <c r="B562" s="37"/>
      <c r="C562" s="176" t="s">
        <v>720</v>
      </c>
      <c r="D562" s="176" t="s">
        <v>151</v>
      </c>
      <c r="E562" s="177" t="s">
        <v>721</v>
      </c>
      <c r="F562" s="178" t="s">
        <v>722</v>
      </c>
      <c r="G562" s="179" t="s">
        <v>359</v>
      </c>
      <c r="H562" s="180">
        <v>7.4489999999999998</v>
      </c>
      <c r="I562" s="181"/>
      <c r="J562" s="182">
        <f>ROUND(I562*H562,2)</f>
        <v>0</v>
      </c>
      <c r="K562" s="178" t="s">
        <v>155</v>
      </c>
      <c r="L562" s="41"/>
      <c r="M562" s="183" t="s">
        <v>19</v>
      </c>
      <c r="N562" s="184" t="s">
        <v>43</v>
      </c>
      <c r="O562" s="66"/>
      <c r="P562" s="185">
        <f>O562*H562</f>
        <v>0</v>
      </c>
      <c r="Q562" s="185">
        <v>0</v>
      </c>
      <c r="R562" s="185">
        <f>Q562*H562</f>
        <v>0</v>
      </c>
      <c r="S562" s="185">
        <v>0</v>
      </c>
      <c r="T562" s="186">
        <f>S562*H562</f>
        <v>0</v>
      </c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R562" s="187" t="s">
        <v>246</v>
      </c>
      <c r="AT562" s="187" t="s">
        <v>151</v>
      </c>
      <c r="AU562" s="187" t="s">
        <v>83</v>
      </c>
      <c r="AY562" s="19" t="s">
        <v>148</v>
      </c>
      <c r="BE562" s="188">
        <f>IF(N562="základní",J562,0)</f>
        <v>0</v>
      </c>
      <c r="BF562" s="188">
        <f>IF(N562="snížená",J562,0)</f>
        <v>0</v>
      </c>
      <c r="BG562" s="188">
        <f>IF(N562="zákl. přenesená",J562,0)</f>
        <v>0</v>
      </c>
      <c r="BH562" s="188">
        <f>IF(N562="sníž. přenesená",J562,0)</f>
        <v>0</v>
      </c>
      <c r="BI562" s="188">
        <f>IF(N562="nulová",J562,0)</f>
        <v>0</v>
      </c>
      <c r="BJ562" s="19" t="s">
        <v>80</v>
      </c>
      <c r="BK562" s="188">
        <f>ROUND(I562*H562,2)</f>
        <v>0</v>
      </c>
      <c r="BL562" s="19" t="s">
        <v>246</v>
      </c>
      <c r="BM562" s="187" t="s">
        <v>723</v>
      </c>
    </row>
    <row r="563" spans="1:65" s="2" customFormat="1" ht="11.25">
      <c r="A563" s="36"/>
      <c r="B563" s="37"/>
      <c r="C563" s="38"/>
      <c r="D563" s="189" t="s">
        <v>158</v>
      </c>
      <c r="E563" s="38"/>
      <c r="F563" s="190" t="s">
        <v>724</v>
      </c>
      <c r="G563" s="38"/>
      <c r="H563" s="38"/>
      <c r="I563" s="191"/>
      <c r="J563" s="38"/>
      <c r="K563" s="38"/>
      <c r="L563" s="41"/>
      <c r="M563" s="192"/>
      <c r="N563" s="193"/>
      <c r="O563" s="66"/>
      <c r="P563" s="66"/>
      <c r="Q563" s="66"/>
      <c r="R563" s="66"/>
      <c r="S563" s="66"/>
      <c r="T563" s="67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T563" s="19" t="s">
        <v>158</v>
      </c>
      <c r="AU563" s="19" t="s">
        <v>83</v>
      </c>
    </row>
    <row r="564" spans="1:65" s="12" customFormat="1" ht="22.9" customHeight="1">
      <c r="B564" s="160"/>
      <c r="C564" s="161"/>
      <c r="D564" s="162" t="s">
        <v>71</v>
      </c>
      <c r="E564" s="174" t="s">
        <v>725</v>
      </c>
      <c r="F564" s="174" t="s">
        <v>726</v>
      </c>
      <c r="G564" s="161"/>
      <c r="H564" s="161"/>
      <c r="I564" s="164"/>
      <c r="J564" s="175">
        <f>BK564</f>
        <v>0</v>
      </c>
      <c r="K564" s="161"/>
      <c r="L564" s="166"/>
      <c r="M564" s="167"/>
      <c r="N564" s="168"/>
      <c r="O564" s="168"/>
      <c r="P564" s="169">
        <f>SUM(P565:P577)</f>
        <v>0</v>
      </c>
      <c r="Q564" s="168"/>
      <c r="R564" s="169">
        <f>SUM(R565:R577)</f>
        <v>0</v>
      </c>
      <c r="S564" s="168"/>
      <c r="T564" s="170">
        <f>SUM(T565:T577)</f>
        <v>5.7835799999999997</v>
      </c>
      <c r="AR564" s="171" t="s">
        <v>83</v>
      </c>
      <c r="AT564" s="172" t="s">
        <v>71</v>
      </c>
      <c r="AU564" s="172" t="s">
        <v>80</v>
      </c>
      <c r="AY564" s="171" t="s">
        <v>148</v>
      </c>
      <c r="BK564" s="173">
        <f>SUM(BK565:BK577)</f>
        <v>0</v>
      </c>
    </row>
    <row r="565" spans="1:65" s="2" customFormat="1" ht="24.2" customHeight="1">
      <c r="A565" s="36"/>
      <c r="B565" s="37"/>
      <c r="C565" s="176" t="s">
        <v>727</v>
      </c>
      <c r="D565" s="176" t="s">
        <v>151</v>
      </c>
      <c r="E565" s="177" t="s">
        <v>728</v>
      </c>
      <c r="F565" s="178" t="s">
        <v>729</v>
      </c>
      <c r="G565" s="179" t="s">
        <v>168</v>
      </c>
      <c r="H565" s="180">
        <v>45.54</v>
      </c>
      <c r="I565" s="181"/>
      <c r="J565" s="182">
        <f>ROUND(I565*H565,2)</f>
        <v>0</v>
      </c>
      <c r="K565" s="178" t="s">
        <v>155</v>
      </c>
      <c r="L565" s="41"/>
      <c r="M565" s="183" t="s">
        <v>19</v>
      </c>
      <c r="N565" s="184" t="s">
        <v>43</v>
      </c>
      <c r="O565" s="66"/>
      <c r="P565" s="185">
        <f>O565*H565</f>
        <v>0</v>
      </c>
      <c r="Q565" s="185">
        <v>0</v>
      </c>
      <c r="R565" s="185">
        <f>Q565*H565</f>
        <v>0</v>
      </c>
      <c r="S565" s="185">
        <v>0.127</v>
      </c>
      <c r="T565" s="186">
        <f>S565*H565</f>
        <v>5.7835799999999997</v>
      </c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R565" s="187" t="s">
        <v>246</v>
      </c>
      <c r="AT565" s="187" t="s">
        <v>151</v>
      </c>
      <c r="AU565" s="187" t="s">
        <v>83</v>
      </c>
      <c r="AY565" s="19" t="s">
        <v>148</v>
      </c>
      <c r="BE565" s="188">
        <f>IF(N565="základní",J565,0)</f>
        <v>0</v>
      </c>
      <c r="BF565" s="188">
        <f>IF(N565="snížená",J565,0)</f>
        <v>0</v>
      </c>
      <c r="BG565" s="188">
        <f>IF(N565="zákl. přenesená",J565,0)</f>
        <v>0</v>
      </c>
      <c r="BH565" s="188">
        <f>IF(N565="sníž. přenesená",J565,0)</f>
        <v>0</v>
      </c>
      <c r="BI565" s="188">
        <f>IF(N565="nulová",J565,0)</f>
        <v>0</v>
      </c>
      <c r="BJ565" s="19" t="s">
        <v>80</v>
      </c>
      <c r="BK565" s="188">
        <f>ROUND(I565*H565,2)</f>
        <v>0</v>
      </c>
      <c r="BL565" s="19" t="s">
        <v>246</v>
      </c>
      <c r="BM565" s="187" t="s">
        <v>730</v>
      </c>
    </row>
    <row r="566" spans="1:65" s="2" customFormat="1" ht="11.25">
      <c r="A566" s="36"/>
      <c r="B566" s="37"/>
      <c r="C566" s="38"/>
      <c r="D566" s="189" t="s">
        <v>158</v>
      </c>
      <c r="E566" s="38"/>
      <c r="F566" s="190" t="s">
        <v>731</v>
      </c>
      <c r="G566" s="38"/>
      <c r="H566" s="38"/>
      <c r="I566" s="191"/>
      <c r="J566" s="38"/>
      <c r="K566" s="38"/>
      <c r="L566" s="41"/>
      <c r="M566" s="192"/>
      <c r="N566" s="193"/>
      <c r="O566" s="66"/>
      <c r="P566" s="66"/>
      <c r="Q566" s="66"/>
      <c r="R566" s="66"/>
      <c r="S566" s="66"/>
      <c r="T566" s="67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T566" s="19" t="s">
        <v>158</v>
      </c>
      <c r="AU566" s="19" t="s">
        <v>83</v>
      </c>
    </row>
    <row r="567" spans="1:65" s="13" customFormat="1" ht="11.25">
      <c r="B567" s="194"/>
      <c r="C567" s="195"/>
      <c r="D567" s="196" t="s">
        <v>160</v>
      </c>
      <c r="E567" s="197" t="s">
        <v>19</v>
      </c>
      <c r="F567" s="198" t="s">
        <v>261</v>
      </c>
      <c r="G567" s="195"/>
      <c r="H567" s="197" t="s">
        <v>19</v>
      </c>
      <c r="I567" s="199"/>
      <c r="J567" s="195"/>
      <c r="K567" s="195"/>
      <c r="L567" s="200"/>
      <c r="M567" s="201"/>
      <c r="N567" s="202"/>
      <c r="O567" s="202"/>
      <c r="P567" s="202"/>
      <c r="Q567" s="202"/>
      <c r="R567" s="202"/>
      <c r="S567" s="202"/>
      <c r="T567" s="203"/>
      <c r="AT567" s="204" t="s">
        <v>160</v>
      </c>
      <c r="AU567" s="204" t="s">
        <v>83</v>
      </c>
      <c r="AV567" s="13" t="s">
        <v>80</v>
      </c>
      <c r="AW567" s="13" t="s">
        <v>33</v>
      </c>
      <c r="AX567" s="13" t="s">
        <v>72</v>
      </c>
      <c r="AY567" s="204" t="s">
        <v>148</v>
      </c>
    </row>
    <row r="568" spans="1:65" s="14" customFormat="1" ht="11.25">
      <c r="B568" s="205"/>
      <c r="C568" s="206"/>
      <c r="D568" s="196" t="s">
        <v>160</v>
      </c>
      <c r="E568" s="207" t="s">
        <v>19</v>
      </c>
      <c r="F568" s="208" t="s">
        <v>732</v>
      </c>
      <c r="G568" s="206"/>
      <c r="H568" s="209">
        <v>3.57</v>
      </c>
      <c r="I568" s="210"/>
      <c r="J568" s="206"/>
      <c r="K568" s="206"/>
      <c r="L568" s="211"/>
      <c r="M568" s="212"/>
      <c r="N568" s="213"/>
      <c r="O568" s="213"/>
      <c r="P568" s="213"/>
      <c r="Q568" s="213"/>
      <c r="R568" s="213"/>
      <c r="S568" s="213"/>
      <c r="T568" s="214"/>
      <c r="AT568" s="215" t="s">
        <v>160</v>
      </c>
      <c r="AU568" s="215" t="s">
        <v>83</v>
      </c>
      <c r="AV568" s="14" t="s">
        <v>83</v>
      </c>
      <c r="AW568" s="14" t="s">
        <v>33</v>
      </c>
      <c r="AX568" s="14" t="s">
        <v>72</v>
      </c>
      <c r="AY568" s="215" t="s">
        <v>148</v>
      </c>
    </row>
    <row r="569" spans="1:65" s="13" customFormat="1" ht="11.25">
      <c r="B569" s="194"/>
      <c r="C569" s="195"/>
      <c r="D569" s="196" t="s">
        <v>160</v>
      </c>
      <c r="E569" s="197" t="s">
        <v>19</v>
      </c>
      <c r="F569" s="198" t="s">
        <v>263</v>
      </c>
      <c r="G569" s="195"/>
      <c r="H569" s="197" t="s">
        <v>19</v>
      </c>
      <c r="I569" s="199"/>
      <c r="J569" s="195"/>
      <c r="K569" s="195"/>
      <c r="L569" s="200"/>
      <c r="M569" s="201"/>
      <c r="N569" s="202"/>
      <c r="O569" s="202"/>
      <c r="P569" s="202"/>
      <c r="Q569" s="202"/>
      <c r="R569" s="202"/>
      <c r="S569" s="202"/>
      <c r="T569" s="203"/>
      <c r="AT569" s="204" t="s">
        <v>160</v>
      </c>
      <c r="AU569" s="204" t="s">
        <v>83</v>
      </c>
      <c r="AV569" s="13" t="s">
        <v>80</v>
      </c>
      <c r="AW569" s="13" t="s">
        <v>33</v>
      </c>
      <c r="AX569" s="13" t="s">
        <v>72</v>
      </c>
      <c r="AY569" s="204" t="s">
        <v>148</v>
      </c>
    </row>
    <row r="570" spans="1:65" s="14" customFormat="1" ht="11.25">
      <c r="B570" s="205"/>
      <c r="C570" s="206"/>
      <c r="D570" s="196" t="s">
        <v>160</v>
      </c>
      <c r="E570" s="207" t="s">
        <v>19</v>
      </c>
      <c r="F570" s="208" t="s">
        <v>733</v>
      </c>
      <c r="G570" s="206"/>
      <c r="H570" s="209">
        <v>6.15</v>
      </c>
      <c r="I570" s="210"/>
      <c r="J570" s="206"/>
      <c r="K570" s="206"/>
      <c r="L570" s="211"/>
      <c r="M570" s="212"/>
      <c r="N570" s="213"/>
      <c r="O570" s="213"/>
      <c r="P570" s="213"/>
      <c r="Q570" s="213"/>
      <c r="R570" s="213"/>
      <c r="S570" s="213"/>
      <c r="T570" s="214"/>
      <c r="AT570" s="215" t="s">
        <v>160</v>
      </c>
      <c r="AU570" s="215" t="s">
        <v>83</v>
      </c>
      <c r="AV570" s="14" t="s">
        <v>83</v>
      </c>
      <c r="AW570" s="14" t="s">
        <v>33</v>
      </c>
      <c r="AX570" s="14" t="s">
        <v>72</v>
      </c>
      <c r="AY570" s="215" t="s">
        <v>148</v>
      </c>
    </row>
    <row r="571" spans="1:65" s="13" customFormat="1" ht="11.25">
      <c r="B571" s="194"/>
      <c r="C571" s="195"/>
      <c r="D571" s="196" t="s">
        <v>160</v>
      </c>
      <c r="E571" s="197" t="s">
        <v>19</v>
      </c>
      <c r="F571" s="198" t="s">
        <v>266</v>
      </c>
      <c r="G571" s="195"/>
      <c r="H571" s="197" t="s">
        <v>19</v>
      </c>
      <c r="I571" s="199"/>
      <c r="J571" s="195"/>
      <c r="K571" s="195"/>
      <c r="L571" s="200"/>
      <c r="M571" s="201"/>
      <c r="N571" s="202"/>
      <c r="O571" s="202"/>
      <c r="P571" s="202"/>
      <c r="Q571" s="202"/>
      <c r="R571" s="202"/>
      <c r="S571" s="202"/>
      <c r="T571" s="203"/>
      <c r="AT571" s="204" t="s">
        <v>160</v>
      </c>
      <c r="AU571" s="204" t="s">
        <v>83</v>
      </c>
      <c r="AV571" s="13" t="s">
        <v>80</v>
      </c>
      <c r="AW571" s="13" t="s">
        <v>33</v>
      </c>
      <c r="AX571" s="13" t="s">
        <v>72</v>
      </c>
      <c r="AY571" s="204" t="s">
        <v>148</v>
      </c>
    </row>
    <row r="572" spans="1:65" s="14" customFormat="1" ht="11.25">
      <c r="B572" s="205"/>
      <c r="C572" s="206"/>
      <c r="D572" s="196" t="s">
        <v>160</v>
      </c>
      <c r="E572" s="207" t="s">
        <v>19</v>
      </c>
      <c r="F572" s="208" t="s">
        <v>734</v>
      </c>
      <c r="G572" s="206"/>
      <c r="H572" s="209">
        <v>15.87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160</v>
      </c>
      <c r="AU572" s="215" t="s">
        <v>83</v>
      </c>
      <c r="AV572" s="14" t="s">
        <v>83</v>
      </c>
      <c r="AW572" s="14" t="s">
        <v>33</v>
      </c>
      <c r="AX572" s="14" t="s">
        <v>72</v>
      </c>
      <c r="AY572" s="215" t="s">
        <v>148</v>
      </c>
    </row>
    <row r="573" spans="1:65" s="13" customFormat="1" ht="11.25">
      <c r="B573" s="194"/>
      <c r="C573" s="195"/>
      <c r="D573" s="196" t="s">
        <v>160</v>
      </c>
      <c r="E573" s="197" t="s">
        <v>19</v>
      </c>
      <c r="F573" s="198" t="s">
        <v>269</v>
      </c>
      <c r="G573" s="195"/>
      <c r="H573" s="197" t="s">
        <v>19</v>
      </c>
      <c r="I573" s="199"/>
      <c r="J573" s="195"/>
      <c r="K573" s="195"/>
      <c r="L573" s="200"/>
      <c r="M573" s="201"/>
      <c r="N573" s="202"/>
      <c r="O573" s="202"/>
      <c r="P573" s="202"/>
      <c r="Q573" s="202"/>
      <c r="R573" s="202"/>
      <c r="S573" s="202"/>
      <c r="T573" s="203"/>
      <c r="AT573" s="204" t="s">
        <v>160</v>
      </c>
      <c r="AU573" s="204" t="s">
        <v>83</v>
      </c>
      <c r="AV573" s="13" t="s">
        <v>80</v>
      </c>
      <c r="AW573" s="13" t="s">
        <v>33</v>
      </c>
      <c r="AX573" s="13" t="s">
        <v>72</v>
      </c>
      <c r="AY573" s="204" t="s">
        <v>148</v>
      </c>
    </row>
    <row r="574" spans="1:65" s="14" customFormat="1" ht="11.25">
      <c r="B574" s="205"/>
      <c r="C574" s="206"/>
      <c r="D574" s="196" t="s">
        <v>160</v>
      </c>
      <c r="E574" s="207" t="s">
        <v>19</v>
      </c>
      <c r="F574" s="208" t="s">
        <v>735</v>
      </c>
      <c r="G574" s="206"/>
      <c r="H574" s="209">
        <v>14.61</v>
      </c>
      <c r="I574" s="210"/>
      <c r="J574" s="206"/>
      <c r="K574" s="206"/>
      <c r="L574" s="211"/>
      <c r="M574" s="212"/>
      <c r="N574" s="213"/>
      <c r="O574" s="213"/>
      <c r="P574" s="213"/>
      <c r="Q574" s="213"/>
      <c r="R574" s="213"/>
      <c r="S574" s="213"/>
      <c r="T574" s="214"/>
      <c r="AT574" s="215" t="s">
        <v>160</v>
      </c>
      <c r="AU574" s="215" t="s">
        <v>83</v>
      </c>
      <c r="AV574" s="14" t="s">
        <v>83</v>
      </c>
      <c r="AW574" s="14" t="s">
        <v>33</v>
      </c>
      <c r="AX574" s="14" t="s">
        <v>72</v>
      </c>
      <c r="AY574" s="215" t="s">
        <v>148</v>
      </c>
    </row>
    <row r="575" spans="1:65" s="13" customFormat="1" ht="11.25">
      <c r="B575" s="194"/>
      <c r="C575" s="195"/>
      <c r="D575" s="196" t="s">
        <v>160</v>
      </c>
      <c r="E575" s="197" t="s">
        <v>19</v>
      </c>
      <c r="F575" s="198" t="s">
        <v>272</v>
      </c>
      <c r="G575" s="195"/>
      <c r="H575" s="197" t="s">
        <v>19</v>
      </c>
      <c r="I575" s="199"/>
      <c r="J575" s="195"/>
      <c r="K575" s="195"/>
      <c r="L575" s="200"/>
      <c r="M575" s="201"/>
      <c r="N575" s="202"/>
      <c r="O575" s="202"/>
      <c r="P575" s="202"/>
      <c r="Q575" s="202"/>
      <c r="R575" s="202"/>
      <c r="S575" s="202"/>
      <c r="T575" s="203"/>
      <c r="AT575" s="204" t="s">
        <v>160</v>
      </c>
      <c r="AU575" s="204" t="s">
        <v>83</v>
      </c>
      <c r="AV575" s="13" t="s">
        <v>80</v>
      </c>
      <c r="AW575" s="13" t="s">
        <v>33</v>
      </c>
      <c r="AX575" s="13" t="s">
        <v>72</v>
      </c>
      <c r="AY575" s="204" t="s">
        <v>148</v>
      </c>
    </row>
    <row r="576" spans="1:65" s="14" customFormat="1" ht="11.25">
      <c r="B576" s="205"/>
      <c r="C576" s="206"/>
      <c r="D576" s="196" t="s">
        <v>160</v>
      </c>
      <c r="E576" s="207" t="s">
        <v>19</v>
      </c>
      <c r="F576" s="208" t="s">
        <v>736</v>
      </c>
      <c r="G576" s="206"/>
      <c r="H576" s="209">
        <v>5.34</v>
      </c>
      <c r="I576" s="210"/>
      <c r="J576" s="206"/>
      <c r="K576" s="206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160</v>
      </c>
      <c r="AU576" s="215" t="s">
        <v>83</v>
      </c>
      <c r="AV576" s="14" t="s">
        <v>83</v>
      </c>
      <c r="AW576" s="14" t="s">
        <v>33</v>
      </c>
      <c r="AX576" s="14" t="s">
        <v>72</v>
      </c>
      <c r="AY576" s="215" t="s">
        <v>148</v>
      </c>
    </row>
    <row r="577" spans="1:65" s="15" customFormat="1" ht="11.25">
      <c r="B577" s="216"/>
      <c r="C577" s="217"/>
      <c r="D577" s="196" t="s">
        <v>160</v>
      </c>
      <c r="E577" s="218" t="s">
        <v>737</v>
      </c>
      <c r="F577" s="219" t="s">
        <v>163</v>
      </c>
      <c r="G577" s="217"/>
      <c r="H577" s="220">
        <v>45.54</v>
      </c>
      <c r="I577" s="221"/>
      <c r="J577" s="217"/>
      <c r="K577" s="217"/>
      <c r="L577" s="222"/>
      <c r="M577" s="223"/>
      <c r="N577" s="224"/>
      <c r="O577" s="224"/>
      <c r="P577" s="224"/>
      <c r="Q577" s="224"/>
      <c r="R577" s="224"/>
      <c r="S577" s="224"/>
      <c r="T577" s="225"/>
      <c r="AT577" s="226" t="s">
        <v>160</v>
      </c>
      <c r="AU577" s="226" t="s">
        <v>83</v>
      </c>
      <c r="AV577" s="15" t="s">
        <v>156</v>
      </c>
      <c r="AW577" s="15" t="s">
        <v>33</v>
      </c>
      <c r="AX577" s="15" t="s">
        <v>80</v>
      </c>
      <c r="AY577" s="226" t="s">
        <v>148</v>
      </c>
    </row>
    <row r="578" spans="1:65" s="12" customFormat="1" ht="22.9" customHeight="1">
      <c r="B578" s="160"/>
      <c r="C578" s="161"/>
      <c r="D578" s="162" t="s">
        <v>71</v>
      </c>
      <c r="E578" s="174" t="s">
        <v>738</v>
      </c>
      <c r="F578" s="174" t="s">
        <v>739</v>
      </c>
      <c r="G578" s="161"/>
      <c r="H578" s="161"/>
      <c r="I578" s="164"/>
      <c r="J578" s="175">
        <f>BK578</f>
        <v>0</v>
      </c>
      <c r="K578" s="161"/>
      <c r="L578" s="166"/>
      <c r="M578" s="167"/>
      <c r="N578" s="168"/>
      <c r="O578" s="168"/>
      <c r="P578" s="169">
        <f>SUM(P579:P582)</f>
        <v>0</v>
      </c>
      <c r="Q578" s="168"/>
      <c r="R578" s="169">
        <f>SUM(R579:R582)</f>
        <v>0.34606228</v>
      </c>
      <c r="S578" s="168"/>
      <c r="T578" s="170">
        <f>SUM(T579:T582)</f>
        <v>0</v>
      </c>
      <c r="AR578" s="171" t="s">
        <v>83</v>
      </c>
      <c r="AT578" s="172" t="s">
        <v>71</v>
      </c>
      <c r="AU578" s="172" t="s">
        <v>80</v>
      </c>
      <c r="AY578" s="171" t="s">
        <v>148</v>
      </c>
      <c r="BK578" s="173">
        <f>SUM(BK579:BK582)</f>
        <v>0</v>
      </c>
    </row>
    <row r="579" spans="1:65" s="2" customFormat="1" ht="37.9" customHeight="1">
      <c r="A579" s="36"/>
      <c r="B579" s="37"/>
      <c r="C579" s="176" t="s">
        <v>740</v>
      </c>
      <c r="D579" s="176" t="s">
        <v>151</v>
      </c>
      <c r="E579" s="177" t="s">
        <v>741</v>
      </c>
      <c r="F579" s="178" t="s">
        <v>742</v>
      </c>
      <c r="G579" s="179" t="s">
        <v>168</v>
      </c>
      <c r="H579" s="180">
        <v>402.39800000000002</v>
      </c>
      <c r="I579" s="181"/>
      <c r="J579" s="182">
        <f>ROUND(I579*H579,2)</f>
        <v>0</v>
      </c>
      <c r="K579" s="178" t="s">
        <v>19</v>
      </c>
      <c r="L579" s="41"/>
      <c r="M579" s="183" t="s">
        <v>19</v>
      </c>
      <c r="N579" s="184" t="s">
        <v>43</v>
      </c>
      <c r="O579" s="66"/>
      <c r="P579" s="185">
        <f>O579*H579</f>
        <v>0</v>
      </c>
      <c r="Q579" s="185">
        <v>1.3999999999999999E-4</v>
      </c>
      <c r="R579" s="185">
        <f>Q579*H579</f>
        <v>5.6335719999999999E-2</v>
      </c>
      <c r="S579" s="185">
        <v>0</v>
      </c>
      <c r="T579" s="186">
        <f>S579*H579</f>
        <v>0</v>
      </c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R579" s="187" t="s">
        <v>246</v>
      </c>
      <c r="AT579" s="187" t="s">
        <v>151</v>
      </c>
      <c r="AU579" s="187" t="s">
        <v>83</v>
      </c>
      <c r="AY579" s="19" t="s">
        <v>148</v>
      </c>
      <c r="BE579" s="188">
        <f>IF(N579="základní",J579,0)</f>
        <v>0</v>
      </c>
      <c r="BF579" s="188">
        <f>IF(N579="snížená",J579,0)</f>
        <v>0</v>
      </c>
      <c r="BG579" s="188">
        <f>IF(N579="zákl. přenesená",J579,0)</f>
        <v>0</v>
      </c>
      <c r="BH579" s="188">
        <f>IF(N579="sníž. přenesená",J579,0)</f>
        <v>0</v>
      </c>
      <c r="BI579" s="188">
        <f>IF(N579="nulová",J579,0)</f>
        <v>0</v>
      </c>
      <c r="BJ579" s="19" t="s">
        <v>80</v>
      </c>
      <c r="BK579" s="188">
        <f>ROUND(I579*H579,2)</f>
        <v>0</v>
      </c>
      <c r="BL579" s="19" t="s">
        <v>246</v>
      </c>
      <c r="BM579" s="187" t="s">
        <v>743</v>
      </c>
    </row>
    <row r="580" spans="1:65" s="14" customFormat="1" ht="11.25">
      <c r="B580" s="205"/>
      <c r="C580" s="206"/>
      <c r="D580" s="196" t="s">
        <v>160</v>
      </c>
      <c r="E580" s="207" t="s">
        <v>19</v>
      </c>
      <c r="F580" s="208" t="s">
        <v>105</v>
      </c>
      <c r="G580" s="206"/>
      <c r="H580" s="209">
        <v>402.39800000000002</v>
      </c>
      <c r="I580" s="210"/>
      <c r="J580" s="206"/>
      <c r="K580" s="206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160</v>
      </c>
      <c r="AU580" s="215" t="s">
        <v>83</v>
      </c>
      <c r="AV580" s="14" t="s">
        <v>83</v>
      </c>
      <c r="AW580" s="14" t="s">
        <v>33</v>
      </c>
      <c r="AX580" s="14" t="s">
        <v>80</v>
      </c>
      <c r="AY580" s="215" t="s">
        <v>148</v>
      </c>
    </row>
    <row r="581" spans="1:65" s="2" customFormat="1" ht="44.25" customHeight="1">
      <c r="A581" s="36"/>
      <c r="B581" s="37"/>
      <c r="C581" s="176" t="s">
        <v>744</v>
      </c>
      <c r="D581" s="176" t="s">
        <v>151</v>
      </c>
      <c r="E581" s="177" t="s">
        <v>745</v>
      </c>
      <c r="F581" s="178" t="s">
        <v>746</v>
      </c>
      <c r="G581" s="179" t="s">
        <v>168</v>
      </c>
      <c r="H581" s="180">
        <v>402.39800000000002</v>
      </c>
      <c r="I581" s="181"/>
      <c r="J581" s="182">
        <f>ROUND(I581*H581,2)</f>
        <v>0</v>
      </c>
      <c r="K581" s="178" t="s">
        <v>19</v>
      </c>
      <c r="L581" s="41"/>
      <c r="M581" s="183" t="s">
        <v>19</v>
      </c>
      <c r="N581" s="184" t="s">
        <v>43</v>
      </c>
      <c r="O581" s="66"/>
      <c r="P581" s="185">
        <f>O581*H581</f>
        <v>0</v>
      </c>
      <c r="Q581" s="185">
        <v>7.2000000000000005E-4</v>
      </c>
      <c r="R581" s="185">
        <f>Q581*H581</f>
        <v>0.28972656000000002</v>
      </c>
      <c r="S581" s="185">
        <v>0</v>
      </c>
      <c r="T581" s="186">
        <f>S581*H581</f>
        <v>0</v>
      </c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R581" s="187" t="s">
        <v>246</v>
      </c>
      <c r="AT581" s="187" t="s">
        <v>151</v>
      </c>
      <c r="AU581" s="187" t="s">
        <v>83</v>
      </c>
      <c r="AY581" s="19" t="s">
        <v>148</v>
      </c>
      <c r="BE581" s="188">
        <f>IF(N581="základní",J581,0)</f>
        <v>0</v>
      </c>
      <c r="BF581" s="188">
        <f>IF(N581="snížená",J581,0)</f>
        <v>0</v>
      </c>
      <c r="BG581" s="188">
        <f>IF(N581="zákl. přenesená",J581,0)</f>
        <v>0</v>
      </c>
      <c r="BH581" s="188">
        <f>IF(N581="sníž. přenesená",J581,0)</f>
        <v>0</v>
      </c>
      <c r="BI581" s="188">
        <f>IF(N581="nulová",J581,0)</f>
        <v>0</v>
      </c>
      <c r="BJ581" s="19" t="s">
        <v>80</v>
      </c>
      <c r="BK581" s="188">
        <f>ROUND(I581*H581,2)</f>
        <v>0</v>
      </c>
      <c r="BL581" s="19" t="s">
        <v>246</v>
      </c>
      <c r="BM581" s="187" t="s">
        <v>747</v>
      </c>
    </row>
    <row r="582" spans="1:65" s="14" customFormat="1" ht="11.25">
      <c r="B582" s="205"/>
      <c r="C582" s="206"/>
      <c r="D582" s="196" t="s">
        <v>160</v>
      </c>
      <c r="E582" s="207" t="s">
        <v>19</v>
      </c>
      <c r="F582" s="208" t="s">
        <v>105</v>
      </c>
      <c r="G582" s="206"/>
      <c r="H582" s="209">
        <v>402.39800000000002</v>
      </c>
      <c r="I582" s="210"/>
      <c r="J582" s="206"/>
      <c r="K582" s="206"/>
      <c r="L582" s="211"/>
      <c r="M582" s="212"/>
      <c r="N582" s="213"/>
      <c r="O582" s="213"/>
      <c r="P582" s="213"/>
      <c r="Q582" s="213"/>
      <c r="R582" s="213"/>
      <c r="S582" s="213"/>
      <c r="T582" s="214"/>
      <c r="AT582" s="215" t="s">
        <v>160</v>
      </c>
      <c r="AU582" s="215" t="s">
        <v>83</v>
      </c>
      <c r="AV582" s="14" t="s">
        <v>83</v>
      </c>
      <c r="AW582" s="14" t="s">
        <v>33</v>
      </c>
      <c r="AX582" s="14" t="s">
        <v>80</v>
      </c>
      <c r="AY582" s="215" t="s">
        <v>148</v>
      </c>
    </row>
    <row r="583" spans="1:65" s="12" customFormat="1" ht="22.9" customHeight="1">
      <c r="B583" s="160"/>
      <c r="C583" s="161"/>
      <c r="D583" s="162" t="s">
        <v>71</v>
      </c>
      <c r="E583" s="174" t="s">
        <v>748</v>
      </c>
      <c r="F583" s="174" t="s">
        <v>749</v>
      </c>
      <c r="G583" s="161"/>
      <c r="H583" s="161"/>
      <c r="I583" s="164"/>
      <c r="J583" s="175">
        <f>BK583</f>
        <v>0</v>
      </c>
      <c r="K583" s="161"/>
      <c r="L583" s="166"/>
      <c r="M583" s="167"/>
      <c r="N583" s="168"/>
      <c r="O583" s="168"/>
      <c r="P583" s="169">
        <f>SUM(P584:P608)</f>
        <v>0</v>
      </c>
      <c r="Q583" s="168"/>
      <c r="R583" s="169">
        <f>SUM(R584:R608)</f>
        <v>1.2735938899999999</v>
      </c>
      <c r="S583" s="168"/>
      <c r="T583" s="170">
        <f>SUM(T584:T608)</f>
        <v>0.26497590999999998</v>
      </c>
      <c r="AR583" s="171" t="s">
        <v>83</v>
      </c>
      <c r="AT583" s="172" t="s">
        <v>71</v>
      </c>
      <c r="AU583" s="172" t="s">
        <v>80</v>
      </c>
      <c r="AY583" s="171" t="s">
        <v>148</v>
      </c>
      <c r="BK583" s="173">
        <f>SUM(BK584:BK608)</f>
        <v>0</v>
      </c>
    </row>
    <row r="584" spans="1:65" s="2" customFormat="1" ht="16.5" customHeight="1">
      <c r="A584" s="36"/>
      <c r="B584" s="37"/>
      <c r="C584" s="176" t="s">
        <v>750</v>
      </c>
      <c r="D584" s="176" t="s">
        <v>151</v>
      </c>
      <c r="E584" s="177" t="s">
        <v>751</v>
      </c>
      <c r="F584" s="178" t="s">
        <v>752</v>
      </c>
      <c r="G584" s="179" t="s">
        <v>168</v>
      </c>
      <c r="H584" s="180">
        <v>854.76099999999997</v>
      </c>
      <c r="I584" s="181"/>
      <c r="J584" s="182">
        <f>ROUND(I584*H584,2)</f>
        <v>0</v>
      </c>
      <c r="K584" s="178" t="s">
        <v>155</v>
      </c>
      <c r="L584" s="41"/>
      <c r="M584" s="183" t="s">
        <v>19</v>
      </c>
      <c r="N584" s="184" t="s">
        <v>43</v>
      </c>
      <c r="O584" s="66"/>
      <c r="P584" s="185">
        <f>O584*H584</f>
        <v>0</v>
      </c>
      <c r="Q584" s="185">
        <v>1E-3</v>
      </c>
      <c r="R584" s="185">
        <f>Q584*H584</f>
        <v>0.85476099999999999</v>
      </c>
      <c r="S584" s="185">
        <v>3.1E-4</v>
      </c>
      <c r="T584" s="186">
        <f>S584*H584</f>
        <v>0.26497590999999998</v>
      </c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R584" s="187" t="s">
        <v>246</v>
      </c>
      <c r="AT584" s="187" t="s">
        <v>151</v>
      </c>
      <c r="AU584" s="187" t="s">
        <v>83</v>
      </c>
      <c r="AY584" s="19" t="s">
        <v>148</v>
      </c>
      <c r="BE584" s="188">
        <f>IF(N584="základní",J584,0)</f>
        <v>0</v>
      </c>
      <c r="BF584" s="188">
        <f>IF(N584="snížená",J584,0)</f>
        <v>0</v>
      </c>
      <c r="BG584" s="188">
        <f>IF(N584="zákl. přenesená",J584,0)</f>
        <v>0</v>
      </c>
      <c r="BH584" s="188">
        <f>IF(N584="sníž. přenesená",J584,0)</f>
        <v>0</v>
      </c>
      <c r="BI584" s="188">
        <f>IF(N584="nulová",J584,0)</f>
        <v>0</v>
      </c>
      <c r="BJ584" s="19" t="s">
        <v>80</v>
      </c>
      <c r="BK584" s="188">
        <f>ROUND(I584*H584,2)</f>
        <v>0</v>
      </c>
      <c r="BL584" s="19" t="s">
        <v>246</v>
      </c>
      <c r="BM584" s="187" t="s">
        <v>753</v>
      </c>
    </row>
    <row r="585" spans="1:65" s="2" customFormat="1" ht="11.25">
      <c r="A585" s="36"/>
      <c r="B585" s="37"/>
      <c r="C585" s="38"/>
      <c r="D585" s="189" t="s">
        <v>158</v>
      </c>
      <c r="E585" s="38"/>
      <c r="F585" s="190" t="s">
        <v>754</v>
      </c>
      <c r="G585" s="38"/>
      <c r="H585" s="38"/>
      <c r="I585" s="191"/>
      <c r="J585" s="38"/>
      <c r="K585" s="38"/>
      <c r="L585" s="41"/>
      <c r="M585" s="192"/>
      <c r="N585" s="193"/>
      <c r="O585" s="66"/>
      <c r="P585" s="66"/>
      <c r="Q585" s="66"/>
      <c r="R585" s="66"/>
      <c r="S585" s="66"/>
      <c r="T585" s="67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T585" s="19" t="s">
        <v>158</v>
      </c>
      <c r="AU585" s="19" t="s">
        <v>83</v>
      </c>
    </row>
    <row r="586" spans="1:65" s="13" customFormat="1" ht="11.25">
      <c r="B586" s="194"/>
      <c r="C586" s="195"/>
      <c r="D586" s="196" t="s">
        <v>160</v>
      </c>
      <c r="E586" s="197" t="s">
        <v>19</v>
      </c>
      <c r="F586" s="198" t="s">
        <v>261</v>
      </c>
      <c r="G586" s="195"/>
      <c r="H586" s="197" t="s">
        <v>19</v>
      </c>
      <c r="I586" s="199"/>
      <c r="J586" s="195"/>
      <c r="K586" s="195"/>
      <c r="L586" s="200"/>
      <c r="M586" s="201"/>
      <c r="N586" s="202"/>
      <c r="O586" s="202"/>
      <c r="P586" s="202"/>
      <c r="Q586" s="202"/>
      <c r="R586" s="202"/>
      <c r="S586" s="202"/>
      <c r="T586" s="203"/>
      <c r="AT586" s="204" t="s">
        <v>160</v>
      </c>
      <c r="AU586" s="204" t="s">
        <v>83</v>
      </c>
      <c r="AV586" s="13" t="s">
        <v>80</v>
      </c>
      <c r="AW586" s="13" t="s">
        <v>33</v>
      </c>
      <c r="AX586" s="13" t="s">
        <v>72</v>
      </c>
      <c r="AY586" s="204" t="s">
        <v>148</v>
      </c>
    </row>
    <row r="587" spans="1:65" s="14" customFormat="1" ht="11.25">
      <c r="B587" s="205"/>
      <c r="C587" s="206"/>
      <c r="D587" s="196" t="s">
        <v>160</v>
      </c>
      <c r="E587" s="207" t="s">
        <v>19</v>
      </c>
      <c r="F587" s="208" t="s">
        <v>755</v>
      </c>
      <c r="G587" s="206"/>
      <c r="H587" s="209">
        <v>121.98</v>
      </c>
      <c r="I587" s="210"/>
      <c r="J587" s="206"/>
      <c r="K587" s="206"/>
      <c r="L587" s="211"/>
      <c r="M587" s="212"/>
      <c r="N587" s="213"/>
      <c r="O587" s="213"/>
      <c r="P587" s="213"/>
      <c r="Q587" s="213"/>
      <c r="R587" s="213"/>
      <c r="S587" s="213"/>
      <c r="T587" s="214"/>
      <c r="AT587" s="215" t="s">
        <v>160</v>
      </c>
      <c r="AU587" s="215" t="s">
        <v>83</v>
      </c>
      <c r="AV587" s="14" t="s">
        <v>83</v>
      </c>
      <c r="AW587" s="14" t="s">
        <v>33</v>
      </c>
      <c r="AX587" s="14" t="s">
        <v>72</v>
      </c>
      <c r="AY587" s="215" t="s">
        <v>148</v>
      </c>
    </row>
    <row r="588" spans="1:65" s="13" customFormat="1" ht="11.25">
      <c r="B588" s="194"/>
      <c r="C588" s="195"/>
      <c r="D588" s="196" t="s">
        <v>160</v>
      </c>
      <c r="E588" s="197" t="s">
        <v>19</v>
      </c>
      <c r="F588" s="198" t="s">
        <v>263</v>
      </c>
      <c r="G588" s="195"/>
      <c r="H588" s="197" t="s">
        <v>19</v>
      </c>
      <c r="I588" s="199"/>
      <c r="J588" s="195"/>
      <c r="K588" s="195"/>
      <c r="L588" s="200"/>
      <c r="M588" s="201"/>
      <c r="N588" s="202"/>
      <c r="O588" s="202"/>
      <c r="P588" s="202"/>
      <c r="Q588" s="202"/>
      <c r="R588" s="202"/>
      <c r="S588" s="202"/>
      <c r="T588" s="203"/>
      <c r="AT588" s="204" t="s">
        <v>160</v>
      </c>
      <c r="AU588" s="204" t="s">
        <v>83</v>
      </c>
      <c r="AV588" s="13" t="s">
        <v>80</v>
      </c>
      <c r="AW588" s="13" t="s">
        <v>33</v>
      </c>
      <c r="AX588" s="13" t="s">
        <v>72</v>
      </c>
      <c r="AY588" s="204" t="s">
        <v>148</v>
      </c>
    </row>
    <row r="589" spans="1:65" s="14" customFormat="1" ht="11.25">
      <c r="B589" s="205"/>
      <c r="C589" s="206"/>
      <c r="D589" s="196" t="s">
        <v>160</v>
      </c>
      <c r="E589" s="207" t="s">
        <v>19</v>
      </c>
      <c r="F589" s="208" t="s">
        <v>756</v>
      </c>
      <c r="G589" s="206"/>
      <c r="H589" s="209">
        <v>108.68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160</v>
      </c>
      <c r="AU589" s="215" t="s">
        <v>83</v>
      </c>
      <c r="AV589" s="14" t="s">
        <v>83</v>
      </c>
      <c r="AW589" s="14" t="s">
        <v>33</v>
      </c>
      <c r="AX589" s="14" t="s">
        <v>72</v>
      </c>
      <c r="AY589" s="215" t="s">
        <v>148</v>
      </c>
    </row>
    <row r="590" spans="1:65" s="14" customFormat="1" ht="11.25">
      <c r="B590" s="205"/>
      <c r="C590" s="206"/>
      <c r="D590" s="196" t="s">
        <v>160</v>
      </c>
      <c r="E590" s="207" t="s">
        <v>19</v>
      </c>
      <c r="F590" s="208" t="s">
        <v>757</v>
      </c>
      <c r="G590" s="206"/>
      <c r="H590" s="209">
        <v>12.92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160</v>
      </c>
      <c r="AU590" s="215" t="s">
        <v>83</v>
      </c>
      <c r="AV590" s="14" t="s">
        <v>83</v>
      </c>
      <c r="AW590" s="14" t="s">
        <v>33</v>
      </c>
      <c r="AX590" s="14" t="s">
        <v>72</v>
      </c>
      <c r="AY590" s="215" t="s">
        <v>148</v>
      </c>
    </row>
    <row r="591" spans="1:65" s="13" customFormat="1" ht="11.25">
      <c r="B591" s="194"/>
      <c r="C591" s="195"/>
      <c r="D591" s="196" t="s">
        <v>160</v>
      </c>
      <c r="E591" s="197" t="s">
        <v>19</v>
      </c>
      <c r="F591" s="198" t="s">
        <v>266</v>
      </c>
      <c r="G591" s="195"/>
      <c r="H591" s="197" t="s">
        <v>19</v>
      </c>
      <c r="I591" s="199"/>
      <c r="J591" s="195"/>
      <c r="K591" s="195"/>
      <c r="L591" s="200"/>
      <c r="M591" s="201"/>
      <c r="N591" s="202"/>
      <c r="O591" s="202"/>
      <c r="P591" s="202"/>
      <c r="Q591" s="202"/>
      <c r="R591" s="202"/>
      <c r="S591" s="202"/>
      <c r="T591" s="203"/>
      <c r="AT591" s="204" t="s">
        <v>160</v>
      </c>
      <c r="AU591" s="204" t="s">
        <v>83</v>
      </c>
      <c r="AV591" s="13" t="s">
        <v>80</v>
      </c>
      <c r="AW591" s="13" t="s">
        <v>33</v>
      </c>
      <c r="AX591" s="13" t="s">
        <v>72</v>
      </c>
      <c r="AY591" s="204" t="s">
        <v>148</v>
      </c>
    </row>
    <row r="592" spans="1:65" s="14" customFormat="1" ht="11.25">
      <c r="B592" s="205"/>
      <c r="C592" s="206"/>
      <c r="D592" s="196" t="s">
        <v>160</v>
      </c>
      <c r="E592" s="207" t="s">
        <v>19</v>
      </c>
      <c r="F592" s="208" t="s">
        <v>758</v>
      </c>
      <c r="G592" s="206"/>
      <c r="H592" s="209">
        <v>167.27600000000001</v>
      </c>
      <c r="I592" s="210"/>
      <c r="J592" s="206"/>
      <c r="K592" s="206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160</v>
      </c>
      <c r="AU592" s="215" t="s">
        <v>83</v>
      </c>
      <c r="AV592" s="14" t="s">
        <v>83</v>
      </c>
      <c r="AW592" s="14" t="s">
        <v>33</v>
      </c>
      <c r="AX592" s="14" t="s">
        <v>72</v>
      </c>
      <c r="AY592" s="215" t="s">
        <v>148</v>
      </c>
    </row>
    <row r="593" spans="1:65" s="14" customFormat="1" ht="11.25">
      <c r="B593" s="205"/>
      <c r="C593" s="206"/>
      <c r="D593" s="196" t="s">
        <v>160</v>
      </c>
      <c r="E593" s="207" t="s">
        <v>19</v>
      </c>
      <c r="F593" s="208" t="s">
        <v>759</v>
      </c>
      <c r="G593" s="206"/>
      <c r="H593" s="209">
        <v>114.179</v>
      </c>
      <c r="I593" s="210"/>
      <c r="J593" s="206"/>
      <c r="K593" s="206"/>
      <c r="L593" s="211"/>
      <c r="M593" s="212"/>
      <c r="N593" s="213"/>
      <c r="O593" s="213"/>
      <c r="P593" s="213"/>
      <c r="Q593" s="213"/>
      <c r="R593" s="213"/>
      <c r="S593" s="213"/>
      <c r="T593" s="214"/>
      <c r="AT593" s="215" t="s">
        <v>160</v>
      </c>
      <c r="AU593" s="215" t="s">
        <v>83</v>
      </c>
      <c r="AV593" s="14" t="s">
        <v>83</v>
      </c>
      <c r="AW593" s="14" t="s">
        <v>33</v>
      </c>
      <c r="AX593" s="14" t="s">
        <v>72</v>
      </c>
      <c r="AY593" s="215" t="s">
        <v>148</v>
      </c>
    </row>
    <row r="594" spans="1:65" s="13" customFormat="1" ht="11.25">
      <c r="B594" s="194"/>
      <c r="C594" s="195"/>
      <c r="D594" s="196" t="s">
        <v>160</v>
      </c>
      <c r="E594" s="197" t="s">
        <v>19</v>
      </c>
      <c r="F594" s="198" t="s">
        <v>269</v>
      </c>
      <c r="G594" s="195"/>
      <c r="H594" s="197" t="s">
        <v>19</v>
      </c>
      <c r="I594" s="199"/>
      <c r="J594" s="195"/>
      <c r="K594" s="195"/>
      <c r="L594" s="200"/>
      <c r="M594" s="201"/>
      <c r="N594" s="202"/>
      <c r="O594" s="202"/>
      <c r="P594" s="202"/>
      <c r="Q594" s="202"/>
      <c r="R594" s="202"/>
      <c r="S594" s="202"/>
      <c r="T594" s="203"/>
      <c r="AT594" s="204" t="s">
        <v>160</v>
      </c>
      <c r="AU594" s="204" t="s">
        <v>83</v>
      </c>
      <c r="AV594" s="13" t="s">
        <v>80</v>
      </c>
      <c r="AW594" s="13" t="s">
        <v>33</v>
      </c>
      <c r="AX594" s="13" t="s">
        <v>72</v>
      </c>
      <c r="AY594" s="204" t="s">
        <v>148</v>
      </c>
    </row>
    <row r="595" spans="1:65" s="14" customFormat="1" ht="11.25">
      <c r="B595" s="205"/>
      <c r="C595" s="206"/>
      <c r="D595" s="196" t="s">
        <v>160</v>
      </c>
      <c r="E595" s="207" t="s">
        <v>19</v>
      </c>
      <c r="F595" s="208" t="s">
        <v>760</v>
      </c>
      <c r="G595" s="206"/>
      <c r="H595" s="209">
        <v>228.39099999999999</v>
      </c>
      <c r="I595" s="210"/>
      <c r="J595" s="206"/>
      <c r="K595" s="206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160</v>
      </c>
      <c r="AU595" s="215" t="s">
        <v>83</v>
      </c>
      <c r="AV595" s="14" t="s">
        <v>83</v>
      </c>
      <c r="AW595" s="14" t="s">
        <v>33</v>
      </c>
      <c r="AX595" s="14" t="s">
        <v>72</v>
      </c>
      <c r="AY595" s="215" t="s">
        <v>148</v>
      </c>
    </row>
    <row r="596" spans="1:65" s="14" customFormat="1" ht="11.25">
      <c r="B596" s="205"/>
      <c r="C596" s="206"/>
      <c r="D596" s="196" t="s">
        <v>160</v>
      </c>
      <c r="E596" s="207" t="s">
        <v>19</v>
      </c>
      <c r="F596" s="208" t="s">
        <v>761</v>
      </c>
      <c r="G596" s="206"/>
      <c r="H596" s="209">
        <v>37.43</v>
      </c>
      <c r="I596" s="210"/>
      <c r="J596" s="206"/>
      <c r="K596" s="206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160</v>
      </c>
      <c r="AU596" s="215" t="s">
        <v>83</v>
      </c>
      <c r="AV596" s="14" t="s">
        <v>83</v>
      </c>
      <c r="AW596" s="14" t="s">
        <v>33</v>
      </c>
      <c r="AX596" s="14" t="s">
        <v>72</v>
      </c>
      <c r="AY596" s="215" t="s">
        <v>148</v>
      </c>
    </row>
    <row r="597" spans="1:65" s="13" customFormat="1" ht="11.25">
      <c r="B597" s="194"/>
      <c r="C597" s="195"/>
      <c r="D597" s="196" t="s">
        <v>160</v>
      </c>
      <c r="E597" s="197" t="s">
        <v>19</v>
      </c>
      <c r="F597" s="198" t="s">
        <v>272</v>
      </c>
      <c r="G597" s="195"/>
      <c r="H597" s="197" t="s">
        <v>19</v>
      </c>
      <c r="I597" s="199"/>
      <c r="J597" s="195"/>
      <c r="K597" s="195"/>
      <c r="L597" s="200"/>
      <c r="M597" s="201"/>
      <c r="N597" s="202"/>
      <c r="O597" s="202"/>
      <c r="P597" s="202"/>
      <c r="Q597" s="202"/>
      <c r="R597" s="202"/>
      <c r="S597" s="202"/>
      <c r="T597" s="203"/>
      <c r="AT597" s="204" t="s">
        <v>160</v>
      </c>
      <c r="AU597" s="204" t="s">
        <v>83</v>
      </c>
      <c r="AV597" s="13" t="s">
        <v>80</v>
      </c>
      <c r="AW597" s="13" t="s">
        <v>33</v>
      </c>
      <c r="AX597" s="13" t="s">
        <v>72</v>
      </c>
      <c r="AY597" s="204" t="s">
        <v>148</v>
      </c>
    </row>
    <row r="598" spans="1:65" s="14" customFormat="1" ht="11.25">
      <c r="B598" s="205"/>
      <c r="C598" s="206"/>
      <c r="D598" s="196" t="s">
        <v>160</v>
      </c>
      <c r="E598" s="207" t="s">
        <v>19</v>
      </c>
      <c r="F598" s="208" t="s">
        <v>762</v>
      </c>
      <c r="G598" s="206"/>
      <c r="H598" s="209">
        <v>63.905000000000001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160</v>
      </c>
      <c r="AU598" s="215" t="s">
        <v>83</v>
      </c>
      <c r="AV598" s="14" t="s">
        <v>83</v>
      </c>
      <c r="AW598" s="14" t="s">
        <v>33</v>
      </c>
      <c r="AX598" s="14" t="s">
        <v>72</v>
      </c>
      <c r="AY598" s="215" t="s">
        <v>148</v>
      </c>
    </row>
    <row r="599" spans="1:65" s="15" customFormat="1" ht="11.25">
      <c r="B599" s="216"/>
      <c r="C599" s="217"/>
      <c r="D599" s="196" t="s">
        <v>160</v>
      </c>
      <c r="E599" s="218" t="s">
        <v>99</v>
      </c>
      <c r="F599" s="219" t="s">
        <v>163</v>
      </c>
      <c r="G599" s="217"/>
      <c r="H599" s="220">
        <v>854.76099999999997</v>
      </c>
      <c r="I599" s="221"/>
      <c r="J599" s="217"/>
      <c r="K599" s="217"/>
      <c r="L599" s="222"/>
      <c r="M599" s="223"/>
      <c r="N599" s="224"/>
      <c r="O599" s="224"/>
      <c r="P599" s="224"/>
      <c r="Q599" s="224"/>
      <c r="R599" s="224"/>
      <c r="S599" s="224"/>
      <c r="T599" s="225"/>
      <c r="AT599" s="226" t="s">
        <v>160</v>
      </c>
      <c r="AU599" s="226" t="s">
        <v>83</v>
      </c>
      <c r="AV599" s="15" t="s">
        <v>156</v>
      </c>
      <c r="AW599" s="15" t="s">
        <v>33</v>
      </c>
      <c r="AX599" s="15" t="s">
        <v>80</v>
      </c>
      <c r="AY599" s="226" t="s">
        <v>148</v>
      </c>
    </row>
    <row r="600" spans="1:65" s="2" customFormat="1" ht="24.2" customHeight="1">
      <c r="A600" s="36"/>
      <c r="B600" s="37"/>
      <c r="C600" s="176" t="s">
        <v>763</v>
      </c>
      <c r="D600" s="176" t="s">
        <v>151</v>
      </c>
      <c r="E600" s="177" t="s">
        <v>764</v>
      </c>
      <c r="F600" s="178" t="s">
        <v>765</v>
      </c>
      <c r="G600" s="179" t="s">
        <v>168</v>
      </c>
      <c r="H600" s="180">
        <v>854.76099999999997</v>
      </c>
      <c r="I600" s="181"/>
      <c r="J600" s="182">
        <f>ROUND(I600*H600,2)</f>
        <v>0</v>
      </c>
      <c r="K600" s="178" t="s">
        <v>155</v>
      </c>
      <c r="L600" s="41"/>
      <c r="M600" s="183" t="s">
        <v>19</v>
      </c>
      <c r="N600" s="184" t="s">
        <v>43</v>
      </c>
      <c r="O600" s="66"/>
      <c r="P600" s="185">
        <f>O600*H600</f>
        <v>0</v>
      </c>
      <c r="Q600" s="185">
        <v>0</v>
      </c>
      <c r="R600" s="185">
        <f>Q600*H600</f>
        <v>0</v>
      </c>
      <c r="S600" s="185">
        <v>0</v>
      </c>
      <c r="T600" s="186">
        <f>S600*H600</f>
        <v>0</v>
      </c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R600" s="187" t="s">
        <v>246</v>
      </c>
      <c r="AT600" s="187" t="s">
        <v>151</v>
      </c>
      <c r="AU600" s="187" t="s">
        <v>83</v>
      </c>
      <c r="AY600" s="19" t="s">
        <v>148</v>
      </c>
      <c r="BE600" s="188">
        <f>IF(N600="základní",J600,0)</f>
        <v>0</v>
      </c>
      <c r="BF600" s="188">
        <f>IF(N600="snížená",J600,0)</f>
        <v>0</v>
      </c>
      <c r="BG600" s="188">
        <f>IF(N600="zákl. přenesená",J600,0)</f>
        <v>0</v>
      </c>
      <c r="BH600" s="188">
        <f>IF(N600="sníž. přenesená",J600,0)</f>
        <v>0</v>
      </c>
      <c r="BI600" s="188">
        <f>IF(N600="nulová",J600,0)</f>
        <v>0</v>
      </c>
      <c r="BJ600" s="19" t="s">
        <v>80</v>
      </c>
      <c r="BK600" s="188">
        <f>ROUND(I600*H600,2)</f>
        <v>0</v>
      </c>
      <c r="BL600" s="19" t="s">
        <v>246</v>
      </c>
      <c r="BM600" s="187" t="s">
        <v>766</v>
      </c>
    </row>
    <row r="601" spans="1:65" s="2" customFormat="1" ht="11.25">
      <c r="A601" s="36"/>
      <c r="B601" s="37"/>
      <c r="C601" s="38"/>
      <c r="D601" s="189" t="s">
        <v>158</v>
      </c>
      <c r="E601" s="38"/>
      <c r="F601" s="190" t="s">
        <v>767</v>
      </c>
      <c r="G601" s="38"/>
      <c r="H601" s="38"/>
      <c r="I601" s="191"/>
      <c r="J601" s="38"/>
      <c r="K601" s="38"/>
      <c r="L601" s="41"/>
      <c r="M601" s="192"/>
      <c r="N601" s="193"/>
      <c r="O601" s="66"/>
      <c r="P601" s="66"/>
      <c r="Q601" s="66"/>
      <c r="R601" s="66"/>
      <c r="S601" s="66"/>
      <c r="T601" s="67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T601" s="19" t="s">
        <v>158</v>
      </c>
      <c r="AU601" s="19" t="s">
        <v>83</v>
      </c>
    </row>
    <row r="602" spans="1:65" s="14" customFormat="1" ht="11.25">
      <c r="B602" s="205"/>
      <c r="C602" s="206"/>
      <c r="D602" s="196" t="s">
        <v>160</v>
      </c>
      <c r="E602" s="207" t="s">
        <v>19</v>
      </c>
      <c r="F602" s="208" t="s">
        <v>99</v>
      </c>
      <c r="G602" s="206"/>
      <c r="H602" s="209">
        <v>854.76099999999997</v>
      </c>
      <c r="I602" s="210"/>
      <c r="J602" s="206"/>
      <c r="K602" s="206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160</v>
      </c>
      <c r="AU602" s="215" t="s">
        <v>83</v>
      </c>
      <c r="AV602" s="14" t="s">
        <v>83</v>
      </c>
      <c r="AW602" s="14" t="s">
        <v>33</v>
      </c>
      <c r="AX602" s="14" t="s">
        <v>80</v>
      </c>
      <c r="AY602" s="215" t="s">
        <v>148</v>
      </c>
    </row>
    <row r="603" spans="1:65" s="2" customFormat="1" ht="33" customHeight="1">
      <c r="A603" s="36"/>
      <c r="B603" s="37"/>
      <c r="C603" s="176" t="s">
        <v>768</v>
      </c>
      <c r="D603" s="176" t="s">
        <v>151</v>
      </c>
      <c r="E603" s="177" t="s">
        <v>769</v>
      </c>
      <c r="F603" s="178" t="s">
        <v>770</v>
      </c>
      <c r="G603" s="179" t="s">
        <v>168</v>
      </c>
      <c r="H603" s="180">
        <v>854.76099999999997</v>
      </c>
      <c r="I603" s="181"/>
      <c r="J603" s="182">
        <f>ROUND(I603*H603,2)</f>
        <v>0</v>
      </c>
      <c r="K603" s="178" t="s">
        <v>155</v>
      </c>
      <c r="L603" s="41"/>
      <c r="M603" s="183" t="s">
        <v>19</v>
      </c>
      <c r="N603" s="184" t="s">
        <v>43</v>
      </c>
      <c r="O603" s="66"/>
      <c r="P603" s="185">
        <f>O603*H603</f>
        <v>0</v>
      </c>
      <c r="Q603" s="185">
        <v>2.0000000000000001E-4</v>
      </c>
      <c r="R603" s="185">
        <f>Q603*H603</f>
        <v>0.1709522</v>
      </c>
      <c r="S603" s="185">
        <v>0</v>
      </c>
      <c r="T603" s="186">
        <f>S603*H603</f>
        <v>0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7" t="s">
        <v>246</v>
      </c>
      <c r="AT603" s="187" t="s">
        <v>151</v>
      </c>
      <c r="AU603" s="187" t="s">
        <v>83</v>
      </c>
      <c r="AY603" s="19" t="s">
        <v>148</v>
      </c>
      <c r="BE603" s="188">
        <f>IF(N603="základní",J603,0)</f>
        <v>0</v>
      </c>
      <c r="BF603" s="188">
        <f>IF(N603="snížená",J603,0)</f>
        <v>0</v>
      </c>
      <c r="BG603" s="188">
        <f>IF(N603="zákl. přenesená",J603,0)</f>
        <v>0</v>
      </c>
      <c r="BH603" s="188">
        <f>IF(N603="sníž. přenesená",J603,0)</f>
        <v>0</v>
      </c>
      <c r="BI603" s="188">
        <f>IF(N603="nulová",J603,0)</f>
        <v>0</v>
      </c>
      <c r="BJ603" s="19" t="s">
        <v>80</v>
      </c>
      <c r="BK603" s="188">
        <f>ROUND(I603*H603,2)</f>
        <v>0</v>
      </c>
      <c r="BL603" s="19" t="s">
        <v>246</v>
      </c>
      <c r="BM603" s="187" t="s">
        <v>771</v>
      </c>
    </row>
    <row r="604" spans="1:65" s="2" customFormat="1" ht="11.25">
      <c r="A604" s="36"/>
      <c r="B604" s="37"/>
      <c r="C604" s="38"/>
      <c r="D604" s="189" t="s">
        <v>158</v>
      </c>
      <c r="E604" s="38"/>
      <c r="F604" s="190" t="s">
        <v>772</v>
      </c>
      <c r="G604" s="38"/>
      <c r="H604" s="38"/>
      <c r="I604" s="191"/>
      <c r="J604" s="38"/>
      <c r="K604" s="38"/>
      <c r="L604" s="41"/>
      <c r="M604" s="192"/>
      <c r="N604" s="193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158</v>
      </c>
      <c r="AU604" s="19" t="s">
        <v>83</v>
      </c>
    </row>
    <row r="605" spans="1:65" s="14" customFormat="1" ht="11.25">
      <c r="B605" s="205"/>
      <c r="C605" s="206"/>
      <c r="D605" s="196" t="s">
        <v>160</v>
      </c>
      <c r="E605" s="207" t="s">
        <v>19</v>
      </c>
      <c r="F605" s="208" t="s">
        <v>99</v>
      </c>
      <c r="G605" s="206"/>
      <c r="H605" s="209">
        <v>854.76099999999997</v>
      </c>
      <c r="I605" s="210"/>
      <c r="J605" s="206"/>
      <c r="K605" s="206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160</v>
      </c>
      <c r="AU605" s="215" t="s">
        <v>83</v>
      </c>
      <c r="AV605" s="14" t="s">
        <v>83</v>
      </c>
      <c r="AW605" s="14" t="s">
        <v>33</v>
      </c>
      <c r="AX605" s="14" t="s">
        <v>80</v>
      </c>
      <c r="AY605" s="215" t="s">
        <v>148</v>
      </c>
    </row>
    <row r="606" spans="1:65" s="2" customFormat="1" ht="37.9" customHeight="1">
      <c r="A606" s="36"/>
      <c r="B606" s="37"/>
      <c r="C606" s="176" t="s">
        <v>773</v>
      </c>
      <c r="D606" s="176" t="s">
        <v>151</v>
      </c>
      <c r="E606" s="177" t="s">
        <v>774</v>
      </c>
      <c r="F606" s="178" t="s">
        <v>775</v>
      </c>
      <c r="G606" s="179" t="s">
        <v>168</v>
      </c>
      <c r="H606" s="180">
        <v>854.76099999999997</v>
      </c>
      <c r="I606" s="181"/>
      <c r="J606" s="182">
        <f>ROUND(I606*H606,2)</f>
        <v>0</v>
      </c>
      <c r="K606" s="178" t="s">
        <v>155</v>
      </c>
      <c r="L606" s="41"/>
      <c r="M606" s="183" t="s">
        <v>19</v>
      </c>
      <c r="N606" s="184" t="s">
        <v>43</v>
      </c>
      <c r="O606" s="66"/>
      <c r="P606" s="185">
        <f>O606*H606</f>
        <v>0</v>
      </c>
      <c r="Q606" s="185">
        <v>2.9E-4</v>
      </c>
      <c r="R606" s="185">
        <f>Q606*H606</f>
        <v>0.24788068999999999</v>
      </c>
      <c r="S606" s="185">
        <v>0</v>
      </c>
      <c r="T606" s="186">
        <f>S606*H606</f>
        <v>0</v>
      </c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R606" s="187" t="s">
        <v>246</v>
      </c>
      <c r="AT606" s="187" t="s">
        <v>151</v>
      </c>
      <c r="AU606" s="187" t="s">
        <v>83</v>
      </c>
      <c r="AY606" s="19" t="s">
        <v>148</v>
      </c>
      <c r="BE606" s="188">
        <f>IF(N606="základní",J606,0)</f>
        <v>0</v>
      </c>
      <c r="BF606" s="188">
        <f>IF(N606="snížená",J606,0)</f>
        <v>0</v>
      </c>
      <c r="BG606" s="188">
        <f>IF(N606="zákl. přenesená",J606,0)</f>
        <v>0</v>
      </c>
      <c r="BH606" s="188">
        <f>IF(N606="sníž. přenesená",J606,0)</f>
        <v>0</v>
      </c>
      <c r="BI606" s="188">
        <f>IF(N606="nulová",J606,0)</f>
        <v>0</v>
      </c>
      <c r="BJ606" s="19" t="s">
        <v>80</v>
      </c>
      <c r="BK606" s="188">
        <f>ROUND(I606*H606,2)</f>
        <v>0</v>
      </c>
      <c r="BL606" s="19" t="s">
        <v>246</v>
      </c>
      <c r="BM606" s="187" t="s">
        <v>776</v>
      </c>
    </row>
    <row r="607" spans="1:65" s="2" customFormat="1" ht="11.25">
      <c r="A607" s="36"/>
      <c r="B607" s="37"/>
      <c r="C607" s="38"/>
      <c r="D607" s="189" t="s">
        <v>158</v>
      </c>
      <c r="E607" s="38"/>
      <c r="F607" s="190" t="s">
        <v>777</v>
      </c>
      <c r="G607" s="38"/>
      <c r="H607" s="38"/>
      <c r="I607" s="191"/>
      <c r="J607" s="38"/>
      <c r="K607" s="38"/>
      <c r="L607" s="41"/>
      <c r="M607" s="192"/>
      <c r="N607" s="193"/>
      <c r="O607" s="66"/>
      <c r="P607" s="66"/>
      <c r="Q607" s="66"/>
      <c r="R607" s="66"/>
      <c r="S607" s="66"/>
      <c r="T607" s="67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T607" s="19" t="s">
        <v>158</v>
      </c>
      <c r="AU607" s="19" t="s">
        <v>83</v>
      </c>
    </row>
    <row r="608" spans="1:65" s="14" customFormat="1" ht="11.25">
      <c r="B608" s="205"/>
      <c r="C608" s="206"/>
      <c r="D608" s="196" t="s">
        <v>160</v>
      </c>
      <c r="E608" s="207" t="s">
        <v>19</v>
      </c>
      <c r="F608" s="208" t="s">
        <v>99</v>
      </c>
      <c r="G608" s="206"/>
      <c r="H608" s="209">
        <v>854.76099999999997</v>
      </c>
      <c r="I608" s="210"/>
      <c r="J608" s="206"/>
      <c r="K608" s="206"/>
      <c r="L608" s="211"/>
      <c r="M608" s="237"/>
      <c r="N608" s="238"/>
      <c r="O608" s="238"/>
      <c r="P608" s="238"/>
      <c r="Q608" s="238"/>
      <c r="R608" s="238"/>
      <c r="S608" s="238"/>
      <c r="T608" s="239"/>
      <c r="AT608" s="215" t="s">
        <v>160</v>
      </c>
      <c r="AU608" s="215" t="s">
        <v>83</v>
      </c>
      <c r="AV608" s="14" t="s">
        <v>83</v>
      </c>
      <c r="AW608" s="14" t="s">
        <v>33</v>
      </c>
      <c r="AX608" s="14" t="s">
        <v>80</v>
      </c>
      <c r="AY608" s="215" t="s">
        <v>148</v>
      </c>
    </row>
    <row r="609" spans="1:31" s="2" customFormat="1" ht="6.95" customHeight="1">
      <c r="A609" s="36"/>
      <c r="B609" s="49"/>
      <c r="C609" s="50"/>
      <c r="D609" s="50"/>
      <c r="E609" s="50"/>
      <c r="F609" s="50"/>
      <c r="G609" s="50"/>
      <c r="H609" s="50"/>
      <c r="I609" s="50"/>
      <c r="J609" s="50"/>
      <c r="K609" s="50"/>
      <c r="L609" s="41"/>
      <c r="M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</row>
  </sheetData>
  <sheetProtection algorithmName="SHA-512" hashValue="vjYFFwsYm4zTP5tMgbz3LkZZns86cdJ0nPvP/w560w7eLNvxCvoMCt1A1MQzLYunc8cA2glxzJTWxOJieRxp3w==" saltValue="GrnmaDmRr0W6S2TgvkNaKH2MXXWJ1m6D5W33ir9UoQwxPohMZpZDaglPLdUIYij5taMuIP2btLedCp8y4U7n1Q==" spinCount="100000" sheet="1" objects="1" scenarios="1" formatColumns="0" formatRows="0" autoFilter="0"/>
  <autoFilter ref="C92:K608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/>
    <hyperlink ref="F103" r:id="rId2"/>
    <hyperlink ref="F108" r:id="rId3"/>
    <hyperlink ref="F111" r:id="rId4"/>
    <hyperlink ref="F114" r:id="rId5"/>
    <hyperlink ref="F117" r:id="rId6"/>
    <hyperlink ref="F122" r:id="rId7"/>
    <hyperlink ref="F125" r:id="rId8"/>
    <hyperlink ref="F133" r:id="rId9"/>
    <hyperlink ref="F142" r:id="rId10"/>
    <hyperlink ref="F145" r:id="rId11"/>
    <hyperlink ref="F156" r:id="rId12"/>
    <hyperlink ref="F159" r:id="rId13"/>
    <hyperlink ref="F162" r:id="rId14"/>
    <hyperlink ref="F165" r:id="rId15"/>
    <hyperlink ref="F182" r:id="rId16"/>
    <hyperlink ref="F199" r:id="rId17"/>
    <hyperlink ref="F210" r:id="rId18"/>
    <hyperlink ref="F219" r:id="rId19"/>
    <hyperlink ref="F230" r:id="rId20"/>
    <hyperlink ref="F237" r:id="rId21"/>
    <hyperlink ref="F241" r:id="rId22"/>
    <hyperlink ref="F263" r:id="rId23"/>
    <hyperlink ref="F267" r:id="rId24"/>
    <hyperlink ref="F269" r:id="rId25"/>
    <hyperlink ref="F271" r:id="rId26"/>
    <hyperlink ref="F274" r:id="rId27"/>
    <hyperlink ref="F278" r:id="rId28"/>
    <hyperlink ref="F282" r:id="rId29"/>
    <hyperlink ref="F323" r:id="rId30"/>
    <hyperlink ref="F326" r:id="rId31"/>
    <hyperlink ref="F333" r:id="rId32"/>
    <hyperlink ref="F563" r:id="rId33"/>
    <hyperlink ref="F566" r:id="rId34"/>
    <hyperlink ref="F585" r:id="rId35"/>
    <hyperlink ref="F601" r:id="rId36"/>
    <hyperlink ref="F604" r:id="rId37"/>
    <hyperlink ref="F607" r:id="rId3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9" t="s">
        <v>87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83</v>
      </c>
    </row>
    <row r="4" spans="1:46" s="1" customFormat="1" ht="24.95" customHeight="1">
      <c r="B4" s="22"/>
      <c r="D4" s="106" t="s">
        <v>92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81" t="str">
        <f>'Rekapitulace stavby'!K6</f>
        <v>Horácké divadlo Jihlava - výměna oken budovy C</v>
      </c>
      <c r="F7" s="382"/>
      <c r="G7" s="382"/>
      <c r="H7" s="382"/>
      <c r="L7" s="22"/>
    </row>
    <row r="8" spans="1:46" s="2" customFormat="1" ht="12" customHeight="1">
      <c r="A8" s="36"/>
      <c r="B8" s="41"/>
      <c r="C8" s="36"/>
      <c r="D8" s="108" t="s">
        <v>101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3" t="s">
        <v>778</v>
      </c>
      <c r="F9" s="384"/>
      <c r="G9" s="384"/>
      <c r="H9" s="38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82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1. 4. 2025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19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27</v>
      </c>
      <c r="F15" s="36"/>
      <c r="G15" s="36"/>
      <c r="H15" s="36"/>
      <c r="I15" s="108" t="s">
        <v>28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29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31</v>
      </c>
      <c r="E20" s="36"/>
      <c r="F20" s="36"/>
      <c r="G20" s="36"/>
      <c r="H20" s="36"/>
      <c r="I20" s="108" t="s">
        <v>26</v>
      </c>
      <c r="J20" s="110" t="s">
        <v>19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32</v>
      </c>
      <c r="F21" s="36"/>
      <c r="G21" s="36"/>
      <c r="H21" s="36"/>
      <c r="I21" s="108" t="s">
        <v>28</v>
      </c>
      <c r="J21" s="110" t="s">
        <v>19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34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28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36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387" t="s">
        <v>19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38</v>
      </c>
      <c r="E30" s="36"/>
      <c r="F30" s="36"/>
      <c r="G30" s="36"/>
      <c r="H30" s="36"/>
      <c r="I30" s="36"/>
      <c r="J30" s="117">
        <f>ROUND(J81,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40</v>
      </c>
      <c r="G32" s="36"/>
      <c r="H32" s="36"/>
      <c r="I32" s="118" t="s">
        <v>39</v>
      </c>
      <c r="J32" s="118" t="s">
        <v>41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42</v>
      </c>
      <c r="E33" s="108" t="s">
        <v>43</v>
      </c>
      <c r="F33" s="120">
        <f>ROUND((SUM(BE81:BE109)),  2)</f>
        <v>0</v>
      </c>
      <c r="G33" s="36"/>
      <c r="H33" s="36"/>
      <c r="I33" s="121">
        <v>0.21</v>
      </c>
      <c r="J33" s="120">
        <f>ROUND(((SUM(BE81:BE109))*I33),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44</v>
      </c>
      <c r="F34" s="120">
        <f>ROUND((SUM(BF81:BF109)),  2)</f>
        <v>0</v>
      </c>
      <c r="G34" s="36"/>
      <c r="H34" s="36"/>
      <c r="I34" s="121">
        <v>0.12</v>
      </c>
      <c r="J34" s="120">
        <f>ROUND(((SUM(BF81:BF109))*I34),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45</v>
      </c>
      <c r="F35" s="120">
        <f>ROUND((SUM(BG81:BG109)),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46</v>
      </c>
      <c r="F36" s="120">
        <f>ROUND((SUM(BH81:BH109)),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47</v>
      </c>
      <c r="F37" s="120">
        <f>ROUND((SUM(BI81:BI109)),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115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88" t="str">
        <f>E7</f>
        <v>Horácké divadlo Jihlava - výměna oken budovy C</v>
      </c>
      <c r="F48" s="389"/>
      <c r="G48" s="389"/>
      <c r="H48" s="38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101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60" t="str">
        <f>E9</f>
        <v>ALFA-37402 - vedlejší a ostatní náklady</v>
      </c>
      <c r="F50" s="390"/>
      <c r="G50" s="390"/>
      <c r="H50" s="39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Jihlava</v>
      </c>
      <c r="G52" s="38"/>
      <c r="H52" s="38"/>
      <c r="I52" s="31" t="s">
        <v>23</v>
      </c>
      <c r="J52" s="61" t="str">
        <f>IF(J12="","",J12)</f>
        <v>1. 4. 2025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Kraj Výsočina, Žižkova57, Jihlava</v>
      </c>
      <c r="G54" s="38"/>
      <c r="H54" s="38"/>
      <c r="I54" s="31" t="s">
        <v>31</v>
      </c>
      <c r="J54" s="34" t="str">
        <f>E21</f>
        <v>Atelier Alfa, spol. s r.o., Jihlava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116</v>
      </c>
      <c r="D57" s="134"/>
      <c r="E57" s="134"/>
      <c r="F57" s="134"/>
      <c r="G57" s="134"/>
      <c r="H57" s="134"/>
      <c r="I57" s="134"/>
      <c r="J57" s="135" t="s">
        <v>117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70</v>
      </c>
      <c r="D59" s="38"/>
      <c r="E59" s="38"/>
      <c r="F59" s="38"/>
      <c r="G59" s="38"/>
      <c r="H59" s="38"/>
      <c r="I59" s="38"/>
      <c r="J59" s="79">
        <f>J81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118</v>
      </c>
    </row>
    <row r="60" spans="1:47" s="9" customFormat="1" ht="24.95" customHeight="1">
      <c r="B60" s="137"/>
      <c r="C60" s="138"/>
      <c r="D60" s="139" t="s">
        <v>779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780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09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6.95" customHeight="1">
      <c r="A63" s="36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109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7" spans="1:31" s="2" customFormat="1" ht="6.95" customHeight="1">
      <c r="A67" s="36"/>
      <c r="B67" s="51"/>
      <c r="C67" s="52"/>
      <c r="D67" s="52"/>
      <c r="E67" s="52"/>
      <c r="F67" s="52"/>
      <c r="G67" s="52"/>
      <c r="H67" s="52"/>
      <c r="I67" s="52"/>
      <c r="J67" s="52"/>
      <c r="K67" s="52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24.95" customHeight="1">
      <c r="A68" s="36"/>
      <c r="B68" s="37"/>
      <c r="C68" s="25" t="s">
        <v>133</v>
      </c>
      <c r="D68" s="38"/>
      <c r="E68" s="38"/>
      <c r="F68" s="38"/>
      <c r="G68" s="38"/>
      <c r="H68" s="38"/>
      <c r="I68" s="38"/>
      <c r="J68" s="38"/>
      <c r="K68" s="38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12" customHeight="1">
      <c r="A70" s="36"/>
      <c r="B70" s="37"/>
      <c r="C70" s="31" t="s">
        <v>16</v>
      </c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6.5" customHeight="1">
      <c r="A71" s="36"/>
      <c r="B71" s="37"/>
      <c r="C71" s="38"/>
      <c r="D71" s="38"/>
      <c r="E71" s="388" t="str">
        <f>E7</f>
        <v>Horácké divadlo Jihlava - výměna oken budovy C</v>
      </c>
      <c r="F71" s="389"/>
      <c r="G71" s="389"/>
      <c r="H71" s="389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101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60" t="str">
        <f>E9</f>
        <v>ALFA-37402 - vedlejší a ostatní náklady</v>
      </c>
      <c r="F73" s="390"/>
      <c r="G73" s="390"/>
      <c r="H73" s="390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21</v>
      </c>
      <c r="D75" s="38"/>
      <c r="E75" s="38"/>
      <c r="F75" s="29" t="str">
        <f>F12</f>
        <v>Jihlava</v>
      </c>
      <c r="G75" s="38"/>
      <c r="H75" s="38"/>
      <c r="I75" s="31" t="s">
        <v>23</v>
      </c>
      <c r="J75" s="61" t="str">
        <f>IF(J12="","",J12)</f>
        <v>1. 4. 2025</v>
      </c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5.7" customHeight="1">
      <c r="A77" s="36"/>
      <c r="B77" s="37"/>
      <c r="C77" s="31" t="s">
        <v>25</v>
      </c>
      <c r="D77" s="38"/>
      <c r="E77" s="38"/>
      <c r="F77" s="29" t="str">
        <f>E15</f>
        <v>Kraj Výsočina, Žižkova57, Jihlava</v>
      </c>
      <c r="G77" s="38"/>
      <c r="H77" s="38"/>
      <c r="I77" s="31" t="s">
        <v>31</v>
      </c>
      <c r="J77" s="34" t="str">
        <f>E21</f>
        <v>Atelier Alfa, spol. s r.o., Jihlava</v>
      </c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>
      <c r="A78" s="36"/>
      <c r="B78" s="37"/>
      <c r="C78" s="31" t="s">
        <v>29</v>
      </c>
      <c r="D78" s="38"/>
      <c r="E78" s="38"/>
      <c r="F78" s="29" t="str">
        <f>IF(E18="","",E18)</f>
        <v>Vyplň údaj</v>
      </c>
      <c r="G78" s="38"/>
      <c r="H78" s="38"/>
      <c r="I78" s="31" t="s">
        <v>34</v>
      </c>
      <c r="J78" s="34" t="str">
        <f>E24</f>
        <v xml:space="preserve"> 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0.3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11" customFormat="1" ht="29.25" customHeight="1">
      <c r="A80" s="149"/>
      <c r="B80" s="150"/>
      <c r="C80" s="151" t="s">
        <v>134</v>
      </c>
      <c r="D80" s="152" t="s">
        <v>57</v>
      </c>
      <c r="E80" s="152" t="s">
        <v>53</v>
      </c>
      <c r="F80" s="152" t="s">
        <v>54</v>
      </c>
      <c r="G80" s="152" t="s">
        <v>135</v>
      </c>
      <c r="H80" s="152" t="s">
        <v>136</v>
      </c>
      <c r="I80" s="152" t="s">
        <v>137</v>
      </c>
      <c r="J80" s="152" t="s">
        <v>117</v>
      </c>
      <c r="K80" s="153" t="s">
        <v>138</v>
      </c>
      <c r="L80" s="154"/>
      <c r="M80" s="70" t="s">
        <v>19</v>
      </c>
      <c r="N80" s="71" t="s">
        <v>42</v>
      </c>
      <c r="O80" s="71" t="s">
        <v>139</v>
      </c>
      <c r="P80" s="71" t="s">
        <v>140</v>
      </c>
      <c r="Q80" s="71" t="s">
        <v>141</v>
      </c>
      <c r="R80" s="71" t="s">
        <v>142</v>
      </c>
      <c r="S80" s="71" t="s">
        <v>143</v>
      </c>
      <c r="T80" s="72" t="s">
        <v>144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6"/>
      <c r="B81" s="37"/>
      <c r="C81" s="77" t="s">
        <v>145</v>
      </c>
      <c r="D81" s="38"/>
      <c r="E81" s="38"/>
      <c r="F81" s="38"/>
      <c r="G81" s="38"/>
      <c r="H81" s="38"/>
      <c r="I81" s="38"/>
      <c r="J81" s="155">
        <f>BK81</f>
        <v>0</v>
      </c>
      <c r="K81" s="38"/>
      <c r="L81" s="41"/>
      <c r="M81" s="73"/>
      <c r="N81" s="156"/>
      <c r="O81" s="74"/>
      <c r="P81" s="157">
        <f>P82</f>
        <v>0</v>
      </c>
      <c r="Q81" s="74"/>
      <c r="R81" s="157">
        <f>R82</f>
        <v>0</v>
      </c>
      <c r="S81" s="74"/>
      <c r="T81" s="158">
        <f>T82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T81" s="19" t="s">
        <v>71</v>
      </c>
      <c r="AU81" s="19" t="s">
        <v>118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71</v>
      </c>
      <c r="E82" s="163" t="s">
        <v>781</v>
      </c>
      <c r="F82" s="163" t="s">
        <v>782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156</v>
      </c>
      <c r="AT82" s="172" t="s">
        <v>71</v>
      </c>
      <c r="AU82" s="172" t="s">
        <v>72</v>
      </c>
      <c r="AY82" s="171" t="s">
        <v>148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71</v>
      </c>
      <c r="E83" s="174" t="s">
        <v>783</v>
      </c>
      <c r="F83" s="174" t="s">
        <v>784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SUM(P84:P109)</f>
        <v>0</v>
      </c>
      <c r="Q83" s="168"/>
      <c r="R83" s="169">
        <f>SUM(R84:R109)</f>
        <v>0</v>
      </c>
      <c r="S83" s="168"/>
      <c r="T83" s="170">
        <f>SUM(T84:T109)</f>
        <v>0</v>
      </c>
      <c r="AR83" s="171" t="s">
        <v>156</v>
      </c>
      <c r="AT83" s="172" t="s">
        <v>71</v>
      </c>
      <c r="AU83" s="172" t="s">
        <v>80</v>
      </c>
      <c r="AY83" s="171" t="s">
        <v>148</v>
      </c>
      <c r="BK83" s="173">
        <f>SUM(BK84:BK109)</f>
        <v>0</v>
      </c>
    </row>
    <row r="84" spans="1:65" s="2" customFormat="1" ht="16.5" customHeight="1">
      <c r="A84" s="36"/>
      <c r="B84" s="37"/>
      <c r="C84" s="176" t="s">
        <v>80</v>
      </c>
      <c r="D84" s="176" t="s">
        <v>151</v>
      </c>
      <c r="E84" s="177" t="s">
        <v>785</v>
      </c>
      <c r="F84" s="178" t="s">
        <v>786</v>
      </c>
      <c r="G84" s="179" t="s">
        <v>787</v>
      </c>
      <c r="H84" s="180">
        <v>1</v>
      </c>
      <c r="I84" s="181"/>
      <c r="J84" s="182">
        <f>ROUND(I84*H84,2)</f>
        <v>0</v>
      </c>
      <c r="K84" s="178" t="s">
        <v>19</v>
      </c>
      <c r="L84" s="41"/>
      <c r="M84" s="183" t="s">
        <v>19</v>
      </c>
      <c r="N84" s="184" t="s">
        <v>43</v>
      </c>
      <c r="O84" s="66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7" t="s">
        <v>788</v>
      </c>
      <c r="AT84" s="187" t="s">
        <v>151</v>
      </c>
      <c r="AU84" s="187" t="s">
        <v>83</v>
      </c>
      <c r="AY84" s="19" t="s">
        <v>148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19" t="s">
        <v>80</v>
      </c>
      <c r="BK84" s="188">
        <f>ROUND(I84*H84,2)</f>
        <v>0</v>
      </c>
      <c r="BL84" s="19" t="s">
        <v>788</v>
      </c>
      <c r="BM84" s="187" t="s">
        <v>789</v>
      </c>
    </row>
    <row r="85" spans="1:65" s="13" customFormat="1" ht="22.5">
      <c r="B85" s="194"/>
      <c r="C85" s="195"/>
      <c r="D85" s="196" t="s">
        <v>160</v>
      </c>
      <c r="E85" s="197" t="s">
        <v>19</v>
      </c>
      <c r="F85" s="198" t="s">
        <v>790</v>
      </c>
      <c r="G85" s="195"/>
      <c r="H85" s="197" t="s">
        <v>19</v>
      </c>
      <c r="I85" s="199"/>
      <c r="J85" s="195"/>
      <c r="K85" s="195"/>
      <c r="L85" s="200"/>
      <c r="M85" s="201"/>
      <c r="N85" s="202"/>
      <c r="O85" s="202"/>
      <c r="P85" s="202"/>
      <c r="Q85" s="202"/>
      <c r="R85" s="202"/>
      <c r="S85" s="202"/>
      <c r="T85" s="203"/>
      <c r="AT85" s="204" t="s">
        <v>160</v>
      </c>
      <c r="AU85" s="204" t="s">
        <v>83</v>
      </c>
      <c r="AV85" s="13" t="s">
        <v>80</v>
      </c>
      <c r="AW85" s="13" t="s">
        <v>33</v>
      </c>
      <c r="AX85" s="13" t="s">
        <v>72</v>
      </c>
      <c r="AY85" s="204" t="s">
        <v>148</v>
      </c>
    </row>
    <row r="86" spans="1:65" s="13" customFormat="1" ht="22.5">
      <c r="B86" s="194"/>
      <c r="C86" s="195"/>
      <c r="D86" s="196" t="s">
        <v>160</v>
      </c>
      <c r="E86" s="197" t="s">
        <v>19</v>
      </c>
      <c r="F86" s="198" t="s">
        <v>791</v>
      </c>
      <c r="G86" s="195"/>
      <c r="H86" s="197" t="s">
        <v>19</v>
      </c>
      <c r="I86" s="199"/>
      <c r="J86" s="195"/>
      <c r="K86" s="195"/>
      <c r="L86" s="200"/>
      <c r="M86" s="201"/>
      <c r="N86" s="202"/>
      <c r="O86" s="202"/>
      <c r="P86" s="202"/>
      <c r="Q86" s="202"/>
      <c r="R86" s="202"/>
      <c r="S86" s="202"/>
      <c r="T86" s="203"/>
      <c r="AT86" s="204" t="s">
        <v>160</v>
      </c>
      <c r="AU86" s="204" t="s">
        <v>83</v>
      </c>
      <c r="AV86" s="13" t="s">
        <v>80</v>
      </c>
      <c r="AW86" s="13" t="s">
        <v>33</v>
      </c>
      <c r="AX86" s="13" t="s">
        <v>72</v>
      </c>
      <c r="AY86" s="204" t="s">
        <v>148</v>
      </c>
    </row>
    <row r="87" spans="1:65" s="13" customFormat="1" ht="11.25">
      <c r="B87" s="194"/>
      <c r="C87" s="195"/>
      <c r="D87" s="196" t="s">
        <v>160</v>
      </c>
      <c r="E87" s="197" t="s">
        <v>19</v>
      </c>
      <c r="F87" s="198" t="s">
        <v>792</v>
      </c>
      <c r="G87" s="195"/>
      <c r="H87" s="197" t="s">
        <v>19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160</v>
      </c>
      <c r="AU87" s="204" t="s">
        <v>83</v>
      </c>
      <c r="AV87" s="13" t="s">
        <v>80</v>
      </c>
      <c r="AW87" s="13" t="s">
        <v>33</v>
      </c>
      <c r="AX87" s="13" t="s">
        <v>72</v>
      </c>
      <c r="AY87" s="204" t="s">
        <v>148</v>
      </c>
    </row>
    <row r="88" spans="1:65" s="13" customFormat="1" ht="22.5">
      <c r="B88" s="194"/>
      <c r="C88" s="195"/>
      <c r="D88" s="196" t="s">
        <v>160</v>
      </c>
      <c r="E88" s="197" t="s">
        <v>19</v>
      </c>
      <c r="F88" s="198" t="s">
        <v>793</v>
      </c>
      <c r="G88" s="195"/>
      <c r="H88" s="197" t="s">
        <v>19</v>
      </c>
      <c r="I88" s="199"/>
      <c r="J88" s="195"/>
      <c r="K88" s="195"/>
      <c r="L88" s="200"/>
      <c r="M88" s="201"/>
      <c r="N88" s="202"/>
      <c r="O88" s="202"/>
      <c r="P88" s="202"/>
      <c r="Q88" s="202"/>
      <c r="R88" s="202"/>
      <c r="S88" s="202"/>
      <c r="T88" s="203"/>
      <c r="AT88" s="204" t="s">
        <v>160</v>
      </c>
      <c r="AU88" s="204" t="s">
        <v>83</v>
      </c>
      <c r="AV88" s="13" t="s">
        <v>80</v>
      </c>
      <c r="AW88" s="13" t="s">
        <v>33</v>
      </c>
      <c r="AX88" s="13" t="s">
        <v>72</v>
      </c>
      <c r="AY88" s="204" t="s">
        <v>148</v>
      </c>
    </row>
    <row r="89" spans="1:65" s="13" customFormat="1" ht="33.75">
      <c r="B89" s="194"/>
      <c r="C89" s="195"/>
      <c r="D89" s="196" t="s">
        <v>160</v>
      </c>
      <c r="E89" s="197" t="s">
        <v>19</v>
      </c>
      <c r="F89" s="198" t="s">
        <v>794</v>
      </c>
      <c r="G89" s="195"/>
      <c r="H89" s="197" t="s">
        <v>19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160</v>
      </c>
      <c r="AU89" s="204" t="s">
        <v>83</v>
      </c>
      <c r="AV89" s="13" t="s">
        <v>80</v>
      </c>
      <c r="AW89" s="13" t="s">
        <v>33</v>
      </c>
      <c r="AX89" s="13" t="s">
        <v>72</v>
      </c>
      <c r="AY89" s="204" t="s">
        <v>148</v>
      </c>
    </row>
    <row r="90" spans="1:65" s="13" customFormat="1" ht="33.75">
      <c r="B90" s="194"/>
      <c r="C90" s="195"/>
      <c r="D90" s="196" t="s">
        <v>160</v>
      </c>
      <c r="E90" s="197" t="s">
        <v>19</v>
      </c>
      <c r="F90" s="198" t="s">
        <v>795</v>
      </c>
      <c r="G90" s="195"/>
      <c r="H90" s="197" t="s">
        <v>19</v>
      </c>
      <c r="I90" s="199"/>
      <c r="J90" s="195"/>
      <c r="K90" s="195"/>
      <c r="L90" s="200"/>
      <c r="M90" s="201"/>
      <c r="N90" s="202"/>
      <c r="O90" s="202"/>
      <c r="P90" s="202"/>
      <c r="Q90" s="202"/>
      <c r="R90" s="202"/>
      <c r="S90" s="202"/>
      <c r="T90" s="203"/>
      <c r="AT90" s="204" t="s">
        <v>160</v>
      </c>
      <c r="AU90" s="204" t="s">
        <v>83</v>
      </c>
      <c r="AV90" s="13" t="s">
        <v>80</v>
      </c>
      <c r="AW90" s="13" t="s">
        <v>33</v>
      </c>
      <c r="AX90" s="13" t="s">
        <v>72</v>
      </c>
      <c r="AY90" s="204" t="s">
        <v>148</v>
      </c>
    </row>
    <row r="91" spans="1:65" s="14" customFormat="1" ht="11.25">
      <c r="B91" s="205"/>
      <c r="C91" s="206"/>
      <c r="D91" s="196" t="s">
        <v>160</v>
      </c>
      <c r="E91" s="207" t="s">
        <v>19</v>
      </c>
      <c r="F91" s="208" t="s">
        <v>80</v>
      </c>
      <c r="G91" s="206"/>
      <c r="H91" s="209">
        <v>1</v>
      </c>
      <c r="I91" s="210"/>
      <c r="J91" s="206"/>
      <c r="K91" s="206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160</v>
      </c>
      <c r="AU91" s="215" t="s">
        <v>83</v>
      </c>
      <c r="AV91" s="14" t="s">
        <v>83</v>
      </c>
      <c r="AW91" s="14" t="s">
        <v>33</v>
      </c>
      <c r="AX91" s="14" t="s">
        <v>80</v>
      </c>
      <c r="AY91" s="215" t="s">
        <v>148</v>
      </c>
    </row>
    <row r="92" spans="1:65" s="2" customFormat="1" ht="16.5" customHeight="1">
      <c r="A92" s="36"/>
      <c r="B92" s="37"/>
      <c r="C92" s="176" t="s">
        <v>83</v>
      </c>
      <c r="D92" s="176" t="s">
        <v>151</v>
      </c>
      <c r="E92" s="177" t="s">
        <v>796</v>
      </c>
      <c r="F92" s="178" t="s">
        <v>797</v>
      </c>
      <c r="G92" s="179" t="s">
        <v>787</v>
      </c>
      <c r="H92" s="180">
        <v>1</v>
      </c>
      <c r="I92" s="181"/>
      <c r="J92" s="182">
        <f>ROUND(I92*H92,2)</f>
        <v>0</v>
      </c>
      <c r="K92" s="178" t="s">
        <v>19</v>
      </c>
      <c r="L92" s="41"/>
      <c r="M92" s="183" t="s">
        <v>19</v>
      </c>
      <c r="N92" s="184" t="s">
        <v>43</v>
      </c>
      <c r="O92" s="66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7" t="s">
        <v>788</v>
      </c>
      <c r="AT92" s="187" t="s">
        <v>151</v>
      </c>
      <c r="AU92" s="187" t="s">
        <v>83</v>
      </c>
      <c r="AY92" s="19" t="s">
        <v>148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19" t="s">
        <v>80</v>
      </c>
      <c r="BK92" s="188">
        <f>ROUND(I92*H92,2)</f>
        <v>0</v>
      </c>
      <c r="BL92" s="19" t="s">
        <v>788</v>
      </c>
      <c r="BM92" s="187" t="s">
        <v>798</v>
      </c>
    </row>
    <row r="93" spans="1:65" s="13" customFormat="1" ht="33.75">
      <c r="B93" s="194"/>
      <c r="C93" s="195"/>
      <c r="D93" s="196" t="s">
        <v>160</v>
      </c>
      <c r="E93" s="197" t="s">
        <v>19</v>
      </c>
      <c r="F93" s="198" t="s">
        <v>799</v>
      </c>
      <c r="G93" s="195"/>
      <c r="H93" s="197" t="s">
        <v>19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160</v>
      </c>
      <c r="AU93" s="204" t="s">
        <v>83</v>
      </c>
      <c r="AV93" s="13" t="s">
        <v>80</v>
      </c>
      <c r="AW93" s="13" t="s">
        <v>33</v>
      </c>
      <c r="AX93" s="13" t="s">
        <v>72</v>
      </c>
      <c r="AY93" s="204" t="s">
        <v>148</v>
      </c>
    </row>
    <row r="94" spans="1:65" s="13" customFormat="1" ht="33.75">
      <c r="B94" s="194"/>
      <c r="C94" s="195"/>
      <c r="D94" s="196" t="s">
        <v>160</v>
      </c>
      <c r="E94" s="197" t="s">
        <v>19</v>
      </c>
      <c r="F94" s="198" t="s">
        <v>800</v>
      </c>
      <c r="G94" s="195"/>
      <c r="H94" s="197" t="s">
        <v>19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160</v>
      </c>
      <c r="AU94" s="204" t="s">
        <v>83</v>
      </c>
      <c r="AV94" s="13" t="s">
        <v>80</v>
      </c>
      <c r="AW94" s="13" t="s">
        <v>33</v>
      </c>
      <c r="AX94" s="13" t="s">
        <v>72</v>
      </c>
      <c r="AY94" s="204" t="s">
        <v>148</v>
      </c>
    </row>
    <row r="95" spans="1:65" s="13" customFormat="1" ht="11.25">
      <c r="B95" s="194"/>
      <c r="C95" s="195"/>
      <c r="D95" s="196" t="s">
        <v>160</v>
      </c>
      <c r="E95" s="197" t="s">
        <v>19</v>
      </c>
      <c r="F95" s="198" t="s">
        <v>801</v>
      </c>
      <c r="G95" s="195"/>
      <c r="H95" s="197" t="s">
        <v>19</v>
      </c>
      <c r="I95" s="199"/>
      <c r="J95" s="195"/>
      <c r="K95" s="195"/>
      <c r="L95" s="200"/>
      <c r="M95" s="201"/>
      <c r="N95" s="202"/>
      <c r="O95" s="202"/>
      <c r="P95" s="202"/>
      <c r="Q95" s="202"/>
      <c r="R95" s="202"/>
      <c r="S95" s="202"/>
      <c r="T95" s="203"/>
      <c r="AT95" s="204" t="s">
        <v>160</v>
      </c>
      <c r="AU95" s="204" t="s">
        <v>83</v>
      </c>
      <c r="AV95" s="13" t="s">
        <v>80</v>
      </c>
      <c r="AW95" s="13" t="s">
        <v>33</v>
      </c>
      <c r="AX95" s="13" t="s">
        <v>72</v>
      </c>
      <c r="AY95" s="204" t="s">
        <v>148</v>
      </c>
    </row>
    <row r="96" spans="1:65" s="14" customFormat="1" ht="11.25">
      <c r="B96" s="205"/>
      <c r="C96" s="206"/>
      <c r="D96" s="196" t="s">
        <v>160</v>
      </c>
      <c r="E96" s="207" t="s">
        <v>19</v>
      </c>
      <c r="F96" s="208" t="s">
        <v>80</v>
      </c>
      <c r="G96" s="206"/>
      <c r="H96" s="209">
        <v>1</v>
      </c>
      <c r="I96" s="210"/>
      <c r="J96" s="206"/>
      <c r="K96" s="206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160</v>
      </c>
      <c r="AU96" s="215" t="s">
        <v>83</v>
      </c>
      <c r="AV96" s="14" t="s">
        <v>83</v>
      </c>
      <c r="AW96" s="14" t="s">
        <v>33</v>
      </c>
      <c r="AX96" s="14" t="s">
        <v>80</v>
      </c>
      <c r="AY96" s="215" t="s">
        <v>148</v>
      </c>
    </row>
    <row r="97" spans="1:65" s="2" customFormat="1" ht="16.5" customHeight="1">
      <c r="A97" s="36"/>
      <c r="B97" s="37"/>
      <c r="C97" s="176" t="s">
        <v>149</v>
      </c>
      <c r="D97" s="176" t="s">
        <v>151</v>
      </c>
      <c r="E97" s="177" t="s">
        <v>802</v>
      </c>
      <c r="F97" s="178" t="s">
        <v>803</v>
      </c>
      <c r="G97" s="179" t="s">
        <v>787</v>
      </c>
      <c r="H97" s="180">
        <v>1</v>
      </c>
      <c r="I97" s="181"/>
      <c r="J97" s="182">
        <f>ROUND(I97*H97,2)</f>
        <v>0</v>
      </c>
      <c r="K97" s="178" t="s">
        <v>19</v>
      </c>
      <c r="L97" s="41"/>
      <c r="M97" s="183" t="s">
        <v>19</v>
      </c>
      <c r="N97" s="184" t="s">
        <v>43</v>
      </c>
      <c r="O97" s="66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7" t="s">
        <v>788</v>
      </c>
      <c r="AT97" s="187" t="s">
        <v>151</v>
      </c>
      <c r="AU97" s="187" t="s">
        <v>83</v>
      </c>
      <c r="AY97" s="19" t="s">
        <v>148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19" t="s">
        <v>80</v>
      </c>
      <c r="BK97" s="188">
        <f>ROUND(I97*H97,2)</f>
        <v>0</v>
      </c>
      <c r="BL97" s="19" t="s">
        <v>788</v>
      </c>
      <c r="BM97" s="187" t="s">
        <v>804</v>
      </c>
    </row>
    <row r="98" spans="1:65" s="14" customFormat="1" ht="11.25">
      <c r="B98" s="205"/>
      <c r="C98" s="206"/>
      <c r="D98" s="196" t="s">
        <v>160</v>
      </c>
      <c r="E98" s="207" t="s">
        <v>19</v>
      </c>
      <c r="F98" s="208" t="s">
        <v>80</v>
      </c>
      <c r="G98" s="206"/>
      <c r="H98" s="209">
        <v>1</v>
      </c>
      <c r="I98" s="210"/>
      <c r="J98" s="206"/>
      <c r="K98" s="206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160</v>
      </c>
      <c r="AU98" s="215" t="s">
        <v>83</v>
      </c>
      <c r="AV98" s="14" t="s">
        <v>83</v>
      </c>
      <c r="AW98" s="14" t="s">
        <v>33</v>
      </c>
      <c r="AX98" s="14" t="s">
        <v>80</v>
      </c>
      <c r="AY98" s="215" t="s">
        <v>148</v>
      </c>
    </row>
    <row r="99" spans="1:65" s="2" customFormat="1" ht="21.75" customHeight="1">
      <c r="A99" s="36"/>
      <c r="B99" s="37"/>
      <c r="C99" s="176" t="s">
        <v>156</v>
      </c>
      <c r="D99" s="176" t="s">
        <v>151</v>
      </c>
      <c r="E99" s="177" t="s">
        <v>805</v>
      </c>
      <c r="F99" s="178" t="s">
        <v>806</v>
      </c>
      <c r="G99" s="179" t="s">
        <v>787</v>
      </c>
      <c r="H99" s="180">
        <v>1</v>
      </c>
      <c r="I99" s="181"/>
      <c r="J99" s="182">
        <f>ROUND(I99*H99,2)</f>
        <v>0</v>
      </c>
      <c r="K99" s="178" t="s">
        <v>19</v>
      </c>
      <c r="L99" s="41"/>
      <c r="M99" s="183" t="s">
        <v>19</v>
      </c>
      <c r="N99" s="184" t="s">
        <v>43</v>
      </c>
      <c r="O99" s="66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7" t="s">
        <v>788</v>
      </c>
      <c r="AT99" s="187" t="s">
        <v>151</v>
      </c>
      <c r="AU99" s="187" t="s">
        <v>83</v>
      </c>
      <c r="AY99" s="19" t="s">
        <v>148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80</v>
      </c>
      <c r="BK99" s="188">
        <f>ROUND(I99*H99,2)</f>
        <v>0</v>
      </c>
      <c r="BL99" s="19" t="s">
        <v>788</v>
      </c>
      <c r="BM99" s="187" t="s">
        <v>807</v>
      </c>
    </row>
    <row r="100" spans="1:65" s="13" customFormat="1" ht="22.5">
      <c r="B100" s="194"/>
      <c r="C100" s="195"/>
      <c r="D100" s="196" t="s">
        <v>160</v>
      </c>
      <c r="E100" s="197" t="s">
        <v>19</v>
      </c>
      <c r="F100" s="198" t="s">
        <v>808</v>
      </c>
      <c r="G100" s="195"/>
      <c r="H100" s="197" t="s">
        <v>19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160</v>
      </c>
      <c r="AU100" s="204" t="s">
        <v>83</v>
      </c>
      <c r="AV100" s="13" t="s">
        <v>80</v>
      </c>
      <c r="AW100" s="13" t="s">
        <v>33</v>
      </c>
      <c r="AX100" s="13" t="s">
        <v>72</v>
      </c>
      <c r="AY100" s="204" t="s">
        <v>148</v>
      </c>
    </row>
    <row r="101" spans="1:65" s="14" customFormat="1" ht="11.25">
      <c r="B101" s="205"/>
      <c r="C101" s="206"/>
      <c r="D101" s="196" t="s">
        <v>160</v>
      </c>
      <c r="E101" s="207" t="s">
        <v>19</v>
      </c>
      <c r="F101" s="208" t="s">
        <v>80</v>
      </c>
      <c r="G101" s="206"/>
      <c r="H101" s="209">
        <v>1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160</v>
      </c>
      <c r="AU101" s="215" t="s">
        <v>83</v>
      </c>
      <c r="AV101" s="14" t="s">
        <v>83</v>
      </c>
      <c r="AW101" s="14" t="s">
        <v>33</v>
      </c>
      <c r="AX101" s="14" t="s">
        <v>80</v>
      </c>
      <c r="AY101" s="215" t="s">
        <v>148</v>
      </c>
    </row>
    <row r="102" spans="1:65" s="2" customFormat="1" ht="24.2" customHeight="1">
      <c r="A102" s="36"/>
      <c r="B102" s="37"/>
      <c r="C102" s="176" t="s">
        <v>180</v>
      </c>
      <c r="D102" s="176" t="s">
        <v>151</v>
      </c>
      <c r="E102" s="177" t="s">
        <v>809</v>
      </c>
      <c r="F102" s="178" t="s">
        <v>810</v>
      </c>
      <c r="G102" s="179" t="s">
        <v>787</v>
      </c>
      <c r="H102" s="180">
        <v>1</v>
      </c>
      <c r="I102" s="181"/>
      <c r="J102" s="182">
        <f>ROUND(I102*H102,2)</f>
        <v>0</v>
      </c>
      <c r="K102" s="178" t="s">
        <v>19</v>
      </c>
      <c r="L102" s="41"/>
      <c r="M102" s="183" t="s">
        <v>19</v>
      </c>
      <c r="N102" s="184" t="s">
        <v>43</v>
      </c>
      <c r="O102" s="66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7" t="s">
        <v>156</v>
      </c>
      <c r="AT102" s="187" t="s">
        <v>151</v>
      </c>
      <c r="AU102" s="187" t="s">
        <v>83</v>
      </c>
      <c r="AY102" s="19" t="s">
        <v>148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19" t="s">
        <v>80</v>
      </c>
      <c r="BK102" s="188">
        <f>ROUND(I102*H102,2)</f>
        <v>0</v>
      </c>
      <c r="BL102" s="19" t="s">
        <v>156</v>
      </c>
      <c r="BM102" s="187" t="s">
        <v>811</v>
      </c>
    </row>
    <row r="103" spans="1:65" s="14" customFormat="1" ht="11.25">
      <c r="B103" s="205"/>
      <c r="C103" s="206"/>
      <c r="D103" s="196" t="s">
        <v>160</v>
      </c>
      <c r="E103" s="207" t="s">
        <v>19</v>
      </c>
      <c r="F103" s="208" t="s">
        <v>80</v>
      </c>
      <c r="G103" s="206"/>
      <c r="H103" s="209">
        <v>1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160</v>
      </c>
      <c r="AU103" s="215" t="s">
        <v>83</v>
      </c>
      <c r="AV103" s="14" t="s">
        <v>83</v>
      </c>
      <c r="AW103" s="14" t="s">
        <v>33</v>
      </c>
      <c r="AX103" s="14" t="s">
        <v>80</v>
      </c>
      <c r="AY103" s="215" t="s">
        <v>148</v>
      </c>
    </row>
    <row r="104" spans="1:65" s="2" customFormat="1" ht="24.2" customHeight="1">
      <c r="A104" s="36"/>
      <c r="B104" s="37"/>
      <c r="C104" s="176" t="s">
        <v>164</v>
      </c>
      <c r="D104" s="176" t="s">
        <v>151</v>
      </c>
      <c r="E104" s="177" t="s">
        <v>812</v>
      </c>
      <c r="F104" s="178" t="s">
        <v>813</v>
      </c>
      <c r="G104" s="179" t="s">
        <v>787</v>
      </c>
      <c r="H104" s="180">
        <v>1</v>
      </c>
      <c r="I104" s="181"/>
      <c r="J104" s="182">
        <f>ROUND(I104*H104,2)</f>
        <v>0</v>
      </c>
      <c r="K104" s="178" t="s">
        <v>19</v>
      </c>
      <c r="L104" s="41"/>
      <c r="M104" s="183" t="s">
        <v>19</v>
      </c>
      <c r="N104" s="184" t="s">
        <v>43</v>
      </c>
      <c r="O104" s="66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7" t="s">
        <v>156</v>
      </c>
      <c r="AT104" s="187" t="s">
        <v>151</v>
      </c>
      <c r="AU104" s="187" t="s">
        <v>83</v>
      </c>
      <c r="AY104" s="19" t="s">
        <v>148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19" t="s">
        <v>80</v>
      </c>
      <c r="BK104" s="188">
        <f>ROUND(I104*H104,2)</f>
        <v>0</v>
      </c>
      <c r="BL104" s="19" t="s">
        <v>156</v>
      </c>
      <c r="BM104" s="187" t="s">
        <v>814</v>
      </c>
    </row>
    <row r="105" spans="1:65" s="14" customFormat="1" ht="11.25">
      <c r="B105" s="205"/>
      <c r="C105" s="206"/>
      <c r="D105" s="196" t="s">
        <v>160</v>
      </c>
      <c r="E105" s="207" t="s">
        <v>19</v>
      </c>
      <c r="F105" s="208" t="s">
        <v>80</v>
      </c>
      <c r="G105" s="206"/>
      <c r="H105" s="209">
        <v>1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160</v>
      </c>
      <c r="AU105" s="215" t="s">
        <v>83</v>
      </c>
      <c r="AV105" s="14" t="s">
        <v>83</v>
      </c>
      <c r="AW105" s="14" t="s">
        <v>33</v>
      </c>
      <c r="AX105" s="14" t="s">
        <v>80</v>
      </c>
      <c r="AY105" s="215" t="s">
        <v>148</v>
      </c>
    </row>
    <row r="106" spans="1:65" s="2" customFormat="1" ht="24.2" customHeight="1">
      <c r="A106" s="36"/>
      <c r="B106" s="37"/>
      <c r="C106" s="176" t="s">
        <v>189</v>
      </c>
      <c r="D106" s="176" t="s">
        <v>151</v>
      </c>
      <c r="E106" s="177" t="s">
        <v>815</v>
      </c>
      <c r="F106" s="178" t="s">
        <v>816</v>
      </c>
      <c r="G106" s="179" t="s">
        <v>787</v>
      </c>
      <c r="H106" s="180">
        <v>1</v>
      </c>
      <c r="I106" s="181"/>
      <c r="J106" s="182">
        <f>ROUND(I106*H106,2)</f>
        <v>0</v>
      </c>
      <c r="K106" s="178" t="s">
        <v>19</v>
      </c>
      <c r="L106" s="41"/>
      <c r="M106" s="183" t="s">
        <v>19</v>
      </c>
      <c r="N106" s="184" t="s">
        <v>43</v>
      </c>
      <c r="O106" s="66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7" t="s">
        <v>156</v>
      </c>
      <c r="AT106" s="187" t="s">
        <v>151</v>
      </c>
      <c r="AU106" s="187" t="s">
        <v>83</v>
      </c>
      <c r="AY106" s="19" t="s">
        <v>148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19" t="s">
        <v>80</v>
      </c>
      <c r="BK106" s="188">
        <f>ROUND(I106*H106,2)</f>
        <v>0</v>
      </c>
      <c r="BL106" s="19" t="s">
        <v>156</v>
      </c>
      <c r="BM106" s="187" t="s">
        <v>817</v>
      </c>
    </row>
    <row r="107" spans="1:65" s="14" customFormat="1" ht="11.25">
      <c r="B107" s="205"/>
      <c r="C107" s="206"/>
      <c r="D107" s="196" t="s">
        <v>160</v>
      </c>
      <c r="E107" s="207" t="s">
        <v>19</v>
      </c>
      <c r="F107" s="208" t="s">
        <v>80</v>
      </c>
      <c r="G107" s="206"/>
      <c r="H107" s="209">
        <v>1</v>
      </c>
      <c r="I107" s="210"/>
      <c r="J107" s="206"/>
      <c r="K107" s="206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160</v>
      </c>
      <c r="AU107" s="215" t="s">
        <v>83</v>
      </c>
      <c r="AV107" s="14" t="s">
        <v>83</v>
      </c>
      <c r="AW107" s="14" t="s">
        <v>33</v>
      </c>
      <c r="AX107" s="14" t="s">
        <v>80</v>
      </c>
      <c r="AY107" s="215" t="s">
        <v>148</v>
      </c>
    </row>
    <row r="108" spans="1:65" s="2" customFormat="1" ht="37.9" customHeight="1">
      <c r="A108" s="36"/>
      <c r="B108" s="37"/>
      <c r="C108" s="176" t="s">
        <v>196</v>
      </c>
      <c r="D108" s="176" t="s">
        <v>151</v>
      </c>
      <c r="E108" s="177" t="s">
        <v>818</v>
      </c>
      <c r="F108" s="178" t="s">
        <v>819</v>
      </c>
      <c r="G108" s="179" t="s">
        <v>787</v>
      </c>
      <c r="H108" s="180">
        <v>1</v>
      </c>
      <c r="I108" s="181"/>
      <c r="J108" s="182">
        <f>ROUND(I108*H108,2)</f>
        <v>0</v>
      </c>
      <c r="K108" s="178" t="s">
        <v>19</v>
      </c>
      <c r="L108" s="41"/>
      <c r="M108" s="183" t="s">
        <v>19</v>
      </c>
      <c r="N108" s="184" t="s">
        <v>43</v>
      </c>
      <c r="O108" s="66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7" t="s">
        <v>156</v>
      </c>
      <c r="AT108" s="187" t="s">
        <v>151</v>
      </c>
      <c r="AU108" s="187" t="s">
        <v>83</v>
      </c>
      <c r="AY108" s="19" t="s">
        <v>148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9" t="s">
        <v>80</v>
      </c>
      <c r="BK108" s="188">
        <f>ROUND(I108*H108,2)</f>
        <v>0</v>
      </c>
      <c r="BL108" s="19" t="s">
        <v>156</v>
      </c>
      <c r="BM108" s="187" t="s">
        <v>820</v>
      </c>
    </row>
    <row r="109" spans="1:65" s="14" customFormat="1" ht="11.25">
      <c r="B109" s="205"/>
      <c r="C109" s="206"/>
      <c r="D109" s="196" t="s">
        <v>160</v>
      </c>
      <c r="E109" s="207" t="s">
        <v>19</v>
      </c>
      <c r="F109" s="208" t="s">
        <v>80</v>
      </c>
      <c r="G109" s="206"/>
      <c r="H109" s="209">
        <v>1</v>
      </c>
      <c r="I109" s="210"/>
      <c r="J109" s="206"/>
      <c r="K109" s="206"/>
      <c r="L109" s="211"/>
      <c r="M109" s="237"/>
      <c r="N109" s="238"/>
      <c r="O109" s="238"/>
      <c r="P109" s="238"/>
      <c r="Q109" s="238"/>
      <c r="R109" s="238"/>
      <c r="S109" s="238"/>
      <c r="T109" s="239"/>
      <c r="AT109" s="215" t="s">
        <v>160</v>
      </c>
      <c r="AU109" s="215" t="s">
        <v>83</v>
      </c>
      <c r="AV109" s="14" t="s">
        <v>83</v>
      </c>
      <c r="AW109" s="14" t="s">
        <v>33</v>
      </c>
      <c r="AX109" s="14" t="s">
        <v>80</v>
      </c>
      <c r="AY109" s="215" t="s">
        <v>148</v>
      </c>
    </row>
    <row r="110" spans="1:65" s="2" customFormat="1" ht="6.95" customHeight="1">
      <c r="A110" s="36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1"/>
      <c r="M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</sheetData>
  <sheetProtection algorithmName="SHA-512" hashValue="mwhgiscNLfBM7obaI+UrNzo2v/nNnJnq0XRJ80MAb9vC2w4C+adnjsRWlLgGRnpFVZtanq8qZ9ELm36MVjri4A==" saltValue="XoqmF9buK9Pejyzks50NXXTPMdaD3w7Ifa7IC7kChyQagDLC5C/gFTfLRjBa+Xo9ziJBGNBK3ntg8J85khBK4A==" spinCount="100000" sheet="1" objects="1" scenarios="1" formatColumns="0" formatRows="0" autoFilter="0"/>
  <autoFilter ref="C80:K109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4"/>
      <c r="C3" s="105"/>
      <c r="D3" s="105"/>
      <c r="E3" s="105"/>
      <c r="F3" s="105"/>
      <c r="G3" s="105"/>
      <c r="H3" s="22"/>
    </row>
    <row r="4" spans="1:8" s="1" customFormat="1" ht="24.95" customHeight="1">
      <c r="B4" s="22"/>
      <c r="C4" s="106" t="s">
        <v>821</v>
      </c>
      <c r="H4" s="22"/>
    </row>
    <row r="5" spans="1:8" s="1" customFormat="1" ht="12" customHeight="1">
      <c r="B5" s="22"/>
      <c r="C5" s="240" t="s">
        <v>13</v>
      </c>
      <c r="D5" s="387" t="s">
        <v>14</v>
      </c>
      <c r="E5" s="380"/>
      <c r="F5" s="380"/>
      <c r="H5" s="22"/>
    </row>
    <row r="6" spans="1:8" s="1" customFormat="1" ht="36.950000000000003" customHeight="1">
      <c r="B6" s="22"/>
      <c r="C6" s="241" t="s">
        <v>16</v>
      </c>
      <c r="D6" s="391" t="s">
        <v>17</v>
      </c>
      <c r="E6" s="380"/>
      <c r="F6" s="380"/>
      <c r="H6" s="22"/>
    </row>
    <row r="7" spans="1:8" s="1" customFormat="1" ht="16.5" customHeight="1">
      <c r="B7" s="22"/>
      <c r="C7" s="108" t="s">
        <v>23</v>
      </c>
      <c r="D7" s="111" t="str">
        <f>'Rekapitulace stavby'!AN8</f>
        <v>1. 4. 2025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49"/>
      <c r="B9" s="242"/>
      <c r="C9" s="243" t="s">
        <v>53</v>
      </c>
      <c r="D9" s="244" t="s">
        <v>54</v>
      </c>
      <c r="E9" s="244" t="s">
        <v>135</v>
      </c>
      <c r="F9" s="245" t="s">
        <v>822</v>
      </c>
      <c r="G9" s="149"/>
      <c r="H9" s="242"/>
    </row>
    <row r="10" spans="1:8" s="2" customFormat="1" ht="26.45" customHeight="1">
      <c r="A10" s="36"/>
      <c r="B10" s="41"/>
      <c r="C10" s="246" t="s">
        <v>77</v>
      </c>
      <c r="D10" s="246" t="s">
        <v>78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47" t="s">
        <v>95</v>
      </c>
      <c r="D11" s="248" t="s">
        <v>95</v>
      </c>
      <c r="E11" s="249" t="s">
        <v>19</v>
      </c>
      <c r="F11" s="250">
        <v>391.75799999999998</v>
      </c>
      <c r="G11" s="36"/>
      <c r="H11" s="41"/>
    </row>
    <row r="12" spans="1:8" s="2" customFormat="1" ht="16.899999999999999" customHeight="1">
      <c r="A12" s="36"/>
      <c r="B12" s="41"/>
      <c r="C12" s="251" t="s">
        <v>19</v>
      </c>
      <c r="D12" s="251" t="s">
        <v>261</v>
      </c>
      <c r="E12" s="19" t="s">
        <v>19</v>
      </c>
      <c r="F12" s="252">
        <v>0</v>
      </c>
      <c r="G12" s="36"/>
      <c r="H12" s="41"/>
    </row>
    <row r="13" spans="1:8" s="2" customFormat="1" ht="16.899999999999999" customHeight="1">
      <c r="A13" s="36"/>
      <c r="B13" s="41"/>
      <c r="C13" s="251" t="s">
        <v>19</v>
      </c>
      <c r="D13" s="251" t="s">
        <v>335</v>
      </c>
      <c r="E13" s="19" t="s">
        <v>19</v>
      </c>
      <c r="F13" s="252">
        <v>14.91</v>
      </c>
      <c r="G13" s="36"/>
      <c r="H13" s="41"/>
    </row>
    <row r="14" spans="1:8" s="2" customFormat="1" ht="16.899999999999999" customHeight="1">
      <c r="A14" s="36"/>
      <c r="B14" s="41"/>
      <c r="C14" s="251" t="s">
        <v>19</v>
      </c>
      <c r="D14" s="251" t="s">
        <v>263</v>
      </c>
      <c r="E14" s="19" t="s">
        <v>19</v>
      </c>
      <c r="F14" s="252">
        <v>0</v>
      </c>
      <c r="G14" s="36"/>
      <c r="H14" s="41"/>
    </row>
    <row r="15" spans="1:8" s="2" customFormat="1" ht="16.899999999999999" customHeight="1">
      <c r="A15" s="36"/>
      <c r="B15" s="41"/>
      <c r="C15" s="251" t="s">
        <v>19</v>
      </c>
      <c r="D15" s="251" t="s">
        <v>336</v>
      </c>
      <c r="E15" s="19" t="s">
        <v>19</v>
      </c>
      <c r="F15" s="252">
        <v>53.76</v>
      </c>
      <c r="G15" s="36"/>
      <c r="H15" s="41"/>
    </row>
    <row r="16" spans="1:8" s="2" customFormat="1" ht="16.899999999999999" customHeight="1">
      <c r="A16" s="36"/>
      <c r="B16" s="41"/>
      <c r="C16" s="251" t="s">
        <v>19</v>
      </c>
      <c r="D16" s="251" t="s">
        <v>266</v>
      </c>
      <c r="E16" s="19" t="s">
        <v>19</v>
      </c>
      <c r="F16" s="252">
        <v>0</v>
      </c>
      <c r="G16" s="36"/>
      <c r="H16" s="41"/>
    </row>
    <row r="17" spans="1:8" s="2" customFormat="1" ht="16.899999999999999" customHeight="1">
      <c r="A17" s="36"/>
      <c r="B17" s="41"/>
      <c r="C17" s="251" t="s">
        <v>19</v>
      </c>
      <c r="D17" s="251" t="s">
        <v>337</v>
      </c>
      <c r="E17" s="19" t="s">
        <v>19</v>
      </c>
      <c r="F17" s="252">
        <v>97.16</v>
      </c>
      <c r="G17" s="36"/>
      <c r="H17" s="41"/>
    </row>
    <row r="18" spans="1:8" s="2" customFormat="1" ht="16.899999999999999" customHeight="1">
      <c r="A18" s="36"/>
      <c r="B18" s="41"/>
      <c r="C18" s="251" t="s">
        <v>19</v>
      </c>
      <c r="D18" s="251" t="s">
        <v>338</v>
      </c>
      <c r="E18" s="19" t="s">
        <v>19</v>
      </c>
      <c r="F18" s="252">
        <v>6.72</v>
      </c>
      <c r="G18" s="36"/>
      <c r="H18" s="41"/>
    </row>
    <row r="19" spans="1:8" s="2" customFormat="1" ht="16.899999999999999" customHeight="1">
      <c r="A19" s="36"/>
      <c r="B19" s="41"/>
      <c r="C19" s="251" t="s">
        <v>19</v>
      </c>
      <c r="D19" s="251" t="s">
        <v>269</v>
      </c>
      <c r="E19" s="19" t="s">
        <v>19</v>
      </c>
      <c r="F19" s="252">
        <v>0</v>
      </c>
      <c r="G19" s="36"/>
      <c r="H19" s="41"/>
    </row>
    <row r="20" spans="1:8" s="2" customFormat="1" ht="16.899999999999999" customHeight="1">
      <c r="A20" s="36"/>
      <c r="B20" s="41"/>
      <c r="C20" s="251" t="s">
        <v>19</v>
      </c>
      <c r="D20" s="251" t="s">
        <v>339</v>
      </c>
      <c r="E20" s="19" t="s">
        <v>19</v>
      </c>
      <c r="F20" s="252">
        <v>19.306000000000001</v>
      </c>
      <c r="G20" s="36"/>
      <c r="H20" s="41"/>
    </row>
    <row r="21" spans="1:8" s="2" customFormat="1" ht="16.899999999999999" customHeight="1">
      <c r="A21" s="36"/>
      <c r="B21" s="41"/>
      <c r="C21" s="251" t="s">
        <v>19</v>
      </c>
      <c r="D21" s="251" t="s">
        <v>340</v>
      </c>
      <c r="E21" s="19" t="s">
        <v>19</v>
      </c>
      <c r="F21" s="252">
        <v>32.298000000000002</v>
      </c>
      <c r="G21" s="36"/>
      <c r="H21" s="41"/>
    </row>
    <row r="22" spans="1:8" s="2" customFormat="1" ht="16.899999999999999" customHeight="1">
      <c r="A22" s="36"/>
      <c r="B22" s="41"/>
      <c r="C22" s="251" t="s">
        <v>19</v>
      </c>
      <c r="D22" s="251" t="s">
        <v>341</v>
      </c>
      <c r="E22" s="19" t="s">
        <v>19</v>
      </c>
      <c r="F22" s="252">
        <v>20.594000000000001</v>
      </c>
      <c r="G22" s="36"/>
      <c r="H22" s="41"/>
    </row>
    <row r="23" spans="1:8" s="2" customFormat="1" ht="16.899999999999999" customHeight="1">
      <c r="A23" s="36"/>
      <c r="B23" s="41"/>
      <c r="C23" s="251" t="s">
        <v>19</v>
      </c>
      <c r="D23" s="251" t="s">
        <v>342</v>
      </c>
      <c r="E23" s="19" t="s">
        <v>19</v>
      </c>
      <c r="F23" s="252">
        <v>50.250999999999998</v>
      </c>
      <c r="G23" s="36"/>
      <c r="H23" s="41"/>
    </row>
    <row r="24" spans="1:8" s="2" customFormat="1" ht="16.899999999999999" customHeight="1">
      <c r="A24" s="36"/>
      <c r="B24" s="41"/>
      <c r="C24" s="251" t="s">
        <v>19</v>
      </c>
      <c r="D24" s="251" t="s">
        <v>343</v>
      </c>
      <c r="E24" s="19" t="s">
        <v>19</v>
      </c>
      <c r="F24" s="252">
        <v>15.945</v>
      </c>
      <c r="G24" s="36"/>
      <c r="H24" s="41"/>
    </row>
    <row r="25" spans="1:8" s="2" customFormat="1" ht="16.899999999999999" customHeight="1">
      <c r="A25" s="36"/>
      <c r="B25" s="41"/>
      <c r="C25" s="251" t="s">
        <v>19</v>
      </c>
      <c r="D25" s="251" t="s">
        <v>344</v>
      </c>
      <c r="E25" s="19" t="s">
        <v>19</v>
      </c>
      <c r="F25" s="252">
        <v>12.683999999999999</v>
      </c>
      <c r="G25" s="36"/>
      <c r="H25" s="41"/>
    </row>
    <row r="26" spans="1:8" s="2" customFormat="1" ht="16.899999999999999" customHeight="1">
      <c r="A26" s="36"/>
      <c r="B26" s="41"/>
      <c r="C26" s="251" t="s">
        <v>19</v>
      </c>
      <c r="D26" s="251" t="s">
        <v>345</v>
      </c>
      <c r="E26" s="19" t="s">
        <v>19</v>
      </c>
      <c r="F26" s="252">
        <v>15.616</v>
      </c>
      <c r="G26" s="36"/>
      <c r="H26" s="41"/>
    </row>
    <row r="27" spans="1:8" s="2" customFormat="1" ht="16.899999999999999" customHeight="1">
      <c r="A27" s="36"/>
      <c r="B27" s="41"/>
      <c r="C27" s="251" t="s">
        <v>19</v>
      </c>
      <c r="D27" s="251" t="s">
        <v>346</v>
      </c>
      <c r="E27" s="19" t="s">
        <v>19</v>
      </c>
      <c r="F27" s="252">
        <v>15.596</v>
      </c>
      <c r="G27" s="36"/>
      <c r="H27" s="41"/>
    </row>
    <row r="28" spans="1:8" s="2" customFormat="1" ht="16.899999999999999" customHeight="1">
      <c r="A28" s="36"/>
      <c r="B28" s="41"/>
      <c r="C28" s="251" t="s">
        <v>19</v>
      </c>
      <c r="D28" s="251" t="s">
        <v>347</v>
      </c>
      <c r="E28" s="19" t="s">
        <v>19</v>
      </c>
      <c r="F28" s="252">
        <v>11.997999999999999</v>
      </c>
      <c r="G28" s="36"/>
      <c r="H28" s="41"/>
    </row>
    <row r="29" spans="1:8" s="2" customFormat="1" ht="16.899999999999999" customHeight="1">
      <c r="A29" s="36"/>
      <c r="B29" s="41"/>
      <c r="C29" s="251" t="s">
        <v>19</v>
      </c>
      <c r="D29" s="251" t="s">
        <v>272</v>
      </c>
      <c r="E29" s="19" t="s">
        <v>19</v>
      </c>
      <c r="F29" s="252">
        <v>0</v>
      </c>
      <c r="G29" s="36"/>
      <c r="H29" s="41"/>
    </row>
    <row r="30" spans="1:8" s="2" customFormat="1" ht="16.899999999999999" customHeight="1">
      <c r="A30" s="36"/>
      <c r="B30" s="41"/>
      <c r="C30" s="251" t="s">
        <v>19</v>
      </c>
      <c r="D30" s="251" t="s">
        <v>348</v>
      </c>
      <c r="E30" s="19" t="s">
        <v>19</v>
      </c>
      <c r="F30" s="252">
        <v>24.92</v>
      </c>
      <c r="G30" s="36"/>
      <c r="H30" s="41"/>
    </row>
    <row r="31" spans="1:8" s="2" customFormat="1" ht="16.899999999999999" customHeight="1">
      <c r="A31" s="36"/>
      <c r="B31" s="41"/>
      <c r="C31" s="251" t="s">
        <v>95</v>
      </c>
      <c r="D31" s="251" t="s">
        <v>163</v>
      </c>
      <c r="E31" s="19" t="s">
        <v>19</v>
      </c>
      <c r="F31" s="252">
        <v>391.75799999999998</v>
      </c>
      <c r="G31" s="36"/>
      <c r="H31" s="41"/>
    </row>
    <row r="32" spans="1:8" s="2" customFormat="1" ht="16.899999999999999" customHeight="1">
      <c r="A32" s="36"/>
      <c r="B32" s="41"/>
      <c r="C32" s="253" t="s">
        <v>823</v>
      </c>
      <c r="D32" s="36"/>
      <c r="E32" s="36"/>
      <c r="F32" s="36"/>
      <c r="G32" s="36"/>
      <c r="H32" s="41"/>
    </row>
    <row r="33" spans="1:8" s="2" customFormat="1" ht="22.5">
      <c r="A33" s="36"/>
      <c r="B33" s="41"/>
      <c r="C33" s="251" t="s">
        <v>331</v>
      </c>
      <c r="D33" s="251" t="s">
        <v>824</v>
      </c>
      <c r="E33" s="19" t="s">
        <v>168</v>
      </c>
      <c r="F33" s="252">
        <v>391.75799999999998</v>
      </c>
      <c r="G33" s="36"/>
      <c r="H33" s="41"/>
    </row>
    <row r="34" spans="1:8" s="2" customFormat="1" ht="16.899999999999999" customHeight="1">
      <c r="A34" s="36"/>
      <c r="B34" s="41"/>
      <c r="C34" s="251" t="s">
        <v>172</v>
      </c>
      <c r="D34" s="251" t="s">
        <v>825</v>
      </c>
      <c r="E34" s="19" t="s">
        <v>168</v>
      </c>
      <c r="F34" s="252">
        <v>391.75799999999998</v>
      </c>
      <c r="G34" s="36"/>
      <c r="H34" s="41"/>
    </row>
    <row r="35" spans="1:8" s="2" customFormat="1" ht="16.899999999999999" customHeight="1">
      <c r="A35" s="36"/>
      <c r="B35" s="41"/>
      <c r="C35" s="251" t="s">
        <v>185</v>
      </c>
      <c r="D35" s="251" t="s">
        <v>826</v>
      </c>
      <c r="E35" s="19" t="s">
        <v>168</v>
      </c>
      <c r="F35" s="252">
        <v>402.39800000000002</v>
      </c>
      <c r="G35" s="36"/>
      <c r="H35" s="41"/>
    </row>
    <row r="36" spans="1:8" s="2" customFormat="1" ht="22.5">
      <c r="A36" s="36"/>
      <c r="B36" s="41"/>
      <c r="C36" s="251" t="s">
        <v>350</v>
      </c>
      <c r="D36" s="251" t="s">
        <v>827</v>
      </c>
      <c r="E36" s="19" t="s">
        <v>168</v>
      </c>
      <c r="F36" s="252">
        <v>391.75799999999998</v>
      </c>
      <c r="G36" s="36"/>
      <c r="H36" s="41"/>
    </row>
    <row r="37" spans="1:8" s="2" customFormat="1" ht="16.899999999999999" customHeight="1">
      <c r="A37" s="36"/>
      <c r="B37" s="41"/>
      <c r="C37" s="247" t="s">
        <v>110</v>
      </c>
      <c r="D37" s="248" t="s">
        <v>110</v>
      </c>
      <c r="E37" s="249" t="s">
        <v>19</v>
      </c>
      <c r="F37" s="250">
        <v>1373.88</v>
      </c>
      <c r="G37" s="36"/>
      <c r="H37" s="41"/>
    </row>
    <row r="38" spans="1:8" s="2" customFormat="1" ht="16.899999999999999" customHeight="1">
      <c r="A38" s="36"/>
      <c r="B38" s="41"/>
      <c r="C38" s="251" t="s">
        <v>19</v>
      </c>
      <c r="D38" s="251" t="s">
        <v>161</v>
      </c>
      <c r="E38" s="19" t="s">
        <v>19</v>
      </c>
      <c r="F38" s="252">
        <v>0</v>
      </c>
      <c r="G38" s="36"/>
      <c r="H38" s="41"/>
    </row>
    <row r="39" spans="1:8" s="2" customFormat="1" ht="16.899999999999999" customHeight="1">
      <c r="A39" s="36"/>
      <c r="B39" s="41"/>
      <c r="C39" s="251" t="s">
        <v>19</v>
      </c>
      <c r="D39" s="251" t="s">
        <v>212</v>
      </c>
      <c r="E39" s="19" t="s">
        <v>19</v>
      </c>
      <c r="F39" s="252">
        <v>586.27</v>
      </c>
      <c r="G39" s="36"/>
      <c r="H39" s="41"/>
    </row>
    <row r="40" spans="1:8" s="2" customFormat="1" ht="16.899999999999999" customHeight="1">
      <c r="A40" s="36"/>
      <c r="B40" s="41"/>
      <c r="C40" s="251" t="s">
        <v>19</v>
      </c>
      <c r="D40" s="251" t="s">
        <v>213</v>
      </c>
      <c r="E40" s="19" t="s">
        <v>19</v>
      </c>
      <c r="F40" s="252">
        <v>294</v>
      </c>
      <c r="G40" s="36"/>
      <c r="H40" s="41"/>
    </row>
    <row r="41" spans="1:8" s="2" customFormat="1" ht="16.899999999999999" customHeight="1">
      <c r="A41" s="36"/>
      <c r="B41" s="41"/>
      <c r="C41" s="251" t="s">
        <v>19</v>
      </c>
      <c r="D41" s="251" t="s">
        <v>214</v>
      </c>
      <c r="E41" s="19" t="s">
        <v>19</v>
      </c>
      <c r="F41" s="252">
        <v>0</v>
      </c>
      <c r="G41" s="36"/>
      <c r="H41" s="41"/>
    </row>
    <row r="42" spans="1:8" s="2" customFormat="1" ht="16.899999999999999" customHeight="1">
      <c r="A42" s="36"/>
      <c r="B42" s="41"/>
      <c r="C42" s="251" t="s">
        <v>107</v>
      </c>
      <c r="D42" s="251" t="s">
        <v>215</v>
      </c>
      <c r="E42" s="19" t="s">
        <v>19</v>
      </c>
      <c r="F42" s="252">
        <v>181.61</v>
      </c>
      <c r="G42" s="36"/>
      <c r="H42" s="41"/>
    </row>
    <row r="43" spans="1:8" s="2" customFormat="1" ht="16.899999999999999" customHeight="1">
      <c r="A43" s="36"/>
      <c r="B43" s="41"/>
      <c r="C43" s="251" t="s">
        <v>19</v>
      </c>
      <c r="D43" s="251" t="s">
        <v>216</v>
      </c>
      <c r="E43" s="19" t="s">
        <v>19</v>
      </c>
      <c r="F43" s="252">
        <v>312</v>
      </c>
      <c r="G43" s="36"/>
      <c r="H43" s="41"/>
    </row>
    <row r="44" spans="1:8" s="2" customFormat="1" ht="16.899999999999999" customHeight="1">
      <c r="A44" s="36"/>
      <c r="B44" s="41"/>
      <c r="C44" s="251" t="s">
        <v>110</v>
      </c>
      <c r="D44" s="251" t="s">
        <v>163</v>
      </c>
      <c r="E44" s="19" t="s">
        <v>19</v>
      </c>
      <c r="F44" s="252">
        <v>1373.88</v>
      </c>
      <c r="G44" s="36"/>
      <c r="H44" s="41"/>
    </row>
    <row r="45" spans="1:8" s="2" customFormat="1" ht="16.899999999999999" customHeight="1">
      <c r="A45" s="36"/>
      <c r="B45" s="41"/>
      <c r="C45" s="253" t="s">
        <v>823</v>
      </c>
      <c r="D45" s="36"/>
      <c r="E45" s="36"/>
      <c r="F45" s="36"/>
      <c r="G45" s="36"/>
      <c r="H45" s="41"/>
    </row>
    <row r="46" spans="1:8" s="2" customFormat="1" ht="22.5">
      <c r="A46" s="36"/>
      <c r="B46" s="41"/>
      <c r="C46" s="251" t="s">
        <v>208</v>
      </c>
      <c r="D46" s="251" t="s">
        <v>828</v>
      </c>
      <c r="E46" s="19" t="s">
        <v>168</v>
      </c>
      <c r="F46" s="252">
        <v>1373.88</v>
      </c>
      <c r="G46" s="36"/>
      <c r="H46" s="41"/>
    </row>
    <row r="47" spans="1:8" s="2" customFormat="1" ht="22.5">
      <c r="A47" s="36"/>
      <c r="B47" s="41"/>
      <c r="C47" s="251" t="s">
        <v>218</v>
      </c>
      <c r="D47" s="251" t="s">
        <v>829</v>
      </c>
      <c r="E47" s="19" t="s">
        <v>168</v>
      </c>
      <c r="F47" s="252">
        <v>41216.400000000001</v>
      </c>
      <c r="G47" s="36"/>
      <c r="H47" s="41"/>
    </row>
    <row r="48" spans="1:8" s="2" customFormat="1" ht="22.5">
      <c r="A48" s="36"/>
      <c r="B48" s="41"/>
      <c r="C48" s="251" t="s">
        <v>224</v>
      </c>
      <c r="D48" s="251" t="s">
        <v>830</v>
      </c>
      <c r="E48" s="19" t="s">
        <v>168</v>
      </c>
      <c r="F48" s="252">
        <v>1373.88</v>
      </c>
      <c r="G48" s="36"/>
      <c r="H48" s="41"/>
    </row>
    <row r="49" spans="1:8" s="2" customFormat="1" ht="16.899999999999999" customHeight="1">
      <c r="A49" s="36"/>
      <c r="B49" s="41"/>
      <c r="C49" s="251" t="s">
        <v>242</v>
      </c>
      <c r="D49" s="251" t="s">
        <v>831</v>
      </c>
      <c r="E49" s="19" t="s">
        <v>168</v>
      </c>
      <c r="F49" s="252">
        <v>1373.88</v>
      </c>
      <c r="G49" s="36"/>
      <c r="H49" s="41"/>
    </row>
    <row r="50" spans="1:8" s="2" customFormat="1" ht="16.899999999999999" customHeight="1">
      <c r="A50" s="36"/>
      <c r="B50" s="41"/>
      <c r="C50" s="251" t="s">
        <v>247</v>
      </c>
      <c r="D50" s="251" t="s">
        <v>832</v>
      </c>
      <c r="E50" s="19" t="s">
        <v>168</v>
      </c>
      <c r="F50" s="252">
        <v>41216.400000000001</v>
      </c>
      <c r="G50" s="36"/>
      <c r="H50" s="41"/>
    </row>
    <row r="51" spans="1:8" s="2" customFormat="1" ht="16.899999999999999" customHeight="1">
      <c r="A51" s="36"/>
      <c r="B51" s="41"/>
      <c r="C51" s="251" t="s">
        <v>252</v>
      </c>
      <c r="D51" s="251" t="s">
        <v>833</v>
      </c>
      <c r="E51" s="19" t="s">
        <v>168</v>
      </c>
      <c r="F51" s="252">
        <v>1373.88</v>
      </c>
      <c r="G51" s="36"/>
      <c r="H51" s="41"/>
    </row>
    <row r="52" spans="1:8" s="2" customFormat="1" ht="16.899999999999999" customHeight="1">
      <c r="A52" s="36"/>
      <c r="B52" s="41"/>
      <c r="C52" s="247" t="s">
        <v>107</v>
      </c>
      <c r="D52" s="248" t="s">
        <v>107</v>
      </c>
      <c r="E52" s="249" t="s">
        <v>19</v>
      </c>
      <c r="F52" s="250">
        <v>181.61</v>
      </c>
      <c r="G52" s="36"/>
      <c r="H52" s="41"/>
    </row>
    <row r="53" spans="1:8" s="2" customFormat="1" ht="16.899999999999999" customHeight="1">
      <c r="A53" s="36"/>
      <c r="B53" s="41"/>
      <c r="C53" s="251" t="s">
        <v>19</v>
      </c>
      <c r="D53" s="251" t="s">
        <v>214</v>
      </c>
      <c r="E53" s="19" t="s">
        <v>19</v>
      </c>
      <c r="F53" s="252">
        <v>0</v>
      </c>
      <c r="G53" s="36"/>
      <c r="H53" s="41"/>
    </row>
    <row r="54" spans="1:8" s="2" customFormat="1" ht="16.899999999999999" customHeight="1">
      <c r="A54" s="36"/>
      <c r="B54" s="41"/>
      <c r="C54" s="251" t="s">
        <v>107</v>
      </c>
      <c r="D54" s="251" t="s">
        <v>215</v>
      </c>
      <c r="E54" s="19" t="s">
        <v>19</v>
      </c>
      <c r="F54" s="252">
        <v>181.61</v>
      </c>
      <c r="G54" s="36"/>
      <c r="H54" s="41"/>
    </row>
    <row r="55" spans="1:8" s="2" customFormat="1" ht="16.899999999999999" customHeight="1">
      <c r="A55" s="36"/>
      <c r="B55" s="41"/>
      <c r="C55" s="253" t="s">
        <v>823</v>
      </c>
      <c r="D55" s="36"/>
      <c r="E55" s="36"/>
      <c r="F55" s="36"/>
      <c r="G55" s="36"/>
      <c r="H55" s="41"/>
    </row>
    <row r="56" spans="1:8" s="2" customFormat="1" ht="22.5">
      <c r="A56" s="36"/>
      <c r="B56" s="41"/>
      <c r="C56" s="251" t="s">
        <v>208</v>
      </c>
      <c r="D56" s="251" t="s">
        <v>828</v>
      </c>
      <c r="E56" s="19" t="s">
        <v>168</v>
      </c>
      <c r="F56" s="252">
        <v>1373.88</v>
      </c>
      <c r="G56" s="36"/>
      <c r="H56" s="41"/>
    </row>
    <row r="57" spans="1:8" s="2" customFormat="1" ht="16.899999999999999" customHeight="1">
      <c r="A57" s="36"/>
      <c r="B57" s="41"/>
      <c r="C57" s="251" t="s">
        <v>228</v>
      </c>
      <c r="D57" s="251" t="s">
        <v>19</v>
      </c>
      <c r="E57" s="19" t="s">
        <v>168</v>
      </c>
      <c r="F57" s="252">
        <v>181.61</v>
      </c>
      <c r="G57" s="36"/>
      <c r="H57" s="41"/>
    </row>
    <row r="58" spans="1:8" s="2" customFormat="1" ht="16.899999999999999" customHeight="1">
      <c r="A58" s="36"/>
      <c r="B58" s="41"/>
      <c r="C58" s="247" t="s">
        <v>99</v>
      </c>
      <c r="D58" s="248" t="s">
        <v>99</v>
      </c>
      <c r="E58" s="249" t="s">
        <v>19</v>
      </c>
      <c r="F58" s="250">
        <v>854.76099999999997</v>
      </c>
      <c r="G58" s="36"/>
      <c r="H58" s="41"/>
    </row>
    <row r="59" spans="1:8" s="2" customFormat="1" ht="16.899999999999999" customHeight="1">
      <c r="A59" s="36"/>
      <c r="B59" s="41"/>
      <c r="C59" s="251" t="s">
        <v>19</v>
      </c>
      <c r="D59" s="251" t="s">
        <v>261</v>
      </c>
      <c r="E59" s="19" t="s">
        <v>19</v>
      </c>
      <c r="F59" s="252">
        <v>0</v>
      </c>
      <c r="G59" s="36"/>
      <c r="H59" s="41"/>
    </row>
    <row r="60" spans="1:8" s="2" customFormat="1" ht="16.899999999999999" customHeight="1">
      <c r="A60" s="36"/>
      <c r="B60" s="41"/>
      <c r="C60" s="251" t="s">
        <v>19</v>
      </c>
      <c r="D60" s="251" t="s">
        <v>755</v>
      </c>
      <c r="E60" s="19" t="s">
        <v>19</v>
      </c>
      <c r="F60" s="252">
        <v>121.98</v>
      </c>
      <c r="G60" s="36"/>
      <c r="H60" s="41"/>
    </row>
    <row r="61" spans="1:8" s="2" customFormat="1" ht="16.899999999999999" customHeight="1">
      <c r="A61" s="36"/>
      <c r="B61" s="41"/>
      <c r="C61" s="251" t="s">
        <v>19</v>
      </c>
      <c r="D61" s="251" t="s">
        <v>263</v>
      </c>
      <c r="E61" s="19" t="s">
        <v>19</v>
      </c>
      <c r="F61" s="252">
        <v>0</v>
      </c>
      <c r="G61" s="36"/>
      <c r="H61" s="41"/>
    </row>
    <row r="62" spans="1:8" s="2" customFormat="1" ht="16.899999999999999" customHeight="1">
      <c r="A62" s="36"/>
      <c r="B62" s="41"/>
      <c r="C62" s="251" t="s">
        <v>19</v>
      </c>
      <c r="D62" s="251" t="s">
        <v>756</v>
      </c>
      <c r="E62" s="19" t="s">
        <v>19</v>
      </c>
      <c r="F62" s="252">
        <v>108.68</v>
      </c>
      <c r="G62" s="36"/>
      <c r="H62" s="41"/>
    </row>
    <row r="63" spans="1:8" s="2" customFormat="1" ht="16.899999999999999" customHeight="1">
      <c r="A63" s="36"/>
      <c r="B63" s="41"/>
      <c r="C63" s="251" t="s">
        <v>19</v>
      </c>
      <c r="D63" s="251" t="s">
        <v>757</v>
      </c>
      <c r="E63" s="19" t="s">
        <v>19</v>
      </c>
      <c r="F63" s="252">
        <v>12.92</v>
      </c>
      <c r="G63" s="36"/>
      <c r="H63" s="41"/>
    </row>
    <row r="64" spans="1:8" s="2" customFormat="1" ht="16.899999999999999" customHeight="1">
      <c r="A64" s="36"/>
      <c r="B64" s="41"/>
      <c r="C64" s="251" t="s">
        <v>19</v>
      </c>
      <c r="D64" s="251" t="s">
        <v>266</v>
      </c>
      <c r="E64" s="19" t="s">
        <v>19</v>
      </c>
      <c r="F64" s="252">
        <v>0</v>
      </c>
      <c r="G64" s="36"/>
      <c r="H64" s="41"/>
    </row>
    <row r="65" spans="1:8" s="2" customFormat="1" ht="16.899999999999999" customHeight="1">
      <c r="A65" s="36"/>
      <c r="B65" s="41"/>
      <c r="C65" s="251" t="s">
        <v>19</v>
      </c>
      <c r="D65" s="251" t="s">
        <v>758</v>
      </c>
      <c r="E65" s="19" t="s">
        <v>19</v>
      </c>
      <c r="F65" s="252">
        <v>167.27600000000001</v>
      </c>
      <c r="G65" s="36"/>
      <c r="H65" s="41"/>
    </row>
    <row r="66" spans="1:8" s="2" customFormat="1" ht="16.899999999999999" customHeight="1">
      <c r="A66" s="36"/>
      <c r="B66" s="41"/>
      <c r="C66" s="251" t="s">
        <v>19</v>
      </c>
      <c r="D66" s="251" t="s">
        <v>759</v>
      </c>
      <c r="E66" s="19" t="s">
        <v>19</v>
      </c>
      <c r="F66" s="252">
        <v>114.179</v>
      </c>
      <c r="G66" s="36"/>
      <c r="H66" s="41"/>
    </row>
    <row r="67" spans="1:8" s="2" customFormat="1" ht="16.899999999999999" customHeight="1">
      <c r="A67" s="36"/>
      <c r="B67" s="41"/>
      <c r="C67" s="251" t="s">
        <v>19</v>
      </c>
      <c r="D67" s="251" t="s">
        <v>269</v>
      </c>
      <c r="E67" s="19" t="s">
        <v>19</v>
      </c>
      <c r="F67" s="252">
        <v>0</v>
      </c>
      <c r="G67" s="36"/>
      <c r="H67" s="41"/>
    </row>
    <row r="68" spans="1:8" s="2" customFormat="1" ht="16.899999999999999" customHeight="1">
      <c r="A68" s="36"/>
      <c r="B68" s="41"/>
      <c r="C68" s="251" t="s">
        <v>19</v>
      </c>
      <c r="D68" s="251" t="s">
        <v>760</v>
      </c>
      <c r="E68" s="19" t="s">
        <v>19</v>
      </c>
      <c r="F68" s="252">
        <v>228.39099999999999</v>
      </c>
      <c r="G68" s="36"/>
      <c r="H68" s="41"/>
    </row>
    <row r="69" spans="1:8" s="2" customFormat="1" ht="16.899999999999999" customHeight="1">
      <c r="A69" s="36"/>
      <c r="B69" s="41"/>
      <c r="C69" s="251" t="s">
        <v>19</v>
      </c>
      <c r="D69" s="251" t="s">
        <v>761</v>
      </c>
      <c r="E69" s="19" t="s">
        <v>19</v>
      </c>
      <c r="F69" s="252">
        <v>37.43</v>
      </c>
      <c r="G69" s="36"/>
      <c r="H69" s="41"/>
    </row>
    <row r="70" spans="1:8" s="2" customFormat="1" ht="16.899999999999999" customHeight="1">
      <c r="A70" s="36"/>
      <c r="B70" s="41"/>
      <c r="C70" s="251" t="s">
        <v>19</v>
      </c>
      <c r="D70" s="251" t="s">
        <v>272</v>
      </c>
      <c r="E70" s="19" t="s">
        <v>19</v>
      </c>
      <c r="F70" s="252">
        <v>0</v>
      </c>
      <c r="G70" s="36"/>
      <c r="H70" s="41"/>
    </row>
    <row r="71" spans="1:8" s="2" customFormat="1" ht="16.899999999999999" customHeight="1">
      <c r="A71" s="36"/>
      <c r="B71" s="41"/>
      <c r="C71" s="251" t="s">
        <v>19</v>
      </c>
      <c r="D71" s="251" t="s">
        <v>762</v>
      </c>
      <c r="E71" s="19" t="s">
        <v>19</v>
      </c>
      <c r="F71" s="252">
        <v>63.905000000000001</v>
      </c>
      <c r="G71" s="36"/>
      <c r="H71" s="41"/>
    </row>
    <row r="72" spans="1:8" s="2" customFormat="1" ht="16.899999999999999" customHeight="1">
      <c r="A72" s="36"/>
      <c r="B72" s="41"/>
      <c r="C72" s="251" t="s">
        <v>99</v>
      </c>
      <c r="D72" s="251" t="s">
        <v>163</v>
      </c>
      <c r="E72" s="19" t="s">
        <v>19</v>
      </c>
      <c r="F72" s="252">
        <v>854.76099999999997</v>
      </c>
      <c r="G72" s="36"/>
      <c r="H72" s="41"/>
    </row>
    <row r="73" spans="1:8" s="2" customFormat="1" ht="16.899999999999999" customHeight="1">
      <c r="A73" s="36"/>
      <c r="B73" s="41"/>
      <c r="C73" s="253" t="s">
        <v>823</v>
      </c>
      <c r="D73" s="36"/>
      <c r="E73" s="36"/>
      <c r="F73" s="36"/>
      <c r="G73" s="36"/>
      <c r="H73" s="41"/>
    </row>
    <row r="74" spans="1:8" s="2" customFormat="1" ht="16.899999999999999" customHeight="1">
      <c r="A74" s="36"/>
      <c r="B74" s="41"/>
      <c r="C74" s="251" t="s">
        <v>751</v>
      </c>
      <c r="D74" s="251" t="s">
        <v>834</v>
      </c>
      <c r="E74" s="19" t="s">
        <v>168</v>
      </c>
      <c r="F74" s="252">
        <v>854.76099999999997</v>
      </c>
      <c r="G74" s="36"/>
      <c r="H74" s="41"/>
    </row>
    <row r="75" spans="1:8" s="2" customFormat="1" ht="16.899999999999999" customHeight="1">
      <c r="A75" s="36"/>
      <c r="B75" s="41"/>
      <c r="C75" s="251" t="s">
        <v>764</v>
      </c>
      <c r="D75" s="251" t="s">
        <v>835</v>
      </c>
      <c r="E75" s="19" t="s">
        <v>168</v>
      </c>
      <c r="F75" s="252">
        <v>854.76099999999997</v>
      </c>
      <c r="G75" s="36"/>
      <c r="H75" s="41"/>
    </row>
    <row r="76" spans="1:8" s="2" customFormat="1" ht="16.899999999999999" customHeight="1">
      <c r="A76" s="36"/>
      <c r="B76" s="41"/>
      <c r="C76" s="251" t="s">
        <v>769</v>
      </c>
      <c r="D76" s="251" t="s">
        <v>836</v>
      </c>
      <c r="E76" s="19" t="s">
        <v>168</v>
      </c>
      <c r="F76" s="252">
        <v>854.76099999999997</v>
      </c>
      <c r="G76" s="36"/>
      <c r="H76" s="41"/>
    </row>
    <row r="77" spans="1:8" s="2" customFormat="1" ht="22.5">
      <c r="A77" s="36"/>
      <c r="B77" s="41"/>
      <c r="C77" s="251" t="s">
        <v>774</v>
      </c>
      <c r="D77" s="251" t="s">
        <v>837</v>
      </c>
      <c r="E77" s="19" t="s">
        <v>168</v>
      </c>
      <c r="F77" s="252">
        <v>854.76099999999997</v>
      </c>
      <c r="G77" s="36"/>
      <c r="H77" s="41"/>
    </row>
    <row r="78" spans="1:8" s="2" customFormat="1" ht="16.899999999999999" customHeight="1">
      <c r="A78" s="36"/>
      <c r="B78" s="41"/>
      <c r="C78" s="247" t="s">
        <v>88</v>
      </c>
      <c r="D78" s="248" t="s">
        <v>88</v>
      </c>
      <c r="E78" s="249" t="s">
        <v>19</v>
      </c>
      <c r="F78" s="250">
        <v>25.617000000000001</v>
      </c>
      <c r="G78" s="36"/>
      <c r="H78" s="41"/>
    </row>
    <row r="79" spans="1:8" s="2" customFormat="1" ht="16.899999999999999" customHeight="1">
      <c r="A79" s="36"/>
      <c r="B79" s="41"/>
      <c r="C79" s="251" t="s">
        <v>19</v>
      </c>
      <c r="D79" s="251" t="s">
        <v>261</v>
      </c>
      <c r="E79" s="19" t="s">
        <v>19</v>
      </c>
      <c r="F79" s="252">
        <v>0</v>
      </c>
      <c r="G79" s="36"/>
      <c r="H79" s="41"/>
    </row>
    <row r="80" spans="1:8" s="2" customFormat="1" ht="16.899999999999999" customHeight="1">
      <c r="A80" s="36"/>
      <c r="B80" s="41"/>
      <c r="C80" s="251" t="s">
        <v>19</v>
      </c>
      <c r="D80" s="251" t="s">
        <v>306</v>
      </c>
      <c r="E80" s="19" t="s">
        <v>19</v>
      </c>
      <c r="F80" s="252">
        <v>7.14</v>
      </c>
      <c r="G80" s="36"/>
      <c r="H80" s="41"/>
    </row>
    <row r="81" spans="1:8" s="2" customFormat="1" ht="16.899999999999999" customHeight="1">
      <c r="A81" s="36"/>
      <c r="B81" s="41"/>
      <c r="C81" s="251" t="s">
        <v>19</v>
      </c>
      <c r="D81" s="251" t="s">
        <v>263</v>
      </c>
      <c r="E81" s="19" t="s">
        <v>19</v>
      </c>
      <c r="F81" s="252">
        <v>0</v>
      </c>
      <c r="G81" s="36"/>
      <c r="H81" s="41"/>
    </row>
    <row r="82" spans="1:8" s="2" customFormat="1" ht="16.899999999999999" customHeight="1">
      <c r="A82" s="36"/>
      <c r="B82" s="41"/>
      <c r="C82" s="251" t="s">
        <v>19</v>
      </c>
      <c r="D82" s="251" t="s">
        <v>307</v>
      </c>
      <c r="E82" s="19" t="s">
        <v>19</v>
      </c>
      <c r="F82" s="252">
        <v>5.76</v>
      </c>
      <c r="G82" s="36"/>
      <c r="H82" s="41"/>
    </row>
    <row r="83" spans="1:8" s="2" customFormat="1" ht="16.899999999999999" customHeight="1">
      <c r="A83" s="36"/>
      <c r="B83" s="41"/>
      <c r="C83" s="251" t="s">
        <v>19</v>
      </c>
      <c r="D83" s="251" t="s">
        <v>269</v>
      </c>
      <c r="E83" s="19" t="s">
        <v>19</v>
      </c>
      <c r="F83" s="252">
        <v>0</v>
      </c>
      <c r="G83" s="36"/>
      <c r="H83" s="41"/>
    </row>
    <row r="84" spans="1:8" s="2" customFormat="1" ht="16.899999999999999" customHeight="1">
      <c r="A84" s="36"/>
      <c r="B84" s="41"/>
      <c r="C84" s="251" t="s">
        <v>19</v>
      </c>
      <c r="D84" s="251" t="s">
        <v>308</v>
      </c>
      <c r="E84" s="19" t="s">
        <v>19</v>
      </c>
      <c r="F84" s="252">
        <v>12.717000000000001</v>
      </c>
      <c r="G84" s="36"/>
      <c r="H84" s="41"/>
    </row>
    <row r="85" spans="1:8" s="2" customFormat="1" ht="16.899999999999999" customHeight="1">
      <c r="A85" s="36"/>
      <c r="B85" s="41"/>
      <c r="C85" s="251" t="s">
        <v>88</v>
      </c>
      <c r="D85" s="251" t="s">
        <v>163</v>
      </c>
      <c r="E85" s="19" t="s">
        <v>19</v>
      </c>
      <c r="F85" s="252">
        <v>25.617000000000001</v>
      </c>
      <c r="G85" s="36"/>
      <c r="H85" s="41"/>
    </row>
    <row r="86" spans="1:8" s="2" customFormat="1" ht="16.899999999999999" customHeight="1">
      <c r="A86" s="36"/>
      <c r="B86" s="41"/>
      <c r="C86" s="253" t="s">
        <v>823</v>
      </c>
      <c r="D86" s="36"/>
      <c r="E86" s="36"/>
      <c r="F86" s="36"/>
      <c r="G86" s="36"/>
      <c r="H86" s="41"/>
    </row>
    <row r="87" spans="1:8" s="2" customFormat="1" ht="16.899999999999999" customHeight="1">
      <c r="A87" s="36"/>
      <c r="B87" s="41"/>
      <c r="C87" s="251" t="s">
        <v>302</v>
      </c>
      <c r="D87" s="251" t="s">
        <v>838</v>
      </c>
      <c r="E87" s="19" t="s">
        <v>168</v>
      </c>
      <c r="F87" s="252">
        <v>25.617000000000001</v>
      </c>
      <c r="G87" s="36"/>
      <c r="H87" s="41"/>
    </row>
    <row r="88" spans="1:8" s="2" customFormat="1" ht="16.899999999999999" customHeight="1">
      <c r="A88" s="36"/>
      <c r="B88" s="41"/>
      <c r="C88" s="251" t="s">
        <v>197</v>
      </c>
      <c r="D88" s="251" t="s">
        <v>839</v>
      </c>
      <c r="E88" s="19" t="s">
        <v>168</v>
      </c>
      <c r="F88" s="252">
        <v>480.32600000000002</v>
      </c>
      <c r="G88" s="36"/>
      <c r="H88" s="41"/>
    </row>
    <row r="89" spans="1:8" s="2" customFormat="1" ht="16.899999999999999" customHeight="1">
      <c r="A89" s="36"/>
      <c r="B89" s="41"/>
      <c r="C89" s="247" t="s">
        <v>90</v>
      </c>
      <c r="D89" s="248" t="s">
        <v>90</v>
      </c>
      <c r="E89" s="249" t="s">
        <v>19</v>
      </c>
      <c r="F89" s="250">
        <v>163.16999999999999</v>
      </c>
      <c r="G89" s="36"/>
      <c r="H89" s="41"/>
    </row>
    <row r="90" spans="1:8" s="2" customFormat="1" ht="16.899999999999999" customHeight="1">
      <c r="A90" s="36"/>
      <c r="B90" s="41"/>
      <c r="C90" s="251" t="s">
        <v>19</v>
      </c>
      <c r="D90" s="251" t="s">
        <v>263</v>
      </c>
      <c r="E90" s="19" t="s">
        <v>19</v>
      </c>
      <c r="F90" s="252">
        <v>0</v>
      </c>
      <c r="G90" s="36"/>
      <c r="H90" s="41"/>
    </row>
    <row r="91" spans="1:8" s="2" customFormat="1" ht="16.899999999999999" customHeight="1">
      <c r="A91" s="36"/>
      <c r="B91" s="41"/>
      <c r="C91" s="251" t="s">
        <v>19</v>
      </c>
      <c r="D91" s="251" t="s">
        <v>314</v>
      </c>
      <c r="E91" s="19" t="s">
        <v>19</v>
      </c>
      <c r="F91" s="252">
        <v>39.93</v>
      </c>
      <c r="G91" s="36"/>
      <c r="H91" s="41"/>
    </row>
    <row r="92" spans="1:8" s="2" customFormat="1" ht="16.899999999999999" customHeight="1">
      <c r="A92" s="36"/>
      <c r="B92" s="41"/>
      <c r="C92" s="251" t="s">
        <v>19</v>
      </c>
      <c r="D92" s="251" t="s">
        <v>266</v>
      </c>
      <c r="E92" s="19" t="s">
        <v>19</v>
      </c>
      <c r="F92" s="252">
        <v>0</v>
      </c>
      <c r="G92" s="36"/>
      <c r="H92" s="41"/>
    </row>
    <row r="93" spans="1:8" s="2" customFormat="1" ht="16.899999999999999" customHeight="1">
      <c r="A93" s="36"/>
      <c r="B93" s="41"/>
      <c r="C93" s="251" t="s">
        <v>19</v>
      </c>
      <c r="D93" s="251" t="s">
        <v>315</v>
      </c>
      <c r="E93" s="19" t="s">
        <v>19</v>
      </c>
      <c r="F93" s="252">
        <v>80.489999999999995</v>
      </c>
      <c r="G93" s="36"/>
      <c r="H93" s="41"/>
    </row>
    <row r="94" spans="1:8" s="2" customFormat="1" ht="16.899999999999999" customHeight="1">
      <c r="A94" s="36"/>
      <c r="B94" s="41"/>
      <c r="C94" s="251" t="s">
        <v>19</v>
      </c>
      <c r="D94" s="251" t="s">
        <v>269</v>
      </c>
      <c r="E94" s="19" t="s">
        <v>19</v>
      </c>
      <c r="F94" s="252">
        <v>0</v>
      </c>
      <c r="G94" s="36"/>
      <c r="H94" s="41"/>
    </row>
    <row r="95" spans="1:8" s="2" customFormat="1" ht="16.899999999999999" customHeight="1">
      <c r="A95" s="36"/>
      <c r="B95" s="41"/>
      <c r="C95" s="251" t="s">
        <v>19</v>
      </c>
      <c r="D95" s="251" t="s">
        <v>316</v>
      </c>
      <c r="E95" s="19" t="s">
        <v>19</v>
      </c>
      <c r="F95" s="252">
        <v>25.71</v>
      </c>
      <c r="G95" s="36"/>
      <c r="H95" s="41"/>
    </row>
    <row r="96" spans="1:8" s="2" customFormat="1" ht="16.899999999999999" customHeight="1">
      <c r="A96" s="36"/>
      <c r="B96" s="41"/>
      <c r="C96" s="251" t="s">
        <v>19</v>
      </c>
      <c r="D96" s="251" t="s">
        <v>272</v>
      </c>
      <c r="E96" s="19" t="s">
        <v>19</v>
      </c>
      <c r="F96" s="252">
        <v>0</v>
      </c>
      <c r="G96" s="36"/>
      <c r="H96" s="41"/>
    </row>
    <row r="97" spans="1:8" s="2" customFormat="1" ht="16.899999999999999" customHeight="1">
      <c r="A97" s="36"/>
      <c r="B97" s="41"/>
      <c r="C97" s="251" t="s">
        <v>19</v>
      </c>
      <c r="D97" s="251" t="s">
        <v>317</v>
      </c>
      <c r="E97" s="19" t="s">
        <v>19</v>
      </c>
      <c r="F97" s="252">
        <v>17.04</v>
      </c>
      <c r="G97" s="36"/>
      <c r="H97" s="41"/>
    </row>
    <row r="98" spans="1:8" s="2" customFormat="1" ht="16.899999999999999" customHeight="1">
      <c r="A98" s="36"/>
      <c r="B98" s="41"/>
      <c r="C98" s="251" t="s">
        <v>90</v>
      </c>
      <c r="D98" s="251" t="s">
        <v>163</v>
      </c>
      <c r="E98" s="19" t="s">
        <v>19</v>
      </c>
      <c r="F98" s="252">
        <v>163.16999999999999</v>
      </c>
      <c r="G98" s="36"/>
      <c r="H98" s="41"/>
    </row>
    <row r="99" spans="1:8" s="2" customFormat="1" ht="16.899999999999999" customHeight="1">
      <c r="A99" s="36"/>
      <c r="B99" s="41"/>
      <c r="C99" s="253" t="s">
        <v>823</v>
      </c>
      <c r="D99" s="36"/>
      <c r="E99" s="36"/>
      <c r="F99" s="36"/>
      <c r="G99" s="36"/>
      <c r="H99" s="41"/>
    </row>
    <row r="100" spans="1:8" s="2" customFormat="1" ht="16.899999999999999" customHeight="1">
      <c r="A100" s="36"/>
      <c r="B100" s="41"/>
      <c r="C100" s="251" t="s">
        <v>310</v>
      </c>
      <c r="D100" s="251" t="s">
        <v>840</v>
      </c>
      <c r="E100" s="19" t="s">
        <v>168</v>
      </c>
      <c r="F100" s="252">
        <v>163.16999999999999</v>
      </c>
      <c r="G100" s="36"/>
      <c r="H100" s="41"/>
    </row>
    <row r="101" spans="1:8" s="2" customFormat="1" ht="16.899999999999999" customHeight="1">
      <c r="A101" s="36"/>
      <c r="B101" s="41"/>
      <c r="C101" s="251" t="s">
        <v>197</v>
      </c>
      <c r="D101" s="251" t="s">
        <v>839</v>
      </c>
      <c r="E101" s="19" t="s">
        <v>168</v>
      </c>
      <c r="F101" s="252">
        <v>480.32600000000002</v>
      </c>
      <c r="G101" s="36"/>
      <c r="H101" s="41"/>
    </row>
    <row r="102" spans="1:8" s="2" customFormat="1" ht="16.899999999999999" customHeight="1">
      <c r="A102" s="36"/>
      <c r="B102" s="41"/>
      <c r="C102" s="247" t="s">
        <v>93</v>
      </c>
      <c r="D102" s="248" t="s">
        <v>93</v>
      </c>
      <c r="E102" s="249" t="s">
        <v>19</v>
      </c>
      <c r="F102" s="250">
        <v>48.765999999999998</v>
      </c>
      <c r="G102" s="36"/>
      <c r="H102" s="41"/>
    </row>
    <row r="103" spans="1:8" s="2" customFormat="1" ht="16.899999999999999" customHeight="1">
      <c r="A103" s="36"/>
      <c r="B103" s="41"/>
      <c r="C103" s="251" t="s">
        <v>19</v>
      </c>
      <c r="D103" s="251" t="s">
        <v>266</v>
      </c>
      <c r="E103" s="19" t="s">
        <v>19</v>
      </c>
      <c r="F103" s="252">
        <v>0</v>
      </c>
      <c r="G103" s="36"/>
      <c r="H103" s="41"/>
    </row>
    <row r="104" spans="1:8" s="2" customFormat="1" ht="16.899999999999999" customHeight="1">
      <c r="A104" s="36"/>
      <c r="B104" s="41"/>
      <c r="C104" s="251" t="s">
        <v>19</v>
      </c>
      <c r="D104" s="251" t="s">
        <v>296</v>
      </c>
      <c r="E104" s="19" t="s">
        <v>19</v>
      </c>
      <c r="F104" s="252">
        <v>2.7</v>
      </c>
      <c r="G104" s="36"/>
      <c r="H104" s="41"/>
    </row>
    <row r="105" spans="1:8" s="2" customFormat="1" ht="16.899999999999999" customHeight="1">
      <c r="A105" s="36"/>
      <c r="B105" s="41"/>
      <c r="C105" s="251" t="s">
        <v>19</v>
      </c>
      <c r="D105" s="251" t="s">
        <v>269</v>
      </c>
      <c r="E105" s="19" t="s">
        <v>19</v>
      </c>
      <c r="F105" s="252">
        <v>0</v>
      </c>
      <c r="G105" s="36"/>
      <c r="H105" s="41"/>
    </row>
    <row r="106" spans="1:8" s="2" customFormat="1" ht="16.899999999999999" customHeight="1">
      <c r="A106" s="36"/>
      <c r="B106" s="41"/>
      <c r="C106" s="251" t="s">
        <v>19</v>
      </c>
      <c r="D106" s="251" t="s">
        <v>297</v>
      </c>
      <c r="E106" s="19" t="s">
        <v>19</v>
      </c>
      <c r="F106" s="252">
        <v>7.6429999999999998</v>
      </c>
      <c r="G106" s="36"/>
      <c r="H106" s="41"/>
    </row>
    <row r="107" spans="1:8" s="2" customFormat="1" ht="16.899999999999999" customHeight="1">
      <c r="A107" s="36"/>
      <c r="B107" s="41"/>
      <c r="C107" s="251" t="s">
        <v>19</v>
      </c>
      <c r="D107" s="251" t="s">
        <v>298</v>
      </c>
      <c r="E107" s="19" t="s">
        <v>19</v>
      </c>
      <c r="F107" s="252">
        <v>9.5350000000000001</v>
      </c>
      <c r="G107" s="36"/>
      <c r="H107" s="41"/>
    </row>
    <row r="108" spans="1:8" s="2" customFormat="1" ht="16.899999999999999" customHeight="1">
      <c r="A108" s="36"/>
      <c r="B108" s="41"/>
      <c r="C108" s="251" t="s">
        <v>19</v>
      </c>
      <c r="D108" s="251" t="s">
        <v>299</v>
      </c>
      <c r="E108" s="19" t="s">
        <v>19</v>
      </c>
      <c r="F108" s="252">
        <v>8.2249999999999996</v>
      </c>
      <c r="G108" s="36"/>
      <c r="H108" s="41"/>
    </row>
    <row r="109" spans="1:8" s="2" customFormat="1" ht="16.899999999999999" customHeight="1">
      <c r="A109" s="36"/>
      <c r="B109" s="41"/>
      <c r="C109" s="251" t="s">
        <v>19</v>
      </c>
      <c r="D109" s="251" t="s">
        <v>300</v>
      </c>
      <c r="E109" s="19" t="s">
        <v>19</v>
      </c>
      <c r="F109" s="252">
        <v>10.374000000000001</v>
      </c>
      <c r="G109" s="36"/>
      <c r="H109" s="41"/>
    </row>
    <row r="110" spans="1:8" s="2" customFormat="1" ht="16.899999999999999" customHeight="1">
      <c r="A110" s="36"/>
      <c r="B110" s="41"/>
      <c r="C110" s="251" t="s">
        <v>19</v>
      </c>
      <c r="D110" s="251" t="s">
        <v>301</v>
      </c>
      <c r="E110" s="19" t="s">
        <v>19</v>
      </c>
      <c r="F110" s="252">
        <v>10.289</v>
      </c>
      <c r="G110" s="36"/>
      <c r="H110" s="41"/>
    </row>
    <row r="111" spans="1:8" s="2" customFormat="1" ht="16.899999999999999" customHeight="1">
      <c r="A111" s="36"/>
      <c r="B111" s="41"/>
      <c r="C111" s="251" t="s">
        <v>93</v>
      </c>
      <c r="D111" s="251" t="s">
        <v>163</v>
      </c>
      <c r="E111" s="19" t="s">
        <v>19</v>
      </c>
      <c r="F111" s="252">
        <v>48.765999999999998</v>
      </c>
      <c r="G111" s="36"/>
      <c r="H111" s="41"/>
    </row>
    <row r="112" spans="1:8" s="2" customFormat="1" ht="16.899999999999999" customHeight="1">
      <c r="A112" s="36"/>
      <c r="B112" s="41"/>
      <c r="C112" s="253" t="s">
        <v>823</v>
      </c>
      <c r="D112" s="36"/>
      <c r="E112" s="36"/>
      <c r="F112" s="36"/>
      <c r="G112" s="36"/>
      <c r="H112" s="41"/>
    </row>
    <row r="113" spans="1:8" s="2" customFormat="1" ht="16.899999999999999" customHeight="1">
      <c r="A113" s="36"/>
      <c r="B113" s="41"/>
      <c r="C113" s="251" t="s">
        <v>292</v>
      </c>
      <c r="D113" s="251" t="s">
        <v>841</v>
      </c>
      <c r="E113" s="19" t="s">
        <v>168</v>
      </c>
      <c r="F113" s="252">
        <v>48.765999999999998</v>
      </c>
      <c r="G113" s="36"/>
      <c r="H113" s="41"/>
    </row>
    <row r="114" spans="1:8" s="2" customFormat="1" ht="16.899999999999999" customHeight="1">
      <c r="A114" s="36"/>
      <c r="B114" s="41"/>
      <c r="C114" s="251" t="s">
        <v>197</v>
      </c>
      <c r="D114" s="251" t="s">
        <v>839</v>
      </c>
      <c r="E114" s="19" t="s">
        <v>168</v>
      </c>
      <c r="F114" s="252">
        <v>480.32600000000002</v>
      </c>
      <c r="G114" s="36"/>
      <c r="H114" s="41"/>
    </row>
    <row r="115" spans="1:8" s="2" customFormat="1" ht="16.899999999999999" customHeight="1">
      <c r="A115" s="36"/>
      <c r="B115" s="41"/>
      <c r="C115" s="247" t="s">
        <v>97</v>
      </c>
      <c r="D115" s="248" t="s">
        <v>97</v>
      </c>
      <c r="E115" s="249" t="s">
        <v>19</v>
      </c>
      <c r="F115" s="250">
        <v>10.64</v>
      </c>
      <c r="G115" s="36"/>
      <c r="H115" s="41"/>
    </row>
    <row r="116" spans="1:8" s="2" customFormat="1" ht="16.899999999999999" customHeight="1">
      <c r="A116" s="36"/>
      <c r="B116" s="41"/>
      <c r="C116" s="251" t="s">
        <v>19</v>
      </c>
      <c r="D116" s="251" t="s">
        <v>161</v>
      </c>
      <c r="E116" s="19" t="s">
        <v>19</v>
      </c>
      <c r="F116" s="252">
        <v>0</v>
      </c>
      <c r="G116" s="36"/>
      <c r="H116" s="41"/>
    </row>
    <row r="117" spans="1:8" s="2" customFormat="1" ht="16.899999999999999" customHeight="1">
      <c r="A117" s="36"/>
      <c r="B117" s="41"/>
      <c r="C117" s="251" t="s">
        <v>19</v>
      </c>
      <c r="D117" s="251" t="s">
        <v>171</v>
      </c>
      <c r="E117" s="19" t="s">
        <v>19</v>
      </c>
      <c r="F117" s="252">
        <v>10.64</v>
      </c>
      <c r="G117" s="36"/>
      <c r="H117" s="41"/>
    </row>
    <row r="118" spans="1:8" s="2" customFormat="1" ht="16.899999999999999" customHeight="1">
      <c r="A118" s="36"/>
      <c r="B118" s="41"/>
      <c r="C118" s="251" t="s">
        <v>97</v>
      </c>
      <c r="D118" s="251" t="s">
        <v>163</v>
      </c>
      <c r="E118" s="19" t="s">
        <v>19</v>
      </c>
      <c r="F118" s="252">
        <v>10.64</v>
      </c>
      <c r="G118" s="36"/>
      <c r="H118" s="41"/>
    </row>
    <row r="119" spans="1:8" s="2" customFormat="1" ht="16.899999999999999" customHeight="1">
      <c r="A119" s="36"/>
      <c r="B119" s="41"/>
      <c r="C119" s="253" t="s">
        <v>823</v>
      </c>
      <c r="D119" s="36"/>
      <c r="E119" s="36"/>
      <c r="F119" s="36"/>
      <c r="G119" s="36"/>
      <c r="H119" s="41"/>
    </row>
    <row r="120" spans="1:8" s="2" customFormat="1" ht="16.899999999999999" customHeight="1">
      <c r="A120" s="36"/>
      <c r="B120" s="41"/>
      <c r="C120" s="251" t="s">
        <v>166</v>
      </c>
      <c r="D120" s="251" t="s">
        <v>842</v>
      </c>
      <c r="E120" s="19" t="s">
        <v>168</v>
      </c>
      <c r="F120" s="252">
        <v>10.64</v>
      </c>
      <c r="G120" s="36"/>
      <c r="H120" s="41"/>
    </row>
    <row r="121" spans="1:8" s="2" customFormat="1" ht="16.899999999999999" customHeight="1">
      <c r="A121" s="36"/>
      <c r="B121" s="41"/>
      <c r="C121" s="251" t="s">
        <v>176</v>
      </c>
      <c r="D121" s="251" t="s">
        <v>843</v>
      </c>
      <c r="E121" s="19" t="s">
        <v>168</v>
      </c>
      <c r="F121" s="252">
        <v>10.64</v>
      </c>
      <c r="G121" s="36"/>
      <c r="H121" s="41"/>
    </row>
    <row r="122" spans="1:8" s="2" customFormat="1" ht="16.899999999999999" customHeight="1">
      <c r="A122" s="36"/>
      <c r="B122" s="41"/>
      <c r="C122" s="251" t="s">
        <v>185</v>
      </c>
      <c r="D122" s="251" t="s">
        <v>826</v>
      </c>
      <c r="E122" s="19" t="s">
        <v>168</v>
      </c>
      <c r="F122" s="252">
        <v>402.39800000000002</v>
      </c>
      <c r="G122" s="36"/>
      <c r="H122" s="41"/>
    </row>
    <row r="123" spans="1:8" s="2" customFormat="1" ht="16.899999999999999" customHeight="1">
      <c r="A123" s="36"/>
      <c r="B123" s="41"/>
      <c r="C123" s="247" t="s">
        <v>105</v>
      </c>
      <c r="D123" s="248" t="s">
        <v>105</v>
      </c>
      <c r="E123" s="249" t="s">
        <v>19</v>
      </c>
      <c r="F123" s="250">
        <v>402.39800000000002</v>
      </c>
      <c r="G123" s="36"/>
      <c r="H123" s="41"/>
    </row>
    <row r="124" spans="1:8" s="2" customFormat="1" ht="16.899999999999999" customHeight="1">
      <c r="A124" s="36"/>
      <c r="B124" s="41"/>
      <c r="C124" s="251" t="s">
        <v>19</v>
      </c>
      <c r="D124" s="251" t="s">
        <v>95</v>
      </c>
      <c r="E124" s="19" t="s">
        <v>19</v>
      </c>
      <c r="F124" s="252">
        <v>391.75799999999998</v>
      </c>
      <c r="G124" s="36"/>
      <c r="H124" s="41"/>
    </row>
    <row r="125" spans="1:8" s="2" customFormat="1" ht="16.899999999999999" customHeight="1">
      <c r="A125" s="36"/>
      <c r="B125" s="41"/>
      <c r="C125" s="251" t="s">
        <v>19</v>
      </c>
      <c r="D125" s="251" t="s">
        <v>97</v>
      </c>
      <c r="E125" s="19" t="s">
        <v>19</v>
      </c>
      <c r="F125" s="252">
        <v>10.64</v>
      </c>
      <c r="G125" s="36"/>
      <c r="H125" s="41"/>
    </row>
    <row r="126" spans="1:8" s="2" customFormat="1" ht="16.899999999999999" customHeight="1">
      <c r="A126" s="36"/>
      <c r="B126" s="41"/>
      <c r="C126" s="251" t="s">
        <v>105</v>
      </c>
      <c r="D126" s="251" t="s">
        <v>163</v>
      </c>
      <c r="E126" s="19" t="s">
        <v>19</v>
      </c>
      <c r="F126" s="252">
        <v>402.39800000000002</v>
      </c>
      <c r="G126" s="36"/>
      <c r="H126" s="41"/>
    </row>
    <row r="127" spans="1:8" s="2" customFormat="1" ht="16.899999999999999" customHeight="1">
      <c r="A127" s="36"/>
      <c r="B127" s="41"/>
      <c r="C127" s="253" t="s">
        <v>823</v>
      </c>
      <c r="D127" s="36"/>
      <c r="E127" s="36"/>
      <c r="F127" s="36"/>
      <c r="G127" s="36"/>
      <c r="H127" s="41"/>
    </row>
    <row r="128" spans="1:8" s="2" customFormat="1" ht="16.899999999999999" customHeight="1">
      <c r="A128" s="36"/>
      <c r="B128" s="41"/>
      <c r="C128" s="251" t="s">
        <v>185</v>
      </c>
      <c r="D128" s="251" t="s">
        <v>826</v>
      </c>
      <c r="E128" s="19" t="s">
        <v>168</v>
      </c>
      <c r="F128" s="252">
        <v>402.39800000000002</v>
      </c>
      <c r="G128" s="36"/>
      <c r="H128" s="41"/>
    </row>
    <row r="129" spans="1:8" s="2" customFormat="1" ht="16.899999999999999" customHeight="1">
      <c r="A129" s="36"/>
      <c r="B129" s="41"/>
      <c r="C129" s="251" t="s">
        <v>181</v>
      </c>
      <c r="D129" s="251" t="s">
        <v>844</v>
      </c>
      <c r="E129" s="19" t="s">
        <v>168</v>
      </c>
      <c r="F129" s="252">
        <v>402.39800000000002</v>
      </c>
      <c r="G129" s="36"/>
      <c r="H129" s="41"/>
    </row>
    <row r="130" spans="1:8" s="2" customFormat="1" ht="16.899999999999999" customHeight="1">
      <c r="A130" s="36"/>
      <c r="B130" s="41"/>
      <c r="C130" s="251" t="s">
        <v>741</v>
      </c>
      <c r="D130" s="251" t="s">
        <v>845</v>
      </c>
      <c r="E130" s="19" t="s">
        <v>168</v>
      </c>
      <c r="F130" s="252">
        <v>402.39800000000002</v>
      </c>
      <c r="G130" s="36"/>
      <c r="H130" s="41"/>
    </row>
    <row r="131" spans="1:8" s="2" customFormat="1" ht="16.899999999999999" customHeight="1">
      <c r="A131" s="36"/>
      <c r="B131" s="41"/>
      <c r="C131" s="251" t="s">
        <v>745</v>
      </c>
      <c r="D131" s="251" t="s">
        <v>846</v>
      </c>
      <c r="E131" s="19" t="s">
        <v>168</v>
      </c>
      <c r="F131" s="252">
        <v>402.39800000000002</v>
      </c>
      <c r="G131" s="36"/>
      <c r="H131" s="41"/>
    </row>
    <row r="132" spans="1:8" s="2" customFormat="1" ht="16.899999999999999" customHeight="1">
      <c r="A132" s="36"/>
      <c r="B132" s="41"/>
      <c r="C132" s="247" t="s">
        <v>737</v>
      </c>
      <c r="D132" s="248" t="s">
        <v>737</v>
      </c>
      <c r="E132" s="249" t="s">
        <v>19</v>
      </c>
      <c r="F132" s="250">
        <v>45.54</v>
      </c>
      <c r="G132" s="36"/>
      <c r="H132" s="41"/>
    </row>
    <row r="133" spans="1:8" s="2" customFormat="1" ht="16.899999999999999" customHeight="1">
      <c r="A133" s="36"/>
      <c r="B133" s="41"/>
      <c r="C133" s="251" t="s">
        <v>19</v>
      </c>
      <c r="D133" s="251" t="s">
        <v>261</v>
      </c>
      <c r="E133" s="19" t="s">
        <v>19</v>
      </c>
      <c r="F133" s="252">
        <v>0</v>
      </c>
      <c r="G133" s="36"/>
      <c r="H133" s="41"/>
    </row>
    <row r="134" spans="1:8" s="2" customFormat="1" ht="16.899999999999999" customHeight="1">
      <c r="A134" s="36"/>
      <c r="B134" s="41"/>
      <c r="C134" s="251" t="s">
        <v>19</v>
      </c>
      <c r="D134" s="251" t="s">
        <v>732</v>
      </c>
      <c r="E134" s="19" t="s">
        <v>19</v>
      </c>
      <c r="F134" s="252">
        <v>3.57</v>
      </c>
      <c r="G134" s="36"/>
      <c r="H134" s="41"/>
    </row>
    <row r="135" spans="1:8" s="2" customFormat="1" ht="16.899999999999999" customHeight="1">
      <c r="A135" s="36"/>
      <c r="B135" s="41"/>
      <c r="C135" s="251" t="s">
        <v>19</v>
      </c>
      <c r="D135" s="251" t="s">
        <v>263</v>
      </c>
      <c r="E135" s="19" t="s">
        <v>19</v>
      </c>
      <c r="F135" s="252">
        <v>0</v>
      </c>
      <c r="G135" s="36"/>
      <c r="H135" s="41"/>
    </row>
    <row r="136" spans="1:8" s="2" customFormat="1" ht="16.899999999999999" customHeight="1">
      <c r="A136" s="36"/>
      <c r="B136" s="41"/>
      <c r="C136" s="251" t="s">
        <v>19</v>
      </c>
      <c r="D136" s="251" t="s">
        <v>733</v>
      </c>
      <c r="E136" s="19" t="s">
        <v>19</v>
      </c>
      <c r="F136" s="252">
        <v>6.15</v>
      </c>
      <c r="G136" s="36"/>
      <c r="H136" s="41"/>
    </row>
    <row r="137" spans="1:8" s="2" customFormat="1" ht="16.899999999999999" customHeight="1">
      <c r="A137" s="36"/>
      <c r="B137" s="41"/>
      <c r="C137" s="251" t="s">
        <v>19</v>
      </c>
      <c r="D137" s="251" t="s">
        <v>266</v>
      </c>
      <c r="E137" s="19" t="s">
        <v>19</v>
      </c>
      <c r="F137" s="252">
        <v>0</v>
      </c>
      <c r="G137" s="36"/>
      <c r="H137" s="41"/>
    </row>
    <row r="138" spans="1:8" s="2" customFormat="1" ht="16.899999999999999" customHeight="1">
      <c r="A138" s="36"/>
      <c r="B138" s="41"/>
      <c r="C138" s="251" t="s">
        <v>19</v>
      </c>
      <c r="D138" s="251" t="s">
        <v>734</v>
      </c>
      <c r="E138" s="19" t="s">
        <v>19</v>
      </c>
      <c r="F138" s="252">
        <v>15.87</v>
      </c>
      <c r="G138" s="36"/>
      <c r="H138" s="41"/>
    </row>
    <row r="139" spans="1:8" s="2" customFormat="1" ht="16.899999999999999" customHeight="1">
      <c r="A139" s="36"/>
      <c r="B139" s="41"/>
      <c r="C139" s="251" t="s">
        <v>19</v>
      </c>
      <c r="D139" s="251" t="s">
        <v>269</v>
      </c>
      <c r="E139" s="19" t="s">
        <v>19</v>
      </c>
      <c r="F139" s="252">
        <v>0</v>
      </c>
      <c r="G139" s="36"/>
      <c r="H139" s="41"/>
    </row>
    <row r="140" spans="1:8" s="2" customFormat="1" ht="16.899999999999999" customHeight="1">
      <c r="A140" s="36"/>
      <c r="B140" s="41"/>
      <c r="C140" s="251" t="s">
        <v>19</v>
      </c>
      <c r="D140" s="251" t="s">
        <v>735</v>
      </c>
      <c r="E140" s="19" t="s">
        <v>19</v>
      </c>
      <c r="F140" s="252">
        <v>14.61</v>
      </c>
      <c r="G140" s="36"/>
      <c r="H140" s="41"/>
    </row>
    <row r="141" spans="1:8" s="2" customFormat="1" ht="16.899999999999999" customHeight="1">
      <c r="A141" s="36"/>
      <c r="B141" s="41"/>
      <c r="C141" s="251" t="s">
        <v>19</v>
      </c>
      <c r="D141" s="251" t="s">
        <v>272</v>
      </c>
      <c r="E141" s="19" t="s">
        <v>19</v>
      </c>
      <c r="F141" s="252">
        <v>0</v>
      </c>
      <c r="G141" s="36"/>
      <c r="H141" s="41"/>
    </row>
    <row r="142" spans="1:8" s="2" customFormat="1" ht="16.899999999999999" customHeight="1">
      <c r="A142" s="36"/>
      <c r="B142" s="41"/>
      <c r="C142" s="251" t="s">
        <v>19</v>
      </c>
      <c r="D142" s="251" t="s">
        <v>736</v>
      </c>
      <c r="E142" s="19" t="s">
        <v>19</v>
      </c>
      <c r="F142" s="252">
        <v>5.34</v>
      </c>
      <c r="G142" s="36"/>
      <c r="H142" s="41"/>
    </row>
    <row r="143" spans="1:8" s="2" customFormat="1" ht="16.899999999999999" customHeight="1">
      <c r="A143" s="36"/>
      <c r="B143" s="41"/>
      <c r="C143" s="251" t="s">
        <v>737</v>
      </c>
      <c r="D143" s="251" t="s">
        <v>163</v>
      </c>
      <c r="E143" s="19" t="s">
        <v>19</v>
      </c>
      <c r="F143" s="252">
        <v>45.54</v>
      </c>
      <c r="G143" s="36"/>
      <c r="H143" s="41"/>
    </row>
    <row r="144" spans="1:8" s="2" customFormat="1" ht="16.899999999999999" customHeight="1">
      <c r="A144" s="36"/>
      <c r="B144" s="41"/>
      <c r="C144" s="247" t="s">
        <v>102</v>
      </c>
      <c r="D144" s="248" t="s">
        <v>102</v>
      </c>
      <c r="E144" s="249" t="s">
        <v>19</v>
      </c>
      <c r="F144" s="250">
        <v>151.80000000000001</v>
      </c>
      <c r="G144" s="36"/>
      <c r="H144" s="41"/>
    </row>
    <row r="145" spans="1:8" s="2" customFormat="1" ht="16.899999999999999" customHeight="1">
      <c r="A145" s="36"/>
      <c r="B145" s="41"/>
      <c r="C145" s="251" t="s">
        <v>19</v>
      </c>
      <c r="D145" s="251" t="s">
        <v>261</v>
      </c>
      <c r="E145" s="19" t="s">
        <v>19</v>
      </c>
      <c r="F145" s="252">
        <v>0</v>
      </c>
      <c r="G145" s="36"/>
      <c r="H145" s="41"/>
    </row>
    <row r="146" spans="1:8" s="2" customFormat="1" ht="16.899999999999999" customHeight="1">
      <c r="A146" s="36"/>
      <c r="B146" s="41"/>
      <c r="C146" s="251" t="s">
        <v>19</v>
      </c>
      <c r="D146" s="251" t="s">
        <v>395</v>
      </c>
      <c r="E146" s="19" t="s">
        <v>19</v>
      </c>
      <c r="F146" s="252">
        <v>11.9</v>
      </c>
      <c r="G146" s="36"/>
      <c r="H146" s="41"/>
    </row>
    <row r="147" spans="1:8" s="2" customFormat="1" ht="16.899999999999999" customHeight="1">
      <c r="A147" s="36"/>
      <c r="B147" s="41"/>
      <c r="C147" s="251" t="s">
        <v>19</v>
      </c>
      <c r="D147" s="251" t="s">
        <v>263</v>
      </c>
      <c r="E147" s="19" t="s">
        <v>19</v>
      </c>
      <c r="F147" s="252">
        <v>0</v>
      </c>
      <c r="G147" s="36"/>
      <c r="H147" s="41"/>
    </row>
    <row r="148" spans="1:8" s="2" customFormat="1" ht="16.899999999999999" customHeight="1">
      <c r="A148" s="36"/>
      <c r="B148" s="41"/>
      <c r="C148" s="251" t="s">
        <v>19</v>
      </c>
      <c r="D148" s="251" t="s">
        <v>396</v>
      </c>
      <c r="E148" s="19" t="s">
        <v>19</v>
      </c>
      <c r="F148" s="252">
        <v>20.5</v>
      </c>
      <c r="G148" s="36"/>
      <c r="H148" s="41"/>
    </row>
    <row r="149" spans="1:8" s="2" customFormat="1" ht="16.899999999999999" customHeight="1">
      <c r="A149" s="36"/>
      <c r="B149" s="41"/>
      <c r="C149" s="251" t="s">
        <v>19</v>
      </c>
      <c r="D149" s="251" t="s">
        <v>266</v>
      </c>
      <c r="E149" s="19" t="s">
        <v>19</v>
      </c>
      <c r="F149" s="252">
        <v>0</v>
      </c>
      <c r="G149" s="36"/>
      <c r="H149" s="41"/>
    </row>
    <row r="150" spans="1:8" s="2" customFormat="1" ht="16.899999999999999" customHeight="1">
      <c r="A150" s="36"/>
      <c r="B150" s="41"/>
      <c r="C150" s="251" t="s">
        <v>19</v>
      </c>
      <c r="D150" s="251" t="s">
        <v>397</v>
      </c>
      <c r="E150" s="19" t="s">
        <v>19</v>
      </c>
      <c r="F150" s="252">
        <v>52.9</v>
      </c>
      <c r="G150" s="36"/>
      <c r="H150" s="41"/>
    </row>
    <row r="151" spans="1:8" s="2" customFormat="1" ht="16.899999999999999" customHeight="1">
      <c r="A151" s="36"/>
      <c r="B151" s="41"/>
      <c r="C151" s="251" t="s">
        <v>19</v>
      </c>
      <c r="D151" s="251" t="s">
        <v>269</v>
      </c>
      <c r="E151" s="19" t="s">
        <v>19</v>
      </c>
      <c r="F151" s="252">
        <v>0</v>
      </c>
      <c r="G151" s="36"/>
      <c r="H151" s="41"/>
    </row>
    <row r="152" spans="1:8" s="2" customFormat="1" ht="16.899999999999999" customHeight="1">
      <c r="A152" s="36"/>
      <c r="B152" s="41"/>
      <c r="C152" s="251" t="s">
        <v>19</v>
      </c>
      <c r="D152" s="251" t="s">
        <v>398</v>
      </c>
      <c r="E152" s="19" t="s">
        <v>19</v>
      </c>
      <c r="F152" s="252">
        <v>48.7</v>
      </c>
      <c r="G152" s="36"/>
      <c r="H152" s="41"/>
    </row>
    <row r="153" spans="1:8" s="2" customFormat="1" ht="16.899999999999999" customHeight="1">
      <c r="A153" s="36"/>
      <c r="B153" s="41"/>
      <c r="C153" s="251" t="s">
        <v>19</v>
      </c>
      <c r="D153" s="251" t="s">
        <v>272</v>
      </c>
      <c r="E153" s="19" t="s">
        <v>19</v>
      </c>
      <c r="F153" s="252">
        <v>0</v>
      </c>
      <c r="G153" s="36"/>
      <c r="H153" s="41"/>
    </row>
    <row r="154" spans="1:8" s="2" customFormat="1" ht="16.899999999999999" customHeight="1">
      <c r="A154" s="36"/>
      <c r="B154" s="41"/>
      <c r="C154" s="251" t="s">
        <v>19</v>
      </c>
      <c r="D154" s="251" t="s">
        <v>399</v>
      </c>
      <c r="E154" s="19" t="s">
        <v>19</v>
      </c>
      <c r="F154" s="252">
        <v>17.8</v>
      </c>
      <c r="G154" s="36"/>
      <c r="H154" s="41"/>
    </row>
    <row r="155" spans="1:8" s="2" customFormat="1" ht="16.899999999999999" customHeight="1">
      <c r="A155" s="36"/>
      <c r="B155" s="41"/>
      <c r="C155" s="251" t="s">
        <v>102</v>
      </c>
      <c r="D155" s="251" t="s">
        <v>163</v>
      </c>
      <c r="E155" s="19" t="s">
        <v>19</v>
      </c>
      <c r="F155" s="252">
        <v>151.80000000000001</v>
      </c>
      <c r="G155" s="36"/>
      <c r="H155" s="41"/>
    </row>
    <row r="156" spans="1:8" s="2" customFormat="1" ht="16.899999999999999" customHeight="1">
      <c r="A156" s="36"/>
      <c r="B156" s="41"/>
      <c r="C156" s="253" t="s">
        <v>823</v>
      </c>
      <c r="D156" s="36"/>
      <c r="E156" s="36"/>
      <c r="F156" s="36"/>
      <c r="G156" s="36"/>
      <c r="H156" s="41"/>
    </row>
    <row r="157" spans="1:8" s="2" customFormat="1" ht="16.899999999999999" customHeight="1">
      <c r="A157" s="36"/>
      <c r="B157" s="41"/>
      <c r="C157" s="251" t="s">
        <v>391</v>
      </c>
      <c r="D157" s="251" t="s">
        <v>847</v>
      </c>
      <c r="E157" s="19" t="s">
        <v>192</v>
      </c>
      <c r="F157" s="252">
        <v>151.80000000000001</v>
      </c>
      <c r="G157" s="36"/>
      <c r="H157" s="41"/>
    </row>
    <row r="158" spans="1:8" s="2" customFormat="1" ht="16.899999999999999" customHeight="1">
      <c r="A158" s="36"/>
      <c r="B158" s="41"/>
      <c r="C158" s="251" t="s">
        <v>190</v>
      </c>
      <c r="D158" s="251" t="s">
        <v>848</v>
      </c>
      <c r="E158" s="19" t="s">
        <v>192</v>
      </c>
      <c r="F158" s="252">
        <v>303.60000000000002</v>
      </c>
      <c r="G158" s="36"/>
      <c r="H158" s="41"/>
    </row>
    <row r="159" spans="1:8" s="2" customFormat="1" ht="16.899999999999999" customHeight="1">
      <c r="A159" s="36"/>
      <c r="B159" s="41"/>
      <c r="C159" s="247" t="s">
        <v>112</v>
      </c>
      <c r="D159" s="248" t="s">
        <v>112</v>
      </c>
      <c r="E159" s="249" t="s">
        <v>19</v>
      </c>
      <c r="F159" s="250">
        <v>161</v>
      </c>
      <c r="G159" s="36"/>
      <c r="H159" s="41"/>
    </row>
    <row r="160" spans="1:8" s="2" customFormat="1" ht="16.899999999999999" customHeight="1">
      <c r="A160" s="36"/>
      <c r="B160" s="41"/>
      <c r="C160" s="251" t="s">
        <v>19</v>
      </c>
      <c r="D160" s="251" t="s">
        <v>404</v>
      </c>
      <c r="E160" s="19" t="s">
        <v>19</v>
      </c>
      <c r="F160" s="252">
        <v>0</v>
      </c>
      <c r="G160" s="36"/>
      <c r="H160" s="41"/>
    </row>
    <row r="161" spans="1:8" s="2" customFormat="1" ht="16.899999999999999" customHeight="1">
      <c r="A161" s="36"/>
      <c r="B161" s="41"/>
      <c r="C161" s="251" t="s">
        <v>19</v>
      </c>
      <c r="D161" s="251" t="s">
        <v>405</v>
      </c>
      <c r="E161" s="19" t="s">
        <v>19</v>
      </c>
      <c r="F161" s="252">
        <v>18.3</v>
      </c>
      <c r="G161" s="36"/>
      <c r="H161" s="41"/>
    </row>
    <row r="162" spans="1:8" s="2" customFormat="1" ht="16.899999999999999" customHeight="1">
      <c r="A162" s="36"/>
      <c r="B162" s="41"/>
      <c r="C162" s="251" t="s">
        <v>19</v>
      </c>
      <c r="D162" s="251" t="s">
        <v>406</v>
      </c>
      <c r="E162" s="19" t="s">
        <v>19</v>
      </c>
      <c r="F162" s="252">
        <v>0</v>
      </c>
      <c r="G162" s="36"/>
      <c r="H162" s="41"/>
    </row>
    <row r="163" spans="1:8" s="2" customFormat="1" ht="16.899999999999999" customHeight="1">
      <c r="A163" s="36"/>
      <c r="B163" s="41"/>
      <c r="C163" s="251" t="s">
        <v>19</v>
      </c>
      <c r="D163" s="251" t="s">
        <v>407</v>
      </c>
      <c r="E163" s="19" t="s">
        <v>19</v>
      </c>
      <c r="F163" s="252">
        <v>14.3</v>
      </c>
      <c r="G163" s="36"/>
      <c r="H163" s="41"/>
    </row>
    <row r="164" spans="1:8" s="2" customFormat="1" ht="16.899999999999999" customHeight="1">
      <c r="A164" s="36"/>
      <c r="B164" s="41"/>
      <c r="C164" s="251" t="s">
        <v>19</v>
      </c>
      <c r="D164" s="251" t="s">
        <v>408</v>
      </c>
      <c r="E164" s="19" t="s">
        <v>19</v>
      </c>
      <c r="F164" s="252">
        <v>0</v>
      </c>
      <c r="G164" s="36"/>
      <c r="H164" s="41"/>
    </row>
    <row r="165" spans="1:8" s="2" customFormat="1" ht="16.899999999999999" customHeight="1">
      <c r="A165" s="36"/>
      <c r="B165" s="41"/>
      <c r="C165" s="251" t="s">
        <v>19</v>
      </c>
      <c r="D165" s="251" t="s">
        <v>409</v>
      </c>
      <c r="E165" s="19" t="s">
        <v>19</v>
      </c>
      <c r="F165" s="252">
        <v>18</v>
      </c>
      <c r="G165" s="36"/>
      <c r="H165" s="41"/>
    </row>
    <row r="166" spans="1:8" s="2" customFormat="1" ht="16.899999999999999" customHeight="1">
      <c r="A166" s="36"/>
      <c r="B166" s="41"/>
      <c r="C166" s="251" t="s">
        <v>19</v>
      </c>
      <c r="D166" s="251" t="s">
        <v>410</v>
      </c>
      <c r="E166" s="19" t="s">
        <v>19</v>
      </c>
      <c r="F166" s="252">
        <v>0</v>
      </c>
      <c r="G166" s="36"/>
      <c r="H166" s="41"/>
    </row>
    <row r="167" spans="1:8" s="2" customFormat="1" ht="16.899999999999999" customHeight="1">
      <c r="A167" s="36"/>
      <c r="B167" s="41"/>
      <c r="C167" s="251" t="s">
        <v>19</v>
      </c>
      <c r="D167" s="251" t="s">
        <v>411</v>
      </c>
      <c r="E167" s="19" t="s">
        <v>19</v>
      </c>
      <c r="F167" s="252">
        <v>18.3</v>
      </c>
      <c r="G167" s="36"/>
      <c r="H167" s="41"/>
    </row>
    <row r="168" spans="1:8" s="2" customFormat="1" ht="16.899999999999999" customHeight="1">
      <c r="A168" s="36"/>
      <c r="B168" s="41"/>
      <c r="C168" s="251" t="s">
        <v>19</v>
      </c>
      <c r="D168" s="251" t="s">
        <v>412</v>
      </c>
      <c r="E168" s="19" t="s">
        <v>19</v>
      </c>
      <c r="F168" s="252">
        <v>0</v>
      </c>
      <c r="G168" s="36"/>
      <c r="H168" s="41"/>
    </row>
    <row r="169" spans="1:8" s="2" customFormat="1" ht="16.899999999999999" customHeight="1">
      <c r="A169" s="36"/>
      <c r="B169" s="41"/>
      <c r="C169" s="251" t="s">
        <v>19</v>
      </c>
      <c r="D169" s="251" t="s">
        <v>413</v>
      </c>
      <c r="E169" s="19" t="s">
        <v>19</v>
      </c>
      <c r="F169" s="252">
        <v>15.9</v>
      </c>
      <c r="G169" s="36"/>
      <c r="H169" s="41"/>
    </row>
    <row r="170" spans="1:8" s="2" customFormat="1" ht="16.899999999999999" customHeight="1">
      <c r="A170" s="36"/>
      <c r="B170" s="41"/>
      <c r="C170" s="251" t="s">
        <v>19</v>
      </c>
      <c r="D170" s="251" t="s">
        <v>414</v>
      </c>
      <c r="E170" s="19" t="s">
        <v>19</v>
      </c>
      <c r="F170" s="252">
        <v>0</v>
      </c>
      <c r="G170" s="36"/>
      <c r="H170" s="41"/>
    </row>
    <row r="171" spans="1:8" s="2" customFormat="1" ht="16.899999999999999" customHeight="1">
      <c r="A171" s="36"/>
      <c r="B171" s="41"/>
      <c r="C171" s="251" t="s">
        <v>19</v>
      </c>
      <c r="D171" s="251" t="s">
        <v>415</v>
      </c>
      <c r="E171" s="19" t="s">
        <v>19</v>
      </c>
      <c r="F171" s="252">
        <v>15.4</v>
      </c>
      <c r="G171" s="36"/>
      <c r="H171" s="41"/>
    </row>
    <row r="172" spans="1:8" s="2" customFormat="1" ht="16.899999999999999" customHeight="1">
      <c r="A172" s="36"/>
      <c r="B172" s="41"/>
      <c r="C172" s="251" t="s">
        <v>19</v>
      </c>
      <c r="D172" s="251" t="s">
        <v>416</v>
      </c>
      <c r="E172" s="19" t="s">
        <v>19</v>
      </c>
      <c r="F172" s="252">
        <v>0</v>
      </c>
      <c r="G172" s="36"/>
      <c r="H172" s="41"/>
    </row>
    <row r="173" spans="1:8" s="2" customFormat="1" ht="16.899999999999999" customHeight="1">
      <c r="A173" s="36"/>
      <c r="B173" s="41"/>
      <c r="C173" s="251" t="s">
        <v>19</v>
      </c>
      <c r="D173" s="251" t="s">
        <v>417</v>
      </c>
      <c r="E173" s="19" t="s">
        <v>19</v>
      </c>
      <c r="F173" s="252">
        <v>13.2</v>
      </c>
      <c r="G173" s="36"/>
      <c r="H173" s="41"/>
    </row>
    <row r="174" spans="1:8" s="2" customFormat="1" ht="16.899999999999999" customHeight="1">
      <c r="A174" s="36"/>
      <c r="B174" s="41"/>
      <c r="C174" s="251" t="s">
        <v>19</v>
      </c>
      <c r="D174" s="251" t="s">
        <v>418</v>
      </c>
      <c r="E174" s="19" t="s">
        <v>19</v>
      </c>
      <c r="F174" s="252">
        <v>0</v>
      </c>
      <c r="G174" s="36"/>
      <c r="H174" s="41"/>
    </row>
    <row r="175" spans="1:8" s="2" customFormat="1" ht="16.899999999999999" customHeight="1">
      <c r="A175" s="36"/>
      <c r="B175" s="41"/>
      <c r="C175" s="251" t="s">
        <v>19</v>
      </c>
      <c r="D175" s="251" t="s">
        <v>419</v>
      </c>
      <c r="E175" s="19" t="s">
        <v>19</v>
      </c>
      <c r="F175" s="252">
        <v>6.3</v>
      </c>
      <c r="G175" s="36"/>
      <c r="H175" s="41"/>
    </row>
    <row r="176" spans="1:8" s="2" customFormat="1" ht="16.899999999999999" customHeight="1">
      <c r="A176" s="36"/>
      <c r="B176" s="41"/>
      <c r="C176" s="251" t="s">
        <v>19</v>
      </c>
      <c r="D176" s="251" t="s">
        <v>420</v>
      </c>
      <c r="E176" s="19" t="s">
        <v>19</v>
      </c>
      <c r="F176" s="252">
        <v>0</v>
      </c>
      <c r="G176" s="36"/>
      <c r="H176" s="41"/>
    </row>
    <row r="177" spans="1:8" s="2" customFormat="1" ht="16.899999999999999" customHeight="1">
      <c r="A177" s="36"/>
      <c r="B177" s="41"/>
      <c r="C177" s="251" t="s">
        <v>19</v>
      </c>
      <c r="D177" s="251" t="s">
        <v>421</v>
      </c>
      <c r="E177" s="19" t="s">
        <v>19</v>
      </c>
      <c r="F177" s="252">
        <v>8.4</v>
      </c>
      <c r="G177" s="36"/>
      <c r="H177" s="41"/>
    </row>
    <row r="178" spans="1:8" s="2" customFormat="1" ht="16.899999999999999" customHeight="1">
      <c r="A178" s="36"/>
      <c r="B178" s="41"/>
      <c r="C178" s="251" t="s">
        <v>19</v>
      </c>
      <c r="D178" s="251" t="s">
        <v>422</v>
      </c>
      <c r="E178" s="19" t="s">
        <v>19</v>
      </c>
      <c r="F178" s="252">
        <v>0</v>
      </c>
      <c r="G178" s="36"/>
      <c r="H178" s="41"/>
    </row>
    <row r="179" spans="1:8" s="2" customFormat="1" ht="16.899999999999999" customHeight="1">
      <c r="A179" s="36"/>
      <c r="B179" s="41"/>
      <c r="C179" s="251" t="s">
        <v>19</v>
      </c>
      <c r="D179" s="251" t="s">
        <v>423</v>
      </c>
      <c r="E179" s="19" t="s">
        <v>19</v>
      </c>
      <c r="F179" s="252">
        <v>7.3</v>
      </c>
      <c r="G179" s="36"/>
      <c r="H179" s="41"/>
    </row>
    <row r="180" spans="1:8" s="2" customFormat="1" ht="16.899999999999999" customHeight="1">
      <c r="A180" s="36"/>
      <c r="B180" s="41"/>
      <c r="C180" s="251" t="s">
        <v>19</v>
      </c>
      <c r="D180" s="251" t="s">
        <v>424</v>
      </c>
      <c r="E180" s="19" t="s">
        <v>19</v>
      </c>
      <c r="F180" s="252">
        <v>0</v>
      </c>
      <c r="G180" s="36"/>
      <c r="H180" s="41"/>
    </row>
    <row r="181" spans="1:8" s="2" customFormat="1" ht="16.899999999999999" customHeight="1">
      <c r="A181" s="36"/>
      <c r="B181" s="41"/>
      <c r="C181" s="251" t="s">
        <v>19</v>
      </c>
      <c r="D181" s="251" t="s">
        <v>425</v>
      </c>
      <c r="E181" s="19" t="s">
        <v>19</v>
      </c>
      <c r="F181" s="252">
        <v>7.45</v>
      </c>
      <c r="G181" s="36"/>
      <c r="H181" s="41"/>
    </row>
    <row r="182" spans="1:8" s="2" customFormat="1" ht="16.899999999999999" customHeight="1">
      <c r="A182" s="36"/>
      <c r="B182" s="41"/>
      <c r="C182" s="251" t="s">
        <v>19</v>
      </c>
      <c r="D182" s="251" t="s">
        <v>426</v>
      </c>
      <c r="E182" s="19" t="s">
        <v>19</v>
      </c>
      <c r="F182" s="252">
        <v>0</v>
      </c>
      <c r="G182" s="36"/>
      <c r="H182" s="41"/>
    </row>
    <row r="183" spans="1:8" s="2" customFormat="1" ht="16.899999999999999" customHeight="1">
      <c r="A183" s="36"/>
      <c r="B183" s="41"/>
      <c r="C183" s="251" t="s">
        <v>19</v>
      </c>
      <c r="D183" s="251" t="s">
        <v>427</v>
      </c>
      <c r="E183" s="19" t="s">
        <v>19</v>
      </c>
      <c r="F183" s="252">
        <v>9.25</v>
      </c>
      <c r="G183" s="36"/>
      <c r="H183" s="41"/>
    </row>
    <row r="184" spans="1:8" s="2" customFormat="1" ht="16.899999999999999" customHeight="1">
      <c r="A184" s="36"/>
      <c r="B184" s="41"/>
      <c r="C184" s="251" t="s">
        <v>19</v>
      </c>
      <c r="D184" s="251" t="s">
        <v>428</v>
      </c>
      <c r="E184" s="19" t="s">
        <v>19</v>
      </c>
      <c r="F184" s="252">
        <v>0</v>
      </c>
      <c r="G184" s="36"/>
      <c r="H184" s="41"/>
    </row>
    <row r="185" spans="1:8" s="2" customFormat="1" ht="16.899999999999999" customHeight="1">
      <c r="A185" s="36"/>
      <c r="B185" s="41"/>
      <c r="C185" s="251" t="s">
        <v>19</v>
      </c>
      <c r="D185" s="251" t="s">
        <v>429</v>
      </c>
      <c r="E185" s="19" t="s">
        <v>19</v>
      </c>
      <c r="F185" s="252">
        <v>8.9</v>
      </c>
      <c r="G185" s="36"/>
      <c r="H185" s="41"/>
    </row>
    <row r="186" spans="1:8" s="2" customFormat="1" ht="16.899999999999999" customHeight="1">
      <c r="A186" s="36"/>
      <c r="B186" s="41"/>
      <c r="C186" s="251" t="s">
        <v>112</v>
      </c>
      <c r="D186" s="251" t="s">
        <v>163</v>
      </c>
      <c r="E186" s="19" t="s">
        <v>19</v>
      </c>
      <c r="F186" s="252">
        <v>161</v>
      </c>
      <c r="G186" s="36"/>
      <c r="H186" s="41"/>
    </row>
    <row r="187" spans="1:8" s="2" customFormat="1" ht="16.899999999999999" customHeight="1">
      <c r="A187" s="36"/>
      <c r="B187" s="41"/>
      <c r="C187" s="253" t="s">
        <v>823</v>
      </c>
      <c r="D187" s="36"/>
      <c r="E187" s="36"/>
      <c r="F187" s="36"/>
      <c r="G187" s="36"/>
      <c r="H187" s="41"/>
    </row>
    <row r="188" spans="1:8" s="2" customFormat="1" ht="16.899999999999999" customHeight="1">
      <c r="A188" s="36"/>
      <c r="B188" s="41"/>
      <c r="C188" s="251" t="s">
        <v>401</v>
      </c>
      <c r="D188" s="251" t="s">
        <v>849</v>
      </c>
      <c r="E188" s="19" t="s">
        <v>192</v>
      </c>
      <c r="F188" s="252">
        <v>161</v>
      </c>
      <c r="G188" s="36"/>
      <c r="H188" s="41"/>
    </row>
    <row r="189" spans="1:8" s="2" customFormat="1" ht="16.899999999999999" customHeight="1">
      <c r="A189" s="36"/>
      <c r="B189" s="41"/>
      <c r="C189" s="251" t="s">
        <v>444</v>
      </c>
      <c r="D189" s="251" t="s">
        <v>850</v>
      </c>
      <c r="E189" s="19" t="s">
        <v>192</v>
      </c>
      <c r="F189" s="252">
        <v>161</v>
      </c>
      <c r="G189" s="36"/>
      <c r="H189" s="41"/>
    </row>
    <row r="190" spans="1:8" s="2" customFormat="1" ht="16.899999999999999" customHeight="1">
      <c r="A190" s="36"/>
      <c r="B190" s="41"/>
      <c r="C190" s="251" t="s">
        <v>450</v>
      </c>
      <c r="D190" s="251" t="s">
        <v>851</v>
      </c>
      <c r="E190" s="19" t="s">
        <v>192</v>
      </c>
      <c r="F190" s="252">
        <v>177.1</v>
      </c>
      <c r="G190" s="36"/>
      <c r="H190" s="41"/>
    </row>
    <row r="191" spans="1:8" s="2" customFormat="1" ht="7.35" customHeight="1">
      <c r="A191" s="36"/>
      <c r="B191" s="129"/>
      <c r="C191" s="130"/>
      <c r="D191" s="130"/>
      <c r="E191" s="130"/>
      <c r="F191" s="130"/>
      <c r="G191" s="130"/>
      <c r="H191" s="41"/>
    </row>
    <row r="192" spans="1:8" s="2" customFormat="1" ht="11.25">
      <c r="A192" s="36"/>
      <c r="B192" s="36"/>
      <c r="C192" s="36"/>
      <c r="D192" s="36"/>
      <c r="E192" s="36"/>
      <c r="F192" s="36"/>
      <c r="G192" s="36"/>
      <c r="H192" s="36"/>
    </row>
  </sheetData>
  <sheetProtection algorithmName="SHA-512" hashValue="N/amTu97mAk2JWGCnXPAWRqE1rS0s354SrxeKZXjUCjX8svuMZJopgn5I0OzfoHAqk0Oez8cwkuRI0L7vSalQQ==" saltValue="JWL5IfzN8d7VrKRCXWgGIx1JcyPHpzGVWGy+yxOiCqTLib2SzPRbOZuJTi50L9IdgVThSRL0OVuqFOu6ZT5Ux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4" customWidth="1"/>
    <col min="2" max="2" width="1.6640625" style="254" customWidth="1"/>
    <col min="3" max="4" width="5" style="254" customWidth="1"/>
    <col min="5" max="5" width="11.6640625" style="254" customWidth="1"/>
    <col min="6" max="6" width="9.1640625" style="254" customWidth="1"/>
    <col min="7" max="7" width="5" style="254" customWidth="1"/>
    <col min="8" max="8" width="77.83203125" style="254" customWidth="1"/>
    <col min="9" max="10" width="20" style="254" customWidth="1"/>
    <col min="11" max="11" width="1.6640625" style="254" customWidth="1"/>
  </cols>
  <sheetData>
    <row r="1" spans="2:11" s="1" customFormat="1" ht="37.5" customHeight="1"/>
    <row r="2" spans="2:11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6" customFormat="1" ht="45" customHeight="1">
      <c r="B3" s="258"/>
      <c r="C3" s="394" t="s">
        <v>852</v>
      </c>
      <c r="D3" s="394"/>
      <c r="E3" s="394"/>
      <c r="F3" s="394"/>
      <c r="G3" s="394"/>
      <c r="H3" s="394"/>
      <c r="I3" s="394"/>
      <c r="J3" s="394"/>
      <c r="K3" s="259"/>
    </row>
    <row r="4" spans="2:11" s="1" customFormat="1" ht="25.5" customHeight="1">
      <c r="B4" s="260"/>
      <c r="C4" s="393" t="s">
        <v>853</v>
      </c>
      <c r="D4" s="393"/>
      <c r="E4" s="393"/>
      <c r="F4" s="393"/>
      <c r="G4" s="393"/>
      <c r="H4" s="393"/>
      <c r="I4" s="393"/>
      <c r="J4" s="393"/>
      <c r="K4" s="261"/>
    </row>
    <row r="5" spans="2:11" s="1" customFormat="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s="1" customFormat="1" ht="15" customHeight="1">
      <c r="B6" s="260"/>
      <c r="C6" s="392" t="s">
        <v>854</v>
      </c>
      <c r="D6" s="392"/>
      <c r="E6" s="392"/>
      <c r="F6" s="392"/>
      <c r="G6" s="392"/>
      <c r="H6" s="392"/>
      <c r="I6" s="392"/>
      <c r="J6" s="392"/>
      <c r="K6" s="261"/>
    </row>
    <row r="7" spans="2:11" s="1" customFormat="1" ht="15" customHeight="1">
      <c r="B7" s="264"/>
      <c r="C7" s="392" t="s">
        <v>855</v>
      </c>
      <c r="D7" s="392"/>
      <c r="E7" s="392"/>
      <c r="F7" s="392"/>
      <c r="G7" s="392"/>
      <c r="H7" s="392"/>
      <c r="I7" s="392"/>
      <c r="J7" s="392"/>
      <c r="K7" s="261"/>
    </row>
    <row r="8" spans="2:11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s="1" customFormat="1" ht="15" customHeight="1">
      <c r="B9" s="264"/>
      <c r="C9" s="392" t="s">
        <v>856</v>
      </c>
      <c r="D9" s="392"/>
      <c r="E9" s="392"/>
      <c r="F9" s="392"/>
      <c r="G9" s="392"/>
      <c r="H9" s="392"/>
      <c r="I9" s="392"/>
      <c r="J9" s="392"/>
      <c r="K9" s="261"/>
    </row>
    <row r="10" spans="2:11" s="1" customFormat="1" ht="15" customHeight="1">
      <c r="B10" s="264"/>
      <c r="C10" s="263"/>
      <c r="D10" s="392" t="s">
        <v>857</v>
      </c>
      <c r="E10" s="392"/>
      <c r="F10" s="392"/>
      <c r="G10" s="392"/>
      <c r="H10" s="392"/>
      <c r="I10" s="392"/>
      <c r="J10" s="392"/>
      <c r="K10" s="261"/>
    </row>
    <row r="11" spans="2:11" s="1" customFormat="1" ht="15" customHeight="1">
      <c r="B11" s="264"/>
      <c r="C11" s="265"/>
      <c r="D11" s="392" t="s">
        <v>858</v>
      </c>
      <c r="E11" s="392"/>
      <c r="F11" s="392"/>
      <c r="G11" s="392"/>
      <c r="H11" s="392"/>
      <c r="I11" s="392"/>
      <c r="J11" s="392"/>
      <c r="K11" s="261"/>
    </row>
    <row r="12" spans="2:11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pans="2:11" s="1" customFormat="1" ht="15" customHeight="1">
      <c r="B13" s="264"/>
      <c r="C13" s="265"/>
      <c r="D13" s="266" t="s">
        <v>859</v>
      </c>
      <c r="E13" s="263"/>
      <c r="F13" s="263"/>
      <c r="G13" s="263"/>
      <c r="H13" s="263"/>
      <c r="I13" s="263"/>
      <c r="J13" s="263"/>
      <c r="K13" s="261"/>
    </row>
    <row r="14" spans="2:11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pans="2:11" s="1" customFormat="1" ht="15" customHeight="1">
      <c r="B15" s="264"/>
      <c r="C15" s="265"/>
      <c r="D15" s="392" t="s">
        <v>860</v>
      </c>
      <c r="E15" s="392"/>
      <c r="F15" s="392"/>
      <c r="G15" s="392"/>
      <c r="H15" s="392"/>
      <c r="I15" s="392"/>
      <c r="J15" s="392"/>
      <c r="K15" s="261"/>
    </row>
    <row r="16" spans="2:11" s="1" customFormat="1" ht="15" customHeight="1">
      <c r="B16" s="264"/>
      <c r="C16" s="265"/>
      <c r="D16" s="392" t="s">
        <v>861</v>
      </c>
      <c r="E16" s="392"/>
      <c r="F16" s="392"/>
      <c r="G16" s="392"/>
      <c r="H16" s="392"/>
      <c r="I16" s="392"/>
      <c r="J16" s="392"/>
      <c r="K16" s="261"/>
    </row>
    <row r="17" spans="2:11" s="1" customFormat="1" ht="15" customHeight="1">
      <c r="B17" s="264"/>
      <c r="C17" s="265"/>
      <c r="D17" s="392" t="s">
        <v>862</v>
      </c>
      <c r="E17" s="392"/>
      <c r="F17" s="392"/>
      <c r="G17" s="392"/>
      <c r="H17" s="392"/>
      <c r="I17" s="392"/>
      <c r="J17" s="392"/>
      <c r="K17" s="261"/>
    </row>
    <row r="18" spans="2:11" s="1" customFormat="1" ht="15" customHeight="1">
      <c r="B18" s="264"/>
      <c r="C18" s="265"/>
      <c r="D18" s="265"/>
      <c r="E18" s="267" t="s">
        <v>79</v>
      </c>
      <c r="F18" s="392" t="s">
        <v>863</v>
      </c>
      <c r="G18" s="392"/>
      <c r="H18" s="392"/>
      <c r="I18" s="392"/>
      <c r="J18" s="392"/>
      <c r="K18" s="261"/>
    </row>
    <row r="19" spans="2:11" s="1" customFormat="1" ht="15" customHeight="1">
      <c r="B19" s="264"/>
      <c r="C19" s="265"/>
      <c r="D19" s="265"/>
      <c r="E19" s="267" t="s">
        <v>864</v>
      </c>
      <c r="F19" s="392" t="s">
        <v>865</v>
      </c>
      <c r="G19" s="392"/>
      <c r="H19" s="392"/>
      <c r="I19" s="392"/>
      <c r="J19" s="392"/>
      <c r="K19" s="261"/>
    </row>
    <row r="20" spans="2:11" s="1" customFormat="1" ht="15" customHeight="1">
      <c r="B20" s="264"/>
      <c r="C20" s="265"/>
      <c r="D20" s="265"/>
      <c r="E20" s="267" t="s">
        <v>866</v>
      </c>
      <c r="F20" s="392" t="s">
        <v>867</v>
      </c>
      <c r="G20" s="392"/>
      <c r="H20" s="392"/>
      <c r="I20" s="392"/>
      <c r="J20" s="392"/>
      <c r="K20" s="261"/>
    </row>
    <row r="21" spans="2:11" s="1" customFormat="1" ht="15" customHeight="1">
      <c r="B21" s="264"/>
      <c r="C21" s="265"/>
      <c r="D21" s="265"/>
      <c r="E21" s="267" t="s">
        <v>86</v>
      </c>
      <c r="F21" s="392" t="s">
        <v>868</v>
      </c>
      <c r="G21" s="392"/>
      <c r="H21" s="392"/>
      <c r="I21" s="392"/>
      <c r="J21" s="392"/>
      <c r="K21" s="261"/>
    </row>
    <row r="22" spans="2:11" s="1" customFormat="1" ht="15" customHeight="1">
      <c r="B22" s="264"/>
      <c r="C22" s="265"/>
      <c r="D22" s="265"/>
      <c r="E22" s="267" t="s">
        <v>781</v>
      </c>
      <c r="F22" s="392" t="s">
        <v>782</v>
      </c>
      <c r="G22" s="392"/>
      <c r="H22" s="392"/>
      <c r="I22" s="392"/>
      <c r="J22" s="392"/>
      <c r="K22" s="261"/>
    </row>
    <row r="23" spans="2:11" s="1" customFormat="1" ht="15" customHeight="1">
      <c r="B23" s="264"/>
      <c r="C23" s="265"/>
      <c r="D23" s="265"/>
      <c r="E23" s="267" t="s">
        <v>869</v>
      </c>
      <c r="F23" s="392" t="s">
        <v>870</v>
      </c>
      <c r="G23" s="392"/>
      <c r="H23" s="392"/>
      <c r="I23" s="392"/>
      <c r="J23" s="392"/>
      <c r="K23" s="261"/>
    </row>
    <row r="24" spans="2:11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pans="2:11" s="1" customFormat="1" ht="15" customHeight="1">
      <c r="B25" s="264"/>
      <c r="C25" s="392" t="s">
        <v>871</v>
      </c>
      <c r="D25" s="392"/>
      <c r="E25" s="392"/>
      <c r="F25" s="392"/>
      <c r="G25" s="392"/>
      <c r="H25" s="392"/>
      <c r="I25" s="392"/>
      <c r="J25" s="392"/>
      <c r="K25" s="261"/>
    </row>
    <row r="26" spans="2:11" s="1" customFormat="1" ht="15" customHeight="1">
      <c r="B26" s="264"/>
      <c r="C26" s="392" t="s">
        <v>872</v>
      </c>
      <c r="D26" s="392"/>
      <c r="E26" s="392"/>
      <c r="F26" s="392"/>
      <c r="G26" s="392"/>
      <c r="H26" s="392"/>
      <c r="I26" s="392"/>
      <c r="J26" s="392"/>
      <c r="K26" s="261"/>
    </row>
    <row r="27" spans="2:11" s="1" customFormat="1" ht="15" customHeight="1">
      <c r="B27" s="264"/>
      <c r="C27" s="263"/>
      <c r="D27" s="392" t="s">
        <v>873</v>
      </c>
      <c r="E27" s="392"/>
      <c r="F27" s="392"/>
      <c r="G27" s="392"/>
      <c r="H27" s="392"/>
      <c r="I27" s="392"/>
      <c r="J27" s="392"/>
      <c r="K27" s="261"/>
    </row>
    <row r="28" spans="2:11" s="1" customFormat="1" ht="15" customHeight="1">
      <c r="B28" s="264"/>
      <c r="C28" s="265"/>
      <c r="D28" s="392" t="s">
        <v>874</v>
      </c>
      <c r="E28" s="392"/>
      <c r="F28" s="392"/>
      <c r="G28" s="392"/>
      <c r="H28" s="392"/>
      <c r="I28" s="392"/>
      <c r="J28" s="392"/>
      <c r="K28" s="261"/>
    </row>
    <row r="29" spans="2:11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pans="2:11" s="1" customFormat="1" ht="15" customHeight="1">
      <c r="B30" s="264"/>
      <c r="C30" s="265"/>
      <c r="D30" s="392" t="s">
        <v>875</v>
      </c>
      <c r="E30" s="392"/>
      <c r="F30" s="392"/>
      <c r="G30" s="392"/>
      <c r="H30" s="392"/>
      <c r="I30" s="392"/>
      <c r="J30" s="392"/>
      <c r="K30" s="261"/>
    </row>
    <row r="31" spans="2:11" s="1" customFormat="1" ht="15" customHeight="1">
      <c r="B31" s="264"/>
      <c r="C31" s="265"/>
      <c r="D31" s="392" t="s">
        <v>876</v>
      </c>
      <c r="E31" s="392"/>
      <c r="F31" s="392"/>
      <c r="G31" s="392"/>
      <c r="H31" s="392"/>
      <c r="I31" s="392"/>
      <c r="J31" s="392"/>
      <c r="K31" s="261"/>
    </row>
    <row r="32" spans="2:11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pans="2:11" s="1" customFormat="1" ht="15" customHeight="1">
      <c r="B33" s="264"/>
      <c r="C33" s="265"/>
      <c r="D33" s="392" t="s">
        <v>877</v>
      </c>
      <c r="E33" s="392"/>
      <c r="F33" s="392"/>
      <c r="G33" s="392"/>
      <c r="H33" s="392"/>
      <c r="I33" s="392"/>
      <c r="J33" s="392"/>
      <c r="K33" s="261"/>
    </row>
    <row r="34" spans="2:11" s="1" customFormat="1" ht="15" customHeight="1">
      <c r="B34" s="264"/>
      <c r="C34" s="265"/>
      <c r="D34" s="392" t="s">
        <v>878</v>
      </c>
      <c r="E34" s="392"/>
      <c r="F34" s="392"/>
      <c r="G34" s="392"/>
      <c r="H34" s="392"/>
      <c r="I34" s="392"/>
      <c r="J34" s="392"/>
      <c r="K34" s="261"/>
    </row>
    <row r="35" spans="2:11" s="1" customFormat="1" ht="15" customHeight="1">
      <c r="B35" s="264"/>
      <c r="C35" s="265"/>
      <c r="D35" s="392" t="s">
        <v>879</v>
      </c>
      <c r="E35" s="392"/>
      <c r="F35" s="392"/>
      <c r="G35" s="392"/>
      <c r="H35" s="392"/>
      <c r="I35" s="392"/>
      <c r="J35" s="392"/>
      <c r="K35" s="261"/>
    </row>
    <row r="36" spans="2:11" s="1" customFormat="1" ht="15" customHeight="1">
      <c r="B36" s="264"/>
      <c r="C36" s="265"/>
      <c r="D36" s="263"/>
      <c r="E36" s="266" t="s">
        <v>134</v>
      </c>
      <c r="F36" s="263"/>
      <c r="G36" s="392" t="s">
        <v>880</v>
      </c>
      <c r="H36" s="392"/>
      <c r="I36" s="392"/>
      <c r="J36" s="392"/>
      <c r="K36" s="261"/>
    </row>
    <row r="37" spans="2:11" s="1" customFormat="1" ht="30.75" customHeight="1">
      <c r="B37" s="264"/>
      <c r="C37" s="265"/>
      <c r="D37" s="263"/>
      <c r="E37" s="266" t="s">
        <v>881</v>
      </c>
      <c r="F37" s="263"/>
      <c r="G37" s="392" t="s">
        <v>882</v>
      </c>
      <c r="H37" s="392"/>
      <c r="I37" s="392"/>
      <c r="J37" s="392"/>
      <c r="K37" s="261"/>
    </row>
    <row r="38" spans="2:11" s="1" customFormat="1" ht="15" customHeight="1">
      <c r="B38" s="264"/>
      <c r="C38" s="265"/>
      <c r="D38" s="263"/>
      <c r="E38" s="266" t="s">
        <v>53</v>
      </c>
      <c r="F38" s="263"/>
      <c r="G38" s="392" t="s">
        <v>883</v>
      </c>
      <c r="H38" s="392"/>
      <c r="I38" s="392"/>
      <c r="J38" s="392"/>
      <c r="K38" s="261"/>
    </row>
    <row r="39" spans="2:11" s="1" customFormat="1" ht="15" customHeight="1">
      <c r="B39" s="264"/>
      <c r="C39" s="265"/>
      <c r="D39" s="263"/>
      <c r="E39" s="266" t="s">
        <v>54</v>
      </c>
      <c r="F39" s="263"/>
      <c r="G39" s="392" t="s">
        <v>884</v>
      </c>
      <c r="H39" s="392"/>
      <c r="I39" s="392"/>
      <c r="J39" s="392"/>
      <c r="K39" s="261"/>
    </row>
    <row r="40" spans="2:11" s="1" customFormat="1" ht="15" customHeight="1">
      <c r="B40" s="264"/>
      <c r="C40" s="265"/>
      <c r="D40" s="263"/>
      <c r="E40" s="266" t="s">
        <v>135</v>
      </c>
      <c r="F40" s="263"/>
      <c r="G40" s="392" t="s">
        <v>885</v>
      </c>
      <c r="H40" s="392"/>
      <c r="I40" s="392"/>
      <c r="J40" s="392"/>
      <c r="K40" s="261"/>
    </row>
    <row r="41" spans="2:11" s="1" customFormat="1" ht="15" customHeight="1">
      <c r="B41" s="264"/>
      <c r="C41" s="265"/>
      <c r="D41" s="263"/>
      <c r="E41" s="266" t="s">
        <v>136</v>
      </c>
      <c r="F41" s="263"/>
      <c r="G41" s="392" t="s">
        <v>886</v>
      </c>
      <c r="H41" s="392"/>
      <c r="I41" s="392"/>
      <c r="J41" s="392"/>
      <c r="K41" s="261"/>
    </row>
    <row r="42" spans="2:11" s="1" customFormat="1" ht="15" customHeight="1">
      <c r="B42" s="264"/>
      <c r="C42" s="265"/>
      <c r="D42" s="263"/>
      <c r="E42" s="266" t="s">
        <v>887</v>
      </c>
      <c r="F42" s="263"/>
      <c r="G42" s="392" t="s">
        <v>888</v>
      </c>
      <c r="H42" s="392"/>
      <c r="I42" s="392"/>
      <c r="J42" s="392"/>
      <c r="K42" s="261"/>
    </row>
    <row r="43" spans="2:11" s="1" customFormat="1" ht="15" customHeight="1">
      <c r="B43" s="264"/>
      <c r="C43" s="265"/>
      <c r="D43" s="263"/>
      <c r="E43" s="266"/>
      <c r="F43" s="263"/>
      <c r="G43" s="392" t="s">
        <v>889</v>
      </c>
      <c r="H43" s="392"/>
      <c r="I43" s="392"/>
      <c r="J43" s="392"/>
      <c r="K43" s="261"/>
    </row>
    <row r="44" spans="2:11" s="1" customFormat="1" ht="15" customHeight="1">
      <c r="B44" s="264"/>
      <c r="C44" s="265"/>
      <c r="D44" s="263"/>
      <c r="E44" s="266" t="s">
        <v>890</v>
      </c>
      <c r="F44" s="263"/>
      <c r="G44" s="392" t="s">
        <v>891</v>
      </c>
      <c r="H44" s="392"/>
      <c r="I44" s="392"/>
      <c r="J44" s="392"/>
      <c r="K44" s="261"/>
    </row>
    <row r="45" spans="2:11" s="1" customFormat="1" ht="15" customHeight="1">
      <c r="B45" s="264"/>
      <c r="C45" s="265"/>
      <c r="D45" s="263"/>
      <c r="E45" s="266" t="s">
        <v>138</v>
      </c>
      <c r="F45" s="263"/>
      <c r="G45" s="392" t="s">
        <v>892</v>
      </c>
      <c r="H45" s="392"/>
      <c r="I45" s="392"/>
      <c r="J45" s="392"/>
      <c r="K45" s="261"/>
    </row>
    <row r="46" spans="2:11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pans="2:11" s="1" customFormat="1" ht="15" customHeight="1">
      <c r="B47" s="264"/>
      <c r="C47" s="265"/>
      <c r="D47" s="392" t="s">
        <v>893</v>
      </c>
      <c r="E47" s="392"/>
      <c r="F47" s="392"/>
      <c r="G47" s="392"/>
      <c r="H47" s="392"/>
      <c r="I47" s="392"/>
      <c r="J47" s="392"/>
      <c r="K47" s="261"/>
    </row>
    <row r="48" spans="2:11" s="1" customFormat="1" ht="15" customHeight="1">
      <c r="B48" s="264"/>
      <c r="C48" s="265"/>
      <c r="D48" s="265"/>
      <c r="E48" s="392" t="s">
        <v>894</v>
      </c>
      <c r="F48" s="392"/>
      <c r="G48" s="392"/>
      <c r="H48" s="392"/>
      <c r="I48" s="392"/>
      <c r="J48" s="392"/>
      <c r="K48" s="261"/>
    </row>
    <row r="49" spans="2:11" s="1" customFormat="1" ht="15" customHeight="1">
      <c r="B49" s="264"/>
      <c r="C49" s="265"/>
      <c r="D49" s="265"/>
      <c r="E49" s="392" t="s">
        <v>895</v>
      </c>
      <c r="F49" s="392"/>
      <c r="G49" s="392"/>
      <c r="H49" s="392"/>
      <c r="I49" s="392"/>
      <c r="J49" s="392"/>
      <c r="K49" s="261"/>
    </row>
    <row r="50" spans="2:11" s="1" customFormat="1" ht="15" customHeight="1">
      <c r="B50" s="264"/>
      <c r="C50" s="265"/>
      <c r="D50" s="265"/>
      <c r="E50" s="392" t="s">
        <v>896</v>
      </c>
      <c r="F50" s="392"/>
      <c r="G50" s="392"/>
      <c r="H50" s="392"/>
      <c r="I50" s="392"/>
      <c r="J50" s="392"/>
      <c r="K50" s="261"/>
    </row>
    <row r="51" spans="2:11" s="1" customFormat="1" ht="15" customHeight="1">
      <c r="B51" s="264"/>
      <c r="C51" s="265"/>
      <c r="D51" s="392" t="s">
        <v>897</v>
      </c>
      <c r="E51" s="392"/>
      <c r="F51" s="392"/>
      <c r="G51" s="392"/>
      <c r="H51" s="392"/>
      <c r="I51" s="392"/>
      <c r="J51" s="392"/>
      <c r="K51" s="261"/>
    </row>
    <row r="52" spans="2:11" s="1" customFormat="1" ht="25.5" customHeight="1">
      <c r="B52" s="260"/>
      <c r="C52" s="393" t="s">
        <v>898</v>
      </c>
      <c r="D52" s="393"/>
      <c r="E52" s="393"/>
      <c r="F52" s="393"/>
      <c r="G52" s="393"/>
      <c r="H52" s="393"/>
      <c r="I52" s="393"/>
      <c r="J52" s="393"/>
      <c r="K52" s="261"/>
    </row>
    <row r="53" spans="2:11" s="1" customFormat="1" ht="5.25" customHeight="1">
      <c r="B53" s="260"/>
      <c r="C53" s="262"/>
      <c r="D53" s="262"/>
      <c r="E53" s="262"/>
      <c r="F53" s="262"/>
      <c r="G53" s="262"/>
      <c r="H53" s="262"/>
      <c r="I53" s="262"/>
      <c r="J53" s="262"/>
      <c r="K53" s="261"/>
    </row>
    <row r="54" spans="2:11" s="1" customFormat="1" ht="15" customHeight="1">
      <c r="B54" s="260"/>
      <c r="C54" s="392" t="s">
        <v>899</v>
      </c>
      <c r="D54" s="392"/>
      <c r="E54" s="392"/>
      <c r="F54" s="392"/>
      <c r="G54" s="392"/>
      <c r="H54" s="392"/>
      <c r="I54" s="392"/>
      <c r="J54" s="392"/>
      <c r="K54" s="261"/>
    </row>
    <row r="55" spans="2:11" s="1" customFormat="1" ht="15" customHeight="1">
      <c r="B55" s="260"/>
      <c r="C55" s="392" t="s">
        <v>900</v>
      </c>
      <c r="D55" s="392"/>
      <c r="E55" s="392"/>
      <c r="F55" s="392"/>
      <c r="G55" s="392"/>
      <c r="H55" s="392"/>
      <c r="I55" s="392"/>
      <c r="J55" s="392"/>
      <c r="K55" s="261"/>
    </row>
    <row r="56" spans="2:11" s="1" customFormat="1" ht="12.75" customHeight="1">
      <c r="B56" s="260"/>
      <c r="C56" s="263"/>
      <c r="D56" s="263"/>
      <c r="E56" s="263"/>
      <c r="F56" s="263"/>
      <c r="G56" s="263"/>
      <c r="H56" s="263"/>
      <c r="I56" s="263"/>
      <c r="J56" s="263"/>
      <c r="K56" s="261"/>
    </row>
    <row r="57" spans="2:11" s="1" customFormat="1" ht="15" customHeight="1">
      <c r="B57" s="260"/>
      <c r="C57" s="392" t="s">
        <v>901</v>
      </c>
      <c r="D57" s="392"/>
      <c r="E57" s="392"/>
      <c r="F57" s="392"/>
      <c r="G57" s="392"/>
      <c r="H57" s="392"/>
      <c r="I57" s="392"/>
      <c r="J57" s="392"/>
      <c r="K57" s="261"/>
    </row>
    <row r="58" spans="2:11" s="1" customFormat="1" ht="15" customHeight="1">
      <c r="B58" s="260"/>
      <c r="C58" s="265"/>
      <c r="D58" s="392" t="s">
        <v>902</v>
      </c>
      <c r="E58" s="392"/>
      <c r="F58" s="392"/>
      <c r="G58" s="392"/>
      <c r="H58" s="392"/>
      <c r="I58" s="392"/>
      <c r="J58" s="392"/>
      <c r="K58" s="261"/>
    </row>
    <row r="59" spans="2:11" s="1" customFormat="1" ht="15" customHeight="1">
      <c r="B59" s="260"/>
      <c r="C59" s="265"/>
      <c r="D59" s="392" t="s">
        <v>903</v>
      </c>
      <c r="E59" s="392"/>
      <c r="F59" s="392"/>
      <c r="G59" s="392"/>
      <c r="H59" s="392"/>
      <c r="I59" s="392"/>
      <c r="J59" s="392"/>
      <c r="K59" s="261"/>
    </row>
    <row r="60" spans="2:11" s="1" customFormat="1" ht="15" customHeight="1">
      <c r="B60" s="260"/>
      <c r="C60" s="265"/>
      <c r="D60" s="392" t="s">
        <v>904</v>
      </c>
      <c r="E60" s="392"/>
      <c r="F60" s="392"/>
      <c r="G60" s="392"/>
      <c r="H60" s="392"/>
      <c r="I60" s="392"/>
      <c r="J60" s="392"/>
      <c r="K60" s="261"/>
    </row>
    <row r="61" spans="2:11" s="1" customFormat="1" ht="15" customHeight="1">
      <c r="B61" s="260"/>
      <c r="C61" s="265"/>
      <c r="D61" s="392" t="s">
        <v>905</v>
      </c>
      <c r="E61" s="392"/>
      <c r="F61" s="392"/>
      <c r="G61" s="392"/>
      <c r="H61" s="392"/>
      <c r="I61" s="392"/>
      <c r="J61" s="392"/>
      <c r="K61" s="261"/>
    </row>
    <row r="62" spans="2:11" s="1" customFormat="1" ht="15" customHeight="1">
      <c r="B62" s="260"/>
      <c r="C62" s="265"/>
      <c r="D62" s="395" t="s">
        <v>906</v>
      </c>
      <c r="E62" s="395"/>
      <c r="F62" s="395"/>
      <c r="G62" s="395"/>
      <c r="H62" s="395"/>
      <c r="I62" s="395"/>
      <c r="J62" s="395"/>
      <c r="K62" s="261"/>
    </row>
    <row r="63" spans="2:11" s="1" customFormat="1" ht="15" customHeight="1">
      <c r="B63" s="260"/>
      <c r="C63" s="265"/>
      <c r="D63" s="392" t="s">
        <v>907</v>
      </c>
      <c r="E63" s="392"/>
      <c r="F63" s="392"/>
      <c r="G63" s="392"/>
      <c r="H63" s="392"/>
      <c r="I63" s="392"/>
      <c r="J63" s="392"/>
      <c r="K63" s="261"/>
    </row>
    <row r="64" spans="2:11" s="1" customFormat="1" ht="12.75" customHeight="1">
      <c r="B64" s="260"/>
      <c r="C64" s="265"/>
      <c r="D64" s="265"/>
      <c r="E64" s="268"/>
      <c r="F64" s="265"/>
      <c r="G64" s="265"/>
      <c r="H64" s="265"/>
      <c r="I64" s="265"/>
      <c r="J64" s="265"/>
      <c r="K64" s="261"/>
    </row>
    <row r="65" spans="2:11" s="1" customFormat="1" ht="15" customHeight="1">
      <c r="B65" s="260"/>
      <c r="C65" s="265"/>
      <c r="D65" s="392" t="s">
        <v>908</v>
      </c>
      <c r="E65" s="392"/>
      <c r="F65" s="392"/>
      <c r="G65" s="392"/>
      <c r="H65" s="392"/>
      <c r="I65" s="392"/>
      <c r="J65" s="392"/>
      <c r="K65" s="261"/>
    </row>
    <row r="66" spans="2:11" s="1" customFormat="1" ht="15" customHeight="1">
      <c r="B66" s="260"/>
      <c r="C66" s="265"/>
      <c r="D66" s="395" t="s">
        <v>909</v>
      </c>
      <c r="E66" s="395"/>
      <c r="F66" s="395"/>
      <c r="G66" s="395"/>
      <c r="H66" s="395"/>
      <c r="I66" s="395"/>
      <c r="J66" s="395"/>
      <c r="K66" s="261"/>
    </row>
    <row r="67" spans="2:11" s="1" customFormat="1" ht="15" customHeight="1">
      <c r="B67" s="260"/>
      <c r="C67" s="265"/>
      <c r="D67" s="392" t="s">
        <v>910</v>
      </c>
      <c r="E67" s="392"/>
      <c r="F67" s="392"/>
      <c r="G67" s="392"/>
      <c r="H67" s="392"/>
      <c r="I67" s="392"/>
      <c r="J67" s="392"/>
      <c r="K67" s="261"/>
    </row>
    <row r="68" spans="2:11" s="1" customFormat="1" ht="15" customHeight="1">
      <c r="B68" s="260"/>
      <c r="C68" s="265"/>
      <c r="D68" s="392" t="s">
        <v>911</v>
      </c>
      <c r="E68" s="392"/>
      <c r="F68" s="392"/>
      <c r="G68" s="392"/>
      <c r="H68" s="392"/>
      <c r="I68" s="392"/>
      <c r="J68" s="392"/>
      <c r="K68" s="261"/>
    </row>
    <row r="69" spans="2:11" s="1" customFormat="1" ht="15" customHeight="1">
      <c r="B69" s="260"/>
      <c r="C69" s="265"/>
      <c r="D69" s="392" t="s">
        <v>912</v>
      </c>
      <c r="E69" s="392"/>
      <c r="F69" s="392"/>
      <c r="G69" s="392"/>
      <c r="H69" s="392"/>
      <c r="I69" s="392"/>
      <c r="J69" s="392"/>
      <c r="K69" s="261"/>
    </row>
    <row r="70" spans="2:11" s="1" customFormat="1" ht="15" customHeight="1">
      <c r="B70" s="260"/>
      <c r="C70" s="265"/>
      <c r="D70" s="392" t="s">
        <v>913</v>
      </c>
      <c r="E70" s="392"/>
      <c r="F70" s="392"/>
      <c r="G70" s="392"/>
      <c r="H70" s="392"/>
      <c r="I70" s="392"/>
      <c r="J70" s="392"/>
      <c r="K70" s="261"/>
    </row>
    <row r="71" spans="2:1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pans="2:11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2:11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2:11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pans="2:11" s="1" customFormat="1" ht="45" customHeight="1">
      <c r="B75" s="277"/>
      <c r="C75" s="396" t="s">
        <v>914</v>
      </c>
      <c r="D75" s="396"/>
      <c r="E75" s="396"/>
      <c r="F75" s="396"/>
      <c r="G75" s="396"/>
      <c r="H75" s="396"/>
      <c r="I75" s="396"/>
      <c r="J75" s="396"/>
      <c r="K75" s="278"/>
    </row>
    <row r="76" spans="2:11" s="1" customFormat="1" ht="17.25" customHeight="1">
      <c r="B76" s="277"/>
      <c r="C76" s="279" t="s">
        <v>915</v>
      </c>
      <c r="D76" s="279"/>
      <c r="E76" s="279"/>
      <c r="F76" s="279" t="s">
        <v>916</v>
      </c>
      <c r="G76" s="280"/>
      <c r="H76" s="279" t="s">
        <v>54</v>
      </c>
      <c r="I76" s="279" t="s">
        <v>57</v>
      </c>
      <c r="J76" s="279" t="s">
        <v>917</v>
      </c>
      <c r="K76" s="278"/>
    </row>
    <row r="77" spans="2:11" s="1" customFormat="1" ht="17.25" customHeight="1">
      <c r="B77" s="277"/>
      <c r="C77" s="281" t="s">
        <v>918</v>
      </c>
      <c r="D77" s="281"/>
      <c r="E77" s="281"/>
      <c r="F77" s="282" t="s">
        <v>919</v>
      </c>
      <c r="G77" s="283"/>
      <c r="H77" s="281"/>
      <c r="I77" s="281"/>
      <c r="J77" s="281" t="s">
        <v>920</v>
      </c>
      <c r="K77" s="278"/>
    </row>
    <row r="78" spans="2:11" s="1" customFormat="1" ht="5.25" customHeight="1">
      <c r="B78" s="277"/>
      <c r="C78" s="284"/>
      <c r="D78" s="284"/>
      <c r="E78" s="284"/>
      <c r="F78" s="284"/>
      <c r="G78" s="285"/>
      <c r="H78" s="284"/>
      <c r="I78" s="284"/>
      <c r="J78" s="284"/>
      <c r="K78" s="278"/>
    </row>
    <row r="79" spans="2:11" s="1" customFormat="1" ht="15" customHeight="1">
      <c r="B79" s="277"/>
      <c r="C79" s="266" t="s">
        <v>53</v>
      </c>
      <c r="D79" s="286"/>
      <c r="E79" s="286"/>
      <c r="F79" s="287" t="s">
        <v>921</v>
      </c>
      <c r="G79" s="288"/>
      <c r="H79" s="266" t="s">
        <v>922</v>
      </c>
      <c r="I79" s="266" t="s">
        <v>923</v>
      </c>
      <c r="J79" s="266">
        <v>20</v>
      </c>
      <c r="K79" s="278"/>
    </row>
    <row r="80" spans="2:11" s="1" customFormat="1" ht="15" customHeight="1">
      <c r="B80" s="277"/>
      <c r="C80" s="266" t="s">
        <v>924</v>
      </c>
      <c r="D80" s="266"/>
      <c r="E80" s="266"/>
      <c r="F80" s="287" t="s">
        <v>921</v>
      </c>
      <c r="G80" s="288"/>
      <c r="H80" s="266" t="s">
        <v>925</v>
      </c>
      <c r="I80" s="266" t="s">
        <v>923</v>
      </c>
      <c r="J80" s="266">
        <v>120</v>
      </c>
      <c r="K80" s="278"/>
    </row>
    <row r="81" spans="2:11" s="1" customFormat="1" ht="15" customHeight="1">
      <c r="B81" s="289"/>
      <c r="C81" s="266" t="s">
        <v>926</v>
      </c>
      <c r="D81" s="266"/>
      <c r="E81" s="266"/>
      <c r="F81" s="287" t="s">
        <v>927</v>
      </c>
      <c r="G81" s="288"/>
      <c r="H81" s="266" t="s">
        <v>928</v>
      </c>
      <c r="I81" s="266" t="s">
        <v>923</v>
      </c>
      <c r="J81" s="266">
        <v>50</v>
      </c>
      <c r="K81" s="278"/>
    </row>
    <row r="82" spans="2:11" s="1" customFormat="1" ht="15" customHeight="1">
      <c r="B82" s="289"/>
      <c r="C82" s="266" t="s">
        <v>929</v>
      </c>
      <c r="D82" s="266"/>
      <c r="E82" s="266"/>
      <c r="F82" s="287" t="s">
        <v>921</v>
      </c>
      <c r="G82" s="288"/>
      <c r="H82" s="266" t="s">
        <v>930</v>
      </c>
      <c r="I82" s="266" t="s">
        <v>931</v>
      </c>
      <c r="J82" s="266"/>
      <c r="K82" s="278"/>
    </row>
    <row r="83" spans="2:11" s="1" customFormat="1" ht="15" customHeight="1">
      <c r="B83" s="289"/>
      <c r="C83" s="290" t="s">
        <v>932</v>
      </c>
      <c r="D83" s="290"/>
      <c r="E83" s="290"/>
      <c r="F83" s="291" t="s">
        <v>927</v>
      </c>
      <c r="G83" s="290"/>
      <c r="H83" s="290" t="s">
        <v>933</v>
      </c>
      <c r="I83" s="290" t="s">
        <v>923</v>
      </c>
      <c r="J83" s="290">
        <v>15</v>
      </c>
      <c r="K83" s="278"/>
    </row>
    <row r="84" spans="2:11" s="1" customFormat="1" ht="15" customHeight="1">
      <c r="B84" s="289"/>
      <c r="C84" s="290" t="s">
        <v>934</v>
      </c>
      <c r="D84" s="290"/>
      <c r="E84" s="290"/>
      <c r="F84" s="291" t="s">
        <v>927</v>
      </c>
      <c r="G84" s="290"/>
      <c r="H84" s="290" t="s">
        <v>935</v>
      </c>
      <c r="I84" s="290" t="s">
        <v>923</v>
      </c>
      <c r="J84" s="290">
        <v>15</v>
      </c>
      <c r="K84" s="278"/>
    </row>
    <row r="85" spans="2:11" s="1" customFormat="1" ht="15" customHeight="1">
      <c r="B85" s="289"/>
      <c r="C85" s="290" t="s">
        <v>936</v>
      </c>
      <c r="D85" s="290"/>
      <c r="E85" s="290"/>
      <c r="F85" s="291" t="s">
        <v>927</v>
      </c>
      <c r="G85" s="290"/>
      <c r="H85" s="290" t="s">
        <v>937</v>
      </c>
      <c r="I85" s="290" t="s">
        <v>923</v>
      </c>
      <c r="J85" s="290">
        <v>20</v>
      </c>
      <c r="K85" s="278"/>
    </row>
    <row r="86" spans="2:11" s="1" customFormat="1" ht="15" customHeight="1">
      <c r="B86" s="289"/>
      <c r="C86" s="290" t="s">
        <v>938</v>
      </c>
      <c r="D86" s="290"/>
      <c r="E86" s="290"/>
      <c r="F86" s="291" t="s">
        <v>927</v>
      </c>
      <c r="G86" s="290"/>
      <c r="H86" s="290" t="s">
        <v>939</v>
      </c>
      <c r="I86" s="290" t="s">
        <v>923</v>
      </c>
      <c r="J86" s="290">
        <v>20</v>
      </c>
      <c r="K86" s="278"/>
    </row>
    <row r="87" spans="2:11" s="1" customFormat="1" ht="15" customHeight="1">
      <c r="B87" s="289"/>
      <c r="C87" s="266" t="s">
        <v>940</v>
      </c>
      <c r="D87" s="266"/>
      <c r="E87" s="266"/>
      <c r="F87" s="287" t="s">
        <v>927</v>
      </c>
      <c r="G87" s="288"/>
      <c r="H87" s="266" t="s">
        <v>941</v>
      </c>
      <c r="I87" s="266" t="s">
        <v>923</v>
      </c>
      <c r="J87" s="266">
        <v>50</v>
      </c>
      <c r="K87" s="278"/>
    </row>
    <row r="88" spans="2:11" s="1" customFormat="1" ht="15" customHeight="1">
      <c r="B88" s="289"/>
      <c r="C88" s="266" t="s">
        <v>942</v>
      </c>
      <c r="D88" s="266"/>
      <c r="E88" s="266"/>
      <c r="F88" s="287" t="s">
        <v>927</v>
      </c>
      <c r="G88" s="288"/>
      <c r="H88" s="266" t="s">
        <v>943</v>
      </c>
      <c r="I88" s="266" t="s">
        <v>923</v>
      </c>
      <c r="J88" s="266">
        <v>20</v>
      </c>
      <c r="K88" s="278"/>
    </row>
    <row r="89" spans="2:11" s="1" customFormat="1" ht="15" customHeight="1">
      <c r="B89" s="289"/>
      <c r="C89" s="266" t="s">
        <v>944</v>
      </c>
      <c r="D89" s="266"/>
      <c r="E89" s="266"/>
      <c r="F89" s="287" t="s">
        <v>927</v>
      </c>
      <c r="G89" s="288"/>
      <c r="H89" s="266" t="s">
        <v>945</v>
      </c>
      <c r="I89" s="266" t="s">
        <v>923</v>
      </c>
      <c r="J89" s="266">
        <v>20</v>
      </c>
      <c r="K89" s="278"/>
    </row>
    <row r="90" spans="2:11" s="1" customFormat="1" ht="15" customHeight="1">
      <c r="B90" s="289"/>
      <c r="C90" s="266" t="s">
        <v>946</v>
      </c>
      <c r="D90" s="266"/>
      <c r="E90" s="266"/>
      <c r="F90" s="287" t="s">
        <v>927</v>
      </c>
      <c r="G90" s="288"/>
      <c r="H90" s="266" t="s">
        <v>947</v>
      </c>
      <c r="I90" s="266" t="s">
        <v>923</v>
      </c>
      <c r="J90" s="266">
        <v>50</v>
      </c>
      <c r="K90" s="278"/>
    </row>
    <row r="91" spans="2:11" s="1" customFormat="1" ht="15" customHeight="1">
      <c r="B91" s="289"/>
      <c r="C91" s="266" t="s">
        <v>948</v>
      </c>
      <c r="D91" s="266"/>
      <c r="E91" s="266"/>
      <c r="F91" s="287" t="s">
        <v>927</v>
      </c>
      <c r="G91" s="288"/>
      <c r="H91" s="266" t="s">
        <v>948</v>
      </c>
      <c r="I91" s="266" t="s">
        <v>923</v>
      </c>
      <c r="J91" s="266">
        <v>50</v>
      </c>
      <c r="K91" s="278"/>
    </row>
    <row r="92" spans="2:11" s="1" customFormat="1" ht="15" customHeight="1">
      <c r="B92" s="289"/>
      <c r="C92" s="266" t="s">
        <v>949</v>
      </c>
      <c r="D92" s="266"/>
      <c r="E92" s="266"/>
      <c r="F92" s="287" t="s">
        <v>927</v>
      </c>
      <c r="G92" s="288"/>
      <c r="H92" s="266" t="s">
        <v>950</v>
      </c>
      <c r="I92" s="266" t="s">
        <v>923</v>
      </c>
      <c r="J92" s="266">
        <v>255</v>
      </c>
      <c r="K92" s="278"/>
    </row>
    <row r="93" spans="2:11" s="1" customFormat="1" ht="15" customHeight="1">
      <c r="B93" s="289"/>
      <c r="C93" s="266" t="s">
        <v>951</v>
      </c>
      <c r="D93" s="266"/>
      <c r="E93" s="266"/>
      <c r="F93" s="287" t="s">
        <v>921</v>
      </c>
      <c r="G93" s="288"/>
      <c r="H93" s="266" t="s">
        <v>952</v>
      </c>
      <c r="I93" s="266" t="s">
        <v>953</v>
      </c>
      <c r="J93" s="266"/>
      <c r="K93" s="278"/>
    </row>
    <row r="94" spans="2:11" s="1" customFormat="1" ht="15" customHeight="1">
      <c r="B94" s="289"/>
      <c r="C94" s="266" t="s">
        <v>954</v>
      </c>
      <c r="D94" s="266"/>
      <c r="E94" s="266"/>
      <c r="F94" s="287" t="s">
        <v>921</v>
      </c>
      <c r="G94" s="288"/>
      <c r="H94" s="266" t="s">
        <v>955</v>
      </c>
      <c r="I94" s="266" t="s">
        <v>956</v>
      </c>
      <c r="J94" s="266"/>
      <c r="K94" s="278"/>
    </row>
    <row r="95" spans="2:11" s="1" customFormat="1" ht="15" customHeight="1">
      <c r="B95" s="289"/>
      <c r="C95" s="266" t="s">
        <v>957</v>
      </c>
      <c r="D95" s="266"/>
      <c r="E95" s="266"/>
      <c r="F95" s="287" t="s">
        <v>921</v>
      </c>
      <c r="G95" s="288"/>
      <c r="H95" s="266" t="s">
        <v>957</v>
      </c>
      <c r="I95" s="266" t="s">
        <v>956</v>
      </c>
      <c r="J95" s="266"/>
      <c r="K95" s="278"/>
    </row>
    <row r="96" spans="2:11" s="1" customFormat="1" ht="15" customHeight="1">
      <c r="B96" s="289"/>
      <c r="C96" s="266" t="s">
        <v>38</v>
      </c>
      <c r="D96" s="266"/>
      <c r="E96" s="266"/>
      <c r="F96" s="287" t="s">
        <v>921</v>
      </c>
      <c r="G96" s="288"/>
      <c r="H96" s="266" t="s">
        <v>958</v>
      </c>
      <c r="I96" s="266" t="s">
        <v>956</v>
      </c>
      <c r="J96" s="266"/>
      <c r="K96" s="278"/>
    </row>
    <row r="97" spans="2:11" s="1" customFormat="1" ht="15" customHeight="1">
      <c r="B97" s="289"/>
      <c r="C97" s="266" t="s">
        <v>48</v>
      </c>
      <c r="D97" s="266"/>
      <c r="E97" s="266"/>
      <c r="F97" s="287" t="s">
        <v>921</v>
      </c>
      <c r="G97" s="288"/>
      <c r="H97" s="266" t="s">
        <v>959</v>
      </c>
      <c r="I97" s="266" t="s">
        <v>956</v>
      </c>
      <c r="J97" s="266"/>
      <c r="K97" s="278"/>
    </row>
    <row r="98" spans="2:11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pans="2:11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pans="2:11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pans="2:1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pans="2:11" s="1" customFormat="1" ht="45" customHeight="1">
      <c r="B102" s="277"/>
      <c r="C102" s="396" t="s">
        <v>960</v>
      </c>
      <c r="D102" s="396"/>
      <c r="E102" s="396"/>
      <c r="F102" s="396"/>
      <c r="G102" s="396"/>
      <c r="H102" s="396"/>
      <c r="I102" s="396"/>
      <c r="J102" s="396"/>
      <c r="K102" s="278"/>
    </row>
    <row r="103" spans="2:11" s="1" customFormat="1" ht="17.25" customHeight="1">
      <c r="B103" s="277"/>
      <c r="C103" s="279" t="s">
        <v>915</v>
      </c>
      <c r="D103" s="279"/>
      <c r="E103" s="279"/>
      <c r="F103" s="279" t="s">
        <v>916</v>
      </c>
      <c r="G103" s="280"/>
      <c r="H103" s="279" t="s">
        <v>54</v>
      </c>
      <c r="I103" s="279" t="s">
        <v>57</v>
      </c>
      <c r="J103" s="279" t="s">
        <v>917</v>
      </c>
      <c r="K103" s="278"/>
    </row>
    <row r="104" spans="2:11" s="1" customFormat="1" ht="17.25" customHeight="1">
      <c r="B104" s="277"/>
      <c r="C104" s="281" t="s">
        <v>918</v>
      </c>
      <c r="D104" s="281"/>
      <c r="E104" s="281"/>
      <c r="F104" s="282" t="s">
        <v>919</v>
      </c>
      <c r="G104" s="283"/>
      <c r="H104" s="281"/>
      <c r="I104" s="281"/>
      <c r="J104" s="281" t="s">
        <v>920</v>
      </c>
      <c r="K104" s="278"/>
    </row>
    <row r="105" spans="2:11" s="1" customFormat="1" ht="5.25" customHeight="1">
      <c r="B105" s="277"/>
      <c r="C105" s="279"/>
      <c r="D105" s="279"/>
      <c r="E105" s="279"/>
      <c r="F105" s="279"/>
      <c r="G105" s="297"/>
      <c r="H105" s="279"/>
      <c r="I105" s="279"/>
      <c r="J105" s="279"/>
      <c r="K105" s="278"/>
    </row>
    <row r="106" spans="2:11" s="1" customFormat="1" ht="15" customHeight="1">
      <c r="B106" s="277"/>
      <c r="C106" s="266" t="s">
        <v>53</v>
      </c>
      <c r="D106" s="286"/>
      <c r="E106" s="286"/>
      <c r="F106" s="287" t="s">
        <v>921</v>
      </c>
      <c r="G106" s="266"/>
      <c r="H106" s="266" t="s">
        <v>961</v>
      </c>
      <c r="I106" s="266" t="s">
        <v>923</v>
      </c>
      <c r="J106" s="266">
        <v>20</v>
      </c>
      <c r="K106" s="278"/>
    </row>
    <row r="107" spans="2:11" s="1" customFormat="1" ht="15" customHeight="1">
      <c r="B107" s="277"/>
      <c r="C107" s="266" t="s">
        <v>924</v>
      </c>
      <c r="D107" s="266"/>
      <c r="E107" s="266"/>
      <c r="F107" s="287" t="s">
        <v>921</v>
      </c>
      <c r="G107" s="266"/>
      <c r="H107" s="266" t="s">
        <v>961</v>
      </c>
      <c r="I107" s="266" t="s">
        <v>923</v>
      </c>
      <c r="J107" s="266">
        <v>120</v>
      </c>
      <c r="K107" s="278"/>
    </row>
    <row r="108" spans="2:11" s="1" customFormat="1" ht="15" customHeight="1">
      <c r="B108" s="289"/>
      <c r="C108" s="266" t="s">
        <v>926</v>
      </c>
      <c r="D108" s="266"/>
      <c r="E108" s="266"/>
      <c r="F108" s="287" t="s">
        <v>927</v>
      </c>
      <c r="G108" s="266"/>
      <c r="H108" s="266" t="s">
        <v>961</v>
      </c>
      <c r="I108" s="266" t="s">
        <v>923</v>
      </c>
      <c r="J108" s="266">
        <v>50</v>
      </c>
      <c r="K108" s="278"/>
    </row>
    <row r="109" spans="2:11" s="1" customFormat="1" ht="15" customHeight="1">
      <c r="B109" s="289"/>
      <c r="C109" s="266" t="s">
        <v>929</v>
      </c>
      <c r="D109" s="266"/>
      <c r="E109" s="266"/>
      <c r="F109" s="287" t="s">
        <v>921</v>
      </c>
      <c r="G109" s="266"/>
      <c r="H109" s="266" t="s">
        <v>961</v>
      </c>
      <c r="I109" s="266" t="s">
        <v>931</v>
      </c>
      <c r="J109" s="266"/>
      <c r="K109" s="278"/>
    </row>
    <row r="110" spans="2:11" s="1" customFormat="1" ht="15" customHeight="1">
      <c r="B110" s="289"/>
      <c r="C110" s="266" t="s">
        <v>940</v>
      </c>
      <c r="D110" s="266"/>
      <c r="E110" s="266"/>
      <c r="F110" s="287" t="s">
        <v>927</v>
      </c>
      <c r="G110" s="266"/>
      <c r="H110" s="266" t="s">
        <v>961</v>
      </c>
      <c r="I110" s="266" t="s">
        <v>923</v>
      </c>
      <c r="J110" s="266">
        <v>50</v>
      </c>
      <c r="K110" s="278"/>
    </row>
    <row r="111" spans="2:11" s="1" customFormat="1" ht="15" customHeight="1">
      <c r="B111" s="289"/>
      <c r="C111" s="266" t="s">
        <v>948</v>
      </c>
      <c r="D111" s="266"/>
      <c r="E111" s="266"/>
      <c r="F111" s="287" t="s">
        <v>927</v>
      </c>
      <c r="G111" s="266"/>
      <c r="H111" s="266" t="s">
        <v>961</v>
      </c>
      <c r="I111" s="266" t="s">
        <v>923</v>
      </c>
      <c r="J111" s="266">
        <v>50</v>
      </c>
      <c r="K111" s="278"/>
    </row>
    <row r="112" spans="2:11" s="1" customFormat="1" ht="15" customHeight="1">
      <c r="B112" s="289"/>
      <c r="C112" s="266" t="s">
        <v>946</v>
      </c>
      <c r="D112" s="266"/>
      <c r="E112" s="266"/>
      <c r="F112" s="287" t="s">
        <v>927</v>
      </c>
      <c r="G112" s="266"/>
      <c r="H112" s="266" t="s">
        <v>961</v>
      </c>
      <c r="I112" s="266" t="s">
        <v>923</v>
      </c>
      <c r="J112" s="266">
        <v>50</v>
      </c>
      <c r="K112" s="278"/>
    </row>
    <row r="113" spans="2:11" s="1" customFormat="1" ht="15" customHeight="1">
      <c r="B113" s="289"/>
      <c r="C113" s="266" t="s">
        <v>53</v>
      </c>
      <c r="D113" s="266"/>
      <c r="E113" s="266"/>
      <c r="F113" s="287" t="s">
        <v>921</v>
      </c>
      <c r="G113" s="266"/>
      <c r="H113" s="266" t="s">
        <v>962</v>
      </c>
      <c r="I113" s="266" t="s">
        <v>923</v>
      </c>
      <c r="J113" s="266">
        <v>20</v>
      </c>
      <c r="K113" s="278"/>
    </row>
    <row r="114" spans="2:11" s="1" customFormat="1" ht="15" customHeight="1">
      <c r="B114" s="289"/>
      <c r="C114" s="266" t="s">
        <v>963</v>
      </c>
      <c r="D114" s="266"/>
      <c r="E114" s="266"/>
      <c r="F114" s="287" t="s">
        <v>921</v>
      </c>
      <c r="G114" s="266"/>
      <c r="H114" s="266" t="s">
        <v>964</v>
      </c>
      <c r="I114" s="266" t="s">
        <v>923</v>
      </c>
      <c r="J114" s="266">
        <v>120</v>
      </c>
      <c r="K114" s="278"/>
    </row>
    <row r="115" spans="2:11" s="1" customFormat="1" ht="15" customHeight="1">
      <c r="B115" s="289"/>
      <c r="C115" s="266" t="s">
        <v>38</v>
      </c>
      <c r="D115" s="266"/>
      <c r="E115" s="266"/>
      <c r="F115" s="287" t="s">
        <v>921</v>
      </c>
      <c r="G115" s="266"/>
      <c r="H115" s="266" t="s">
        <v>965</v>
      </c>
      <c r="I115" s="266" t="s">
        <v>956</v>
      </c>
      <c r="J115" s="266"/>
      <c r="K115" s="278"/>
    </row>
    <row r="116" spans="2:11" s="1" customFormat="1" ht="15" customHeight="1">
      <c r="B116" s="289"/>
      <c r="C116" s="266" t="s">
        <v>48</v>
      </c>
      <c r="D116" s="266"/>
      <c r="E116" s="266"/>
      <c r="F116" s="287" t="s">
        <v>921</v>
      </c>
      <c r="G116" s="266"/>
      <c r="H116" s="266" t="s">
        <v>966</v>
      </c>
      <c r="I116" s="266" t="s">
        <v>956</v>
      </c>
      <c r="J116" s="266"/>
      <c r="K116" s="278"/>
    </row>
    <row r="117" spans="2:11" s="1" customFormat="1" ht="15" customHeight="1">
      <c r="B117" s="289"/>
      <c r="C117" s="266" t="s">
        <v>57</v>
      </c>
      <c r="D117" s="266"/>
      <c r="E117" s="266"/>
      <c r="F117" s="287" t="s">
        <v>921</v>
      </c>
      <c r="G117" s="266"/>
      <c r="H117" s="266" t="s">
        <v>967</v>
      </c>
      <c r="I117" s="266" t="s">
        <v>968</v>
      </c>
      <c r="J117" s="266"/>
      <c r="K117" s="278"/>
    </row>
    <row r="118" spans="2:11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pans="2:11" s="1" customFormat="1" ht="18.75" customHeight="1">
      <c r="B119" s="299"/>
      <c r="C119" s="300"/>
      <c r="D119" s="300"/>
      <c r="E119" s="300"/>
      <c r="F119" s="301"/>
      <c r="G119" s="300"/>
      <c r="H119" s="300"/>
      <c r="I119" s="300"/>
      <c r="J119" s="300"/>
      <c r="K119" s="299"/>
    </row>
    <row r="120" spans="2:11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pans="2:11" s="1" customFormat="1" ht="7.5" customHeight="1">
      <c r="B121" s="302"/>
      <c r="C121" s="303"/>
      <c r="D121" s="303"/>
      <c r="E121" s="303"/>
      <c r="F121" s="303"/>
      <c r="G121" s="303"/>
      <c r="H121" s="303"/>
      <c r="I121" s="303"/>
      <c r="J121" s="303"/>
      <c r="K121" s="304"/>
    </row>
    <row r="122" spans="2:11" s="1" customFormat="1" ht="45" customHeight="1">
      <c r="B122" s="305"/>
      <c r="C122" s="394" t="s">
        <v>969</v>
      </c>
      <c r="D122" s="394"/>
      <c r="E122" s="394"/>
      <c r="F122" s="394"/>
      <c r="G122" s="394"/>
      <c r="H122" s="394"/>
      <c r="I122" s="394"/>
      <c r="J122" s="394"/>
      <c r="K122" s="306"/>
    </row>
    <row r="123" spans="2:11" s="1" customFormat="1" ht="17.25" customHeight="1">
      <c r="B123" s="307"/>
      <c r="C123" s="279" t="s">
        <v>915</v>
      </c>
      <c r="D123" s="279"/>
      <c r="E123" s="279"/>
      <c r="F123" s="279" t="s">
        <v>916</v>
      </c>
      <c r="G123" s="280"/>
      <c r="H123" s="279" t="s">
        <v>54</v>
      </c>
      <c r="I123" s="279" t="s">
        <v>57</v>
      </c>
      <c r="J123" s="279" t="s">
        <v>917</v>
      </c>
      <c r="K123" s="308"/>
    </row>
    <row r="124" spans="2:11" s="1" customFormat="1" ht="17.25" customHeight="1">
      <c r="B124" s="307"/>
      <c r="C124" s="281" t="s">
        <v>918</v>
      </c>
      <c r="D124" s="281"/>
      <c r="E124" s="281"/>
      <c r="F124" s="282" t="s">
        <v>919</v>
      </c>
      <c r="G124" s="283"/>
      <c r="H124" s="281"/>
      <c r="I124" s="281"/>
      <c r="J124" s="281" t="s">
        <v>920</v>
      </c>
      <c r="K124" s="308"/>
    </row>
    <row r="125" spans="2:11" s="1" customFormat="1" ht="5.25" customHeight="1">
      <c r="B125" s="309"/>
      <c r="C125" s="284"/>
      <c r="D125" s="284"/>
      <c r="E125" s="284"/>
      <c r="F125" s="284"/>
      <c r="G125" s="310"/>
      <c r="H125" s="284"/>
      <c r="I125" s="284"/>
      <c r="J125" s="284"/>
      <c r="K125" s="311"/>
    </row>
    <row r="126" spans="2:11" s="1" customFormat="1" ht="15" customHeight="1">
      <c r="B126" s="309"/>
      <c r="C126" s="266" t="s">
        <v>924</v>
      </c>
      <c r="D126" s="286"/>
      <c r="E126" s="286"/>
      <c r="F126" s="287" t="s">
        <v>921</v>
      </c>
      <c r="G126" s="266"/>
      <c r="H126" s="266" t="s">
        <v>961</v>
      </c>
      <c r="I126" s="266" t="s">
        <v>923</v>
      </c>
      <c r="J126" s="266">
        <v>120</v>
      </c>
      <c r="K126" s="312"/>
    </row>
    <row r="127" spans="2:11" s="1" customFormat="1" ht="15" customHeight="1">
      <c r="B127" s="309"/>
      <c r="C127" s="266" t="s">
        <v>970</v>
      </c>
      <c r="D127" s="266"/>
      <c r="E127" s="266"/>
      <c r="F127" s="287" t="s">
        <v>921</v>
      </c>
      <c r="G127" s="266"/>
      <c r="H127" s="266" t="s">
        <v>971</v>
      </c>
      <c r="I127" s="266" t="s">
        <v>923</v>
      </c>
      <c r="J127" s="266" t="s">
        <v>972</v>
      </c>
      <c r="K127" s="312"/>
    </row>
    <row r="128" spans="2:11" s="1" customFormat="1" ht="15" customHeight="1">
      <c r="B128" s="309"/>
      <c r="C128" s="266" t="s">
        <v>869</v>
      </c>
      <c r="D128" s="266"/>
      <c r="E128" s="266"/>
      <c r="F128" s="287" t="s">
        <v>921</v>
      </c>
      <c r="G128" s="266"/>
      <c r="H128" s="266" t="s">
        <v>973</v>
      </c>
      <c r="I128" s="266" t="s">
        <v>923</v>
      </c>
      <c r="J128" s="266" t="s">
        <v>972</v>
      </c>
      <c r="K128" s="312"/>
    </row>
    <row r="129" spans="2:11" s="1" customFormat="1" ht="15" customHeight="1">
      <c r="B129" s="309"/>
      <c r="C129" s="266" t="s">
        <v>932</v>
      </c>
      <c r="D129" s="266"/>
      <c r="E129" s="266"/>
      <c r="F129" s="287" t="s">
        <v>927</v>
      </c>
      <c r="G129" s="266"/>
      <c r="H129" s="266" t="s">
        <v>933</v>
      </c>
      <c r="I129" s="266" t="s">
        <v>923</v>
      </c>
      <c r="J129" s="266">
        <v>15</v>
      </c>
      <c r="K129" s="312"/>
    </row>
    <row r="130" spans="2:11" s="1" customFormat="1" ht="15" customHeight="1">
      <c r="B130" s="309"/>
      <c r="C130" s="290" t="s">
        <v>934</v>
      </c>
      <c r="D130" s="290"/>
      <c r="E130" s="290"/>
      <c r="F130" s="291" t="s">
        <v>927</v>
      </c>
      <c r="G130" s="290"/>
      <c r="H130" s="290" t="s">
        <v>935</v>
      </c>
      <c r="I130" s="290" t="s">
        <v>923</v>
      </c>
      <c r="J130" s="290">
        <v>15</v>
      </c>
      <c r="K130" s="312"/>
    </row>
    <row r="131" spans="2:11" s="1" customFormat="1" ht="15" customHeight="1">
      <c r="B131" s="309"/>
      <c r="C131" s="290" t="s">
        <v>936</v>
      </c>
      <c r="D131" s="290"/>
      <c r="E131" s="290"/>
      <c r="F131" s="291" t="s">
        <v>927</v>
      </c>
      <c r="G131" s="290"/>
      <c r="H131" s="290" t="s">
        <v>937</v>
      </c>
      <c r="I131" s="290" t="s">
        <v>923</v>
      </c>
      <c r="J131" s="290">
        <v>20</v>
      </c>
      <c r="K131" s="312"/>
    </row>
    <row r="132" spans="2:11" s="1" customFormat="1" ht="15" customHeight="1">
      <c r="B132" s="309"/>
      <c r="C132" s="290" t="s">
        <v>938</v>
      </c>
      <c r="D132" s="290"/>
      <c r="E132" s="290"/>
      <c r="F132" s="291" t="s">
        <v>927</v>
      </c>
      <c r="G132" s="290"/>
      <c r="H132" s="290" t="s">
        <v>939</v>
      </c>
      <c r="I132" s="290" t="s">
        <v>923</v>
      </c>
      <c r="J132" s="290">
        <v>20</v>
      </c>
      <c r="K132" s="312"/>
    </row>
    <row r="133" spans="2:11" s="1" customFormat="1" ht="15" customHeight="1">
      <c r="B133" s="309"/>
      <c r="C133" s="266" t="s">
        <v>926</v>
      </c>
      <c r="D133" s="266"/>
      <c r="E133" s="266"/>
      <c r="F133" s="287" t="s">
        <v>927</v>
      </c>
      <c r="G133" s="266"/>
      <c r="H133" s="266" t="s">
        <v>961</v>
      </c>
      <c r="I133" s="266" t="s">
        <v>923</v>
      </c>
      <c r="J133" s="266">
        <v>50</v>
      </c>
      <c r="K133" s="312"/>
    </row>
    <row r="134" spans="2:11" s="1" customFormat="1" ht="15" customHeight="1">
      <c r="B134" s="309"/>
      <c r="C134" s="266" t="s">
        <v>940</v>
      </c>
      <c r="D134" s="266"/>
      <c r="E134" s="266"/>
      <c r="F134" s="287" t="s">
        <v>927</v>
      </c>
      <c r="G134" s="266"/>
      <c r="H134" s="266" t="s">
        <v>961</v>
      </c>
      <c r="I134" s="266" t="s">
        <v>923</v>
      </c>
      <c r="J134" s="266">
        <v>50</v>
      </c>
      <c r="K134" s="312"/>
    </row>
    <row r="135" spans="2:11" s="1" customFormat="1" ht="15" customHeight="1">
      <c r="B135" s="309"/>
      <c r="C135" s="266" t="s">
        <v>946</v>
      </c>
      <c r="D135" s="266"/>
      <c r="E135" s="266"/>
      <c r="F135" s="287" t="s">
        <v>927</v>
      </c>
      <c r="G135" s="266"/>
      <c r="H135" s="266" t="s">
        <v>961</v>
      </c>
      <c r="I135" s="266" t="s">
        <v>923</v>
      </c>
      <c r="J135" s="266">
        <v>50</v>
      </c>
      <c r="K135" s="312"/>
    </row>
    <row r="136" spans="2:11" s="1" customFormat="1" ht="15" customHeight="1">
      <c r="B136" s="309"/>
      <c r="C136" s="266" t="s">
        <v>948</v>
      </c>
      <c r="D136" s="266"/>
      <c r="E136" s="266"/>
      <c r="F136" s="287" t="s">
        <v>927</v>
      </c>
      <c r="G136" s="266"/>
      <c r="H136" s="266" t="s">
        <v>961</v>
      </c>
      <c r="I136" s="266" t="s">
        <v>923</v>
      </c>
      <c r="J136" s="266">
        <v>50</v>
      </c>
      <c r="K136" s="312"/>
    </row>
    <row r="137" spans="2:11" s="1" customFormat="1" ht="15" customHeight="1">
      <c r="B137" s="309"/>
      <c r="C137" s="266" t="s">
        <v>949</v>
      </c>
      <c r="D137" s="266"/>
      <c r="E137" s="266"/>
      <c r="F137" s="287" t="s">
        <v>927</v>
      </c>
      <c r="G137" s="266"/>
      <c r="H137" s="266" t="s">
        <v>974</v>
      </c>
      <c r="I137" s="266" t="s">
        <v>923</v>
      </c>
      <c r="J137" s="266">
        <v>255</v>
      </c>
      <c r="K137" s="312"/>
    </row>
    <row r="138" spans="2:11" s="1" customFormat="1" ht="15" customHeight="1">
      <c r="B138" s="309"/>
      <c r="C138" s="266" t="s">
        <v>951</v>
      </c>
      <c r="D138" s="266"/>
      <c r="E138" s="266"/>
      <c r="F138" s="287" t="s">
        <v>921</v>
      </c>
      <c r="G138" s="266"/>
      <c r="H138" s="266" t="s">
        <v>975</v>
      </c>
      <c r="I138" s="266" t="s">
        <v>953</v>
      </c>
      <c r="J138" s="266"/>
      <c r="K138" s="312"/>
    </row>
    <row r="139" spans="2:11" s="1" customFormat="1" ht="15" customHeight="1">
      <c r="B139" s="309"/>
      <c r="C139" s="266" t="s">
        <v>954</v>
      </c>
      <c r="D139" s="266"/>
      <c r="E139" s="266"/>
      <c r="F139" s="287" t="s">
        <v>921</v>
      </c>
      <c r="G139" s="266"/>
      <c r="H139" s="266" t="s">
        <v>976</v>
      </c>
      <c r="I139" s="266" t="s">
        <v>956</v>
      </c>
      <c r="J139" s="266"/>
      <c r="K139" s="312"/>
    </row>
    <row r="140" spans="2:11" s="1" customFormat="1" ht="15" customHeight="1">
      <c r="B140" s="309"/>
      <c r="C140" s="266" t="s">
        <v>957</v>
      </c>
      <c r="D140" s="266"/>
      <c r="E140" s="266"/>
      <c r="F140" s="287" t="s">
        <v>921</v>
      </c>
      <c r="G140" s="266"/>
      <c r="H140" s="266" t="s">
        <v>957</v>
      </c>
      <c r="I140" s="266" t="s">
        <v>956</v>
      </c>
      <c r="J140" s="266"/>
      <c r="K140" s="312"/>
    </row>
    <row r="141" spans="2:11" s="1" customFormat="1" ht="15" customHeight="1">
      <c r="B141" s="309"/>
      <c r="C141" s="266" t="s">
        <v>38</v>
      </c>
      <c r="D141" s="266"/>
      <c r="E141" s="266"/>
      <c r="F141" s="287" t="s">
        <v>921</v>
      </c>
      <c r="G141" s="266"/>
      <c r="H141" s="266" t="s">
        <v>977</v>
      </c>
      <c r="I141" s="266" t="s">
        <v>956</v>
      </c>
      <c r="J141" s="266"/>
      <c r="K141" s="312"/>
    </row>
    <row r="142" spans="2:11" s="1" customFormat="1" ht="15" customHeight="1">
      <c r="B142" s="309"/>
      <c r="C142" s="266" t="s">
        <v>978</v>
      </c>
      <c r="D142" s="266"/>
      <c r="E142" s="266"/>
      <c r="F142" s="287" t="s">
        <v>921</v>
      </c>
      <c r="G142" s="266"/>
      <c r="H142" s="266" t="s">
        <v>979</v>
      </c>
      <c r="I142" s="266" t="s">
        <v>956</v>
      </c>
      <c r="J142" s="266"/>
      <c r="K142" s="312"/>
    </row>
    <row r="143" spans="2:11" s="1" customFormat="1" ht="15" customHeight="1">
      <c r="B143" s="313"/>
      <c r="C143" s="314"/>
      <c r="D143" s="314"/>
      <c r="E143" s="314"/>
      <c r="F143" s="314"/>
      <c r="G143" s="314"/>
      <c r="H143" s="314"/>
      <c r="I143" s="314"/>
      <c r="J143" s="314"/>
      <c r="K143" s="315"/>
    </row>
    <row r="144" spans="2:11" s="1" customFormat="1" ht="18.75" customHeight="1">
      <c r="B144" s="300"/>
      <c r="C144" s="300"/>
      <c r="D144" s="300"/>
      <c r="E144" s="300"/>
      <c r="F144" s="301"/>
      <c r="G144" s="300"/>
      <c r="H144" s="300"/>
      <c r="I144" s="300"/>
      <c r="J144" s="300"/>
      <c r="K144" s="300"/>
    </row>
    <row r="145" spans="2:11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pans="2:11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pans="2:11" s="1" customFormat="1" ht="45" customHeight="1">
      <c r="B147" s="277"/>
      <c r="C147" s="396" t="s">
        <v>980</v>
      </c>
      <c r="D147" s="396"/>
      <c r="E147" s="396"/>
      <c r="F147" s="396"/>
      <c r="G147" s="396"/>
      <c r="H147" s="396"/>
      <c r="I147" s="396"/>
      <c r="J147" s="396"/>
      <c r="K147" s="278"/>
    </row>
    <row r="148" spans="2:11" s="1" customFormat="1" ht="17.25" customHeight="1">
      <c r="B148" s="277"/>
      <c r="C148" s="279" t="s">
        <v>915</v>
      </c>
      <c r="D148" s="279"/>
      <c r="E148" s="279"/>
      <c r="F148" s="279" t="s">
        <v>916</v>
      </c>
      <c r="G148" s="280"/>
      <c r="H148" s="279" t="s">
        <v>54</v>
      </c>
      <c r="I148" s="279" t="s">
        <v>57</v>
      </c>
      <c r="J148" s="279" t="s">
        <v>917</v>
      </c>
      <c r="K148" s="278"/>
    </row>
    <row r="149" spans="2:11" s="1" customFormat="1" ht="17.25" customHeight="1">
      <c r="B149" s="277"/>
      <c r="C149" s="281" t="s">
        <v>918</v>
      </c>
      <c r="D149" s="281"/>
      <c r="E149" s="281"/>
      <c r="F149" s="282" t="s">
        <v>919</v>
      </c>
      <c r="G149" s="283"/>
      <c r="H149" s="281"/>
      <c r="I149" s="281"/>
      <c r="J149" s="281" t="s">
        <v>920</v>
      </c>
      <c r="K149" s="278"/>
    </row>
    <row r="150" spans="2:11" s="1" customFormat="1" ht="5.25" customHeight="1">
      <c r="B150" s="289"/>
      <c r="C150" s="284"/>
      <c r="D150" s="284"/>
      <c r="E150" s="284"/>
      <c r="F150" s="284"/>
      <c r="G150" s="285"/>
      <c r="H150" s="284"/>
      <c r="I150" s="284"/>
      <c r="J150" s="284"/>
      <c r="K150" s="312"/>
    </row>
    <row r="151" spans="2:11" s="1" customFormat="1" ht="15" customHeight="1">
      <c r="B151" s="289"/>
      <c r="C151" s="316" t="s">
        <v>924</v>
      </c>
      <c r="D151" s="266"/>
      <c r="E151" s="266"/>
      <c r="F151" s="317" t="s">
        <v>921</v>
      </c>
      <c r="G151" s="266"/>
      <c r="H151" s="316" t="s">
        <v>961</v>
      </c>
      <c r="I151" s="316" t="s">
        <v>923</v>
      </c>
      <c r="J151" s="316">
        <v>120</v>
      </c>
      <c r="K151" s="312"/>
    </row>
    <row r="152" spans="2:11" s="1" customFormat="1" ht="15" customHeight="1">
      <c r="B152" s="289"/>
      <c r="C152" s="316" t="s">
        <v>970</v>
      </c>
      <c r="D152" s="266"/>
      <c r="E152" s="266"/>
      <c r="F152" s="317" t="s">
        <v>921</v>
      </c>
      <c r="G152" s="266"/>
      <c r="H152" s="316" t="s">
        <v>981</v>
      </c>
      <c r="I152" s="316" t="s">
        <v>923</v>
      </c>
      <c r="J152" s="316" t="s">
        <v>972</v>
      </c>
      <c r="K152" s="312"/>
    </row>
    <row r="153" spans="2:11" s="1" customFormat="1" ht="15" customHeight="1">
      <c r="B153" s="289"/>
      <c r="C153" s="316" t="s">
        <v>869</v>
      </c>
      <c r="D153" s="266"/>
      <c r="E153" s="266"/>
      <c r="F153" s="317" t="s">
        <v>921</v>
      </c>
      <c r="G153" s="266"/>
      <c r="H153" s="316" t="s">
        <v>982</v>
      </c>
      <c r="I153" s="316" t="s">
        <v>923</v>
      </c>
      <c r="J153" s="316" t="s">
        <v>972</v>
      </c>
      <c r="K153" s="312"/>
    </row>
    <row r="154" spans="2:11" s="1" customFormat="1" ht="15" customHeight="1">
      <c r="B154" s="289"/>
      <c r="C154" s="316" t="s">
        <v>926</v>
      </c>
      <c r="D154" s="266"/>
      <c r="E154" s="266"/>
      <c r="F154" s="317" t="s">
        <v>927</v>
      </c>
      <c r="G154" s="266"/>
      <c r="H154" s="316" t="s">
        <v>961</v>
      </c>
      <c r="I154" s="316" t="s">
        <v>923</v>
      </c>
      <c r="J154" s="316">
        <v>50</v>
      </c>
      <c r="K154" s="312"/>
    </row>
    <row r="155" spans="2:11" s="1" customFormat="1" ht="15" customHeight="1">
      <c r="B155" s="289"/>
      <c r="C155" s="316" t="s">
        <v>929</v>
      </c>
      <c r="D155" s="266"/>
      <c r="E155" s="266"/>
      <c r="F155" s="317" t="s">
        <v>921</v>
      </c>
      <c r="G155" s="266"/>
      <c r="H155" s="316" t="s">
        <v>961</v>
      </c>
      <c r="I155" s="316" t="s">
        <v>931</v>
      </c>
      <c r="J155" s="316"/>
      <c r="K155" s="312"/>
    </row>
    <row r="156" spans="2:11" s="1" customFormat="1" ht="15" customHeight="1">
      <c r="B156" s="289"/>
      <c r="C156" s="316" t="s">
        <v>940</v>
      </c>
      <c r="D156" s="266"/>
      <c r="E156" s="266"/>
      <c r="F156" s="317" t="s">
        <v>927</v>
      </c>
      <c r="G156" s="266"/>
      <c r="H156" s="316" t="s">
        <v>961</v>
      </c>
      <c r="I156" s="316" t="s">
        <v>923</v>
      </c>
      <c r="J156" s="316">
        <v>50</v>
      </c>
      <c r="K156" s="312"/>
    </row>
    <row r="157" spans="2:11" s="1" customFormat="1" ht="15" customHeight="1">
      <c r="B157" s="289"/>
      <c r="C157" s="316" t="s">
        <v>948</v>
      </c>
      <c r="D157" s="266"/>
      <c r="E157" s="266"/>
      <c r="F157" s="317" t="s">
        <v>927</v>
      </c>
      <c r="G157" s="266"/>
      <c r="H157" s="316" t="s">
        <v>961</v>
      </c>
      <c r="I157" s="316" t="s">
        <v>923</v>
      </c>
      <c r="J157" s="316">
        <v>50</v>
      </c>
      <c r="K157" s="312"/>
    </row>
    <row r="158" spans="2:11" s="1" customFormat="1" ht="15" customHeight="1">
      <c r="B158" s="289"/>
      <c r="C158" s="316" t="s">
        <v>946</v>
      </c>
      <c r="D158" s="266"/>
      <c r="E158" s="266"/>
      <c r="F158" s="317" t="s">
        <v>927</v>
      </c>
      <c r="G158" s="266"/>
      <c r="H158" s="316" t="s">
        <v>961</v>
      </c>
      <c r="I158" s="316" t="s">
        <v>923</v>
      </c>
      <c r="J158" s="316">
        <v>50</v>
      </c>
      <c r="K158" s="312"/>
    </row>
    <row r="159" spans="2:11" s="1" customFormat="1" ht="15" customHeight="1">
      <c r="B159" s="289"/>
      <c r="C159" s="316" t="s">
        <v>116</v>
      </c>
      <c r="D159" s="266"/>
      <c r="E159" s="266"/>
      <c r="F159" s="317" t="s">
        <v>921</v>
      </c>
      <c r="G159" s="266"/>
      <c r="H159" s="316" t="s">
        <v>983</v>
      </c>
      <c r="I159" s="316" t="s">
        <v>923</v>
      </c>
      <c r="J159" s="316" t="s">
        <v>984</v>
      </c>
      <c r="K159" s="312"/>
    </row>
    <row r="160" spans="2:11" s="1" customFormat="1" ht="15" customHeight="1">
      <c r="B160" s="289"/>
      <c r="C160" s="316" t="s">
        <v>985</v>
      </c>
      <c r="D160" s="266"/>
      <c r="E160" s="266"/>
      <c r="F160" s="317" t="s">
        <v>921</v>
      </c>
      <c r="G160" s="266"/>
      <c r="H160" s="316" t="s">
        <v>986</v>
      </c>
      <c r="I160" s="316" t="s">
        <v>956</v>
      </c>
      <c r="J160" s="316"/>
      <c r="K160" s="312"/>
    </row>
    <row r="161" spans="2:11" s="1" customFormat="1" ht="15" customHeight="1">
      <c r="B161" s="318"/>
      <c r="C161" s="298"/>
      <c r="D161" s="298"/>
      <c r="E161" s="298"/>
      <c r="F161" s="298"/>
      <c r="G161" s="298"/>
      <c r="H161" s="298"/>
      <c r="I161" s="298"/>
      <c r="J161" s="298"/>
      <c r="K161" s="319"/>
    </row>
    <row r="162" spans="2:11" s="1" customFormat="1" ht="18.75" customHeight="1">
      <c r="B162" s="300"/>
      <c r="C162" s="310"/>
      <c r="D162" s="310"/>
      <c r="E162" s="310"/>
      <c r="F162" s="320"/>
      <c r="G162" s="310"/>
      <c r="H162" s="310"/>
      <c r="I162" s="310"/>
      <c r="J162" s="310"/>
      <c r="K162" s="300"/>
    </row>
    <row r="163" spans="2:11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pans="2:11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pans="2:11" s="1" customFormat="1" ht="45" customHeight="1">
      <c r="B165" s="258"/>
      <c r="C165" s="394" t="s">
        <v>987</v>
      </c>
      <c r="D165" s="394"/>
      <c r="E165" s="394"/>
      <c r="F165" s="394"/>
      <c r="G165" s="394"/>
      <c r="H165" s="394"/>
      <c r="I165" s="394"/>
      <c r="J165" s="394"/>
      <c r="K165" s="259"/>
    </row>
    <row r="166" spans="2:11" s="1" customFormat="1" ht="17.25" customHeight="1">
      <c r="B166" s="258"/>
      <c r="C166" s="279" t="s">
        <v>915</v>
      </c>
      <c r="D166" s="279"/>
      <c r="E166" s="279"/>
      <c r="F166" s="279" t="s">
        <v>916</v>
      </c>
      <c r="G166" s="321"/>
      <c r="H166" s="322" t="s">
        <v>54</v>
      </c>
      <c r="I166" s="322" t="s">
        <v>57</v>
      </c>
      <c r="J166" s="279" t="s">
        <v>917</v>
      </c>
      <c r="K166" s="259"/>
    </row>
    <row r="167" spans="2:11" s="1" customFormat="1" ht="17.25" customHeight="1">
      <c r="B167" s="260"/>
      <c r="C167" s="281" t="s">
        <v>918</v>
      </c>
      <c r="D167" s="281"/>
      <c r="E167" s="281"/>
      <c r="F167" s="282" t="s">
        <v>919</v>
      </c>
      <c r="G167" s="323"/>
      <c r="H167" s="324"/>
      <c r="I167" s="324"/>
      <c r="J167" s="281" t="s">
        <v>920</v>
      </c>
      <c r="K167" s="261"/>
    </row>
    <row r="168" spans="2:11" s="1" customFormat="1" ht="5.25" customHeight="1">
      <c r="B168" s="289"/>
      <c r="C168" s="284"/>
      <c r="D168" s="284"/>
      <c r="E168" s="284"/>
      <c r="F168" s="284"/>
      <c r="G168" s="285"/>
      <c r="H168" s="284"/>
      <c r="I168" s="284"/>
      <c r="J168" s="284"/>
      <c r="K168" s="312"/>
    </row>
    <row r="169" spans="2:11" s="1" customFormat="1" ht="15" customHeight="1">
      <c r="B169" s="289"/>
      <c r="C169" s="266" t="s">
        <v>924</v>
      </c>
      <c r="D169" s="266"/>
      <c r="E169" s="266"/>
      <c r="F169" s="287" t="s">
        <v>921</v>
      </c>
      <c r="G169" s="266"/>
      <c r="H169" s="266" t="s">
        <v>961</v>
      </c>
      <c r="I169" s="266" t="s">
        <v>923</v>
      </c>
      <c r="J169" s="266">
        <v>120</v>
      </c>
      <c r="K169" s="312"/>
    </row>
    <row r="170" spans="2:11" s="1" customFormat="1" ht="15" customHeight="1">
      <c r="B170" s="289"/>
      <c r="C170" s="266" t="s">
        <v>970</v>
      </c>
      <c r="D170" s="266"/>
      <c r="E170" s="266"/>
      <c r="F170" s="287" t="s">
        <v>921</v>
      </c>
      <c r="G170" s="266"/>
      <c r="H170" s="266" t="s">
        <v>971</v>
      </c>
      <c r="I170" s="266" t="s">
        <v>923</v>
      </c>
      <c r="J170" s="266" t="s">
        <v>972</v>
      </c>
      <c r="K170" s="312"/>
    </row>
    <row r="171" spans="2:11" s="1" customFormat="1" ht="15" customHeight="1">
      <c r="B171" s="289"/>
      <c r="C171" s="266" t="s">
        <v>869</v>
      </c>
      <c r="D171" s="266"/>
      <c r="E171" s="266"/>
      <c r="F171" s="287" t="s">
        <v>921</v>
      </c>
      <c r="G171" s="266"/>
      <c r="H171" s="266" t="s">
        <v>988</v>
      </c>
      <c r="I171" s="266" t="s">
        <v>923</v>
      </c>
      <c r="J171" s="266" t="s">
        <v>972</v>
      </c>
      <c r="K171" s="312"/>
    </row>
    <row r="172" spans="2:11" s="1" customFormat="1" ht="15" customHeight="1">
      <c r="B172" s="289"/>
      <c r="C172" s="266" t="s">
        <v>926</v>
      </c>
      <c r="D172" s="266"/>
      <c r="E172" s="266"/>
      <c r="F172" s="287" t="s">
        <v>927</v>
      </c>
      <c r="G172" s="266"/>
      <c r="H172" s="266" t="s">
        <v>988</v>
      </c>
      <c r="I172" s="266" t="s">
        <v>923</v>
      </c>
      <c r="J172" s="266">
        <v>50</v>
      </c>
      <c r="K172" s="312"/>
    </row>
    <row r="173" spans="2:11" s="1" customFormat="1" ht="15" customHeight="1">
      <c r="B173" s="289"/>
      <c r="C173" s="266" t="s">
        <v>929</v>
      </c>
      <c r="D173" s="266"/>
      <c r="E173" s="266"/>
      <c r="F173" s="287" t="s">
        <v>921</v>
      </c>
      <c r="G173" s="266"/>
      <c r="H173" s="266" t="s">
        <v>988</v>
      </c>
      <c r="I173" s="266" t="s">
        <v>931</v>
      </c>
      <c r="J173" s="266"/>
      <c r="K173" s="312"/>
    </row>
    <row r="174" spans="2:11" s="1" customFormat="1" ht="15" customHeight="1">
      <c r="B174" s="289"/>
      <c r="C174" s="266" t="s">
        <v>940</v>
      </c>
      <c r="D174" s="266"/>
      <c r="E174" s="266"/>
      <c r="F174" s="287" t="s">
        <v>927</v>
      </c>
      <c r="G174" s="266"/>
      <c r="H174" s="266" t="s">
        <v>988</v>
      </c>
      <c r="I174" s="266" t="s">
        <v>923</v>
      </c>
      <c r="J174" s="266">
        <v>50</v>
      </c>
      <c r="K174" s="312"/>
    </row>
    <row r="175" spans="2:11" s="1" customFormat="1" ht="15" customHeight="1">
      <c r="B175" s="289"/>
      <c r="C175" s="266" t="s">
        <v>948</v>
      </c>
      <c r="D175" s="266"/>
      <c r="E175" s="266"/>
      <c r="F175" s="287" t="s">
        <v>927</v>
      </c>
      <c r="G175" s="266"/>
      <c r="H175" s="266" t="s">
        <v>988</v>
      </c>
      <c r="I175" s="266" t="s">
        <v>923</v>
      </c>
      <c r="J175" s="266">
        <v>50</v>
      </c>
      <c r="K175" s="312"/>
    </row>
    <row r="176" spans="2:11" s="1" customFormat="1" ht="15" customHeight="1">
      <c r="B176" s="289"/>
      <c r="C176" s="266" t="s">
        <v>946</v>
      </c>
      <c r="D176" s="266"/>
      <c r="E176" s="266"/>
      <c r="F176" s="287" t="s">
        <v>927</v>
      </c>
      <c r="G176" s="266"/>
      <c r="H176" s="266" t="s">
        <v>988</v>
      </c>
      <c r="I176" s="266" t="s">
        <v>923</v>
      </c>
      <c r="J176" s="266">
        <v>50</v>
      </c>
      <c r="K176" s="312"/>
    </row>
    <row r="177" spans="2:11" s="1" customFormat="1" ht="15" customHeight="1">
      <c r="B177" s="289"/>
      <c r="C177" s="266" t="s">
        <v>134</v>
      </c>
      <c r="D177" s="266"/>
      <c r="E177" s="266"/>
      <c r="F177" s="287" t="s">
        <v>921</v>
      </c>
      <c r="G177" s="266"/>
      <c r="H177" s="266" t="s">
        <v>989</v>
      </c>
      <c r="I177" s="266" t="s">
        <v>990</v>
      </c>
      <c r="J177" s="266"/>
      <c r="K177" s="312"/>
    </row>
    <row r="178" spans="2:11" s="1" customFormat="1" ht="15" customHeight="1">
      <c r="B178" s="289"/>
      <c r="C178" s="266" t="s">
        <v>57</v>
      </c>
      <c r="D178" s="266"/>
      <c r="E178" s="266"/>
      <c r="F178" s="287" t="s">
        <v>921</v>
      </c>
      <c r="G178" s="266"/>
      <c r="H178" s="266" t="s">
        <v>991</v>
      </c>
      <c r="I178" s="266" t="s">
        <v>992</v>
      </c>
      <c r="J178" s="266">
        <v>1</v>
      </c>
      <c r="K178" s="312"/>
    </row>
    <row r="179" spans="2:11" s="1" customFormat="1" ht="15" customHeight="1">
      <c r="B179" s="289"/>
      <c r="C179" s="266" t="s">
        <v>53</v>
      </c>
      <c r="D179" s="266"/>
      <c r="E179" s="266"/>
      <c r="F179" s="287" t="s">
        <v>921</v>
      </c>
      <c r="G179" s="266"/>
      <c r="H179" s="266" t="s">
        <v>993</v>
      </c>
      <c r="I179" s="266" t="s">
        <v>923</v>
      </c>
      <c r="J179" s="266">
        <v>20</v>
      </c>
      <c r="K179" s="312"/>
    </row>
    <row r="180" spans="2:11" s="1" customFormat="1" ht="15" customHeight="1">
      <c r="B180" s="289"/>
      <c r="C180" s="266" t="s">
        <v>54</v>
      </c>
      <c r="D180" s="266"/>
      <c r="E180" s="266"/>
      <c r="F180" s="287" t="s">
        <v>921</v>
      </c>
      <c r="G180" s="266"/>
      <c r="H180" s="266" t="s">
        <v>994</v>
      </c>
      <c r="I180" s="266" t="s">
        <v>923</v>
      </c>
      <c r="J180" s="266">
        <v>255</v>
      </c>
      <c r="K180" s="312"/>
    </row>
    <row r="181" spans="2:11" s="1" customFormat="1" ht="15" customHeight="1">
      <c r="B181" s="289"/>
      <c r="C181" s="266" t="s">
        <v>135</v>
      </c>
      <c r="D181" s="266"/>
      <c r="E181" s="266"/>
      <c r="F181" s="287" t="s">
        <v>921</v>
      </c>
      <c r="G181" s="266"/>
      <c r="H181" s="266" t="s">
        <v>885</v>
      </c>
      <c r="I181" s="266" t="s">
        <v>923</v>
      </c>
      <c r="J181" s="266">
        <v>10</v>
      </c>
      <c r="K181" s="312"/>
    </row>
    <row r="182" spans="2:11" s="1" customFormat="1" ht="15" customHeight="1">
      <c r="B182" s="289"/>
      <c r="C182" s="266" t="s">
        <v>136</v>
      </c>
      <c r="D182" s="266"/>
      <c r="E182" s="266"/>
      <c r="F182" s="287" t="s">
        <v>921</v>
      </c>
      <c r="G182" s="266"/>
      <c r="H182" s="266" t="s">
        <v>995</v>
      </c>
      <c r="I182" s="266" t="s">
        <v>956</v>
      </c>
      <c r="J182" s="266"/>
      <c r="K182" s="312"/>
    </row>
    <row r="183" spans="2:11" s="1" customFormat="1" ht="15" customHeight="1">
      <c r="B183" s="289"/>
      <c r="C183" s="266" t="s">
        <v>996</v>
      </c>
      <c r="D183" s="266"/>
      <c r="E183" s="266"/>
      <c r="F183" s="287" t="s">
        <v>921</v>
      </c>
      <c r="G183" s="266"/>
      <c r="H183" s="266" t="s">
        <v>997</v>
      </c>
      <c r="I183" s="266" t="s">
        <v>956</v>
      </c>
      <c r="J183" s="266"/>
      <c r="K183" s="312"/>
    </row>
    <row r="184" spans="2:11" s="1" customFormat="1" ht="15" customHeight="1">
      <c r="B184" s="289"/>
      <c r="C184" s="266" t="s">
        <v>985</v>
      </c>
      <c r="D184" s="266"/>
      <c r="E184" s="266"/>
      <c r="F184" s="287" t="s">
        <v>921</v>
      </c>
      <c r="G184" s="266"/>
      <c r="H184" s="266" t="s">
        <v>998</v>
      </c>
      <c r="I184" s="266" t="s">
        <v>956</v>
      </c>
      <c r="J184" s="266"/>
      <c r="K184" s="312"/>
    </row>
    <row r="185" spans="2:11" s="1" customFormat="1" ht="15" customHeight="1">
      <c r="B185" s="289"/>
      <c r="C185" s="266" t="s">
        <v>138</v>
      </c>
      <c r="D185" s="266"/>
      <c r="E185" s="266"/>
      <c r="F185" s="287" t="s">
        <v>927</v>
      </c>
      <c r="G185" s="266"/>
      <c r="H185" s="266" t="s">
        <v>999</v>
      </c>
      <c r="I185" s="266" t="s">
        <v>923</v>
      </c>
      <c r="J185" s="266">
        <v>50</v>
      </c>
      <c r="K185" s="312"/>
    </row>
    <row r="186" spans="2:11" s="1" customFormat="1" ht="15" customHeight="1">
      <c r="B186" s="289"/>
      <c r="C186" s="266" t="s">
        <v>1000</v>
      </c>
      <c r="D186" s="266"/>
      <c r="E186" s="266"/>
      <c r="F186" s="287" t="s">
        <v>927</v>
      </c>
      <c r="G186" s="266"/>
      <c r="H186" s="266" t="s">
        <v>1001</v>
      </c>
      <c r="I186" s="266" t="s">
        <v>1002</v>
      </c>
      <c r="J186" s="266"/>
      <c r="K186" s="312"/>
    </row>
    <row r="187" spans="2:11" s="1" customFormat="1" ht="15" customHeight="1">
      <c r="B187" s="289"/>
      <c r="C187" s="266" t="s">
        <v>1003</v>
      </c>
      <c r="D187" s="266"/>
      <c r="E187" s="266"/>
      <c r="F187" s="287" t="s">
        <v>927</v>
      </c>
      <c r="G187" s="266"/>
      <c r="H187" s="266" t="s">
        <v>1004</v>
      </c>
      <c r="I187" s="266" t="s">
        <v>1002</v>
      </c>
      <c r="J187" s="266"/>
      <c r="K187" s="312"/>
    </row>
    <row r="188" spans="2:11" s="1" customFormat="1" ht="15" customHeight="1">
      <c r="B188" s="289"/>
      <c r="C188" s="266" t="s">
        <v>1005</v>
      </c>
      <c r="D188" s="266"/>
      <c r="E188" s="266"/>
      <c r="F188" s="287" t="s">
        <v>927</v>
      </c>
      <c r="G188" s="266"/>
      <c r="H188" s="266" t="s">
        <v>1006</v>
      </c>
      <c r="I188" s="266" t="s">
        <v>1002</v>
      </c>
      <c r="J188" s="266"/>
      <c r="K188" s="312"/>
    </row>
    <row r="189" spans="2:11" s="1" customFormat="1" ht="15" customHeight="1">
      <c r="B189" s="289"/>
      <c r="C189" s="325" t="s">
        <v>1007</v>
      </c>
      <c r="D189" s="266"/>
      <c r="E189" s="266"/>
      <c r="F189" s="287" t="s">
        <v>927</v>
      </c>
      <c r="G189" s="266"/>
      <c r="H189" s="266" t="s">
        <v>1008</v>
      </c>
      <c r="I189" s="266" t="s">
        <v>1009</v>
      </c>
      <c r="J189" s="326" t="s">
        <v>1010</v>
      </c>
      <c r="K189" s="312"/>
    </row>
    <row r="190" spans="2:11" s="17" customFormat="1" ht="15" customHeight="1">
      <c r="B190" s="327"/>
      <c r="C190" s="328" t="s">
        <v>1011</v>
      </c>
      <c r="D190" s="329"/>
      <c r="E190" s="329"/>
      <c r="F190" s="330" t="s">
        <v>927</v>
      </c>
      <c r="G190" s="329"/>
      <c r="H190" s="329" t="s">
        <v>1012</v>
      </c>
      <c r="I190" s="329" t="s">
        <v>1009</v>
      </c>
      <c r="J190" s="331" t="s">
        <v>1010</v>
      </c>
      <c r="K190" s="332"/>
    </row>
    <row r="191" spans="2:11" s="1" customFormat="1" ht="15" customHeight="1">
      <c r="B191" s="289"/>
      <c r="C191" s="325" t="s">
        <v>42</v>
      </c>
      <c r="D191" s="266"/>
      <c r="E191" s="266"/>
      <c r="F191" s="287" t="s">
        <v>921</v>
      </c>
      <c r="G191" s="266"/>
      <c r="H191" s="263" t="s">
        <v>1013</v>
      </c>
      <c r="I191" s="266" t="s">
        <v>1014</v>
      </c>
      <c r="J191" s="266"/>
      <c r="K191" s="312"/>
    </row>
    <row r="192" spans="2:11" s="1" customFormat="1" ht="15" customHeight="1">
      <c r="B192" s="289"/>
      <c r="C192" s="325" t="s">
        <v>1015</v>
      </c>
      <c r="D192" s="266"/>
      <c r="E192" s="266"/>
      <c r="F192" s="287" t="s">
        <v>921</v>
      </c>
      <c r="G192" s="266"/>
      <c r="H192" s="266" t="s">
        <v>1016</v>
      </c>
      <c r="I192" s="266" t="s">
        <v>956</v>
      </c>
      <c r="J192" s="266"/>
      <c r="K192" s="312"/>
    </row>
    <row r="193" spans="2:11" s="1" customFormat="1" ht="15" customHeight="1">
      <c r="B193" s="289"/>
      <c r="C193" s="325" t="s">
        <v>1017</v>
      </c>
      <c r="D193" s="266"/>
      <c r="E193" s="266"/>
      <c r="F193" s="287" t="s">
        <v>921</v>
      </c>
      <c r="G193" s="266"/>
      <c r="H193" s="266" t="s">
        <v>1018</v>
      </c>
      <c r="I193" s="266" t="s">
        <v>956</v>
      </c>
      <c r="J193" s="266"/>
      <c r="K193" s="312"/>
    </row>
    <row r="194" spans="2:11" s="1" customFormat="1" ht="15" customHeight="1">
      <c r="B194" s="289"/>
      <c r="C194" s="325" t="s">
        <v>1019</v>
      </c>
      <c r="D194" s="266"/>
      <c r="E194" s="266"/>
      <c r="F194" s="287" t="s">
        <v>927</v>
      </c>
      <c r="G194" s="266"/>
      <c r="H194" s="266" t="s">
        <v>1020</v>
      </c>
      <c r="I194" s="266" t="s">
        <v>956</v>
      </c>
      <c r="J194" s="266"/>
      <c r="K194" s="312"/>
    </row>
    <row r="195" spans="2:11" s="1" customFormat="1" ht="15" customHeight="1">
      <c r="B195" s="318"/>
      <c r="C195" s="333"/>
      <c r="D195" s="298"/>
      <c r="E195" s="298"/>
      <c r="F195" s="298"/>
      <c r="G195" s="298"/>
      <c r="H195" s="298"/>
      <c r="I195" s="298"/>
      <c r="J195" s="298"/>
      <c r="K195" s="319"/>
    </row>
    <row r="196" spans="2:11" s="1" customFormat="1" ht="18.75" customHeight="1">
      <c r="B196" s="300"/>
      <c r="C196" s="310"/>
      <c r="D196" s="310"/>
      <c r="E196" s="310"/>
      <c r="F196" s="320"/>
      <c r="G196" s="310"/>
      <c r="H196" s="310"/>
      <c r="I196" s="310"/>
      <c r="J196" s="310"/>
      <c r="K196" s="300"/>
    </row>
    <row r="197" spans="2:11" s="1" customFormat="1" ht="18.75" customHeight="1">
      <c r="B197" s="300"/>
      <c r="C197" s="310"/>
      <c r="D197" s="310"/>
      <c r="E197" s="310"/>
      <c r="F197" s="320"/>
      <c r="G197" s="310"/>
      <c r="H197" s="310"/>
      <c r="I197" s="310"/>
      <c r="J197" s="310"/>
      <c r="K197" s="300"/>
    </row>
    <row r="198" spans="2:11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pans="2:11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pans="2:11" s="1" customFormat="1" ht="21">
      <c r="B200" s="258"/>
      <c r="C200" s="394" t="s">
        <v>1021</v>
      </c>
      <c r="D200" s="394"/>
      <c r="E200" s="394"/>
      <c r="F200" s="394"/>
      <c r="G200" s="394"/>
      <c r="H200" s="394"/>
      <c r="I200" s="394"/>
      <c r="J200" s="394"/>
      <c r="K200" s="259"/>
    </row>
    <row r="201" spans="2:11" s="1" customFormat="1" ht="25.5" customHeight="1">
      <c r="B201" s="258"/>
      <c r="C201" s="334" t="s">
        <v>1022</v>
      </c>
      <c r="D201" s="334"/>
      <c r="E201" s="334"/>
      <c r="F201" s="334" t="s">
        <v>1023</v>
      </c>
      <c r="G201" s="335"/>
      <c r="H201" s="397" t="s">
        <v>1024</v>
      </c>
      <c r="I201" s="397"/>
      <c r="J201" s="397"/>
      <c r="K201" s="259"/>
    </row>
    <row r="202" spans="2:11" s="1" customFormat="1" ht="5.25" customHeight="1">
      <c r="B202" s="289"/>
      <c r="C202" s="284"/>
      <c r="D202" s="284"/>
      <c r="E202" s="284"/>
      <c r="F202" s="284"/>
      <c r="G202" s="310"/>
      <c r="H202" s="284"/>
      <c r="I202" s="284"/>
      <c r="J202" s="284"/>
      <c r="K202" s="312"/>
    </row>
    <row r="203" spans="2:11" s="1" customFormat="1" ht="15" customHeight="1">
      <c r="B203" s="289"/>
      <c r="C203" s="266" t="s">
        <v>1014</v>
      </c>
      <c r="D203" s="266"/>
      <c r="E203" s="266"/>
      <c r="F203" s="287" t="s">
        <v>43</v>
      </c>
      <c r="G203" s="266"/>
      <c r="H203" s="398" t="s">
        <v>1025</v>
      </c>
      <c r="I203" s="398"/>
      <c r="J203" s="398"/>
      <c r="K203" s="312"/>
    </row>
    <row r="204" spans="2:11" s="1" customFormat="1" ht="15" customHeight="1">
      <c r="B204" s="289"/>
      <c r="C204" s="266"/>
      <c r="D204" s="266"/>
      <c r="E204" s="266"/>
      <c r="F204" s="287" t="s">
        <v>44</v>
      </c>
      <c r="G204" s="266"/>
      <c r="H204" s="398" t="s">
        <v>1026</v>
      </c>
      <c r="I204" s="398"/>
      <c r="J204" s="398"/>
      <c r="K204" s="312"/>
    </row>
    <row r="205" spans="2:11" s="1" customFormat="1" ht="15" customHeight="1">
      <c r="B205" s="289"/>
      <c r="C205" s="266"/>
      <c r="D205" s="266"/>
      <c r="E205" s="266"/>
      <c r="F205" s="287" t="s">
        <v>47</v>
      </c>
      <c r="G205" s="266"/>
      <c r="H205" s="398" t="s">
        <v>1027</v>
      </c>
      <c r="I205" s="398"/>
      <c r="J205" s="398"/>
      <c r="K205" s="312"/>
    </row>
    <row r="206" spans="2:11" s="1" customFormat="1" ht="15" customHeight="1">
      <c r="B206" s="289"/>
      <c r="C206" s="266"/>
      <c r="D206" s="266"/>
      <c r="E206" s="266"/>
      <c r="F206" s="287" t="s">
        <v>45</v>
      </c>
      <c r="G206" s="266"/>
      <c r="H206" s="398" t="s">
        <v>1028</v>
      </c>
      <c r="I206" s="398"/>
      <c r="J206" s="398"/>
      <c r="K206" s="312"/>
    </row>
    <row r="207" spans="2:11" s="1" customFormat="1" ht="15" customHeight="1">
      <c r="B207" s="289"/>
      <c r="C207" s="266"/>
      <c r="D207" s="266"/>
      <c r="E207" s="266"/>
      <c r="F207" s="287" t="s">
        <v>46</v>
      </c>
      <c r="G207" s="266"/>
      <c r="H207" s="398" t="s">
        <v>1029</v>
      </c>
      <c r="I207" s="398"/>
      <c r="J207" s="398"/>
      <c r="K207" s="312"/>
    </row>
    <row r="208" spans="2:11" s="1" customFormat="1" ht="15" customHeight="1">
      <c r="B208" s="289"/>
      <c r="C208" s="266"/>
      <c r="D208" s="266"/>
      <c r="E208" s="266"/>
      <c r="F208" s="287"/>
      <c r="G208" s="266"/>
      <c r="H208" s="266"/>
      <c r="I208" s="266"/>
      <c r="J208" s="266"/>
      <c r="K208" s="312"/>
    </row>
    <row r="209" spans="2:11" s="1" customFormat="1" ht="15" customHeight="1">
      <c r="B209" s="289"/>
      <c r="C209" s="266" t="s">
        <v>968</v>
      </c>
      <c r="D209" s="266"/>
      <c r="E209" s="266"/>
      <c r="F209" s="287" t="s">
        <v>79</v>
      </c>
      <c r="G209" s="266"/>
      <c r="H209" s="398" t="s">
        <v>1030</v>
      </c>
      <c r="I209" s="398"/>
      <c r="J209" s="398"/>
      <c r="K209" s="312"/>
    </row>
    <row r="210" spans="2:11" s="1" customFormat="1" ht="15" customHeight="1">
      <c r="B210" s="289"/>
      <c r="C210" s="266"/>
      <c r="D210" s="266"/>
      <c r="E210" s="266"/>
      <c r="F210" s="287" t="s">
        <v>866</v>
      </c>
      <c r="G210" s="266"/>
      <c r="H210" s="398" t="s">
        <v>867</v>
      </c>
      <c r="I210" s="398"/>
      <c r="J210" s="398"/>
      <c r="K210" s="312"/>
    </row>
    <row r="211" spans="2:11" s="1" customFormat="1" ht="15" customHeight="1">
      <c r="B211" s="289"/>
      <c r="C211" s="266"/>
      <c r="D211" s="266"/>
      <c r="E211" s="266"/>
      <c r="F211" s="287" t="s">
        <v>864</v>
      </c>
      <c r="G211" s="266"/>
      <c r="H211" s="398" t="s">
        <v>1031</v>
      </c>
      <c r="I211" s="398"/>
      <c r="J211" s="398"/>
      <c r="K211" s="312"/>
    </row>
    <row r="212" spans="2:11" s="1" customFormat="1" ht="15" customHeight="1">
      <c r="B212" s="336"/>
      <c r="C212" s="266"/>
      <c r="D212" s="266"/>
      <c r="E212" s="266"/>
      <c r="F212" s="287" t="s">
        <v>86</v>
      </c>
      <c r="G212" s="325"/>
      <c r="H212" s="399" t="s">
        <v>868</v>
      </c>
      <c r="I212" s="399"/>
      <c r="J212" s="399"/>
      <c r="K212" s="337"/>
    </row>
    <row r="213" spans="2:11" s="1" customFormat="1" ht="15" customHeight="1">
      <c r="B213" s="336"/>
      <c r="C213" s="266"/>
      <c r="D213" s="266"/>
      <c r="E213" s="266"/>
      <c r="F213" s="287" t="s">
        <v>781</v>
      </c>
      <c r="G213" s="325"/>
      <c r="H213" s="399" t="s">
        <v>1032</v>
      </c>
      <c r="I213" s="399"/>
      <c r="J213" s="399"/>
      <c r="K213" s="337"/>
    </row>
    <row r="214" spans="2:11" s="1" customFormat="1" ht="15" customHeight="1">
      <c r="B214" s="336"/>
      <c r="C214" s="266"/>
      <c r="D214" s="266"/>
      <c r="E214" s="266"/>
      <c r="F214" s="287"/>
      <c r="G214" s="325"/>
      <c r="H214" s="316"/>
      <c r="I214" s="316"/>
      <c r="J214" s="316"/>
      <c r="K214" s="337"/>
    </row>
    <row r="215" spans="2:11" s="1" customFormat="1" ht="15" customHeight="1">
      <c r="B215" s="336"/>
      <c r="C215" s="266" t="s">
        <v>992</v>
      </c>
      <c r="D215" s="266"/>
      <c r="E215" s="266"/>
      <c r="F215" s="287">
        <v>1</v>
      </c>
      <c r="G215" s="325"/>
      <c r="H215" s="399" t="s">
        <v>1033</v>
      </c>
      <c r="I215" s="399"/>
      <c r="J215" s="399"/>
      <c r="K215" s="337"/>
    </row>
    <row r="216" spans="2:11" s="1" customFormat="1" ht="15" customHeight="1">
      <c r="B216" s="336"/>
      <c r="C216" s="266"/>
      <c r="D216" s="266"/>
      <c r="E216" s="266"/>
      <c r="F216" s="287">
        <v>2</v>
      </c>
      <c r="G216" s="325"/>
      <c r="H216" s="399" t="s">
        <v>1034</v>
      </c>
      <c r="I216" s="399"/>
      <c r="J216" s="399"/>
      <c r="K216" s="337"/>
    </row>
    <row r="217" spans="2:11" s="1" customFormat="1" ht="15" customHeight="1">
      <c r="B217" s="336"/>
      <c r="C217" s="266"/>
      <c r="D217" s="266"/>
      <c r="E217" s="266"/>
      <c r="F217" s="287">
        <v>3</v>
      </c>
      <c r="G217" s="325"/>
      <c r="H217" s="399" t="s">
        <v>1035</v>
      </c>
      <c r="I217" s="399"/>
      <c r="J217" s="399"/>
      <c r="K217" s="337"/>
    </row>
    <row r="218" spans="2:11" s="1" customFormat="1" ht="15" customHeight="1">
      <c r="B218" s="336"/>
      <c r="C218" s="266"/>
      <c r="D218" s="266"/>
      <c r="E218" s="266"/>
      <c r="F218" s="287">
        <v>4</v>
      </c>
      <c r="G218" s="325"/>
      <c r="H218" s="399" t="s">
        <v>1036</v>
      </c>
      <c r="I218" s="399"/>
      <c r="J218" s="399"/>
      <c r="K218" s="337"/>
    </row>
    <row r="219" spans="2:11" s="1" customFormat="1" ht="12.75" customHeight="1">
      <c r="B219" s="338"/>
      <c r="C219" s="339"/>
      <c r="D219" s="339"/>
      <c r="E219" s="339"/>
      <c r="F219" s="339"/>
      <c r="G219" s="339"/>
      <c r="H219" s="339"/>
      <c r="I219" s="339"/>
      <c r="J219" s="339"/>
      <c r="K219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ALFA-37401 - výměna oken</vt:lpstr>
      <vt:lpstr>ALFA-37402 - vedlejší a o...</vt:lpstr>
      <vt:lpstr>Seznam figur</vt:lpstr>
      <vt:lpstr>Pokyny pro vyplnění</vt:lpstr>
      <vt:lpstr>'ALFA-37401 - výměna oken'!Názvy_tisku</vt:lpstr>
      <vt:lpstr>'ALFA-37402 - vedlejší a o...'!Názvy_tisku</vt:lpstr>
      <vt:lpstr>'Rekapitulace stavby'!Názvy_tisku</vt:lpstr>
      <vt:lpstr>'Seznam figur'!Názvy_tisku</vt:lpstr>
      <vt:lpstr>'ALFA-37401 - výměna oken'!Oblast_tisku</vt:lpstr>
      <vt:lpstr>'ALFA-37402 - vedlejší a o...'!Oblast_tisku</vt:lpstr>
      <vt:lpstr>'Pokyny pro vyplnění'!Oblast_tisku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DESKTOP-JCK6SLS\Uzivatel</dc:creator>
  <cp:lastModifiedBy>Benda Jiří Ing.</cp:lastModifiedBy>
  <dcterms:created xsi:type="dcterms:W3CDTF">2025-04-04T14:00:17Z</dcterms:created>
  <dcterms:modified xsi:type="dcterms:W3CDTF">2025-04-30T12:36:07Z</dcterms:modified>
</cp:coreProperties>
</file>