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vel\Desktop\"/>
    </mc:Choice>
  </mc:AlternateContent>
  <bookViews>
    <workbookView xWindow="0" yWindow="0" windowWidth="38400" windowHeight="17715"/>
  </bookViews>
  <sheets>
    <sheet name="Rekapitulace stavby" sheetId="1" r:id="rId1"/>
    <sheet name="SO 01 - BOURACÍ PRÁCE NA ..." sheetId="2" r:id="rId2"/>
    <sheet name="SO 02 - Upravené terény" sheetId="3" r:id="rId3"/>
    <sheet name="VN a ON - Vedlejší náklad..." sheetId="4" r:id="rId4"/>
    <sheet name="Pokyny pro vyplnění" sheetId="5" r:id="rId5"/>
  </sheets>
  <definedNames>
    <definedName name="_xlnm._FilterDatabase" localSheetId="1" hidden="1">'SO 01 - BOURACÍ PRÁCE NA ...'!$C$83:$K$215</definedName>
    <definedName name="_xlnm._FilterDatabase" localSheetId="2" hidden="1">'SO 02 - Upravené terény'!$C$88:$K$246</definedName>
    <definedName name="_xlnm._FilterDatabase" localSheetId="3" hidden="1">'VN a ON - Vedlejší náklad...'!$C$86:$K$140</definedName>
    <definedName name="_xlnm.Print_Titles" localSheetId="0">'Rekapitulace stavby'!$52:$52</definedName>
    <definedName name="_xlnm.Print_Titles" localSheetId="1">'SO 01 - BOURACÍ PRÁCE NA ...'!$83:$83</definedName>
    <definedName name="_xlnm.Print_Titles" localSheetId="2">'SO 02 - Upravené terény'!$88:$88</definedName>
    <definedName name="_xlnm.Print_Titles" localSheetId="3">'VN a ON - Vedlejší náklad...'!$86:$86</definedName>
    <definedName name="_xlnm.Print_Area" localSheetId="4">'Pokyny pro vyplnění'!$B$2:$K$71,'Pokyny pro vyplnění'!$B$74:$K$118,'Pokyny pro vyplnění'!$B$121:$K$161,'Pokyny pro vyplnění'!$B$164:$K$219</definedName>
    <definedName name="_xlnm.Print_Area" localSheetId="0">'Rekapitulace stavby'!$D$4:$AO$36,'Rekapitulace stavby'!$C$42:$AQ$58</definedName>
    <definedName name="_xlnm.Print_Area" localSheetId="1">'SO 01 - BOURACÍ PRÁCE NA ...'!$C$4:$J$39,'SO 01 - BOURACÍ PRÁCE NA ...'!$C$45:$J$65,'SO 01 - BOURACÍ PRÁCE NA ...'!$C$71:$K$215</definedName>
    <definedName name="_xlnm.Print_Area" localSheetId="2">'SO 02 - Upravené terény'!$C$4:$J$39,'SO 02 - Upravené terény'!$C$45:$J$70,'SO 02 - Upravené terény'!$C$76:$K$246</definedName>
    <definedName name="_xlnm.Print_Area" localSheetId="3">'VN a ON - Vedlejší náklad...'!$C$4:$J$39,'VN a ON - Vedlejší náklad...'!$C$45:$J$68,'VN a ON - Vedlejší náklad...'!$C$74:$K$140</definedName>
  </definedNames>
  <calcPr calcId="152511"/>
</workbook>
</file>

<file path=xl/calcChain.xml><?xml version="1.0" encoding="utf-8"?>
<calcChain xmlns="http://schemas.openxmlformats.org/spreadsheetml/2006/main">
  <c r="J89" i="4" l="1"/>
  <c r="T88" i="4"/>
  <c r="R88" i="4"/>
  <c r="P88" i="4"/>
  <c r="BK88" i="4"/>
  <c r="J88" i="4"/>
  <c r="J60" i="4" s="1"/>
  <c r="J37" i="4"/>
  <c r="J36" i="4"/>
  <c r="AY57" i="1"/>
  <c r="J35" i="4"/>
  <c r="AX57" i="1"/>
  <c r="BI137" i="4"/>
  <c r="BH137" i="4"/>
  <c r="BG137" i="4"/>
  <c r="BF137" i="4"/>
  <c r="T137" i="4"/>
  <c r="T136" i="4"/>
  <c r="R137" i="4"/>
  <c r="R136" i="4"/>
  <c r="P137" i="4"/>
  <c r="P136" i="4"/>
  <c r="BI131" i="4"/>
  <c r="BH131" i="4"/>
  <c r="BG131" i="4"/>
  <c r="BF131" i="4"/>
  <c r="T131" i="4"/>
  <c r="T130" i="4"/>
  <c r="R131" i="4"/>
  <c r="R130" i="4"/>
  <c r="P131" i="4"/>
  <c r="P130" i="4"/>
  <c r="BI126" i="4"/>
  <c r="BH126" i="4"/>
  <c r="BG126" i="4"/>
  <c r="BF126" i="4"/>
  <c r="T126" i="4"/>
  <c r="R126" i="4"/>
  <c r="P126" i="4"/>
  <c r="BI122" i="4"/>
  <c r="BH122" i="4"/>
  <c r="BG122" i="4"/>
  <c r="BF122" i="4"/>
  <c r="T122" i="4"/>
  <c r="R122" i="4"/>
  <c r="P122" i="4"/>
  <c r="BI118" i="4"/>
  <c r="BH118" i="4"/>
  <c r="BG118" i="4"/>
  <c r="BF118" i="4"/>
  <c r="T118" i="4"/>
  <c r="R118" i="4"/>
  <c r="P118" i="4"/>
  <c r="BI114" i="4"/>
  <c r="BH114" i="4"/>
  <c r="BG114" i="4"/>
  <c r="BF114" i="4"/>
  <c r="T114" i="4"/>
  <c r="R114" i="4"/>
  <c r="P114" i="4"/>
  <c r="BI110" i="4"/>
  <c r="BH110" i="4"/>
  <c r="BG110" i="4"/>
  <c r="BF110" i="4"/>
  <c r="T110" i="4"/>
  <c r="R110" i="4"/>
  <c r="P110" i="4"/>
  <c r="BI106" i="4"/>
  <c r="BH106" i="4"/>
  <c r="BG106" i="4"/>
  <c r="BF106" i="4"/>
  <c r="T106" i="4"/>
  <c r="R106" i="4"/>
  <c r="P106" i="4"/>
  <c r="BI102" i="4"/>
  <c r="BH102" i="4"/>
  <c r="BG102" i="4"/>
  <c r="BF102" i="4"/>
  <c r="T102" i="4"/>
  <c r="R102" i="4"/>
  <c r="P102" i="4"/>
  <c r="BI97" i="4"/>
  <c r="BH97" i="4"/>
  <c r="BG97" i="4"/>
  <c r="BF97" i="4"/>
  <c r="T97" i="4"/>
  <c r="T96" i="4" s="1"/>
  <c r="R97" i="4"/>
  <c r="R96" i="4"/>
  <c r="P97" i="4"/>
  <c r="P96" i="4" s="1"/>
  <c r="BI92" i="4"/>
  <c r="BH92" i="4"/>
  <c r="BG92" i="4"/>
  <c r="BF92" i="4"/>
  <c r="T92" i="4"/>
  <c r="T91" i="4" s="1"/>
  <c r="R92" i="4"/>
  <c r="R91" i="4"/>
  <c r="P92" i="4"/>
  <c r="P91" i="4"/>
  <c r="J61" i="4"/>
  <c r="J83" i="4"/>
  <c r="F83" i="4"/>
  <c r="F81" i="4"/>
  <c r="E79" i="4"/>
  <c r="J54" i="4"/>
  <c r="F54" i="4"/>
  <c r="F52" i="4"/>
  <c r="E50" i="4"/>
  <c r="J24" i="4"/>
  <c r="E24" i="4"/>
  <c r="J84" i="4" s="1"/>
  <c r="J23" i="4"/>
  <c r="J18" i="4"/>
  <c r="E18" i="4"/>
  <c r="F55" i="4" s="1"/>
  <c r="J17" i="4"/>
  <c r="J12" i="4"/>
  <c r="J52" i="4" s="1"/>
  <c r="E7" i="4"/>
  <c r="E48" i="4"/>
  <c r="J37" i="3"/>
  <c r="J36" i="3"/>
  <c r="AY56" i="1"/>
  <c r="J35" i="3"/>
  <c r="AX56" i="1"/>
  <c r="BI243" i="3"/>
  <c r="BH243" i="3"/>
  <c r="BG243" i="3"/>
  <c r="BF243" i="3"/>
  <c r="T243" i="3"/>
  <c r="R243" i="3"/>
  <c r="P243" i="3"/>
  <c r="BI239" i="3"/>
  <c r="BH239" i="3"/>
  <c r="BG239" i="3"/>
  <c r="BF239" i="3"/>
  <c r="T239" i="3"/>
  <c r="R239" i="3"/>
  <c r="P239" i="3"/>
  <c r="BI235" i="3"/>
  <c r="BH235" i="3"/>
  <c r="BG235" i="3"/>
  <c r="BF235" i="3"/>
  <c r="T235" i="3"/>
  <c r="R235" i="3"/>
  <c r="P235" i="3"/>
  <c r="BI232" i="3"/>
  <c r="BH232" i="3"/>
  <c r="BG232" i="3"/>
  <c r="BF232" i="3"/>
  <c r="T232" i="3"/>
  <c r="R232" i="3"/>
  <c r="P232" i="3"/>
  <c r="BI227" i="3"/>
  <c r="BH227" i="3"/>
  <c r="BG227" i="3"/>
  <c r="BF227" i="3"/>
  <c r="T227" i="3"/>
  <c r="R227" i="3"/>
  <c r="P227" i="3"/>
  <c r="BI223" i="3"/>
  <c r="BH223" i="3"/>
  <c r="BG223" i="3"/>
  <c r="BF223" i="3"/>
  <c r="T223" i="3"/>
  <c r="R223" i="3"/>
  <c r="P223" i="3"/>
  <c r="BI220" i="3"/>
  <c r="BH220" i="3"/>
  <c r="BG220" i="3"/>
  <c r="BF220" i="3"/>
  <c r="T220" i="3"/>
  <c r="R220" i="3"/>
  <c r="P220" i="3"/>
  <c r="BI216" i="3"/>
  <c r="BH216" i="3"/>
  <c r="BG216" i="3"/>
  <c r="BF216" i="3"/>
  <c r="T216" i="3"/>
  <c r="R216" i="3"/>
  <c r="P216" i="3"/>
  <c r="BI212" i="3"/>
  <c r="BH212" i="3"/>
  <c r="BG212" i="3"/>
  <c r="BF212" i="3"/>
  <c r="T212" i="3"/>
  <c r="R212" i="3"/>
  <c r="P212" i="3"/>
  <c r="BI208" i="3"/>
  <c r="BH208" i="3"/>
  <c r="BG208" i="3"/>
  <c r="BF208" i="3"/>
  <c r="T208" i="3"/>
  <c r="R208" i="3"/>
  <c r="P208" i="3"/>
  <c r="BI204" i="3"/>
  <c r="BH204" i="3"/>
  <c r="BG204" i="3"/>
  <c r="BF204" i="3"/>
  <c r="T204" i="3"/>
  <c r="R204" i="3"/>
  <c r="P204" i="3"/>
  <c r="BI200" i="3"/>
  <c r="BH200" i="3"/>
  <c r="BG200" i="3"/>
  <c r="BF200" i="3"/>
  <c r="T200" i="3"/>
  <c r="R200" i="3"/>
  <c r="P200" i="3"/>
  <c r="BI196" i="3"/>
  <c r="BH196" i="3"/>
  <c r="BG196" i="3"/>
  <c r="BF196" i="3"/>
  <c r="T196" i="3"/>
  <c r="R196" i="3"/>
  <c r="P196" i="3"/>
  <c r="BI192" i="3"/>
  <c r="BH192" i="3"/>
  <c r="BG192" i="3"/>
  <c r="BF192" i="3"/>
  <c r="T192" i="3"/>
  <c r="R192" i="3"/>
  <c r="P192" i="3"/>
  <c r="BI188" i="3"/>
  <c r="BH188" i="3"/>
  <c r="BG188" i="3"/>
  <c r="BF188" i="3"/>
  <c r="T188" i="3"/>
  <c r="R188" i="3"/>
  <c r="P188" i="3"/>
  <c r="BI184" i="3"/>
  <c r="BH184" i="3"/>
  <c r="BG184" i="3"/>
  <c r="BF184" i="3"/>
  <c r="T184" i="3"/>
  <c r="R184" i="3"/>
  <c r="P184" i="3"/>
  <c r="BI179" i="3"/>
  <c r="BH179" i="3"/>
  <c r="BG179" i="3"/>
  <c r="BF179" i="3"/>
  <c r="T179" i="3"/>
  <c r="R179" i="3"/>
  <c r="P179" i="3"/>
  <c r="BI175" i="3"/>
  <c r="BH175" i="3"/>
  <c r="BG175" i="3"/>
  <c r="BF175" i="3"/>
  <c r="T175" i="3"/>
  <c r="R175" i="3"/>
  <c r="P175" i="3"/>
  <c r="BI171" i="3"/>
  <c r="BH171" i="3"/>
  <c r="BG171" i="3"/>
  <c r="BF171" i="3"/>
  <c r="T171" i="3"/>
  <c r="R171" i="3"/>
  <c r="P171" i="3"/>
  <c r="BI167" i="3"/>
  <c r="BH167" i="3"/>
  <c r="BG167" i="3"/>
  <c r="BF167" i="3"/>
  <c r="T167" i="3"/>
  <c r="R167" i="3"/>
  <c r="P167" i="3"/>
  <c r="BI162" i="3"/>
  <c r="BH162" i="3"/>
  <c r="BG162" i="3"/>
  <c r="BF162" i="3"/>
  <c r="T162" i="3"/>
  <c r="T161" i="3" s="1"/>
  <c r="R162" i="3"/>
  <c r="R161" i="3" s="1"/>
  <c r="P162" i="3"/>
  <c r="P161" i="3"/>
  <c r="BI157" i="3"/>
  <c r="BH157" i="3"/>
  <c r="BG157" i="3"/>
  <c r="BF157" i="3"/>
  <c r="T157" i="3"/>
  <c r="R157" i="3"/>
  <c r="P157" i="3"/>
  <c r="BI153" i="3"/>
  <c r="BH153" i="3"/>
  <c r="BG153" i="3"/>
  <c r="BF153" i="3"/>
  <c r="T153" i="3"/>
  <c r="R153" i="3"/>
  <c r="P153" i="3"/>
  <c r="BI149" i="3"/>
  <c r="BH149" i="3"/>
  <c r="BG149" i="3"/>
  <c r="BF149" i="3"/>
  <c r="T149" i="3"/>
  <c r="R149" i="3"/>
  <c r="P149" i="3"/>
  <c r="BI145" i="3"/>
  <c r="BH145" i="3"/>
  <c r="BG145" i="3"/>
  <c r="BF145" i="3"/>
  <c r="T145" i="3"/>
  <c r="R145" i="3"/>
  <c r="P145" i="3"/>
  <c r="BI140" i="3"/>
  <c r="BH140" i="3"/>
  <c r="BG140" i="3"/>
  <c r="BF140" i="3"/>
  <c r="T140" i="3"/>
  <c r="R140" i="3"/>
  <c r="P140" i="3"/>
  <c r="BI136" i="3"/>
  <c r="BH136" i="3"/>
  <c r="BG136" i="3"/>
  <c r="BF136" i="3"/>
  <c r="T136" i="3"/>
  <c r="R136" i="3"/>
  <c r="P136" i="3"/>
  <c r="BI132" i="3"/>
  <c r="BH132" i="3"/>
  <c r="BG132" i="3"/>
  <c r="BF132" i="3"/>
  <c r="T132" i="3"/>
  <c r="R132" i="3"/>
  <c r="P132" i="3"/>
  <c r="BI128" i="3"/>
  <c r="BH128" i="3"/>
  <c r="BG128" i="3"/>
  <c r="BF128" i="3"/>
  <c r="T128" i="3"/>
  <c r="R128" i="3"/>
  <c r="P128" i="3"/>
  <c r="BI124" i="3"/>
  <c r="BH124" i="3"/>
  <c r="BG124" i="3"/>
  <c r="BF124" i="3"/>
  <c r="T124" i="3"/>
  <c r="R124" i="3"/>
  <c r="P124" i="3"/>
  <c r="BI120" i="3"/>
  <c r="BH120" i="3"/>
  <c r="BG120" i="3"/>
  <c r="BF120" i="3"/>
  <c r="T120" i="3"/>
  <c r="R120" i="3"/>
  <c r="P120" i="3"/>
  <c r="BI116" i="3"/>
  <c r="BH116" i="3"/>
  <c r="BG116" i="3"/>
  <c r="BF116" i="3"/>
  <c r="T116" i="3"/>
  <c r="R116" i="3"/>
  <c r="P116" i="3"/>
  <c r="BI112" i="3"/>
  <c r="BH112" i="3"/>
  <c r="BG112" i="3"/>
  <c r="BF112" i="3"/>
  <c r="T112" i="3"/>
  <c r="R112" i="3"/>
  <c r="P112" i="3"/>
  <c r="BI108" i="3"/>
  <c r="BH108" i="3"/>
  <c r="BG108" i="3"/>
  <c r="BF108" i="3"/>
  <c r="T108" i="3"/>
  <c r="R108" i="3"/>
  <c r="P108" i="3"/>
  <c r="BI104" i="3"/>
  <c r="BH104" i="3"/>
  <c r="BG104" i="3"/>
  <c r="BF104" i="3"/>
  <c r="T104" i="3"/>
  <c r="R104" i="3"/>
  <c r="P104" i="3"/>
  <c r="BI100" i="3"/>
  <c r="BH100" i="3"/>
  <c r="BG100" i="3"/>
  <c r="BF100" i="3"/>
  <c r="T100" i="3"/>
  <c r="R100" i="3"/>
  <c r="P100" i="3"/>
  <c r="BI96" i="3"/>
  <c r="BH96" i="3"/>
  <c r="BG96" i="3"/>
  <c r="BF96" i="3"/>
  <c r="T96" i="3"/>
  <c r="R96" i="3"/>
  <c r="P96" i="3"/>
  <c r="BI92" i="3"/>
  <c r="BH92" i="3"/>
  <c r="BG92" i="3"/>
  <c r="BF92" i="3"/>
  <c r="T92" i="3"/>
  <c r="R92" i="3"/>
  <c r="P92" i="3"/>
  <c r="J85" i="3"/>
  <c r="F85" i="3"/>
  <c r="F83" i="3"/>
  <c r="E81" i="3"/>
  <c r="J54" i="3"/>
  <c r="F54" i="3"/>
  <c r="F52" i="3"/>
  <c r="E50" i="3"/>
  <c r="J24" i="3"/>
  <c r="E24" i="3"/>
  <c r="J86" i="3" s="1"/>
  <c r="J23" i="3"/>
  <c r="J18" i="3"/>
  <c r="E18" i="3"/>
  <c r="F86" i="3" s="1"/>
  <c r="J17" i="3"/>
  <c r="J12" i="3"/>
  <c r="J83" i="3" s="1"/>
  <c r="E7" i="3"/>
  <c r="E79" i="3"/>
  <c r="J37" i="2"/>
  <c r="J36" i="2"/>
  <c r="AY55" i="1" s="1"/>
  <c r="J35" i="2"/>
  <c r="AX55" i="1"/>
  <c r="BI211" i="2"/>
  <c r="BH211" i="2"/>
  <c r="BG211" i="2"/>
  <c r="BF211" i="2"/>
  <c r="T211" i="2"/>
  <c r="R211" i="2"/>
  <c r="P211" i="2"/>
  <c r="BI206" i="2"/>
  <c r="BH206" i="2"/>
  <c r="BG206" i="2"/>
  <c r="BF206" i="2"/>
  <c r="T206" i="2"/>
  <c r="R206" i="2"/>
  <c r="P206" i="2"/>
  <c r="BI199" i="2"/>
  <c r="BH199" i="2"/>
  <c r="BG199" i="2"/>
  <c r="BF199" i="2"/>
  <c r="T199" i="2"/>
  <c r="R199" i="2"/>
  <c r="P199" i="2"/>
  <c r="BI194" i="2"/>
  <c r="BH194" i="2"/>
  <c r="BG194" i="2"/>
  <c r="BF194" i="2"/>
  <c r="T194" i="2"/>
  <c r="R194" i="2"/>
  <c r="P194" i="2"/>
  <c r="BI189" i="2"/>
  <c r="BH189" i="2"/>
  <c r="BG189" i="2"/>
  <c r="BF189" i="2"/>
  <c r="T189" i="2"/>
  <c r="R189" i="2"/>
  <c r="P189" i="2"/>
  <c r="BI185" i="2"/>
  <c r="BH185" i="2"/>
  <c r="BG185" i="2"/>
  <c r="BF185" i="2"/>
  <c r="T185" i="2"/>
  <c r="R185" i="2"/>
  <c r="P185" i="2"/>
  <c r="BI180" i="2"/>
  <c r="BH180" i="2"/>
  <c r="BG180" i="2"/>
  <c r="BF180" i="2"/>
  <c r="T180" i="2"/>
  <c r="R180" i="2"/>
  <c r="P180" i="2"/>
  <c r="BI175" i="2"/>
  <c r="BH175" i="2"/>
  <c r="BG175" i="2"/>
  <c r="BF175" i="2"/>
  <c r="T175" i="2"/>
  <c r="R175" i="2"/>
  <c r="P175" i="2"/>
  <c r="BI170" i="2"/>
  <c r="BH170" i="2"/>
  <c r="BG170" i="2"/>
  <c r="F35" i="2" s="1"/>
  <c r="BF170" i="2"/>
  <c r="T170" i="2"/>
  <c r="R170" i="2"/>
  <c r="P170" i="2"/>
  <c r="BI165" i="2"/>
  <c r="BH165" i="2"/>
  <c r="BG165" i="2"/>
  <c r="BF165" i="2"/>
  <c r="T165" i="2"/>
  <c r="R165" i="2"/>
  <c r="P165" i="2"/>
  <c r="BI160" i="2"/>
  <c r="BH160" i="2"/>
  <c r="BG160" i="2"/>
  <c r="BF160" i="2"/>
  <c r="T160" i="2"/>
  <c r="R160" i="2"/>
  <c r="P160" i="2"/>
  <c r="BI155" i="2"/>
  <c r="BH155" i="2"/>
  <c r="BG155" i="2"/>
  <c r="BF155" i="2"/>
  <c r="T155" i="2"/>
  <c r="R155" i="2"/>
  <c r="P155" i="2"/>
  <c r="BI150" i="2"/>
  <c r="BH150" i="2"/>
  <c r="BG150" i="2"/>
  <c r="BF150" i="2"/>
  <c r="T150" i="2"/>
  <c r="R150" i="2"/>
  <c r="P150" i="2"/>
  <c r="BI146" i="2"/>
  <c r="BH146" i="2"/>
  <c r="BG146" i="2"/>
  <c r="BF146" i="2"/>
  <c r="T146" i="2"/>
  <c r="R146" i="2"/>
  <c r="P146" i="2"/>
  <c r="BI142" i="2"/>
  <c r="BH142" i="2"/>
  <c r="BG142" i="2"/>
  <c r="BF142" i="2"/>
  <c r="T142" i="2"/>
  <c r="R142" i="2"/>
  <c r="P142" i="2"/>
  <c r="BI136" i="2"/>
  <c r="BH136" i="2"/>
  <c r="F36" i="2" s="1"/>
  <c r="BG136" i="2"/>
  <c r="BF136" i="2"/>
  <c r="T136" i="2"/>
  <c r="R136" i="2"/>
  <c r="P136" i="2"/>
  <c r="BI131" i="2"/>
  <c r="BH131" i="2"/>
  <c r="BG131" i="2"/>
  <c r="BF131" i="2"/>
  <c r="T131" i="2"/>
  <c r="R131" i="2"/>
  <c r="P131" i="2"/>
  <c r="BI125" i="2"/>
  <c r="BH125" i="2"/>
  <c r="BG125" i="2"/>
  <c r="BF125" i="2"/>
  <c r="F34" i="2" s="1"/>
  <c r="T125" i="2"/>
  <c r="R125" i="2"/>
  <c r="P125" i="2"/>
  <c r="BI119" i="2"/>
  <c r="BH119" i="2"/>
  <c r="BG119" i="2"/>
  <c r="BF119" i="2"/>
  <c r="T119" i="2"/>
  <c r="R119" i="2"/>
  <c r="P119" i="2"/>
  <c r="BI108" i="2"/>
  <c r="BH108" i="2"/>
  <c r="BG108" i="2"/>
  <c r="BF108" i="2"/>
  <c r="T108" i="2"/>
  <c r="R108" i="2"/>
  <c r="P108" i="2"/>
  <c r="BI103" i="2"/>
  <c r="BH103" i="2"/>
  <c r="BG103" i="2"/>
  <c r="BF103" i="2"/>
  <c r="T103" i="2"/>
  <c r="R103" i="2"/>
  <c r="P103" i="2"/>
  <c r="BI98" i="2"/>
  <c r="BH98" i="2"/>
  <c r="BG98" i="2"/>
  <c r="BF98" i="2"/>
  <c r="T98" i="2"/>
  <c r="R98" i="2"/>
  <c r="P98" i="2"/>
  <c r="BI93" i="2"/>
  <c r="F37" i="2" s="1"/>
  <c r="BH93" i="2"/>
  <c r="BG93" i="2"/>
  <c r="BF93" i="2"/>
  <c r="T93" i="2"/>
  <c r="R93" i="2"/>
  <c r="P93" i="2"/>
  <c r="BI87" i="2"/>
  <c r="BH87" i="2"/>
  <c r="BG87" i="2"/>
  <c r="BF87" i="2"/>
  <c r="T87" i="2"/>
  <c r="R87" i="2"/>
  <c r="P87" i="2"/>
  <c r="J80" i="2"/>
  <c r="F80" i="2"/>
  <c r="F78" i="2"/>
  <c r="E76" i="2"/>
  <c r="J54" i="2"/>
  <c r="F54" i="2"/>
  <c r="F52" i="2"/>
  <c r="E50" i="2"/>
  <c r="J24" i="2"/>
  <c r="E24" i="2"/>
  <c r="J55" i="2"/>
  <c r="J23" i="2"/>
  <c r="J18" i="2"/>
  <c r="E18" i="2"/>
  <c r="F81" i="2" s="1"/>
  <c r="J17" i="2"/>
  <c r="J12" i="2"/>
  <c r="J52" i="2" s="1"/>
  <c r="E7" i="2"/>
  <c r="E74" i="2" s="1"/>
  <c r="L50" i="1"/>
  <c r="AM50" i="1"/>
  <c r="AM49" i="1"/>
  <c r="L49" i="1"/>
  <c r="AM47" i="1"/>
  <c r="L47" i="1"/>
  <c r="L45" i="1"/>
  <c r="L44" i="1"/>
  <c r="BK92" i="3"/>
  <c r="BK212" i="3"/>
  <c r="J93" i="2"/>
  <c r="BK131" i="2"/>
  <c r="J136" i="3"/>
  <c r="J118" i="4"/>
  <c r="BK118" i="4"/>
  <c r="BK120" i="3"/>
  <c r="BK157" i="3"/>
  <c r="BK216" i="3"/>
  <c r="J92" i="3"/>
  <c r="BK103" i="2"/>
  <c r="J108" i="3"/>
  <c r="BK204" i="3"/>
  <c r="BK119" i="2"/>
  <c r="BK227" i="3"/>
  <c r="BK206" i="2"/>
  <c r="BK223" i="3"/>
  <c r="J165" i="2"/>
  <c r="BK188" i="3"/>
  <c r="BK128" i="3"/>
  <c r="BK232" i="3"/>
  <c r="BK211" i="2"/>
  <c r="J243" i="3"/>
  <c r="J153" i="3"/>
  <c r="BK155" i="2"/>
  <c r="BK153" i="3"/>
  <c r="BK180" i="2"/>
  <c r="BK196" i="3"/>
  <c r="BK165" i="2"/>
  <c r="BK136" i="2"/>
  <c r="J102" i="4"/>
  <c r="J212" i="3"/>
  <c r="BK194" i="2"/>
  <c r="BK106" i="4"/>
  <c r="J206" i="2"/>
  <c r="J199" i="2"/>
  <c r="J150" i="2"/>
  <c r="J97" i="4"/>
  <c r="J227" i="3"/>
  <c r="J149" i="3"/>
  <c r="J180" i="2"/>
  <c r="BK104" i="3"/>
  <c r="BK98" i="2"/>
  <c r="BK124" i="3"/>
  <c r="J103" i="2"/>
  <c r="BK150" i="2"/>
  <c r="J137" i="4"/>
  <c r="J125" i="2"/>
  <c r="BK192" i="3"/>
  <c r="BK96" i="3"/>
  <c r="J96" i="3"/>
  <c r="J122" i="4"/>
  <c r="BK208" i="3"/>
  <c r="J145" i="3"/>
  <c r="J131" i="4"/>
  <c r="BK132" i="3"/>
  <c r="BK110" i="4"/>
  <c r="BK136" i="3"/>
  <c r="BK92" i="4"/>
  <c r="BK184" i="3"/>
  <c r="J196" i="3"/>
  <c r="J204" i="3"/>
  <c r="J128" i="3"/>
  <c r="J189" i="2"/>
  <c r="J131" i="2"/>
  <c r="BK112" i="3"/>
  <c r="BK97" i="4"/>
  <c r="BK93" i="2"/>
  <c r="BK179" i="3"/>
  <c r="J120" i="3"/>
  <c r="BK199" i="2"/>
  <c r="J162" i="3"/>
  <c r="J223" i="3"/>
  <c r="BK137" i="4"/>
  <c r="BK200" i="3"/>
  <c r="J119" i="2"/>
  <c r="J175" i="2"/>
  <c r="J112" i="3"/>
  <c r="BK108" i="2"/>
  <c r="J116" i="3"/>
  <c r="J216" i="3"/>
  <c r="BK131" i="4"/>
  <c r="J160" i="2"/>
  <c r="J92" i="4"/>
  <c r="J157" i="3"/>
  <c r="BK189" i="2"/>
  <c r="BK149" i="3"/>
  <c r="BK87" i="2"/>
  <c r="J220" i="3"/>
  <c r="J140" i="3"/>
  <c r="BK122" i="4"/>
  <c r="BK145" i="3"/>
  <c r="BK167" i="3"/>
  <c r="J188" i="3"/>
  <c r="J167" i="3"/>
  <c r="AS54" i="1"/>
  <c r="J155" i="2"/>
  <c r="J175" i="3"/>
  <c r="J104" i="3"/>
  <c r="BK160" i="2"/>
  <c r="J179" i="3"/>
  <c r="BK108" i="3"/>
  <c r="J146" i="2"/>
  <c r="J142" i="2"/>
  <c r="J211" i="2"/>
  <c r="J106" i="4"/>
  <c r="J194" i="2"/>
  <c r="J108" i="2"/>
  <c r="BK146" i="2"/>
  <c r="J171" i="3"/>
  <c r="BK114" i="4"/>
  <c r="BK142" i="2"/>
  <c r="BK185" i="2"/>
  <c r="J132" i="3"/>
  <c r="BK175" i="2"/>
  <c r="BK243" i="3"/>
  <c r="J192" i="3"/>
  <c r="J185" i="2"/>
  <c r="J136" i="2"/>
  <c r="BK175" i="3"/>
  <c r="J239" i="3"/>
  <c r="J200" i="3"/>
  <c r="BK239" i="3"/>
  <c r="BK162" i="3"/>
  <c r="J124" i="3"/>
  <c r="J110" i="4"/>
  <c r="BK102" i="4"/>
  <c r="J114" i="4"/>
  <c r="BK170" i="2"/>
  <c r="BK116" i="3"/>
  <c r="J170" i="2"/>
  <c r="J232" i="3"/>
  <c r="BK125" i="2"/>
  <c r="J98" i="2"/>
  <c r="J87" i="2"/>
  <c r="J235" i="3"/>
  <c r="BK220" i="3"/>
  <c r="BK100" i="3"/>
  <c r="J126" i="4"/>
  <c r="J208" i="3"/>
  <c r="BK126" i="4"/>
  <c r="BK140" i="3"/>
  <c r="BK235" i="3"/>
  <c r="J184" i="3"/>
  <c r="BK171" i="3"/>
  <c r="J100" i="3"/>
  <c r="J34" i="2" l="1"/>
  <c r="BK86" i="2"/>
  <c r="BK191" i="3"/>
  <c r="J191" i="3" s="1"/>
  <c r="J65" i="3" s="1"/>
  <c r="BK205" i="2"/>
  <c r="BK204" i="2" s="1"/>
  <c r="J204" i="2" s="1"/>
  <c r="J63" i="2" s="1"/>
  <c r="T166" i="3"/>
  <c r="R191" i="3"/>
  <c r="BK231" i="3"/>
  <c r="R238" i="3"/>
  <c r="R230" i="3" s="1"/>
  <c r="BK124" i="2"/>
  <c r="J124" i="2"/>
  <c r="J62" i="2"/>
  <c r="BK91" i="3"/>
  <c r="P191" i="3"/>
  <c r="BK238" i="3"/>
  <c r="J238" i="3" s="1"/>
  <c r="J69" i="3" s="1"/>
  <c r="R205" i="2"/>
  <c r="R204" i="2"/>
  <c r="R124" i="2"/>
  <c r="P91" i="3"/>
  <c r="T183" i="3"/>
  <c r="P231" i="3"/>
  <c r="R166" i="3"/>
  <c r="BK211" i="3"/>
  <c r="J211" i="3"/>
  <c r="J66" i="3"/>
  <c r="T238" i="3"/>
  <c r="T205" i="2"/>
  <c r="T204" i="2" s="1"/>
  <c r="R91" i="3"/>
  <c r="R90" i="3" s="1"/>
  <c r="R89" i="3" s="1"/>
  <c r="T191" i="3"/>
  <c r="R231" i="3"/>
  <c r="T101" i="4"/>
  <c r="T90" i="4"/>
  <c r="T87" i="4"/>
  <c r="P86" i="2"/>
  <c r="P166" i="3"/>
  <c r="P183" i="3"/>
  <c r="R211" i="3"/>
  <c r="P238" i="3"/>
  <c r="BK101" i="4"/>
  <c r="J101" i="4" s="1"/>
  <c r="J65" i="4" s="1"/>
  <c r="P205" i="2"/>
  <c r="P204" i="2"/>
  <c r="R101" i="4"/>
  <c r="R90" i="4"/>
  <c r="R87" i="4"/>
  <c r="R86" i="2"/>
  <c r="P124" i="2"/>
  <c r="BK166" i="3"/>
  <c r="J166" i="3" s="1"/>
  <c r="J63" i="3" s="1"/>
  <c r="R183" i="3"/>
  <c r="P211" i="3"/>
  <c r="T231" i="3"/>
  <c r="T230" i="3" s="1"/>
  <c r="T89" i="3" s="1"/>
  <c r="BK183" i="3"/>
  <c r="J183" i="3"/>
  <c r="J64" i="3" s="1"/>
  <c r="T211" i="3"/>
  <c r="T86" i="2"/>
  <c r="T124" i="2"/>
  <c r="T91" i="3"/>
  <c r="T90" i="3"/>
  <c r="P101" i="4"/>
  <c r="P90" i="4" s="1"/>
  <c r="P87" i="4" s="1"/>
  <c r="AU57" i="1" s="1"/>
  <c r="BK96" i="4"/>
  <c r="J96" i="4"/>
  <c r="J64" i="4" s="1"/>
  <c r="BK136" i="4"/>
  <c r="J136" i="4"/>
  <c r="J67" i="4" s="1"/>
  <c r="BK91" i="4"/>
  <c r="BK130" i="4"/>
  <c r="J130" i="4"/>
  <c r="J66" i="4"/>
  <c r="BK161" i="3"/>
  <c r="J161" i="3"/>
  <c r="J62" i="3" s="1"/>
  <c r="J231" i="3"/>
  <c r="J68" i="3"/>
  <c r="E77" i="4"/>
  <c r="BE126" i="4"/>
  <c r="J81" i="4"/>
  <c r="J91" i="3"/>
  <c r="J61" i="3" s="1"/>
  <c r="F84" i="4"/>
  <c r="BE137" i="4"/>
  <c r="BE106" i="4"/>
  <c r="BE114" i="4"/>
  <c r="BE97" i="4"/>
  <c r="J55" i="4"/>
  <c r="BE92" i="4"/>
  <c r="BE102" i="4"/>
  <c r="BE122" i="4"/>
  <c r="BE131" i="4"/>
  <c r="BE110" i="4"/>
  <c r="BE118" i="4"/>
  <c r="F55" i="3"/>
  <c r="BE104" i="3"/>
  <c r="BE112" i="3"/>
  <c r="J86" i="2"/>
  <c r="J61" i="2"/>
  <c r="E48" i="3"/>
  <c r="BE124" i="3"/>
  <c r="BE128" i="3"/>
  <c r="BE153" i="3"/>
  <c r="J52" i="3"/>
  <c r="BE96" i="3"/>
  <c r="BE108" i="3"/>
  <c r="BE136" i="3"/>
  <c r="BE140" i="3"/>
  <c r="BE149" i="3"/>
  <c r="BE157" i="3"/>
  <c r="BE179" i="3"/>
  <c r="BE239" i="3"/>
  <c r="BE235" i="3"/>
  <c r="BE243" i="3"/>
  <c r="BE167" i="3"/>
  <c r="BE171" i="3"/>
  <c r="BE204" i="3"/>
  <c r="BE212" i="3"/>
  <c r="BE208" i="3"/>
  <c r="BE184" i="3"/>
  <c r="BE223" i="3"/>
  <c r="J55" i="3"/>
  <c r="BE116" i="3"/>
  <c r="BE132" i="3"/>
  <c r="BE227" i="3"/>
  <c r="BE232" i="3"/>
  <c r="BE220" i="3"/>
  <c r="BE175" i="3"/>
  <c r="BE188" i="3"/>
  <c r="BE192" i="3"/>
  <c r="BE200" i="3"/>
  <c r="J205" i="2"/>
  <c r="J64" i="2"/>
  <c r="BE92" i="3"/>
  <c r="BE100" i="3"/>
  <c r="BE120" i="3"/>
  <c r="BE145" i="3"/>
  <c r="BE162" i="3"/>
  <c r="BE196" i="3"/>
  <c r="BE216" i="3"/>
  <c r="BC55" i="1"/>
  <c r="BE185" i="2"/>
  <c r="F55" i="2"/>
  <c r="J78" i="2"/>
  <c r="BE136" i="2"/>
  <c r="BE142" i="2"/>
  <c r="BE170" i="2"/>
  <c r="BE199" i="2"/>
  <c r="BE206" i="2"/>
  <c r="BE189" i="2"/>
  <c r="BE194" i="2"/>
  <c r="E48" i="2"/>
  <c r="J81" i="2"/>
  <c r="BE146" i="2"/>
  <c r="BE160" i="2"/>
  <c r="BA55" i="1"/>
  <c r="BE211" i="2"/>
  <c r="AW55" i="1"/>
  <c r="BE103" i="2"/>
  <c r="BE108" i="2"/>
  <c r="BE125" i="2"/>
  <c r="BE131" i="2"/>
  <c r="BE155" i="2"/>
  <c r="BE175" i="2"/>
  <c r="BE180" i="2"/>
  <c r="BB55" i="1"/>
  <c r="BE87" i="2"/>
  <c r="BE93" i="2"/>
  <c r="BE98" i="2"/>
  <c r="BE119" i="2"/>
  <c r="BE150" i="2"/>
  <c r="BE165" i="2"/>
  <c r="BD55" i="1"/>
  <c r="F34" i="3"/>
  <c r="BA56" i="1" s="1"/>
  <c r="J34" i="4"/>
  <c r="AW57" i="1" s="1"/>
  <c r="F36" i="3"/>
  <c r="BC56" i="1"/>
  <c r="F35" i="4"/>
  <c r="BB57" i="1"/>
  <c r="F37" i="4"/>
  <c r="BD57" i="1"/>
  <c r="J34" i="3"/>
  <c r="AW56" i="1" s="1"/>
  <c r="F35" i="3"/>
  <c r="BB56" i="1" s="1"/>
  <c r="F36" i="4"/>
  <c r="BC57" i="1"/>
  <c r="F34" i="4"/>
  <c r="BA57" i="1" s="1"/>
  <c r="F37" i="3"/>
  <c r="BD56" i="1" s="1"/>
  <c r="BK90" i="4" l="1"/>
  <c r="J90" i="4" s="1"/>
  <c r="J62" i="4" s="1"/>
  <c r="P85" i="2"/>
  <c r="P84" i="2"/>
  <c r="AU55" i="1"/>
  <c r="T85" i="2"/>
  <c r="T84" i="2"/>
  <c r="P90" i="3"/>
  <c r="BK230" i="3"/>
  <c r="J230" i="3"/>
  <c r="J67" i="3"/>
  <c r="R85" i="2"/>
  <c r="R84" i="2"/>
  <c r="P230" i="3"/>
  <c r="BK90" i="3"/>
  <c r="J90" i="3" s="1"/>
  <c r="J60" i="3" s="1"/>
  <c r="BK85" i="2"/>
  <c r="BK84" i="2" s="1"/>
  <c r="J84" i="2" s="1"/>
  <c r="J30" i="2" s="1"/>
  <c r="AG55" i="1" s="1"/>
  <c r="BK87" i="4"/>
  <c r="J87" i="4"/>
  <c r="J59" i="4"/>
  <c r="J91" i="4"/>
  <c r="J63" i="4"/>
  <c r="J33" i="4"/>
  <c r="AV57" i="1" s="1"/>
  <c r="AT57" i="1" s="1"/>
  <c r="BC54" i="1"/>
  <c r="W32" i="1"/>
  <c r="BD54" i="1"/>
  <c r="W33" i="1" s="1"/>
  <c r="BA54" i="1"/>
  <c r="W30" i="1"/>
  <c r="F33" i="4"/>
  <c r="AZ57" i="1"/>
  <c r="J33" i="2"/>
  <c r="AV55" i="1" s="1"/>
  <c r="AT55" i="1" s="1"/>
  <c r="F33" i="3"/>
  <c r="AZ56" i="1" s="1"/>
  <c r="F33" i="2"/>
  <c r="AZ55" i="1" s="1"/>
  <c r="J33" i="3"/>
  <c r="AV56" i="1" s="1"/>
  <c r="AT56" i="1" s="1"/>
  <c r="BB54" i="1"/>
  <c r="W31" i="1" s="1"/>
  <c r="P89" i="3" l="1"/>
  <c r="AU56" i="1" s="1"/>
  <c r="AU54" i="1" s="1"/>
  <c r="J85" i="2"/>
  <c r="J60" i="2"/>
  <c r="J59" i="2"/>
  <c r="BK89" i="3"/>
  <c r="J89" i="3" s="1"/>
  <c r="J30" i="3" s="1"/>
  <c r="AG56" i="1" s="1"/>
  <c r="J39" i="2"/>
  <c r="AN55" i="1"/>
  <c r="AX54" i="1"/>
  <c r="AZ54" i="1"/>
  <c r="W29" i="1" s="1"/>
  <c r="J30" i="4"/>
  <c r="AG57" i="1" s="1"/>
  <c r="AW54" i="1"/>
  <c r="AK30" i="1" s="1"/>
  <c r="AY54" i="1"/>
  <c r="J39" i="3" l="1"/>
  <c r="J39" i="4"/>
  <c r="J59" i="3"/>
  <c r="AN57" i="1"/>
  <c r="AN56" i="1"/>
  <c r="AV54" i="1"/>
  <c r="AK29" i="1"/>
  <c r="AG54" i="1"/>
  <c r="AK26" i="1"/>
  <c r="AK35" i="1" l="1"/>
  <c r="AT54" i="1"/>
  <c r="AN54" i="1"/>
</calcChain>
</file>

<file path=xl/sharedStrings.xml><?xml version="1.0" encoding="utf-8"?>
<sst xmlns="http://schemas.openxmlformats.org/spreadsheetml/2006/main" count="3734" uniqueCount="760">
  <si>
    <t>Export Komplet</t>
  </si>
  <si>
    <t>VZ</t>
  </si>
  <si>
    <t>2.0</t>
  </si>
  <si>
    <t>ZAMOK</t>
  </si>
  <si>
    <t>False</t>
  </si>
  <si>
    <t>{b0840c6e-eec5-4c0f-997f-7086fd890ae0}</t>
  </si>
  <si>
    <t>0,01</t>
  </si>
  <si>
    <t>21</t>
  </si>
  <si>
    <t>12</t>
  </si>
  <si>
    <t>REKAPITULACE STAVBY</t>
  </si>
  <si>
    <t>v ---  níže se nacházejí doplnkové a pomocné údaje k sestavám  --- v</t>
  </si>
  <si>
    <t>Návod na vyplnění</t>
  </si>
  <si>
    <t>0,001</t>
  </si>
  <si>
    <t>Kód:</t>
  </si>
  <si>
    <t>792</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</si>
  <si>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</si>
  <si>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</si>
  <si>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OA a HŠ Třebíč - Odstranění objektů ve vnitrobloku Bráfova</t>
  </si>
  <si>
    <t>KSO:</t>
  </si>
  <si>
    <t/>
  </si>
  <si>
    <t>CC-CZ:</t>
  </si>
  <si>
    <t>Místo:</t>
  </si>
  <si>
    <t>Třebíč</t>
  </si>
  <si>
    <t>Datum:</t>
  </si>
  <si>
    <t>29. 4. 2025</t>
  </si>
  <si>
    <t>Zadavatel:</t>
  </si>
  <si>
    <t>IČ:</t>
  </si>
  <si>
    <t>70890749</t>
  </si>
  <si>
    <t xml:space="preserve">Kraj Vysočina,  Žižkova 1882/57,  58601 Jihlava </t>
  </si>
  <si>
    <t>DIČ:</t>
  </si>
  <si>
    <t>CZ70890749</t>
  </si>
  <si>
    <t>Účastník:</t>
  </si>
  <si>
    <t>Vyplň údaj</t>
  </si>
  <si>
    <t>Projektant:</t>
  </si>
  <si>
    <t>25558692</t>
  </si>
  <si>
    <t>ARTPROJEKT JIHLAVA, spol. s r.o., 58601 Jihlava</t>
  </si>
  <si>
    <t>CZ25558692</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</si>
  <si>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</si>
  <si>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</si>
  <si>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</si>
  <si>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</si>
  <si>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</si>
  <si>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</si>
  <si>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</si>
  <si>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</si>
  <si>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</si>
  <si>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</si>
  <si>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</si>
  <si>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</si>
  <si>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</si>
  <si>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</si>
  <si>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</si>
  <si>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</si>
  <si>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</si>
  <si>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</si>
  <si>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</si>
  <si>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</si>
  <si>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</si>
  <si>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</si>
  <si>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</si>
  <si>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</si>
  <si>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</si>
  <si>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</si>
  <si>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</si>
  <si>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</si>
  <si>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</si>
  <si>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</si>
  <si>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</si>
  <si>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</si>
  <si>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</si>
  <si>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</si>
  <si>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</si>
  <si>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</si>
  <si>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</si>
  <si>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</si>
  <si>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</si>
  <si>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</si>
  <si>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</si>
  <si>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</si>
  <si>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</si>
  <si>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</si>
  <si>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01</t>
  </si>
  <si>
    <t>BOURACÍ PRÁCE NA PARC.Č. ST. 1940/4, ST.230  K.Ú. Třebíč</t>
  </si>
  <si>
    <t>STA</t>
  </si>
  <si>
    <t>1</t>
  </si>
  <si>
    <t>{c666c774-696e-4d66-aad4-69f08eae0e06}</t>
  </si>
  <si>
    <t>2</t>
  </si>
  <si>
    <t>SO 02</t>
  </si>
  <si>
    <t>Upravené terény</t>
  </si>
  <si>
    <t>{1a453560-9850-49ea-bf5d-d5242ed0ab92}</t>
  </si>
  <si>
    <t>VN a ON</t>
  </si>
  <si>
    <t>Vedlejší náklady a ostatní náklady</t>
  </si>
  <si>
    <t>{7cda734b-c582-4051-a95d-39a09d110e92}</t>
  </si>
  <si>
    <t>KRYCÍ LIST SOUPISU PRACÍ</t>
  </si>
  <si>
    <t>Objekt:</t>
  </si>
  <si>
    <t>SO 01 - BOURACÍ PRÁCE NA PARC.Č. ST. 1940/4, ST.230  K.Ú. Třebíč</t>
  </si>
  <si>
    <t>REKAPITULACE ČLENĚNÍ SOUPISU PRACÍ</t>
  </si>
  <si>
    <t>Kód dílu - Popis</t>
  </si>
  <si>
    <t>Cena celkem [CZK]</t>
  </si>
  <si>
    <t>-1</t>
  </si>
  <si>
    <t>HSV - Práce a dodávky HSV</t>
  </si>
  <si>
    <t xml:space="preserve">    9 - Ostatní konstrukce a práce, bourání</t>
  </si>
  <si>
    <t xml:space="preserve">    997 - Přesun sutě</t>
  </si>
  <si>
    <t>PSV - Práce a dodávky PSV</t>
  </si>
  <si>
    <t xml:space="preserve">    767 - Konstrukce zámečnické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</si>
  <si>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</si>
  <si>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</si>
  <si>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</si>
  <si>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</si>
  <si>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</si>
  <si>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</si>
  <si>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</si>
  <si>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</si>
  <si>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</si>
  <si>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</si>
  <si>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</si>
  <si>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</si>
  <si>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</si>
  <si>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</si>
  <si>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</si>
  <si>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</si>
  <si>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</si>
  <si>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</si>
  <si>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</si>
  <si>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961044111</t>
  </si>
  <si>
    <t>Bourání základů z betonu prostého</t>
  </si>
  <si>
    <t>m3</t>
  </si>
  <si>
    <t>CS ÚRS 2025 01</t>
  </si>
  <si>
    <t>4</t>
  </si>
  <si>
    <t>1091608669</t>
  </si>
  <si>
    <t>PP</t>
  </si>
  <si>
    <t>Online PSC</t>
  </si>
  <si>
    <t>https://podminky.urs.cz/item/CS_URS_2025_01/961044111</t>
  </si>
  <si>
    <t>VV</t>
  </si>
  <si>
    <t>"viz PD" (10,2*2+5,4*2)*0,95*0,4+5,4*0,6*0,4*2+(32,4*2+6,05*2)*0,95*0,4+6,05*0,6*0,4*4+(5,8*2+3,8*2)*0,5*0,4</t>
  </si>
  <si>
    <t>"základy rampy - odhad" 3</t>
  </si>
  <si>
    <t>Součet</t>
  </si>
  <si>
    <t>963042819</t>
  </si>
  <si>
    <t>Bourání schodišťových stupňů betonových zhotovených na místě</t>
  </si>
  <si>
    <t>m</t>
  </si>
  <si>
    <t>-2095873133</t>
  </si>
  <si>
    <t>https://podminky.urs.cz/item/CS_URS_2025_01/963042819</t>
  </si>
  <si>
    <t>"vstupy do objektu" 2,25*2+2,25*2</t>
  </si>
  <si>
    <t>3</t>
  </si>
  <si>
    <t>963051113</t>
  </si>
  <si>
    <t>Bourání ŽB stropů deskových tl přes 80 mm</t>
  </si>
  <si>
    <t>-1803003583</t>
  </si>
  <si>
    <t>Bourání železobetonových stropů deskových, tl. přes 80 mm</t>
  </si>
  <si>
    <t>https://podminky.urs.cz/item/CS_URS_2025_01/963051113</t>
  </si>
  <si>
    <t>"rampa" 3,1*0,25</t>
  </si>
  <si>
    <t>966071711</t>
  </si>
  <si>
    <t>Bourání sloupků a vzpěr plotových ocelových do 2,5 m zabetonovaných</t>
  </si>
  <si>
    <t>kus</t>
  </si>
  <si>
    <t>897390794</t>
  </si>
  <si>
    <t>Bourání plotových sloupků a vzpěr ocelových trubkových nebo profilovaných výšky do 2,50 m zabetonovaných</t>
  </si>
  <si>
    <t>https://podminky.urs.cz/item/CS_URS_2025_01/966071711</t>
  </si>
  <si>
    <t>"sloupky vrat" 2</t>
  </si>
  <si>
    <t>5</t>
  </si>
  <si>
    <t>981011415</t>
  </si>
  <si>
    <t>Demolice budov zděných na MC nebo z betonu podíl konstrukcí přes 25 do 30 % postupným rozebíráním</t>
  </si>
  <si>
    <t>805312315</t>
  </si>
  <si>
    <t>Demolice budov postupným rozebíráním z cihel, kamene, tvárnic na maltu cementovou nebo z betonu prostého s podílem konstrukcí přes 25 do 30 %</t>
  </si>
  <si>
    <t>https://podminky.urs.cz/item/CS_URS_2025_01/981011415</t>
  </si>
  <si>
    <t>"viz A. Průvodní zpráva a dlaší části PD" 359+1228+(66+273)*0,2</t>
  </si>
  <si>
    <t xml:space="preserve">"OBJEMY KONSTRUKCÍ DLE PD (základy počítány samostatně" </t>
  </si>
  <si>
    <t>"podlaha 1.NP a základová deska" (66+273)*0,2</t>
  </si>
  <si>
    <t>"objem suti dle Souhrnné techn. zprávy" 110+246</t>
  </si>
  <si>
    <t>"ostatní samostatně v PD nevypsaná suť" 30</t>
  </si>
  <si>
    <t>"podíl konstrukcí na OP" 453,8/1654,8</t>
  </si>
  <si>
    <t>6</t>
  </si>
  <si>
    <t>981332111</t>
  </si>
  <si>
    <t>Demolice ocelových konstrukcí hal, technologických zařízení apod.</t>
  </si>
  <si>
    <t>t</t>
  </si>
  <si>
    <t>1223435474</t>
  </si>
  <si>
    <t>Demolice ocelových konstrukcí hal, sil, technologických zařízení apod. jakýmkoliv způsobem</t>
  </si>
  <si>
    <t>https://podminky.urs.cz/item/CS_URS_2025_01/981332111</t>
  </si>
  <si>
    <t>"přístřešek" 2</t>
  </si>
  <si>
    <t>997</t>
  </si>
  <si>
    <t>Přesun sutě</t>
  </si>
  <si>
    <t>7</t>
  </si>
  <si>
    <t>997006512</t>
  </si>
  <si>
    <t>Vodorovné doprava suti s naložením a složením na skládku do 1 km</t>
  </si>
  <si>
    <t>CS ÚRS 2024 01</t>
  </si>
  <si>
    <t>-1791907735</t>
  </si>
  <si>
    <t>Vodorovná doprava suti na skládku s naložením na dopravní prostředek a složením přes 100 m do 1 km</t>
  </si>
  <si>
    <t>https://podminky.urs.cz/item/CS_URS_2024_01/997006512</t>
  </si>
  <si>
    <t>P</t>
  </si>
  <si>
    <t>Poznámka k položce:_x000D_
POZOR - položka se vztahuje i na vybourané hmoty a takto je nutné ji nacenit (30% uvedené tonáže mohou být vyboiurané hmoty)!</t>
  </si>
  <si>
    <t>"součet z rozpočtového programu - 70% výměry" (1060,692+2)*0,7</t>
  </si>
  <si>
    <t>8</t>
  </si>
  <si>
    <t>997006519</t>
  </si>
  <si>
    <t>Příplatek k vodorovnému přemístění suti na skládku ZKD 1 km přes 1 km</t>
  </si>
  <si>
    <t>-1632943735</t>
  </si>
  <si>
    <t>Vodorovná doprava suti na skládku Příplatek k ceně -6512 za každý další i započatý 1 km</t>
  </si>
  <si>
    <t>"součet z rozpočtového programu - 70% výměry - odvoz do 10 km" (1060,692+2)*0,7*(10-1)</t>
  </si>
  <si>
    <t>997006551</t>
  </si>
  <si>
    <t>Hrubé urovnání suti na skládce bez zhutnění</t>
  </si>
  <si>
    <t>-1361762163</t>
  </si>
  <si>
    <t>https://podminky.urs.cz/item/CS_URS_2024_01/997006551</t>
  </si>
  <si>
    <t>10</t>
  </si>
  <si>
    <t>997013111</t>
  </si>
  <si>
    <t>Vnitrostaveništní doprava suti a vybouraných hmot pro budovy v do 6 m</t>
  </si>
  <si>
    <t>718472344</t>
  </si>
  <si>
    <t>Vnitrostaveništní doprava suti a vybouraných hmot vodorovně do 50 m s naložením základní pro budovy a haly výšky do 6 m</t>
  </si>
  <si>
    <t>https://podminky.urs.cz/item/CS_URS_2025_01/997013111</t>
  </si>
  <si>
    <t>Poznámka k položce:_x000D_
položka zahrnuje i naložení suti na dopravní prostředek</t>
  </si>
  <si>
    <t>11</t>
  </si>
  <si>
    <t>997013804</t>
  </si>
  <si>
    <t>Poplatek za uložení na skládce (skládkovné) stavebního odpadu ze skla kód odpadu 17 02 02</t>
  </si>
  <si>
    <t>-550501586</t>
  </si>
  <si>
    <t>Poplatek za uložení stavebního odpadu na skládce (skládkovné) ze skla zatříděného do Katalogu odpadů pod kódem 17 02 02</t>
  </si>
  <si>
    <t>"součet z rozpočtového programu" 2</t>
  </si>
  <si>
    <t>997013811</t>
  </si>
  <si>
    <t>Poplatek za uložení na skládce (skládkovné) stavebního odpadu dřevěného kód odpadu 17 02 01</t>
  </si>
  <si>
    <t>-728904425</t>
  </si>
  <si>
    <t>Poplatek za uložení stavebního odpadu na skládce (skládkovné) dřevěného zatříděného do Katalogu odpadů pod kódem 17 02 01</t>
  </si>
  <si>
    <t>https://podminky.urs.cz/item/CS_URS_2025_01/997013811</t>
  </si>
  <si>
    <t>"součet z rozpočtového programu" 40</t>
  </si>
  <si>
    <t>13</t>
  </si>
  <si>
    <t>997013847</t>
  </si>
  <si>
    <t>Poplatek za uložení na skládce (skládkovné) odpadu asfaltového s dehtem kód odpadu 17 03 01</t>
  </si>
  <si>
    <t>523301649</t>
  </si>
  <si>
    <t>Poplatek za uložení stavebního odpadu na skládce (skládkovné) asfaltového s obsahem dehtu zatříděného do Katalogu odpadů pod kódem 17 03 01</t>
  </si>
  <si>
    <t>https://podminky.urs.cz/item/CS_URS_2024_01/997013847</t>
  </si>
  <si>
    <t>"součet z rozpočtového programu" 4</t>
  </si>
  <si>
    <t>14</t>
  </si>
  <si>
    <t>997013861</t>
  </si>
  <si>
    <t>Poplatek za uložení stavebního odpadu na recyklační skládce (skládkovné) z prostého betonu kód odpadu 17 01 01</t>
  </si>
  <si>
    <t>-1895619900</t>
  </si>
  <si>
    <t>Poplatek za uložení stavebního odpadu na recyklační skládce (skládkovné) z prostého betonu zatříděného do Katalogu odpadů pod kódem 17 01 01</t>
  </si>
  <si>
    <t>https://podminky.urs.cz/item/CS_URS_2025_01/997013861</t>
  </si>
  <si>
    <t>"součet z rozpočtového programu" 300</t>
  </si>
  <si>
    <t>15</t>
  </si>
  <si>
    <t>997013862</t>
  </si>
  <si>
    <t>Poplatek za uložení stavebního odpadu na recyklační skládce (skládkovné) z armovaného betonu kód odpadu 17 01 01</t>
  </si>
  <si>
    <t>-607820679</t>
  </si>
  <si>
    <t>Poplatek za uložení stavebního odpadu na recyklační skládce (skládkovné) z armovaného betonu zatříděného do Katalogu odpadů pod kódem 17 01 01</t>
  </si>
  <si>
    <t>https://podminky.urs.cz/item/CS_URS_2025_01/997013862</t>
  </si>
  <si>
    <t>"součet z rozpočtového programu" 100</t>
  </si>
  <si>
    <t>16</t>
  </si>
  <si>
    <t>997013863</t>
  </si>
  <si>
    <t>Poplatek za uložení stavebního odpadu na recyklační skládce (skládkovné) cihelného kód odpadu 17 01 02</t>
  </si>
  <si>
    <t>-1757206658</t>
  </si>
  <si>
    <t>Poplatek za uložení stavebního odpadu na recyklační skládce (skládkovné) cihelného zatříděného do Katalogu odpadů pod kódem 17 01 02</t>
  </si>
  <si>
    <t>https://podminky.urs.cz/item/CS_URS_2024_01/997013863</t>
  </si>
  <si>
    <t>17</t>
  </si>
  <si>
    <t>997013869</t>
  </si>
  <si>
    <t>Poplatek za uložení stavebního odpadu na recyklační skládce (skládkovné) ze směsí betonu, cihel a keramických výrobků kód odpadu 17 01 07</t>
  </si>
  <si>
    <t>142309208</t>
  </si>
  <si>
    <t>Poplatek za uložení stavebního odpadu na recyklační skládce (skládkovné) ze směsí nebo oddělených frakcí betonu, cihel a keramických výrobků zatříděného do Katalogu odpadů pod kódem 17 01 07</t>
  </si>
  <si>
    <t>https://podminky.urs.cz/item/CS_URS_2025_01/997013869</t>
  </si>
  <si>
    <t>18</t>
  </si>
  <si>
    <t>997013871</t>
  </si>
  <si>
    <t>Poplatek za uložení stavebního odpadu na recyklační skládce (skládkovné) směsného stavebního a demoličního kód odpadu 17 09 04</t>
  </si>
  <si>
    <t>-87061813</t>
  </si>
  <si>
    <t>Poplatek za uložení stavebního odpadu na recyklační skládce (skládkovné) směsného stavebního a demoličního zatříděného do Katalogu odpadů pod kódem 17 09 04</t>
  </si>
  <si>
    <t>https://podminky.urs.cz/item/CS_URS_2025_01/997013871</t>
  </si>
  <si>
    <t>"součet z rozpočtového programu" 181,692</t>
  </si>
  <si>
    <t>19</t>
  </si>
  <si>
    <t>Poplatek za uložení na recyklační skládce (skládkovné) kovového odpadu včetně nátěru</t>
  </si>
  <si>
    <t>1253072341</t>
  </si>
  <si>
    <t>"součet z rozpočtového programu" 35</t>
  </si>
  <si>
    <t>20</t>
  </si>
  <si>
    <t>997221571</t>
  </si>
  <si>
    <t>Vodorovná doprava vybouraných hmot do 1 km</t>
  </si>
  <si>
    <t>-916582171</t>
  </si>
  <si>
    <t>Vodorovná doprava vybouraných hmot bez naložení, ale se složením a s hrubým urovnáním na vzdálenost do 1 km</t>
  </si>
  <si>
    <t>https://podminky.urs.cz/item/CS_URS_2025_01/997221571</t>
  </si>
  <si>
    <t>"součet z rozpočtového programu - 30% výměry" (1060,692+2)*0,3</t>
  </si>
  <si>
    <t>997221579</t>
  </si>
  <si>
    <t>Příplatek ZKD 1 km u vodorovné dopravy vybouraných hmot</t>
  </si>
  <si>
    <t>-335939289</t>
  </si>
  <si>
    <t>Vodorovná doprava vybouraných hmot bez naložení, ale se složením a s hrubým urovnáním na vzdálenost Příplatek k ceně za každý další započatý 1 km přes 1 km</t>
  </si>
  <si>
    <t>https://podminky.urs.cz/item/CS_URS_2025_01/997221579</t>
  </si>
  <si>
    <t>"součet z rozpočtového programu - 30% výměry - odvoz do 10 km" (1060,692+2)*0,3*(10-1)</t>
  </si>
  <si>
    <t>22</t>
  </si>
  <si>
    <t>997221612</t>
  </si>
  <si>
    <t>Nakládání vybouraných hmot na dopravní prostředky pro vodorovnou dopravu</t>
  </si>
  <si>
    <t>1127491540</t>
  </si>
  <si>
    <t>Nakládání na dopravní prostředky pro vodorovnou dopravu vybouraných hmot</t>
  </si>
  <si>
    <t>https://podminky.urs.cz/item/CS_URS_2025_01/997221612</t>
  </si>
  <si>
    <t>PSV</t>
  </si>
  <si>
    <t>Práce a dodávky PSV</t>
  </si>
  <si>
    <t>767</t>
  </si>
  <si>
    <t>Konstrukce zámečnické</t>
  </si>
  <si>
    <t>23</t>
  </si>
  <si>
    <t>767691833</t>
  </si>
  <si>
    <t>Vyvěšení nebo zavěšení kovových křídel vrat přes 4 m2</t>
  </si>
  <si>
    <t>-344867501</t>
  </si>
  <si>
    <t>Ostatní práce - vyvěšení nebo zavěšení kovových křídel vrat, plochy přes 4 m2</t>
  </si>
  <si>
    <t>https://podminky.urs.cz/item/CS_URS_2025_01/767691833</t>
  </si>
  <si>
    <t>"vrata" 2</t>
  </si>
  <si>
    <t>24</t>
  </si>
  <si>
    <t>767996701</t>
  </si>
  <si>
    <t>Demontáž atypických zámečnických konstrukcí řezáním hm jednotlivých dílů do 50 kg</t>
  </si>
  <si>
    <t>kg</t>
  </si>
  <si>
    <t>528264968</t>
  </si>
  <si>
    <t>Demontáž ostatních zámečnických konstrukcí řezáním o hmotnosti jednotlivých dílů do 50 kg</t>
  </si>
  <si>
    <t>https://podminky.urs.cz/item/CS_URS_2025_01/767996701</t>
  </si>
  <si>
    <t>"konstrukce ramp" 2000</t>
  </si>
  <si>
    <t>SO 02 - Upravené terény</t>
  </si>
  <si>
    <t xml:space="preserve">    1 - Zemní práce</t>
  </si>
  <si>
    <t xml:space="preserve">    4 - Vodorovné konstrukce</t>
  </si>
  <si>
    <t xml:space="preserve">    5 - Komunikace pozemní</t>
  </si>
  <si>
    <t xml:space="preserve">    8 - Vedení trubní dálková a přípojná</t>
  </si>
  <si>
    <t>M - Práce a dodávky M</t>
  </si>
  <si>
    <t xml:space="preserve">    21-M - Elektromontáže</t>
  </si>
  <si>
    <t xml:space="preserve">    46-M - Zemní práce při extr.mont.pracích</t>
  </si>
  <si>
    <t>Zemní práce</t>
  </si>
  <si>
    <t>111212355</t>
  </si>
  <si>
    <t>Odstranění nevhodných dřevin přes 100 do 500 m2 v přes 1 m s odstraněním pařezů v rovině nebo svahu do 1:5</t>
  </si>
  <si>
    <t>m2</t>
  </si>
  <si>
    <t>-1970663061</t>
  </si>
  <si>
    <t>Odstranění nevhodných dřevin průměru kmene do 100 mm výšky přes 1 m s odstraněním pařezu přes 100 do 500 m2 v rovině nebo na svahu do 1:5</t>
  </si>
  <si>
    <t>https://podminky.urs.cz/item/CS_URS_2025_01/111212355</t>
  </si>
  <si>
    <t>192</t>
  </si>
  <si>
    <t>113107185</t>
  </si>
  <si>
    <t>Odstranění podkladu živičného tl přes 200 do 250 mm strojně pl přes 50 do 200 m2</t>
  </si>
  <si>
    <t>-915680076</t>
  </si>
  <si>
    <t>Odstranění podkladů nebo krytů strojně plochy jednotlivě přes 50 m2 do 200 m2 s přemístěním hmot na skládku na vzdálenost do 20 m nebo s naložením na dopravní prostředek živičných, o tl. vrstvy přes 200 do 250 mm</t>
  </si>
  <si>
    <t>https://podminky.urs.cz/item/CS_URS_2025_01/113107185</t>
  </si>
  <si>
    <t>9,3+156,6</t>
  </si>
  <si>
    <t>113107331</t>
  </si>
  <si>
    <t>Odstranění podkladu z betonu prostého tl přes 100 do 150 mm strojně pl do 50 m2</t>
  </si>
  <si>
    <t>-222573481</t>
  </si>
  <si>
    <t>Odstranění podkladů nebo krytů strojně plochy jednotlivě do 50 m2 s přemístěním hmot na skládku na vzdálenost do 3 m nebo s naložením na dopravní prostředek z betonu prostého, o tl. vrstvy přes 100 do 150 mm</t>
  </si>
  <si>
    <t>https://podminky.urs.cz/item/CS_URS_2025_01/113107331</t>
  </si>
  <si>
    <t>15,5</t>
  </si>
  <si>
    <t>113202111</t>
  </si>
  <si>
    <t>Vytrhání obrub krajníků obrubníků stojatých</t>
  </si>
  <si>
    <t>50220827</t>
  </si>
  <si>
    <t>Vytrhání obrub s vybouráním lože, s přemístěním hmot na skládku na vzdálenost do 3 m nebo s naložením na dopravní prostředek z krajníků nebo obrubníků stojatých</t>
  </si>
  <si>
    <t>https://podminky.urs.cz/item/CS_URS_2025_01/113202111</t>
  </si>
  <si>
    <t>9,7</t>
  </si>
  <si>
    <t>115101201</t>
  </si>
  <si>
    <t>Čerpání vody na dopravní výšku do 10 m průměrný přítok do 500 l/min</t>
  </si>
  <si>
    <t>hod</t>
  </si>
  <si>
    <t>184935952</t>
  </si>
  <si>
    <t>Čerpání vody na dopravní výšku do 10 m s uvažovaným průměrným přítokem do 500 l/min</t>
  </si>
  <si>
    <t>https://podminky.urs.cz/item/CS_URS_2025_01/115101201</t>
  </si>
  <si>
    <t>4*8</t>
  </si>
  <si>
    <t>115101301</t>
  </si>
  <si>
    <t>Pohotovost čerpací soupravy pro dopravní výšku do 10 m přítok do 500 l/min</t>
  </si>
  <si>
    <t>den</t>
  </si>
  <si>
    <t>-1725185468</t>
  </si>
  <si>
    <t>Pohotovost záložní čerpací soupravy pro dopravní výšku do 10 m s uvažovaným průměrným přítokem do 500 l/min</t>
  </si>
  <si>
    <t>https://podminky.urs.cz/item/CS_URS_2025_01/115101301</t>
  </si>
  <si>
    <t>131351203</t>
  </si>
  <si>
    <t>Hloubení jam zapažených v hornině třídy těžitelnosti II skupiny 4 objem do 100 m3 strojně</t>
  </si>
  <si>
    <t>-2143968536</t>
  </si>
  <si>
    <t>Hloubení zapažených jam a zářezů strojně s urovnáním dna do předepsaného profilu a spádu v hornině třídy těžitelnosti II skupiny 4 přes 50 do 100 m3</t>
  </si>
  <si>
    <t>https://podminky.urs.cz/item/CS_URS_2025_01/131351203</t>
  </si>
  <si>
    <t>(324,3+156,6)*0,4+58*1,1</t>
  </si>
  <si>
    <t>132451031</t>
  </si>
  <si>
    <t>Hloubení rýh zapažených š do 2000 mm v hornině třídy těžitelnosti II skupiny 5 objemu do 15 m3 při překopech inženýrských sítí strojně</t>
  </si>
  <si>
    <t>2068839168</t>
  </si>
  <si>
    <t>Hloubení zapažených rýh šířky přes 800 do 2 000 mm při překopech inženýrských sítí strojně s urovnáním dna do předepsaného profilu a spádu objemu do 15 m3 v hornině třídy těžitelnosti II skupiny 5</t>
  </si>
  <si>
    <t>https://podminky.urs.cz/item/CS_URS_2025_01/132451031</t>
  </si>
  <si>
    <t>9,8*1*1,5</t>
  </si>
  <si>
    <t>151101101</t>
  </si>
  <si>
    <t>Zřízení příložného pažení a rozepření stěn rýh hl do 2 m</t>
  </si>
  <si>
    <t>-143383206</t>
  </si>
  <si>
    <t>Zřízení pažení a rozepření stěn rýh pro podzemní vedení příložné pro jakoukoliv mezerovitost, hloubky do 2 m</t>
  </si>
  <si>
    <t>https://podminky.urs.cz/item/CS_URS_2025_01/151101101</t>
  </si>
  <si>
    <t>9,8*2*1,5</t>
  </si>
  <si>
    <t>151101111</t>
  </si>
  <si>
    <t>Odstranění příložného pažení a rozepření stěn rýh hl do 2 m</t>
  </si>
  <si>
    <t>914282650</t>
  </si>
  <si>
    <t>Odstranění pažení a rozepření stěn rýh pro podzemní vedení s uložením materiálu na vzdálenost do 3 m od kraje výkopu příložné, hloubky do 2 m</t>
  </si>
  <si>
    <t>https://podminky.urs.cz/item/CS_URS_2025_01/151101111</t>
  </si>
  <si>
    <t>161151113</t>
  </si>
  <si>
    <t>Svislé přemístění výkopku z horniny třídy těžitelnosti II skupiny 4 a 5 hl výkopu přes 4 do 8 m</t>
  </si>
  <si>
    <t>-1159504354</t>
  </si>
  <si>
    <t>Svislé přemístění výkopku strojně bez naložení do dopravní nádoby avšak s vyprázdněním dopravní nádoby na hromadu nebo do dopravního prostředku z horniny třídy těžitelnosti II skupiny 4 a 5 při hloubce výkopu přes 4 do 8 m</t>
  </si>
  <si>
    <t>https://podminky.urs.cz/item/CS_URS_2025_01/161151113</t>
  </si>
  <si>
    <t>(324,3+156,6)*0,4+14,7+58*1,1</t>
  </si>
  <si>
    <t>162751137</t>
  </si>
  <si>
    <t>Vodorovné přemístění přes 9 000 do 10000 m výkopku/sypaniny z horniny třídy těžitelnosti II skupiny 4 a 5</t>
  </si>
  <si>
    <t>-1254442062</t>
  </si>
  <si>
    <t>Vodorovné přemístění výkopku nebo sypaniny po suchu na obvyklém dopravním prostředku, bez naložení výkopku, avšak se složením bez rozhrnutí z horniny třídy těžitelnosti II skupiny 4 a 5 na vzdálenost přes 9 000 do 10 000 m</t>
  </si>
  <si>
    <t>https://podminky.urs.cz/item/CS_URS_2025_01/162751137</t>
  </si>
  <si>
    <t>171201231</t>
  </si>
  <si>
    <t>Poplatek za uložení zeminy a kamení na recyklační skládce (skládkovné) kód odpadu 17 05 04</t>
  </si>
  <si>
    <t>-1161584718</t>
  </si>
  <si>
    <t>Poplatek za uložení stavebního odpadu na recyklační skládce (skládkovné) zeminy a kamení zatříděného do Katalogu odpadů pod kódem 17 05 04</t>
  </si>
  <si>
    <t>https://podminky.urs.cz/item/CS_URS_2025_01/171201231</t>
  </si>
  <si>
    <t>((324,3+156,6)*0,4+14,7+58*1,1)*1,8</t>
  </si>
  <si>
    <t>171251201</t>
  </si>
  <si>
    <t>Uložení sypaniny na skládky nebo meziskládky</t>
  </si>
  <si>
    <t>200339511</t>
  </si>
  <si>
    <t>Uložení sypaniny na skládky nebo meziskládky bez hutnění s upravením uložené sypaniny do předepsaného tvaru</t>
  </si>
  <si>
    <t>https://podminky.urs.cz/item/CS_URS_2025_01/171251201</t>
  </si>
  <si>
    <t>174111101</t>
  </si>
  <si>
    <t>Zásyp jam, šachet rýh nebo kolem objektů sypaninou se zhutněním ručně</t>
  </si>
  <si>
    <t>-1157150061</t>
  </si>
  <si>
    <t>Zásyp sypaninou z jakékoliv horniny ručně s uložením výkopku ve vrstvách se zhutněním jam, šachet, rýh nebo kolem objektů v těchto vykopávkách</t>
  </si>
  <si>
    <t>https://podminky.urs.cz/item/CS_URS_2025_01/174111101</t>
  </si>
  <si>
    <t>9,8*1*0,5</t>
  </si>
  <si>
    <t>175111101</t>
  </si>
  <si>
    <t>Obsypání potrubí ručně sypaninou bez prohození, uloženou do 3 m</t>
  </si>
  <si>
    <t>2095050279</t>
  </si>
  <si>
    <t>Obsypání potrubí ručně sypaninou z vhodných hornin třídy těžitelnosti I a II, skupiny 1 až 4 nebo materiálem připraveným podél výkopu ve vzdálenosti do 3 m od jeho kraje pro jakoukoliv hloubku výkopu a míru zhutnění bez prohození sypaniny</t>
  </si>
  <si>
    <t>https://podminky.urs.cz/item/CS_URS_2025_01/175111101</t>
  </si>
  <si>
    <t>9,8*1*0,6</t>
  </si>
  <si>
    <t>M</t>
  </si>
  <si>
    <t>58343810</t>
  </si>
  <si>
    <t>kamenivo drcené hrubé frakce 4/8</t>
  </si>
  <si>
    <t>1098295791</t>
  </si>
  <si>
    <t>4,9*2 'Přepočtené koeficientem množství</t>
  </si>
  <si>
    <t>Vodorovné konstrukce</t>
  </si>
  <si>
    <t>451573111</t>
  </si>
  <si>
    <t>Lože pod potrubí otevřený výkop ze štěrkopísku</t>
  </si>
  <si>
    <t>387600784</t>
  </si>
  <si>
    <t>Lože pod potrubí, stoky a drobné objekty v otevřeném výkopu z písku a štěrkopísku do 63 mm</t>
  </si>
  <si>
    <t>https://podminky.urs.cz/item/CS_URS_2025_01/451573111</t>
  </si>
  <si>
    <t>9,8*1*0,15</t>
  </si>
  <si>
    <t>Komunikace pozemní</t>
  </si>
  <si>
    <t>564801112</t>
  </si>
  <si>
    <t>Podklad ze štěrkodrtě ŠD fr.0-4mm plochy přes 100 m2 tl 40 mm</t>
  </si>
  <si>
    <t>1471476007</t>
  </si>
  <si>
    <t>Podklad ze štěrkodrti ŠD fr.0-4mm s rozprostřením a zhutněním plochy přes 100 m2, po zhutnění tl. 40 mm</t>
  </si>
  <si>
    <t>https://podminky.urs.cz/item/CS_URS_2025_01/564801112</t>
  </si>
  <si>
    <t>"kryt štěrkové plochy" 324,3+156,6</t>
  </si>
  <si>
    <t>564831111</t>
  </si>
  <si>
    <t>Podklad ze štěrkodrtě ŠD fr.0-22mm plochy přes 100 m2 tl 100 mm</t>
  </si>
  <si>
    <t>-944184423</t>
  </si>
  <si>
    <t>Podklad ze štěrkodrti ŠD fr.0-22mm s rozprostřením a zhutněním plochy přes 100 m2, po zhutnění tl. 100 mm</t>
  </si>
  <si>
    <t>https://podminky.urs.cz/item/CS_URS_2025_01/564831111</t>
  </si>
  <si>
    <t>324,3+156,6</t>
  </si>
  <si>
    <t>564851111</t>
  </si>
  <si>
    <t>Podklad ze štěrkodrtě ŠD fr.0-32mm plochy přes 100 m2 tl 150 mm</t>
  </si>
  <si>
    <t>-689128666</t>
  </si>
  <si>
    <t>Podklad ze štěrkodrti ŠD fr.0-32mm s rozprostřením a zhutněním plochy přes 100 m2, po zhutnění tl. 150 mm</t>
  </si>
  <si>
    <t>https://podminky.urs.cz/item/CS_URS_2025_01/564851111</t>
  </si>
  <si>
    <t>564861111</t>
  </si>
  <si>
    <t>Podklad ze štěrkodrtě ŠD fr.0-63mm plochy přes 100 m2 tl 200 mm</t>
  </si>
  <si>
    <t>-1251534332</t>
  </si>
  <si>
    <t>Podklad ze štěrkodrti ŠD fr.0-63mm s rozprostřením a zhutněním plochy přes 100 m2, po zhutnění tl. 200 mm</t>
  </si>
  <si>
    <t>https://podminky.urs.cz/item/CS_URS_2025_01/564861111</t>
  </si>
  <si>
    <t>Vedení trubní dálková a přípojná</t>
  </si>
  <si>
    <t>871353122</t>
  </si>
  <si>
    <t>Montáž kanalizačního potrubí hladkého plnostěnného SN 10 z PVC-U DN 200</t>
  </si>
  <si>
    <t>-742819123</t>
  </si>
  <si>
    <t>Montáž kanalizačního potrubí z tvrdého PVC-U hladkého plnostěnného tuhost SN 10 DN 200</t>
  </si>
  <si>
    <t>https://podminky.urs.cz/item/CS_URS_2025_01/871353122</t>
  </si>
  <si>
    <t>9,8</t>
  </si>
  <si>
    <t>28611176</t>
  </si>
  <si>
    <t>trubka kanalizační PVC-U plnostěnná jednovrstvá DN 200x1000mm SN10</t>
  </si>
  <si>
    <t>-1632270499</t>
  </si>
  <si>
    <t>9,8*1,03 'Přepočtené koeficientem množství</t>
  </si>
  <si>
    <t>26</t>
  </si>
  <si>
    <t>966072811</t>
  </si>
  <si>
    <t>Rozebrání rámového oplocení na ocelové sloupky v přes 1 do 2 m</t>
  </si>
  <si>
    <t>-701293557</t>
  </si>
  <si>
    <t>Rozebrání oplocení z dílců rámových na ocelové sloupky, výšky přes 1 do 2 m</t>
  </si>
  <si>
    <t>https://podminky.urs.cz/item/CS_URS_2025_01/966072811</t>
  </si>
  <si>
    <t>1+4,9</t>
  </si>
  <si>
    <t>27</t>
  </si>
  <si>
    <t>966072822</t>
  </si>
  <si>
    <t>Rozebrání oplocení z vlnitého nebo profilového plechu hmotnosti přes 30 do 50 kg</t>
  </si>
  <si>
    <t>579247046</t>
  </si>
  <si>
    <t>Rozebrání oplocení z dílců plechových vlnitých nebo profilovaných, hmotnosti 1 m oplocení přes 30 do 50 kg</t>
  </si>
  <si>
    <t>https://podminky.urs.cz/item/CS_URS_2025_01/966072822</t>
  </si>
  <si>
    <t>5,9+3,3</t>
  </si>
  <si>
    <t>28</t>
  </si>
  <si>
    <t>966073811</t>
  </si>
  <si>
    <t>Rozebrání vrat a vrátek k oplocení pl přes 2 do 6 m2</t>
  </si>
  <si>
    <t>-1295884327</t>
  </si>
  <si>
    <t>Rozebrání vrat a vrátek k oplocení plochy jednotlivě přes 2 do 6 m2</t>
  </si>
  <si>
    <t>https://podminky.urs.cz/item/CS_URS_2025_01/966073811</t>
  </si>
  <si>
    <t>29</t>
  </si>
  <si>
    <t>966073812</t>
  </si>
  <si>
    <t>Rozebrání vrat a vrátek k oplocení pl přes 6 do 10 m2</t>
  </si>
  <si>
    <t>286253399</t>
  </si>
  <si>
    <t>Rozebrání vrat a vrátek k oplocení plochy jednotlivě přes 6 do 10 m2</t>
  </si>
  <si>
    <t>https://podminky.urs.cz/item/CS_URS_2025_01/966073812</t>
  </si>
  <si>
    <t>25</t>
  </si>
  <si>
    <t>R96600001</t>
  </si>
  <si>
    <t>Vybourání betonové šachty s litinovou mříží, tl. stěny šachty 0,2m, rozměry 1,0x1,0m. vybourání do hloubky 2,0m. Zasypání šachty štěrkem. Naložení suti na dopravní prostředek pro odvoz na skládku.</t>
  </si>
  <si>
    <t>soubor</t>
  </si>
  <si>
    <t>2114086152</t>
  </si>
  <si>
    <t>30</t>
  </si>
  <si>
    <t>2051777694</t>
  </si>
  <si>
    <t>7,026+2</t>
  </si>
  <si>
    <t>31</t>
  </si>
  <si>
    <t>997013875</t>
  </si>
  <si>
    <t>Poplatek za uložení stavebního odpadu na recyklační skládce (skládkovné) asfaltového bez obsahu dehtu zatříděného do Katalogu odpadů pod kódem 17 03 02</t>
  </si>
  <si>
    <t>974696645</t>
  </si>
  <si>
    <t>https://podminky.urs.cz/item/CS_URS_2025_01/997013875</t>
  </si>
  <si>
    <t>96,554</t>
  </si>
  <si>
    <t>32</t>
  </si>
  <si>
    <t>1247604402</t>
  </si>
  <si>
    <t>33</t>
  </si>
  <si>
    <t>362102841</t>
  </si>
  <si>
    <t>106,966*9 'Přepočtené koeficientem množství</t>
  </si>
  <si>
    <t>34</t>
  </si>
  <si>
    <t>-736207110</t>
  </si>
  <si>
    <t>Práce a dodávky M</t>
  </si>
  <si>
    <t>21-M</t>
  </si>
  <si>
    <t>Elektromontáže</t>
  </si>
  <si>
    <t>35</t>
  </si>
  <si>
    <t>R21004001</t>
  </si>
  <si>
    <t>Montáž a dodávka sloupů a stožárů venkovního vedení nn bez výstroje ocelových trubkových včetně rozvozu, vztyčení, očíslování, složení do 12 m jednoduchých, sloup výšky 6,0m pozinkovaný</t>
  </si>
  <si>
    <t>1193440405</t>
  </si>
  <si>
    <t>36</t>
  </si>
  <si>
    <t>R21004002</t>
  </si>
  <si>
    <t>Převěšení stávajících kabelů NN včetně vyzbrojení sloupu a všech souvisejících a navazujících prací</t>
  </si>
  <si>
    <t>64</t>
  </si>
  <si>
    <t>137799346</t>
  </si>
  <si>
    <t>46-M</t>
  </si>
  <si>
    <t>Zemní práce při extr.mont.pracích</t>
  </si>
  <si>
    <t>37</t>
  </si>
  <si>
    <t>460141123</t>
  </si>
  <si>
    <t>Hloubení nezapažených jam při elektromontážích strojně v hornině tř II skupiny 4 v omezeném prostoru</t>
  </si>
  <si>
    <t>461809896</t>
  </si>
  <si>
    <t>Hloubení jam strojně včetně urovnáním dna s přemístěním výkopku do vzdálenosti 3 m od okraje jámy nebo s naložením na dopravní prostředek v omezeném prostoru v hornině třídy těžitelnosti II skupiny 4</t>
  </si>
  <si>
    <t>https://podminky.urs.cz/item/CS_URS_2025_01/460141123</t>
  </si>
  <si>
    <t>0,6*0,6*1,2</t>
  </si>
  <si>
    <t>38</t>
  </si>
  <si>
    <t>460641112</t>
  </si>
  <si>
    <t>Základové konstrukce při elektromontážích z monolitického betonu tř. C 12/15</t>
  </si>
  <si>
    <t>-1684550716</t>
  </si>
  <si>
    <t>Základové konstrukce základ bez bednění do rostlé zeminy z monolitického betonu tř. C 12/15</t>
  </si>
  <si>
    <t>https://podminky.urs.cz/item/CS_URS_2025_01/460641112</t>
  </si>
  <si>
    <t>VN a ON - Vedlejší náklady a ostatní náklady</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</si>
  <si>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</si>
  <si>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</si>
  <si>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</si>
  <si>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</si>
  <si>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</si>
  <si>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VRN5 - Finanční náklady</t>
  </si>
  <si>
    <t>VRN</t>
  </si>
  <si>
    <t>Vedlejší rozpočtové náklady</t>
  </si>
  <si>
    <t>VRN1</t>
  </si>
  <si>
    <t>Průzkumné, geodetické a projektové práce</t>
  </si>
  <si>
    <t>Vytyčení stávajících inženýrských sítí v místě stavby</t>
  </si>
  <si>
    <t>1024</t>
  </si>
  <si>
    <t>1144991440</t>
  </si>
  <si>
    <t xml:space="preserve">Zaměření (vytyčení) všech stávajících inženýrských sítí v místě stavby před jejím započetím (vytyčení provede správce či majitel vytyčovaných sítí na náklady zhotovitele) včetně vyhotovení originálu protokolu o vytyčení 
</t>
  </si>
  <si>
    <t>"viz popis položky, projektová dokumentace, zadavací dokumentace, apod." 1</t>
  </si>
  <si>
    <t>VRN2</t>
  </si>
  <si>
    <t>Příprava staveniště</t>
  </si>
  <si>
    <t>1617659160</t>
  </si>
  <si>
    <t>Základní rozdělení průvodních činností a nákladů příprava staveniště. Do této položky patří náklady spojené s účastí zhotovitele na předání a převzetí staveniště : 1) Předání a převzetí staveniště
Do této položky patří náklady spojené s účastí zhotovitele na předání a převzetí staveniště.
2) Ochrana stávajících inženýrských sítí na staveništi
Do této položky patří náklady na přezkoumání podkladů objednatel o stavu inženýrských sítí probíhajících staveništěm nebo dotčenými stavbou i mimo území staveniště, kontrola a vytýčení jejich skutečno trasy a provedení ochranných opatření pro zabezpečení stávajících inženýrských sítí..
3) Dočasná dopravní opatření
Náklady na vyhotovení návrhu a provedení dočasného dopravního značení po dobu stavby a zvláštního užívání komunikace, vč. projednání, odsouhlasení s dotčenými orgány a organizacemi a zajištění správních rozhodnutí, dodání dopravních značek a světelné signalizace, jejich rozmístění a přemísťování a jejich údržba v průběhu výstavby včetně následného odstranění, poplatky za správní řízení, splnění podmínek správních rozhodnutí a orgánu DOSS. 
4) Užívání veřejných ploch a prostranství
Do této položky patří náklady a poplatky spojené s užíváním veřejných ploch a prostranství, pokud jsou stavebními pracemi nebo souvisejícími činnostmi dotčeny, a to včetně užívání ploch v souvislosti s uložením stavebního materiálu nebo stavebního odpadu.
5) Bezpečnostní a hygienická opatření na staveništi
Do této položky jsou zahrnuty 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 6) Staveništní přípojka elektrické energie v rozsahu dle PD</t>
  </si>
  <si>
    <t>VRN3</t>
  </si>
  <si>
    <t>Zařízení staveniště</t>
  </si>
  <si>
    <t>-1770659833</t>
  </si>
  <si>
    <t>Základní rozdělení průvodních činností a nákladů zařízení staveniště. V rámci nákladů na zařízení staveniště ocení zhotovitel veškeré náklady spojené s vybudováním, provozem a odstraněním zařízení staveniště, a to ve fázích :
1) Vybudování zařízení staveniště
Do této položky patří náklady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
2) Provoz zařízení staveniště
Do této položky patří náklady na vybavení objektů zařízení staveniště , náklady na energie spotřebované dodavatelem v rámci provozu zařízení staveniště, náklady na potřebný úklid v prostorách zařízení staveniště, náklady na nutnou údržbu a opravy na objektech zařízení staveniště a na přípojkách energií.
3) Odstranění zařízení staveniště
Do této položky patří odstranění objektů zařízení staveniště včetně přípojek energií a jejich odvoz. Položka zahrnuje i náklady na úpravu povrchů po odstranění zařízení staveniště a úklid ploch, na kterých bylo zařízení staveniště provozováno.
Položka zahrnuje veškeré náklady a činnosti související s vybudováním, provozem a likvidací staveniště, zajištění připojení na elektrickou energii, vodu a odvodnění staveniště, provádění každodenního hrubého úklidu staveniště a průběžnou likvidaci vznikajících odpadů oprávněnou osobou. Součástí této položky jsou standardní prvky BOZP (mobilní oplocení, výstražné značení, přechody výkopů, oplocení, zábradlí, atd - včetně jejich dodávky, montáže, údržby a demontáže, respektive likvidace) a plnění povinosti vyplývajících z plánu BOZP včetně připomínek příslušných úřadů. Součástí položky Zařízení staveniště je poskytnutí části zařízení staveniště (včetně stolu a 4 židlí) pro umožnění činnosti TDS, AD a SÚ za účelem konání kontrolním dnů a všech dalších svolávaných jednání (předpokládá se čistý prostor - např. stavební buňka či jiná kancelář stavby).</t>
  </si>
  <si>
    <t>Odpojení od areálového rozvodu plynu včetně zajištění vedení</t>
  </si>
  <si>
    <t>-1076811632</t>
  </si>
  <si>
    <t>"viz projektová dokumentace" 1</t>
  </si>
  <si>
    <t>Odpojení od areálového rozvodu vytápění včetně zajištění vedení</t>
  </si>
  <si>
    <t>1066283592</t>
  </si>
  <si>
    <t>"viz projektová dokumentace" 1+1</t>
  </si>
  <si>
    <t>Odpojení od areálového rozvodu vody včetně zajištění vedení</t>
  </si>
  <si>
    <t>-434881311</t>
  </si>
  <si>
    <t>Odpojení od areálového rozvodu slaboproudu včetně zajištění vedení</t>
  </si>
  <si>
    <t>163995173</t>
  </si>
  <si>
    <t>Odpojení od areálového rozvodu EZS včetně zajištění vedení</t>
  </si>
  <si>
    <t>-793847486</t>
  </si>
  <si>
    <t>Odpojení od areálového rozvodu silnoproudu včetně zajištění vedení</t>
  </si>
  <si>
    <t>183695629</t>
  </si>
  <si>
    <t>VRN4</t>
  </si>
  <si>
    <t>Inženýrská činnost</t>
  </si>
  <si>
    <t xml:space="preserve">Kompletace dokladové části stavby k předání a převzetí stavby a kolaudaci stavby </t>
  </si>
  <si>
    <t>-1041424876</t>
  </si>
  <si>
    <t>Kompletace (=shromáždění) dokladů o potřebných vlastnostech suti, doklady o oprávnění k provádění prací, doklady o likvidaci odpadů, výluhové testy v potřebném rozsahu - vše 2x tištěně a 1x na CD nosiči v elektronické podobě</t>
  </si>
  <si>
    <t>Poznámka k položce:_x000D_
položka zahrnuje i náklady na pořízení dokladů</t>
  </si>
  <si>
    <t>VRN5</t>
  </si>
  <si>
    <t>Finanční náklady</t>
  </si>
  <si>
    <t>-1114813761</t>
  </si>
  <si>
    <t>Základní rozdělení průvodních činností a nákladů finanční náklady. Do této položky patří náklady spojené s povinným pojištěním dodavatele nebo stavebního díla či jeho části dle požadavku objednatele, je-li toto pojištění pořadováno v zadavacích či jiných podmínkách a dokumentech, jež jsou součástí zadavací dokumentace. Dále sem patří náklady na požadované bankovní záruky za splnění závazku provést dílo-stavbu či po dobu běhu záruční lhůty, jsou-li tyto bankovní záruky požadovány v zadavacích či jiných podmínkách a dokumentech, jež jsou součástí zadavací dokumentace.</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</si>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</sst>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1" fillId="0" borderId="0" applyNumberFormat="0" applyFill="0" applyBorder="0" applyAlignment="0" applyProtection="0"/>
  </cellStyleXfs>
  <cellXfs count="38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7"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9" fillId="0" borderId="15"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6"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3"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3"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3" xfId="0" applyFont="1" applyBorder="1" applyAlignment="1" applyProtection="1">
      <alignment horizontal="center" vertical="center"/>
    </xf>
    <xf numFmtId="49" fontId="21" fillId="0" borderId="23" xfId="0" applyNumberFormat="1"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3" xfId="0" applyFont="1" applyBorder="1" applyAlignment="1" applyProtection="1">
      <alignment horizontal="center" vertical="center" wrapText="1"/>
    </xf>
    <xf numFmtId="167" fontId="21" fillId="0" borderId="23" xfId="0" applyNumberFormat="1" applyFont="1" applyBorder="1" applyAlignment="1" applyProtection="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xf>
    <xf numFmtId="0" fontId="22" fillId="2" borderId="15"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6"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7" fillId="0" borderId="0" xfId="0" applyFont="1" applyAlignment="1" applyProtection="1">
      <alignment vertical="center" wrapText="1"/>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38" fillId="0" borderId="23" xfId="0" applyFont="1" applyBorder="1" applyAlignment="1" applyProtection="1">
      <alignment horizontal="center" vertical="center"/>
    </xf>
    <xf numFmtId="49" fontId="38" fillId="0" borderId="23" xfId="0" applyNumberFormat="1" applyFont="1" applyBorder="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23" xfId="0" applyFont="1" applyBorder="1" applyAlignment="1" applyProtection="1">
      <alignment horizontal="center" vertical="center" wrapText="1"/>
    </xf>
    <xf numFmtId="167" fontId="38" fillId="0" borderId="23" xfId="0" applyNumberFormat="1" applyFont="1" applyBorder="1" applyAlignment="1" applyProtection="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pplyProtection="1">
      <alignment horizontal="left" vertical="center"/>
    </xf>
    <xf numFmtId="0" fontId="50" fillId="0" borderId="1" xfId="0" applyFont="1" applyBorder="1" applyAlignment="1" applyProtection="1">
      <alignment vertical="top"/>
    </xf>
    <xf numFmtId="0" fontId="50" fillId="0" borderId="1" xfId="0" applyFont="1" applyBorder="1" applyAlignment="1" applyProtection="1">
      <alignment horizontal="left" vertical="center"/>
    </xf>
    <xf numFmtId="0" fontId="50" fillId="0" borderId="1" xfId="0" applyFont="1" applyBorder="1" applyAlignment="1" applyProtection="1">
      <alignment horizontal="center" vertical="center"/>
    </xf>
    <xf numFmtId="49" fontId="50" fillId="0" borderId="1" xfId="0" applyNumberFormat="1" applyFont="1" applyBorder="1" applyAlignment="1" applyProtection="1">
      <alignment horizontal="left" vertical="center"/>
    </xf>
    <xf numFmtId="0" fontId="49" fillId="0" borderId="28" xfId="0" applyFont="1" applyBorder="1" applyAlignment="1" applyProtection="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21" fillId="4" borderId="8" xfId="0" applyFont="1" applyFill="1" applyBorder="1" applyAlignment="1" applyProtection="1">
      <alignment horizontal="center" vertical="center"/>
    </xf>
    <xf numFmtId="0" fontId="21" fillId="4" borderId="8" xfId="0" applyFont="1" applyFill="1" applyBorder="1" applyAlignment="1" applyProtection="1">
      <alignment horizontal="right" vertical="center"/>
    </xf>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3" fillId="0" borderId="1" xfId="0" applyFont="1" applyBorder="1" applyAlignment="1">
      <alignment horizontal="left" vertical="center" wrapText="1"/>
    </xf>
    <xf numFmtId="0" fontId="42" fillId="0" borderId="29" xfId="0" applyFont="1" applyBorder="1" applyAlignment="1">
      <alignment horizontal="left" wrapText="1"/>
    </xf>
    <xf numFmtId="0" fontId="41" fillId="0" borderId="1" xfId="0" applyFont="1" applyBorder="1" applyAlignment="1">
      <alignment horizontal="center" vertical="center" wrapText="1"/>
    </xf>
    <xf numFmtId="49" fontId="43" fillId="0" borderId="1" xfId="0" applyNumberFormat="1" applyFont="1" applyBorder="1" applyAlignment="1">
      <alignment horizontal="left" vertical="center" wrapText="1"/>
    </xf>
    <xf numFmtId="0" fontId="41" fillId="0" borderId="1" xfId="0" applyFont="1" applyBorder="1" applyAlignment="1">
      <alignment horizontal="center" vertical="center"/>
    </xf>
    <xf numFmtId="0" fontId="42" fillId="0" borderId="29" xfId="0" applyFont="1" applyBorder="1" applyAlignment="1">
      <alignment horizontal="left"/>
    </xf>
    <xf numFmtId="0" fontId="43" fillId="0" borderId="1" xfId="0" applyFont="1" applyBorder="1" applyAlignment="1">
      <alignment horizontal="left" vertical="center"/>
    </xf>
    <xf numFmtId="0" fontId="43"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4_01/997006551" TargetMode="External"/><Relationship Id="rId13" Type="http://schemas.openxmlformats.org/officeDocument/2006/relationships/hyperlink" Target="https://podminky.urs.cz/item/CS_URS_2025_01/997013862" TargetMode="External"/><Relationship Id="rId18" Type="http://schemas.openxmlformats.org/officeDocument/2006/relationships/hyperlink" Target="https://podminky.urs.cz/item/CS_URS_2025_01/997221579" TargetMode="External"/><Relationship Id="rId3" Type="http://schemas.openxmlformats.org/officeDocument/2006/relationships/hyperlink" Target="https://podminky.urs.cz/item/CS_URS_2025_01/963051113" TargetMode="External"/><Relationship Id="rId21" Type="http://schemas.openxmlformats.org/officeDocument/2006/relationships/hyperlink" Target="https://podminky.urs.cz/item/CS_URS_2025_01/767996701" TargetMode="External"/><Relationship Id="rId7" Type="http://schemas.openxmlformats.org/officeDocument/2006/relationships/hyperlink" Target="https://podminky.urs.cz/item/CS_URS_2024_01/997006512" TargetMode="External"/><Relationship Id="rId12" Type="http://schemas.openxmlformats.org/officeDocument/2006/relationships/hyperlink" Target="https://podminky.urs.cz/item/CS_URS_2025_01/997013861" TargetMode="External"/><Relationship Id="rId17" Type="http://schemas.openxmlformats.org/officeDocument/2006/relationships/hyperlink" Target="https://podminky.urs.cz/item/CS_URS_2025_01/997221571" TargetMode="External"/><Relationship Id="rId2" Type="http://schemas.openxmlformats.org/officeDocument/2006/relationships/hyperlink" Target="https://podminky.urs.cz/item/CS_URS_2025_01/963042819" TargetMode="External"/><Relationship Id="rId16" Type="http://schemas.openxmlformats.org/officeDocument/2006/relationships/hyperlink" Target="https://podminky.urs.cz/item/CS_URS_2025_01/997013871" TargetMode="External"/><Relationship Id="rId20" Type="http://schemas.openxmlformats.org/officeDocument/2006/relationships/hyperlink" Target="https://podminky.urs.cz/item/CS_URS_2025_01/767691833" TargetMode="External"/><Relationship Id="rId1" Type="http://schemas.openxmlformats.org/officeDocument/2006/relationships/hyperlink" Target="https://podminky.urs.cz/item/CS_URS_2025_01/961044111" TargetMode="External"/><Relationship Id="rId6" Type="http://schemas.openxmlformats.org/officeDocument/2006/relationships/hyperlink" Target="https://podminky.urs.cz/item/CS_URS_2025_01/981332111" TargetMode="External"/><Relationship Id="rId11" Type="http://schemas.openxmlformats.org/officeDocument/2006/relationships/hyperlink" Target="https://podminky.urs.cz/item/CS_URS_2024_01/997013847" TargetMode="External"/><Relationship Id="rId5" Type="http://schemas.openxmlformats.org/officeDocument/2006/relationships/hyperlink" Target="https://podminky.urs.cz/item/CS_URS_2025_01/981011415" TargetMode="External"/><Relationship Id="rId15" Type="http://schemas.openxmlformats.org/officeDocument/2006/relationships/hyperlink" Target="https://podminky.urs.cz/item/CS_URS_2025_01/997013869" TargetMode="External"/><Relationship Id="rId10" Type="http://schemas.openxmlformats.org/officeDocument/2006/relationships/hyperlink" Target="https://podminky.urs.cz/item/CS_URS_2025_01/997013811" TargetMode="External"/><Relationship Id="rId19" Type="http://schemas.openxmlformats.org/officeDocument/2006/relationships/hyperlink" Target="https://podminky.urs.cz/item/CS_URS_2025_01/997221612" TargetMode="External"/><Relationship Id="rId4" Type="http://schemas.openxmlformats.org/officeDocument/2006/relationships/hyperlink" Target="https://podminky.urs.cz/item/CS_URS_2025_01/966071711" TargetMode="External"/><Relationship Id="rId9" Type="http://schemas.openxmlformats.org/officeDocument/2006/relationships/hyperlink" Target="https://podminky.urs.cz/item/CS_URS_2025_01/997013111" TargetMode="External"/><Relationship Id="rId14" Type="http://schemas.openxmlformats.org/officeDocument/2006/relationships/hyperlink" Target="https://podminky.urs.cz/item/CS_URS_2024_01/997013863"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podminky.urs.cz/item/CS_URS_2025_01/171201231" TargetMode="External"/><Relationship Id="rId18" Type="http://schemas.openxmlformats.org/officeDocument/2006/relationships/hyperlink" Target="https://podminky.urs.cz/item/CS_URS_2025_01/564801112" TargetMode="External"/><Relationship Id="rId26" Type="http://schemas.openxmlformats.org/officeDocument/2006/relationships/hyperlink" Target="https://podminky.urs.cz/item/CS_URS_2025_01/966073812" TargetMode="External"/><Relationship Id="rId3" Type="http://schemas.openxmlformats.org/officeDocument/2006/relationships/hyperlink" Target="https://podminky.urs.cz/item/CS_URS_2025_01/113107331" TargetMode="External"/><Relationship Id="rId21" Type="http://schemas.openxmlformats.org/officeDocument/2006/relationships/hyperlink" Target="https://podminky.urs.cz/item/CS_URS_2025_01/564861111" TargetMode="External"/><Relationship Id="rId34" Type="http://schemas.openxmlformats.org/officeDocument/2006/relationships/drawing" Target="../drawings/drawing3.xml"/><Relationship Id="rId7" Type="http://schemas.openxmlformats.org/officeDocument/2006/relationships/hyperlink" Target="https://podminky.urs.cz/item/CS_URS_2025_01/131351203" TargetMode="External"/><Relationship Id="rId12" Type="http://schemas.openxmlformats.org/officeDocument/2006/relationships/hyperlink" Target="https://podminky.urs.cz/item/CS_URS_2025_01/162751137" TargetMode="External"/><Relationship Id="rId17" Type="http://schemas.openxmlformats.org/officeDocument/2006/relationships/hyperlink" Target="https://podminky.urs.cz/item/CS_URS_2025_01/451573111" TargetMode="External"/><Relationship Id="rId25" Type="http://schemas.openxmlformats.org/officeDocument/2006/relationships/hyperlink" Target="https://podminky.urs.cz/item/CS_URS_2025_01/966073811" TargetMode="External"/><Relationship Id="rId33" Type="http://schemas.openxmlformats.org/officeDocument/2006/relationships/hyperlink" Target="https://podminky.urs.cz/item/CS_URS_2025_01/460641112" TargetMode="External"/><Relationship Id="rId2" Type="http://schemas.openxmlformats.org/officeDocument/2006/relationships/hyperlink" Target="https://podminky.urs.cz/item/CS_URS_2025_01/113107185" TargetMode="External"/><Relationship Id="rId16" Type="http://schemas.openxmlformats.org/officeDocument/2006/relationships/hyperlink" Target="https://podminky.urs.cz/item/CS_URS_2025_01/175111101" TargetMode="External"/><Relationship Id="rId20" Type="http://schemas.openxmlformats.org/officeDocument/2006/relationships/hyperlink" Target="https://podminky.urs.cz/item/CS_URS_2025_01/564851111" TargetMode="External"/><Relationship Id="rId29" Type="http://schemas.openxmlformats.org/officeDocument/2006/relationships/hyperlink" Target="https://podminky.urs.cz/item/CS_URS_2025_01/997221571" TargetMode="External"/><Relationship Id="rId1" Type="http://schemas.openxmlformats.org/officeDocument/2006/relationships/hyperlink" Target="https://podminky.urs.cz/item/CS_URS_2025_01/111212355" TargetMode="External"/><Relationship Id="rId6" Type="http://schemas.openxmlformats.org/officeDocument/2006/relationships/hyperlink" Target="https://podminky.urs.cz/item/CS_URS_2025_01/115101301" TargetMode="External"/><Relationship Id="rId11" Type="http://schemas.openxmlformats.org/officeDocument/2006/relationships/hyperlink" Target="https://podminky.urs.cz/item/CS_URS_2025_01/161151113" TargetMode="External"/><Relationship Id="rId24" Type="http://schemas.openxmlformats.org/officeDocument/2006/relationships/hyperlink" Target="https://podminky.urs.cz/item/CS_URS_2025_01/966072822" TargetMode="External"/><Relationship Id="rId32" Type="http://schemas.openxmlformats.org/officeDocument/2006/relationships/hyperlink" Target="https://podminky.urs.cz/item/CS_URS_2025_01/460141123" TargetMode="External"/><Relationship Id="rId5" Type="http://schemas.openxmlformats.org/officeDocument/2006/relationships/hyperlink" Target="https://podminky.urs.cz/item/CS_URS_2025_01/115101201" TargetMode="External"/><Relationship Id="rId15" Type="http://schemas.openxmlformats.org/officeDocument/2006/relationships/hyperlink" Target="https://podminky.urs.cz/item/CS_URS_2025_01/174111101" TargetMode="External"/><Relationship Id="rId23" Type="http://schemas.openxmlformats.org/officeDocument/2006/relationships/hyperlink" Target="https://podminky.urs.cz/item/CS_URS_2025_01/966072811" TargetMode="External"/><Relationship Id="rId28" Type="http://schemas.openxmlformats.org/officeDocument/2006/relationships/hyperlink" Target="https://podminky.urs.cz/item/CS_URS_2025_01/997013875" TargetMode="External"/><Relationship Id="rId10" Type="http://schemas.openxmlformats.org/officeDocument/2006/relationships/hyperlink" Target="https://podminky.urs.cz/item/CS_URS_2025_01/151101111" TargetMode="External"/><Relationship Id="rId19" Type="http://schemas.openxmlformats.org/officeDocument/2006/relationships/hyperlink" Target="https://podminky.urs.cz/item/CS_URS_2025_01/564831111" TargetMode="External"/><Relationship Id="rId31" Type="http://schemas.openxmlformats.org/officeDocument/2006/relationships/hyperlink" Target="https://podminky.urs.cz/item/CS_URS_2025_01/997221612" TargetMode="External"/><Relationship Id="rId4" Type="http://schemas.openxmlformats.org/officeDocument/2006/relationships/hyperlink" Target="https://podminky.urs.cz/item/CS_URS_2025_01/113202111" TargetMode="External"/><Relationship Id="rId9" Type="http://schemas.openxmlformats.org/officeDocument/2006/relationships/hyperlink" Target="https://podminky.urs.cz/item/CS_URS_2025_01/151101101" TargetMode="External"/><Relationship Id="rId14" Type="http://schemas.openxmlformats.org/officeDocument/2006/relationships/hyperlink" Target="https://podminky.urs.cz/item/CS_URS_2025_01/171251201" TargetMode="External"/><Relationship Id="rId22" Type="http://schemas.openxmlformats.org/officeDocument/2006/relationships/hyperlink" Target="https://podminky.urs.cz/item/CS_URS_2025_01/871353122" TargetMode="External"/><Relationship Id="rId27" Type="http://schemas.openxmlformats.org/officeDocument/2006/relationships/hyperlink" Target="https://podminky.urs.cz/item/CS_URS_2025_01/997013861" TargetMode="External"/><Relationship Id="rId30" Type="http://schemas.openxmlformats.org/officeDocument/2006/relationships/hyperlink" Target="https://podminky.urs.cz/item/CS_URS_2025_01/997221579" TargetMode="External"/><Relationship Id="rId8" Type="http://schemas.openxmlformats.org/officeDocument/2006/relationships/hyperlink" Target="https://podminky.urs.cz/item/CS_URS_2025_01/13245103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9"/>
  <sheetViews>
    <sheetView showGridLines="0" tabSelected="1"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8" t="s">
        <v>0</v>
      </c>
      <c r="AZ1" s="18" t="s">
        <v>1</v>
      </c>
      <c r="BA1" s="18" t="s">
        <v>2</v>
      </c>
      <c r="BB1" s="18" t="s">
        <v>3</v>
      </c>
      <c r="BT1" s="18" t="s">
        <v>4</v>
      </c>
      <c r="BU1" s="18" t="s">
        <v>4</v>
      </c>
      <c r="BV1" s="18" t="s">
        <v>5</v>
      </c>
    </row>
    <row r="2" spans="1:74" s="1" customFormat="1" ht="36.950000000000003" customHeight="1">
      <c r="AR2" s="370"/>
      <c r="AS2" s="370"/>
      <c r="AT2" s="370"/>
      <c r="AU2" s="370"/>
      <c r="AV2" s="370"/>
      <c r="AW2" s="370"/>
      <c r="AX2" s="370"/>
      <c r="AY2" s="370"/>
      <c r="AZ2" s="370"/>
      <c r="BA2" s="370"/>
      <c r="BB2" s="370"/>
      <c r="BC2" s="370"/>
      <c r="BD2" s="370"/>
      <c r="BE2" s="370"/>
      <c r="BS2" s="19" t="s">
        <v>6</v>
      </c>
      <c r="BT2" s="19" t="s">
        <v>7</v>
      </c>
    </row>
    <row r="3" spans="1:74" s="1" customFormat="1" ht="6.95"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pans="1:74" s="1" customFormat="1" ht="24.95"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pans="1:74" s="1" customFormat="1" ht="12" customHeight="1">
      <c r="B5" s="23"/>
      <c r="C5" s="24"/>
      <c r="D5" s="28" t="s">
        <v>13</v>
      </c>
      <c r="E5" s="24"/>
      <c r="F5" s="24"/>
      <c r="G5" s="24"/>
      <c r="H5" s="24"/>
      <c r="I5" s="24"/>
      <c r="J5" s="24"/>
      <c r="K5" s="334" t="s">
        <v>14</v>
      </c>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24"/>
      <c r="AQ5" s="24"/>
      <c r="AR5" s="22"/>
      <c r="BE5" s="331" t="s">
        <v>15</v>
      </c>
      <c r="BS5" s="19" t="s">
        <v>6</v>
      </c>
    </row>
    <row r="6" spans="1:74" s="1" customFormat="1" ht="36.950000000000003" customHeight="1">
      <c r="B6" s="23"/>
      <c r="C6" s="24"/>
      <c r="D6" s="30" t="s">
        <v>16</v>
      </c>
      <c r="E6" s="24"/>
      <c r="F6" s="24"/>
      <c r="G6" s="24"/>
      <c r="H6" s="24"/>
      <c r="I6" s="24"/>
      <c r="J6" s="24"/>
      <c r="K6" s="336" t="s">
        <v>17</v>
      </c>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24"/>
      <c r="AQ6" s="24"/>
      <c r="AR6" s="22"/>
      <c r="BE6" s="332"/>
      <c r="BS6" s="19" t="s">
        <v>6</v>
      </c>
    </row>
    <row r="7" spans="1:74" s="1" customFormat="1" ht="12" customHeight="1">
      <c r="B7" s="23"/>
      <c r="C7" s="24"/>
      <c r="D7" s="31"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1" t="s">
        <v>20</v>
      </c>
      <c r="AL7" s="24"/>
      <c r="AM7" s="24"/>
      <c r="AN7" s="29" t="s">
        <v>19</v>
      </c>
      <c r="AO7" s="24"/>
      <c r="AP7" s="24"/>
      <c r="AQ7" s="24"/>
      <c r="AR7" s="22"/>
      <c r="BE7" s="332"/>
      <c r="BS7" s="19" t="s">
        <v>6</v>
      </c>
    </row>
    <row r="8" spans="1:74" s="1" customFormat="1" ht="12" customHeight="1">
      <c r="B8" s="23"/>
      <c r="C8" s="24"/>
      <c r="D8" s="31" t="s">
        <v>21</v>
      </c>
      <c r="E8" s="24"/>
      <c r="F8" s="24"/>
      <c r="G8" s="24"/>
      <c r="H8" s="24"/>
      <c r="I8" s="24"/>
      <c r="J8" s="24"/>
      <c r="K8" s="29" t="s">
        <v>22</v>
      </c>
      <c r="L8" s="24"/>
      <c r="M8" s="24"/>
      <c r="N8" s="24"/>
      <c r="O8" s="24"/>
      <c r="P8" s="24"/>
      <c r="Q8" s="24"/>
      <c r="R8" s="24"/>
      <c r="S8" s="24"/>
      <c r="T8" s="24"/>
      <c r="U8" s="24"/>
      <c r="V8" s="24"/>
      <c r="W8" s="24"/>
      <c r="X8" s="24"/>
      <c r="Y8" s="24"/>
      <c r="Z8" s="24"/>
      <c r="AA8" s="24"/>
      <c r="AB8" s="24"/>
      <c r="AC8" s="24"/>
      <c r="AD8" s="24"/>
      <c r="AE8" s="24"/>
      <c r="AF8" s="24"/>
      <c r="AG8" s="24"/>
      <c r="AH8" s="24"/>
      <c r="AI8" s="24"/>
      <c r="AJ8" s="24"/>
      <c r="AK8" s="31" t="s">
        <v>23</v>
      </c>
      <c r="AL8" s="24"/>
      <c r="AM8" s="24"/>
      <c r="AN8" s="32" t="s">
        <v>24</v>
      </c>
      <c r="AO8" s="24"/>
      <c r="AP8" s="24"/>
      <c r="AQ8" s="24"/>
      <c r="AR8" s="22"/>
      <c r="BE8" s="332"/>
      <c r="BS8" s="19" t="s">
        <v>6</v>
      </c>
    </row>
    <row r="9" spans="1:74" s="1" customFormat="1" ht="14.45"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2"/>
      <c r="BS9" s="19" t="s">
        <v>6</v>
      </c>
    </row>
    <row r="10" spans="1:74" s="1" customFormat="1" ht="12" customHeight="1">
      <c r="B10" s="23"/>
      <c r="C10" s="24"/>
      <c r="D10" s="31" t="s">
        <v>25</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1" t="s">
        <v>26</v>
      </c>
      <c r="AL10" s="24"/>
      <c r="AM10" s="24"/>
      <c r="AN10" s="29" t="s">
        <v>27</v>
      </c>
      <c r="AO10" s="24"/>
      <c r="AP10" s="24"/>
      <c r="AQ10" s="24"/>
      <c r="AR10" s="22"/>
      <c r="BE10" s="332"/>
      <c r="BS10" s="19" t="s">
        <v>6</v>
      </c>
    </row>
    <row r="11" spans="1:74" s="1" customFormat="1" ht="18.399999999999999"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1" t="s">
        <v>29</v>
      </c>
      <c r="AL11" s="24"/>
      <c r="AM11" s="24"/>
      <c r="AN11" s="29" t="s">
        <v>30</v>
      </c>
      <c r="AO11" s="24"/>
      <c r="AP11" s="24"/>
      <c r="AQ11" s="24"/>
      <c r="AR11" s="22"/>
      <c r="BE11" s="332"/>
      <c r="BS11" s="19" t="s">
        <v>6</v>
      </c>
    </row>
    <row r="12" spans="1:74" s="1" customFormat="1" ht="6.95"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2"/>
      <c r="BS12" s="19" t="s">
        <v>6</v>
      </c>
    </row>
    <row r="13" spans="1:74" s="1" customFormat="1" ht="12" customHeight="1">
      <c r="B13" s="23"/>
      <c r="C13" s="24"/>
      <c r="D13" s="31" t="s">
        <v>31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1" t="s">
        <v>26</v>
      </c>
      <c r="AL13" s="24"/>
      <c r="AM13" s="24"/>
      <c r="AN13" s="33" t="s">
        <v>32</v>
      </c>
      <c r="AO13" s="24"/>
      <c r="AP13" s="24"/>
      <c r="AQ13" s="24"/>
      <c r="AR13" s="22"/>
      <c r="BE13" s="332"/>
      <c r="BS13" s="19" t="s">
        <v>6</v>
      </c>
    </row>
    <row r="14" spans="1:74" ht="12.75">
      <c r="B14" s="23"/>
      <c r="C14" s="24"/>
      <c r="D14" s="24"/>
      <c r="E14" s="337" t="s">
        <v>32</v>
      </c>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1" t="s">
        <v>29</v>
      </c>
      <c r="AL14" s="24"/>
      <c r="AM14" s="24"/>
      <c r="AN14" s="33" t="s">
        <v>32</v>
      </c>
      <c r="AO14" s="24"/>
      <c r="AP14" s="24"/>
      <c r="AQ14" s="24"/>
      <c r="AR14" s="22"/>
      <c r="BE14" s="332"/>
      <c r="BS14" s="19" t="s">
        <v>6</v>
      </c>
    </row>
    <row r="15" spans="1:74" s="1" customFormat="1" ht="6.95"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2"/>
      <c r="BS15" s="19" t="s">
        <v>4</v>
      </c>
    </row>
    <row r="16" spans="1:74" s="1" customFormat="1" ht="12" customHeight="1">
      <c r="B16" s="23"/>
      <c r="C16" s="24"/>
      <c r="D16" s="31" t="s">
        <v>33</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1" t="s">
        <v>26</v>
      </c>
      <c r="AL16" s="24"/>
      <c r="AM16" s="24"/>
      <c r="AN16" s="29" t="s">
        <v>34</v>
      </c>
      <c r="AO16" s="24"/>
      <c r="AP16" s="24"/>
      <c r="AQ16" s="24"/>
      <c r="AR16" s="22"/>
      <c r="BE16" s="332"/>
      <c r="BS16" s="19" t="s">
        <v>4</v>
      </c>
    </row>
    <row r="17" spans="1:71" s="1" customFormat="1" ht="18.399999999999999" customHeight="1">
      <c r="B17" s="23"/>
      <c r="C17" s="24"/>
      <c r="D17" s="24"/>
      <c r="E17" s="29" t="s">
        <v>35</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1" t="s">
        <v>29</v>
      </c>
      <c r="AL17" s="24"/>
      <c r="AM17" s="24"/>
      <c r="AN17" s="29" t="s">
        <v>36</v>
      </c>
      <c r="AO17" s="24"/>
      <c r="AP17" s="24"/>
      <c r="AQ17" s="24"/>
      <c r="AR17" s="22"/>
      <c r="BE17" s="332"/>
      <c r="BS17" s="19" t="s">
        <v>37</v>
      </c>
    </row>
    <row r="18" spans="1:71" s="1" customFormat="1" ht="6.95"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2"/>
      <c r="BS18" s="19" t="s">
        <v>6</v>
      </c>
    </row>
    <row r="19" spans="1:71" s="1" customFormat="1" ht="12" customHeight="1">
      <c r="B19" s="23"/>
      <c r="C19" s="24"/>
      <c r="D19" s="31" t="s">
        <v>38</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1" t="s">
        <v>26</v>
      </c>
      <c r="AL19" s="24"/>
      <c r="AM19" s="24"/>
      <c r="AN19" s="29" t="s">
        <v>19</v>
      </c>
      <c r="AO19" s="24"/>
      <c r="AP19" s="24"/>
      <c r="AQ19" s="24"/>
      <c r="AR19" s="22"/>
      <c r="BE19" s="332"/>
      <c r="BS19" s="19" t="s">
        <v>6</v>
      </c>
    </row>
    <row r="20" spans="1:71" s="1" customFormat="1" ht="18.399999999999999" customHeight="1">
      <c r="B20" s="23"/>
      <c r="C20" s="24"/>
      <c r="D20" s="24"/>
      <c r="E20" s="29" t="s">
        <v>39</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1" t="s">
        <v>29</v>
      </c>
      <c r="AL20" s="24"/>
      <c r="AM20" s="24"/>
      <c r="AN20" s="29" t="s">
        <v>19</v>
      </c>
      <c r="AO20" s="24"/>
      <c r="AP20" s="24"/>
      <c r="AQ20" s="24"/>
      <c r="AR20" s="22"/>
      <c r="BE20" s="332"/>
      <c r="BS20" s="19" t="s">
        <v>37</v>
      </c>
    </row>
    <row r="21" spans="1:71" s="1" customFormat="1" ht="6.95"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2"/>
    </row>
    <row r="22" spans="1:71" s="1" customFormat="1" ht="12" customHeight="1">
      <c r="B22" s="23"/>
      <c r="C22" s="24"/>
      <c r="D22" s="31" t="s">
        <v>40</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2"/>
    </row>
    <row r="23" spans="1:71" s="1" customFormat="1" ht="47.25" customHeight="1">
      <c r="B23" s="23"/>
      <c r="C23" s="24"/>
      <c r="D23" s="24"/>
      <c r="E23" s="339" t="s">
        <v>41</v>
      </c>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24"/>
      <c r="AP23" s="24"/>
      <c r="AQ23" s="24"/>
      <c r="AR23" s="22"/>
      <c r="BE23" s="332"/>
    </row>
    <row r="24" spans="1:71" s="1" customFormat="1" ht="6.95"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2"/>
    </row>
    <row r="25" spans="1:71" s="1" customFormat="1" ht="6.95" customHeight="1">
      <c r="B25" s="23"/>
      <c r="C25" s="24"/>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4"/>
      <c r="AQ25" s="24"/>
      <c r="AR25" s="22"/>
      <c r="BE25" s="332"/>
    </row>
    <row r="26" spans="1:71" s="2" customFormat="1" ht="25.9" customHeight="1">
      <c r="A26" s="36"/>
      <c r="B26" s="37"/>
      <c r="C26" s="38"/>
      <c r="D26" s="39" t="s">
        <v>42</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340">
        <f>ROUND(AG54,2)</f>
        <v>0</v>
      </c>
      <c r="AL26" s="341"/>
      <c r="AM26" s="341"/>
      <c r="AN26" s="341"/>
      <c r="AO26" s="341"/>
      <c r="AP26" s="38"/>
      <c r="AQ26" s="38"/>
      <c r="AR26" s="41"/>
      <c r="BE26" s="332"/>
    </row>
    <row r="27" spans="1:71" s="2" customFormat="1" ht="6.95" customHeight="1">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332"/>
    </row>
    <row r="28" spans="1:71" s="2" customFormat="1" ht="12.75">
      <c r="A28" s="36"/>
      <c r="B28" s="37"/>
      <c r="C28" s="38"/>
      <c r="D28" s="38"/>
      <c r="E28" s="38"/>
      <c r="F28" s="38"/>
      <c r="G28" s="38"/>
      <c r="H28" s="38"/>
      <c r="I28" s="38"/>
      <c r="J28" s="38"/>
      <c r="K28" s="38"/>
      <c r="L28" s="342" t="s">
        <v>43</v>
      </c>
      <c r="M28" s="342"/>
      <c r="N28" s="342"/>
      <c r="O28" s="342"/>
      <c r="P28" s="342"/>
      <c r="Q28" s="38"/>
      <c r="R28" s="38"/>
      <c r="S28" s="38"/>
      <c r="T28" s="38"/>
      <c r="U28" s="38"/>
      <c r="V28" s="38"/>
      <c r="W28" s="342" t="s">
        <v>44</v>
      </c>
      <c r="X28" s="342"/>
      <c r="Y28" s="342"/>
      <c r="Z28" s="342"/>
      <c r="AA28" s="342"/>
      <c r="AB28" s="342"/>
      <c r="AC28" s="342"/>
      <c r="AD28" s="342"/>
      <c r="AE28" s="342"/>
      <c r="AF28" s="38"/>
      <c r="AG28" s="38"/>
      <c r="AH28" s="38"/>
      <c r="AI28" s="38"/>
      <c r="AJ28" s="38"/>
      <c r="AK28" s="342" t="s">
        <v>45</v>
      </c>
      <c r="AL28" s="342"/>
      <c r="AM28" s="342"/>
      <c r="AN28" s="342"/>
      <c r="AO28" s="342"/>
      <c r="AP28" s="38"/>
      <c r="AQ28" s="38"/>
      <c r="AR28" s="41"/>
      <c r="BE28" s="332"/>
    </row>
    <row r="29" spans="1:71" s="3" customFormat="1" ht="14.45" customHeight="1">
      <c r="B29" s="42"/>
      <c r="C29" s="43"/>
      <c r="D29" s="31" t="s">
        <v>46</v>
      </c>
      <c r="E29" s="43"/>
      <c r="F29" s="31" t="s">
        <v>47</v>
      </c>
      <c r="G29" s="43"/>
      <c r="H29" s="43"/>
      <c r="I29" s="43"/>
      <c r="J29" s="43"/>
      <c r="K29" s="43"/>
      <c r="L29" s="345">
        <v>0.21</v>
      </c>
      <c r="M29" s="344"/>
      <c r="N29" s="344"/>
      <c r="O29" s="344"/>
      <c r="P29" s="344"/>
      <c r="Q29" s="43"/>
      <c r="R29" s="43"/>
      <c r="S29" s="43"/>
      <c r="T29" s="43"/>
      <c r="U29" s="43"/>
      <c r="V29" s="43"/>
      <c r="W29" s="343">
        <f>ROUND(AZ54, 2)</f>
        <v>0</v>
      </c>
      <c r="X29" s="344"/>
      <c r="Y29" s="344"/>
      <c r="Z29" s="344"/>
      <c r="AA29" s="344"/>
      <c r="AB29" s="344"/>
      <c r="AC29" s="344"/>
      <c r="AD29" s="344"/>
      <c r="AE29" s="344"/>
      <c r="AF29" s="43"/>
      <c r="AG29" s="43"/>
      <c r="AH29" s="43"/>
      <c r="AI29" s="43"/>
      <c r="AJ29" s="43"/>
      <c r="AK29" s="343">
        <f>ROUND(AV54, 2)</f>
        <v>0</v>
      </c>
      <c r="AL29" s="344"/>
      <c r="AM29" s="344"/>
      <c r="AN29" s="344"/>
      <c r="AO29" s="344"/>
      <c r="AP29" s="43"/>
      <c r="AQ29" s="43"/>
      <c r="AR29" s="44"/>
      <c r="BE29" s="333"/>
    </row>
    <row r="30" spans="1:71" s="3" customFormat="1" ht="14.45" customHeight="1">
      <c r="B30" s="42"/>
      <c r="C30" s="43"/>
      <c r="D30" s="43"/>
      <c r="E30" s="43"/>
      <c r="F30" s="31" t="s">
        <v>48</v>
      </c>
      <c r="G30" s="43"/>
      <c r="H30" s="43"/>
      <c r="I30" s="43"/>
      <c r="J30" s="43"/>
      <c r="K30" s="43"/>
      <c r="L30" s="345">
        <v>0.12</v>
      </c>
      <c r="M30" s="344"/>
      <c r="N30" s="344"/>
      <c r="O30" s="344"/>
      <c r="P30" s="344"/>
      <c r="Q30" s="43"/>
      <c r="R30" s="43"/>
      <c r="S30" s="43"/>
      <c r="T30" s="43"/>
      <c r="U30" s="43"/>
      <c r="V30" s="43"/>
      <c r="W30" s="343">
        <f>ROUND(BA54, 2)</f>
        <v>0</v>
      </c>
      <c r="X30" s="344"/>
      <c r="Y30" s="344"/>
      <c r="Z30" s="344"/>
      <c r="AA30" s="344"/>
      <c r="AB30" s="344"/>
      <c r="AC30" s="344"/>
      <c r="AD30" s="344"/>
      <c r="AE30" s="344"/>
      <c r="AF30" s="43"/>
      <c r="AG30" s="43"/>
      <c r="AH30" s="43"/>
      <c r="AI30" s="43"/>
      <c r="AJ30" s="43"/>
      <c r="AK30" s="343">
        <f>ROUND(AW54, 2)</f>
        <v>0</v>
      </c>
      <c r="AL30" s="344"/>
      <c r="AM30" s="344"/>
      <c r="AN30" s="344"/>
      <c r="AO30" s="344"/>
      <c r="AP30" s="43"/>
      <c r="AQ30" s="43"/>
      <c r="AR30" s="44"/>
      <c r="BE30" s="333"/>
    </row>
    <row r="31" spans="1:71" s="3" customFormat="1" ht="14.45" hidden="1" customHeight="1">
      <c r="B31" s="42"/>
      <c r="C31" s="43"/>
      <c r="D31" s="43"/>
      <c r="E31" s="43"/>
      <c r="F31" s="31" t="s">
        <v>49</v>
      </c>
      <c r="G31" s="43"/>
      <c r="H31" s="43"/>
      <c r="I31" s="43"/>
      <c r="J31" s="43"/>
      <c r="K31" s="43"/>
      <c r="L31" s="345">
        <v>0.21</v>
      </c>
      <c r="M31" s="344"/>
      <c r="N31" s="344"/>
      <c r="O31" s="344"/>
      <c r="P31" s="344"/>
      <c r="Q31" s="43"/>
      <c r="R31" s="43"/>
      <c r="S31" s="43"/>
      <c r="T31" s="43"/>
      <c r="U31" s="43"/>
      <c r="V31" s="43"/>
      <c r="W31" s="343">
        <f>ROUND(BB54, 2)</f>
        <v>0</v>
      </c>
      <c r="X31" s="344"/>
      <c r="Y31" s="344"/>
      <c r="Z31" s="344"/>
      <c r="AA31" s="344"/>
      <c r="AB31" s="344"/>
      <c r="AC31" s="344"/>
      <c r="AD31" s="344"/>
      <c r="AE31" s="344"/>
      <c r="AF31" s="43"/>
      <c r="AG31" s="43"/>
      <c r="AH31" s="43"/>
      <c r="AI31" s="43"/>
      <c r="AJ31" s="43"/>
      <c r="AK31" s="343">
        <v>0</v>
      </c>
      <c r="AL31" s="344"/>
      <c r="AM31" s="344"/>
      <c r="AN31" s="344"/>
      <c r="AO31" s="344"/>
      <c r="AP31" s="43"/>
      <c r="AQ31" s="43"/>
      <c r="AR31" s="44"/>
      <c r="BE31" s="333"/>
    </row>
    <row r="32" spans="1:71" s="3" customFormat="1" ht="14.45" hidden="1" customHeight="1">
      <c r="B32" s="42"/>
      <c r="C32" s="43"/>
      <c r="D32" s="43"/>
      <c r="E32" s="43"/>
      <c r="F32" s="31" t="s">
        <v>50</v>
      </c>
      <c r="G32" s="43"/>
      <c r="H32" s="43"/>
      <c r="I32" s="43"/>
      <c r="J32" s="43"/>
      <c r="K32" s="43"/>
      <c r="L32" s="345">
        <v>0.12</v>
      </c>
      <c r="M32" s="344"/>
      <c r="N32" s="344"/>
      <c r="O32" s="344"/>
      <c r="P32" s="344"/>
      <c r="Q32" s="43"/>
      <c r="R32" s="43"/>
      <c r="S32" s="43"/>
      <c r="T32" s="43"/>
      <c r="U32" s="43"/>
      <c r="V32" s="43"/>
      <c r="W32" s="343">
        <f>ROUND(BC54, 2)</f>
        <v>0</v>
      </c>
      <c r="X32" s="344"/>
      <c r="Y32" s="344"/>
      <c r="Z32" s="344"/>
      <c r="AA32" s="344"/>
      <c r="AB32" s="344"/>
      <c r="AC32" s="344"/>
      <c r="AD32" s="344"/>
      <c r="AE32" s="344"/>
      <c r="AF32" s="43"/>
      <c r="AG32" s="43"/>
      <c r="AH32" s="43"/>
      <c r="AI32" s="43"/>
      <c r="AJ32" s="43"/>
      <c r="AK32" s="343">
        <v>0</v>
      </c>
      <c r="AL32" s="344"/>
      <c r="AM32" s="344"/>
      <c r="AN32" s="344"/>
      <c r="AO32" s="344"/>
      <c r="AP32" s="43"/>
      <c r="AQ32" s="43"/>
      <c r="AR32" s="44"/>
      <c r="BE32" s="333"/>
    </row>
    <row r="33" spans="1:57" s="3" customFormat="1" ht="14.45" hidden="1" customHeight="1">
      <c r="B33" s="42"/>
      <c r="C33" s="43"/>
      <c r="D33" s="43"/>
      <c r="E33" s="43"/>
      <c r="F33" s="31" t="s">
        <v>51</v>
      </c>
      <c r="G33" s="43"/>
      <c r="H33" s="43"/>
      <c r="I33" s="43"/>
      <c r="J33" s="43"/>
      <c r="K33" s="43"/>
      <c r="L33" s="345">
        <v>0</v>
      </c>
      <c r="M33" s="344"/>
      <c r="N33" s="344"/>
      <c r="O33" s="344"/>
      <c r="P33" s="344"/>
      <c r="Q33" s="43"/>
      <c r="R33" s="43"/>
      <c r="S33" s="43"/>
      <c r="T33" s="43"/>
      <c r="U33" s="43"/>
      <c r="V33" s="43"/>
      <c r="W33" s="343">
        <f>ROUND(BD54, 2)</f>
        <v>0</v>
      </c>
      <c r="X33" s="344"/>
      <c r="Y33" s="344"/>
      <c r="Z33" s="344"/>
      <c r="AA33" s="344"/>
      <c r="AB33" s="344"/>
      <c r="AC33" s="344"/>
      <c r="AD33" s="344"/>
      <c r="AE33" s="344"/>
      <c r="AF33" s="43"/>
      <c r="AG33" s="43"/>
      <c r="AH33" s="43"/>
      <c r="AI33" s="43"/>
      <c r="AJ33" s="43"/>
      <c r="AK33" s="343">
        <v>0</v>
      </c>
      <c r="AL33" s="344"/>
      <c r="AM33" s="344"/>
      <c r="AN33" s="344"/>
      <c r="AO33" s="344"/>
      <c r="AP33" s="43"/>
      <c r="AQ33" s="43"/>
      <c r="AR33" s="44"/>
    </row>
    <row r="34" spans="1:57" s="2" customFormat="1" ht="6.95" customHeight="1">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6"/>
    </row>
    <row r="35" spans="1:57" s="2" customFormat="1" ht="25.9" customHeight="1">
      <c r="A35" s="36"/>
      <c r="B35" s="37"/>
      <c r="C35" s="45"/>
      <c r="D35" s="46" t="s">
        <v>52</v>
      </c>
      <c r="E35" s="47"/>
      <c r="F35" s="47"/>
      <c r="G35" s="47"/>
      <c r="H35" s="47"/>
      <c r="I35" s="47"/>
      <c r="J35" s="47"/>
      <c r="K35" s="47"/>
      <c r="L35" s="47"/>
      <c r="M35" s="47"/>
      <c r="N35" s="47"/>
      <c r="O35" s="47"/>
      <c r="P35" s="47"/>
      <c r="Q35" s="47"/>
      <c r="R35" s="47"/>
      <c r="S35" s="47"/>
      <c r="T35" s="48" t="s">
        <v>53</v>
      </c>
      <c r="U35" s="47"/>
      <c r="V35" s="47"/>
      <c r="W35" s="47"/>
      <c r="X35" s="346" t="s">
        <v>54</v>
      </c>
      <c r="Y35" s="347"/>
      <c r="Z35" s="347"/>
      <c r="AA35" s="347"/>
      <c r="AB35" s="347"/>
      <c r="AC35" s="47"/>
      <c r="AD35" s="47"/>
      <c r="AE35" s="47"/>
      <c r="AF35" s="47"/>
      <c r="AG35" s="47"/>
      <c r="AH35" s="47"/>
      <c r="AI35" s="47"/>
      <c r="AJ35" s="47"/>
      <c r="AK35" s="348">
        <f>SUM(AK26:AK33)</f>
        <v>0</v>
      </c>
      <c r="AL35" s="347"/>
      <c r="AM35" s="347"/>
      <c r="AN35" s="347"/>
      <c r="AO35" s="349"/>
      <c r="AP35" s="45"/>
      <c r="AQ35" s="45"/>
      <c r="AR35" s="41"/>
      <c r="BE35" s="36"/>
    </row>
    <row r="36" spans="1:57" s="2" customFormat="1" ht="6.95" customHeight="1">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6.95" customHeight="1">
      <c r="A37" s="36"/>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41"/>
      <c r="BE37" s="36"/>
    </row>
    <row r="41" spans="1:57" s="2" customFormat="1" ht="6.95" customHeight="1">
      <c r="A41" s="36"/>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41"/>
      <c r="BE41" s="36"/>
    </row>
    <row r="42" spans="1:57" s="2" customFormat="1" ht="24.95" customHeight="1">
      <c r="A42" s="36"/>
      <c r="B42" s="37"/>
      <c r="C42" s="25" t="s">
        <v>55</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41"/>
      <c r="BE42" s="36"/>
    </row>
    <row r="43" spans="1:57" s="2" customFormat="1" ht="6.95" customHeight="1">
      <c r="A43" s="36"/>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41"/>
      <c r="BE43" s="36"/>
    </row>
    <row r="44" spans="1:57" s="4" customFormat="1" ht="12" customHeight="1">
      <c r="B44" s="53"/>
      <c r="C44" s="31" t="s">
        <v>13</v>
      </c>
      <c r="D44" s="54"/>
      <c r="E44" s="54"/>
      <c r="F44" s="54"/>
      <c r="G44" s="54"/>
      <c r="H44" s="54"/>
      <c r="I44" s="54"/>
      <c r="J44" s="54"/>
      <c r="K44" s="54"/>
      <c r="L44" s="54" t="str">
        <f>K5</f>
        <v>792</v>
      </c>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5"/>
    </row>
    <row r="45" spans="1:57" s="5" customFormat="1" ht="36.950000000000003" customHeight="1">
      <c r="B45" s="56"/>
      <c r="C45" s="57" t="s">
        <v>16</v>
      </c>
      <c r="D45" s="58"/>
      <c r="E45" s="58"/>
      <c r="F45" s="58"/>
      <c r="G45" s="58"/>
      <c r="H45" s="58"/>
      <c r="I45" s="58"/>
      <c r="J45" s="58"/>
      <c r="K45" s="58"/>
      <c r="L45" s="350" t="str">
        <f>K6</f>
        <v>OA a HŠ Třebíč - Odstranění objektů ve vnitrobloku Bráfova</v>
      </c>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58"/>
      <c r="AQ45" s="58"/>
      <c r="AR45" s="59"/>
    </row>
    <row r="46" spans="1:57" s="2" customFormat="1" ht="6.95" customHeight="1">
      <c r="A46" s="36"/>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41"/>
      <c r="BE46" s="36"/>
    </row>
    <row r="47" spans="1:57" s="2" customFormat="1" ht="12" customHeight="1">
      <c r="A47" s="36"/>
      <c r="B47" s="37"/>
      <c r="C47" s="31" t="s">
        <v>21</v>
      </c>
      <c r="D47" s="38"/>
      <c r="E47" s="38"/>
      <c r="F47" s="38"/>
      <c r="G47" s="38"/>
      <c r="H47" s="38"/>
      <c r="I47" s="38"/>
      <c r="J47" s="38"/>
      <c r="K47" s="38"/>
      <c r="L47" s="60" t="str">
        <f>IF(K8="","",K8)</f>
        <v>Třebíč</v>
      </c>
      <c r="M47" s="38"/>
      <c r="N47" s="38"/>
      <c r="O47" s="38"/>
      <c r="P47" s="38"/>
      <c r="Q47" s="38"/>
      <c r="R47" s="38"/>
      <c r="S47" s="38"/>
      <c r="T47" s="38"/>
      <c r="U47" s="38"/>
      <c r="V47" s="38"/>
      <c r="W47" s="38"/>
      <c r="X47" s="38"/>
      <c r="Y47" s="38"/>
      <c r="Z47" s="38"/>
      <c r="AA47" s="38"/>
      <c r="AB47" s="38"/>
      <c r="AC47" s="38"/>
      <c r="AD47" s="38"/>
      <c r="AE47" s="38"/>
      <c r="AF47" s="38"/>
      <c r="AG47" s="38"/>
      <c r="AH47" s="38"/>
      <c r="AI47" s="31" t="s">
        <v>23</v>
      </c>
      <c r="AJ47" s="38"/>
      <c r="AK47" s="38"/>
      <c r="AL47" s="38"/>
      <c r="AM47" s="352" t="str">
        <f>IF(AN8= "","",AN8)</f>
        <v>29. 4. 2025</v>
      </c>
      <c r="AN47" s="352"/>
      <c r="AO47" s="38"/>
      <c r="AP47" s="38"/>
      <c r="AQ47" s="38"/>
      <c r="AR47" s="41"/>
      <c r="BE47" s="36"/>
    </row>
    <row r="48" spans="1:57" s="2" customFormat="1" ht="6.95" customHeight="1">
      <c r="A48" s="36"/>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41"/>
      <c r="BE48" s="36"/>
    </row>
    <row r="49" spans="1:91" s="2" customFormat="1" ht="25.7" customHeight="1">
      <c r="A49" s="36"/>
      <c r="B49" s="37"/>
      <c r="C49" s="31" t="s">
        <v>25</v>
      </c>
      <c r="D49" s="38"/>
      <c r="E49" s="38"/>
      <c r="F49" s="38"/>
      <c r="G49" s="38"/>
      <c r="H49" s="38"/>
      <c r="I49" s="38"/>
      <c r="J49" s="38"/>
      <c r="K49" s="38"/>
      <c r="L49" s="54" t="str">
        <f>IF(E11= "","",E11)</f>
        <v xml:space="preserve">Kraj Vysočina,  Žižkova 1882/57,  58601 Jihlava </v>
      </c>
      <c r="M49" s="38"/>
      <c r="N49" s="38"/>
      <c r="O49" s="38"/>
      <c r="P49" s="38"/>
      <c r="Q49" s="38"/>
      <c r="R49" s="38"/>
      <c r="S49" s="38"/>
      <c r="T49" s="38"/>
      <c r="U49" s="38"/>
      <c r="V49" s="38"/>
      <c r="W49" s="38"/>
      <c r="X49" s="38"/>
      <c r="Y49" s="38"/>
      <c r="Z49" s="38"/>
      <c r="AA49" s="38"/>
      <c r="AB49" s="38"/>
      <c r="AC49" s="38"/>
      <c r="AD49" s="38"/>
      <c r="AE49" s="38"/>
      <c r="AF49" s="38"/>
      <c r="AG49" s="38"/>
      <c r="AH49" s="38"/>
      <c r="AI49" s="31" t="s">
        <v>33</v>
      </c>
      <c r="AJ49" s="38"/>
      <c r="AK49" s="38"/>
      <c r="AL49" s="38"/>
      <c r="AM49" s="353" t="str">
        <f>IF(E17="","",E17)</f>
        <v>ARTPROJEKT JIHLAVA, spol. s r.o., 58601 Jihlava</v>
      </c>
      <c r="AN49" s="354"/>
      <c r="AO49" s="354"/>
      <c r="AP49" s="354"/>
      <c r="AQ49" s="38"/>
      <c r="AR49" s="41"/>
      <c r="AS49" s="355" t="s">
        <v>56</v>
      </c>
      <c r="AT49" s="356"/>
      <c r="AU49" s="62"/>
      <c r="AV49" s="62"/>
      <c r="AW49" s="62"/>
      <c r="AX49" s="62"/>
      <c r="AY49" s="62"/>
      <c r="AZ49" s="62"/>
      <c r="BA49" s="62"/>
      <c r="BB49" s="62"/>
      <c r="BC49" s="62"/>
      <c r="BD49" s="63"/>
      <c r="BE49" s="36"/>
    </row>
    <row r="50" spans="1:91" s="2" customFormat="1" ht="15.2" customHeight="1">
      <c r="A50" s="36"/>
      <c r="B50" s="37"/>
      <c r="C50" s="31" t="s">
        <v>31</v>
      </c>
      <c r="D50" s="38"/>
      <c r="E50" s="38"/>
      <c r="F50" s="38"/>
      <c r="G50" s="38"/>
      <c r="H50" s="38"/>
      <c r="I50" s="38"/>
      <c r="J50" s="38"/>
      <c r="K50" s="38"/>
      <c r="L50" s="54" t="str">
        <f>IF(E14= "Vyplň údaj","",E14)</f>
        <v/>
      </c>
      <c r="M50" s="38"/>
      <c r="N50" s="38"/>
      <c r="O50" s="38"/>
      <c r="P50" s="38"/>
      <c r="Q50" s="38"/>
      <c r="R50" s="38"/>
      <c r="S50" s="38"/>
      <c r="T50" s="38"/>
      <c r="U50" s="38"/>
      <c r="V50" s="38"/>
      <c r="W50" s="38"/>
      <c r="X50" s="38"/>
      <c r="Y50" s="38"/>
      <c r="Z50" s="38"/>
      <c r="AA50" s="38"/>
      <c r="AB50" s="38"/>
      <c r="AC50" s="38"/>
      <c r="AD50" s="38"/>
      <c r="AE50" s="38"/>
      <c r="AF50" s="38"/>
      <c r="AG50" s="38"/>
      <c r="AH50" s="38"/>
      <c r="AI50" s="31" t="s">
        <v>38</v>
      </c>
      <c r="AJ50" s="38"/>
      <c r="AK50" s="38"/>
      <c r="AL50" s="38"/>
      <c r="AM50" s="353" t="str">
        <f>IF(E20="","",E20)</f>
        <v xml:space="preserve"> </v>
      </c>
      <c r="AN50" s="354"/>
      <c r="AO50" s="354"/>
      <c r="AP50" s="354"/>
      <c r="AQ50" s="38"/>
      <c r="AR50" s="41"/>
      <c r="AS50" s="357"/>
      <c r="AT50" s="358"/>
      <c r="AU50" s="64"/>
      <c r="AV50" s="64"/>
      <c r="AW50" s="64"/>
      <c r="AX50" s="64"/>
      <c r="AY50" s="64"/>
      <c r="AZ50" s="64"/>
      <c r="BA50" s="64"/>
      <c r="BB50" s="64"/>
      <c r="BC50" s="64"/>
      <c r="BD50" s="65"/>
      <c r="BE50" s="36"/>
    </row>
    <row r="51" spans="1:91" s="2" customFormat="1" ht="10.9" customHeight="1">
      <c r="A51" s="36"/>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41"/>
      <c r="AS51" s="359"/>
      <c r="AT51" s="360"/>
      <c r="AU51" s="66"/>
      <c r="AV51" s="66"/>
      <c r="AW51" s="66"/>
      <c r="AX51" s="66"/>
      <c r="AY51" s="66"/>
      <c r="AZ51" s="66"/>
      <c r="BA51" s="66"/>
      <c r="BB51" s="66"/>
      <c r="BC51" s="66"/>
      <c r="BD51" s="67"/>
      <c r="BE51" s="36"/>
    </row>
    <row r="52" spans="1:91" s="2" customFormat="1" ht="29.25" customHeight="1">
      <c r="A52" s="36"/>
      <c r="B52" s="37"/>
      <c r="C52" s="361" t="s">
        <v>57</v>
      </c>
      <c r="D52" s="362"/>
      <c r="E52" s="362"/>
      <c r="F52" s="362"/>
      <c r="G52" s="362"/>
      <c r="H52" s="68"/>
      <c r="I52" s="363" t="s">
        <v>58</v>
      </c>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4" t="s">
        <v>59</v>
      </c>
      <c r="AH52" s="362"/>
      <c r="AI52" s="362"/>
      <c r="AJ52" s="362"/>
      <c r="AK52" s="362"/>
      <c r="AL52" s="362"/>
      <c r="AM52" s="362"/>
      <c r="AN52" s="363" t="s">
        <v>60</v>
      </c>
      <c r="AO52" s="362"/>
      <c r="AP52" s="362"/>
      <c r="AQ52" s="69" t="s">
        <v>61</v>
      </c>
      <c r="AR52" s="41"/>
      <c r="AS52" s="70" t="s">
        <v>62</v>
      </c>
      <c r="AT52" s="71" t="s">
        <v>63</v>
      </c>
      <c r="AU52" s="71" t="s">
        <v>64</v>
      </c>
      <c r="AV52" s="71" t="s">
        <v>65</v>
      </c>
      <c r="AW52" s="71" t="s">
        <v>66</v>
      </c>
      <c r="AX52" s="71" t="s">
        <v>67</v>
      </c>
      <c r="AY52" s="71" t="s">
        <v>68</v>
      </c>
      <c r="AZ52" s="71" t="s">
        <v>69</v>
      </c>
      <c r="BA52" s="71" t="s">
        <v>70</v>
      </c>
      <c r="BB52" s="71" t="s">
        <v>71</v>
      </c>
      <c r="BC52" s="71" t="s">
        <v>72</v>
      </c>
      <c r="BD52" s="72" t="s">
        <v>73</v>
      </c>
      <c r="BE52" s="36"/>
    </row>
    <row r="53" spans="1:91" s="2" customFormat="1" ht="10.9" customHeight="1">
      <c r="A53" s="36"/>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41"/>
      <c r="AS53" s="73"/>
      <c r="AT53" s="74"/>
      <c r="AU53" s="74"/>
      <c r="AV53" s="74"/>
      <c r="AW53" s="74"/>
      <c r="AX53" s="74"/>
      <c r="AY53" s="74"/>
      <c r="AZ53" s="74"/>
      <c r="BA53" s="74"/>
      <c r="BB53" s="74"/>
      <c r="BC53" s="74"/>
      <c r="BD53" s="75"/>
      <c r="BE53" s="36"/>
    </row>
    <row r="54" spans="1:91" s="6" customFormat="1" ht="32.450000000000003" customHeight="1">
      <c r="B54" s="76"/>
      <c r="C54" s="77" t="s">
        <v>74</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368">
        <f>ROUND(SUM(AG55:AG57),2)</f>
        <v>0</v>
      </c>
      <c r="AH54" s="368"/>
      <c r="AI54" s="368"/>
      <c r="AJ54" s="368"/>
      <c r="AK54" s="368"/>
      <c r="AL54" s="368"/>
      <c r="AM54" s="368"/>
      <c r="AN54" s="369">
        <f>SUM(AG54,AT54)</f>
        <v>0</v>
      </c>
      <c r="AO54" s="369"/>
      <c r="AP54" s="369"/>
      <c r="AQ54" s="80" t="s">
        <v>19</v>
      </c>
      <c r="AR54" s="81"/>
      <c r="AS54" s="82">
        <f>ROUND(SUM(AS55:AS57),2)</f>
        <v>0</v>
      </c>
      <c r="AT54" s="83">
        <f>ROUND(SUM(AV54:AW54),2)</f>
        <v>0</v>
      </c>
      <c r="AU54" s="84">
        <f>ROUND(SUM(AU55:AU57),5)</f>
        <v>0</v>
      </c>
      <c r="AV54" s="83">
        <f>ROUND(AZ54*L29,2)</f>
        <v>0</v>
      </c>
      <c r="AW54" s="83">
        <f>ROUND(BA54*L30,2)</f>
        <v>0</v>
      </c>
      <c r="AX54" s="83">
        <f>ROUND(BB54*L29,2)</f>
        <v>0</v>
      </c>
      <c r="AY54" s="83">
        <f>ROUND(BC54*L30,2)</f>
        <v>0</v>
      </c>
      <c r="AZ54" s="83">
        <f>ROUND(SUM(AZ55:AZ57),2)</f>
        <v>0</v>
      </c>
      <c r="BA54" s="83">
        <f>ROUND(SUM(BA55:BA57),2)</f>
        <v>0</v>
      </c>
      <c r="BB54" s="83">
        <f>ROUND(SUM(BB55:BB57),2)</f>
        <v>0</v>
      </c>
      <c r="BC54" s="83">
        <f>ROUND(SUM(BC55:BC57),2)</f>
        <v>0</v>
      </c>
      <c r="BD54" s="85">
        <f>ROUND(SUM(BD55:BD57),2)</f>
        <v>0</v>
      </c>
      <c r="BS54" s="86" t="s">
        <v>75</v>
      </c>
      <c r="BT54" s="86" t="s">
        <v>76</v>
      </c>
      <c r="BU54" s="87" t="s">
        <v>77</v>
      </c>
      <c r="BV54" s="86" t="s">
        <v>78</v>
      </c>
      <c r="BW54" s="86" t="s">
        <v>5</v>
      </c>
      <c r="BX54" s="86" t="s">
        <v>79</v>
      </c>
      <c r="CL54" s="86" t="s">
        <v>19</v>
      </c>
    </row>
    <row r="55" spans="1:91" s="7" customFormat="1" ht="24.75" customHeight="1">
      <c r="A55" s="88" t="s">
        <v>80</v>
      </c>
      <c r="B55" s="89"/>
      <c r="C55" s="90"/>
      <c r="D55" s="367" t="s">
        <v>81</v>
      </c>
      <c r="E55" s="367"/>
      <c r="F55" s="367"/>
      <c r="G55" s="367"/>
      <c r="H55" s="367"/>
      <c r="I55" s="91"/>
      <c r="J55" s="367" t="s">
        <v>82</v>
      </c>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5">
        <f>'SO 01 - BOURACÍ PRÁCE NA ...'!J30</f>
        <v>0</v>
      </c>
      <c r="AH55" s="366"/>
      <c r="AI55" s="366"/>
      <c r="AJ55" s="366"/>
      <c r="AK55" s="366"/>
      <c r="AL55" s="366"/>
      <c r="AM55" s="366"/>
      <c r="AN55" s="365">
        <f>SUM(AG55,AT55)</f>
        <v>0</v>
      </c>
      <c r="AO55" s="366"/>
      <c r="AP55" s="366"/>
      <c r="AQ55" s="92" t="s">
        <v>83</v>
      </c>
      <c r="AR55" s="93"/>
      <c r="AS55" s="94">
        <v>0</v>
      </c>
      <c r="AT55" s="95">
        <f>ROUND(SUM(AV55:AW55),2)</f>
        <v>0</v>
      </c>
      <c r="AU55" s="96">
        <f>'SO 01 - BOURACÍ PRÁCE NA ...'!P84</f>
        <v>0</v>
      </c>
      <c r="AV55" s="95">
        <f>'SO 01 - BOURACÍ PRÁCE NA ...'!J33</f>
        <v>0</v>
      </c>
      <c r="AW55" s="95">
        <f>'SO 01 - BOURACÍ PRÁCE NA ...'!J34</f>
        <v>0</v>
      </c>
      <c r="AX55" s="95">
        <f>'SO 01 - BOURACÍ PRÁCE NA ...'!J35</f>
        <v>0</v>
      </c>
      <c r="AY55" s="95">
        <f>'SO 01 - BOURACÍ PRÁCE NA ...'!J36</f>
        <v>0</v>
      </c>
      <c r="AZ55" s="95">
        <f>'SO 01 - BOURACÍ PRÁCE NA ...'!F33</f>
        <v>0</v>
      </c>
      <c r="BA55" s="95">
        <f>'SO 01 - BOURACÍ PRÁCE NA ...'!F34</f>
        <v>0</v>
      </c>
      <c r="BB55" s="95">
        <f>'SO 01 - BOURACÍ PRÁCE NA ...'!F35</f>
        <v>0</v>
      </c>
      <c r="BC55" s="95">
        <f>'SO 01 - BOURACÍ PRÁCE NA ...'!F36</f>
        <v>0</v>
      </c>
      <c r="BD55" s="97">
        <f>'SO 01 - BOURACÍ PRÁCE NA ...'!F37</f>
        <v>0</v>
      </c>
      <c r="BT55" s="98" t="s">
        <v>84</v>
      </c>
      <c r="BV55" s="98" t="s">
        <v>78</v>
      </c>
      <c r="BW55" s="98" t="s">
        <v>85</v>
      </c>
      <c r="BX55" s="98" t="s">
        <v>5</v>
      </c>
      <c r="CL55" s="98" t="s">
        <v>19</v>
      </c>
      <c r="CM55" s="98" t="s">
        <v>86</v>
      </c>
    </row>
    <row r="56" spans="1:91" s="7" customFormat="1" ht="16.5" customHeight="1">
      <c r="A56" s="88" t="s">
        <v>80</v>
      </c>
      <c r="B56" s="89"/>
      <c r="C56" s="90"/>
      <c r="D56" s="367" t="s">
        <v>87</v>
      </c>
      <c r="E56" s="367"/>
      <c r="F56" s="367"/>
      <c r="G56" s="367"/>
      <c r="H56" s="367"/>
      <c r="I56" s="91"/>
      <c r="J56" s="367" t="s">
        <v>88</v>
      </c>
      <c r="K56" s="367"/>
      <c r="L56" s="367"/>
      <c r="M56" s="367"/>
      <c r="N56" s="367"/>
      <c r="O56" s="367"/>
      <c r="P56" s="367"/>
      <c r="Q56" s="367"/>
      <c r="R56" s="367"/>
      <c r="S56" s="367"/>
      <c r="T56" s="367"/>
      <c r="U56" s="367"/>
      <c r="V56" s="367"/>
      <c r="W56" s="367"/>
      <c r="X56" s="367"/>
      <c r="Y56" s="367"/>
      <c r="Z56" s="367"/>
      <c r="AA56" s="367"/>
      <c r="AB56" s="367"/>
      <c r="AC56" s="367"/>
      <c r="AD56" s="367"/>
      <c r="AE56" s="367"/>
      <c r="AF56" s="367"/>
      <c r="AG56" s="365">
        <f>'SO 02 - Upravené terény'!J30</f>
        <v>0</v>
      </c>
      <c r="AH56" s="366"/>
      <c r="AI56" s="366"/>
      <c r="AJ56" s="366"/>
      <c r="AK56" s="366"/>
      <c r="AL56" s="366"/>
      <c r="AM56" s="366"/>
      <c r="AN56" s="365">
        <f>SUM(AG56,AT56)</f>
        <v>0</v>
      </c>
      <c r="AO56" s="366"/>
      <c r="AP56" s="366"/>
      <c r="AQ56" s="92" t="s">
        <v>83</v>
      </c>
      <c r="AR56" s="93"/>
      <c r="AS56" s="94">
        <v>0</v>
      </c>
      <c r="AT56" s="95">
        <f>ROUND(SUM(AV56:AW56),2)</f>
        <v>0</v>
      </c>
      <c r="AU56" s="96">
        <f>'SO 02 - Upravené terény'!P89</f>
        <v>0</v>
      </c>
      <c r="AV56" s="95">
        <f>'SO 02 - Upravené terény'!J33</f>
        <v>0</v>
      </c>
      <c r="AW56" s="95">
        <f>'SO 02 - Upravené terény'!J34</f>
        <v>0</v>
      </c>
      <c r="AX56" s="95">
        <f>'SO 02 - Upravené terény'!J35</f>
        <v>0</v>
      </c>
      <c r="AY56" s="95">
        <f>'SO 02 - Upravené terény'!J36</f>
        <v>0</v>
      </c>
      <c r="AZ56" s="95">
        <f>'SO 02 - Upravené terény'!F33</f>
        <v>0</v>
      </c>
      <c r="BA56" s="95">
        <f>'SO 02 - Upravené terény'!F34</f>
        <v>0</v>
      </c>
      <c r="BB56" s="95">
        <f>'SO 02 - Upravené terény'!F35</f>
        <v>0</v>
      </c>
      <c r="BC56" s="95">
        <f>'SO 02 - Upravené terény'!F36</f>
        <v>0</v>
      </c>
      <c r="BD56" s="97">
        <f>'SO 02 - Upravené terény'!F37</f>
        <v>0</v>
      </c>
      <c r="BT56" s="98" t="s">
        <v>84</v>
      </c>
      <c r="BV56" s="98" t="s">
        <v>78</v>
      </c>
      <c r="BW56" s="98" t="s">
        <v>89</v>
      </c>
      <c r="BX56" s="98" t="s">
        <v>5</v>
      </c>
      <c r="CL56" s="98" t="s">
        <v>19</v>
      </c>
      <c r="CM56" s="98" t="s">
        <v>86</v>
      </c>
    </row>
    <row r="57" spans="1:91" s="7" customFormat="1" ht="24.75" customHeight="1">
      <c r="A57" s="88" t="s">
        <v>80</v>
      </c>
      <c r="B57" s="89"/>
      <c r="C57" s="90"/>
      <c r="D57" s="367" t="s">
        <v>90</v>
      </c>
      <c r="E57" s="367"/>
      <c r="F57" s="367"/>
      <c r="G57" s="367"/>
      <c r="H57" s="367"/>
      <c r="I57" s="91"/>
      <c r="J57" s="367" t="s">
        <v>91</v>
      </c>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5">
        <f>'VN a ON - Vedlejší náklad...'!J30</f>
        <v>0</v>
      </c>
      <c r="AH57" s="366"/>
      <c r="AI57" s="366"/>
      <c r="AJ57" s="366"/>
      <c r="AK57" s="366"/>
      <c r="AL57" s="366"/>
      <c r="AM57" s="366"/>
      <c r="AN57" s="365">
        <f>SUM(AG57,AT57)</f>
        <v>0</v>
      </c>
      <c r="AO57" s="366"/>
      <c r="AP57" s="366"/>
      <c r="AQ57" s="92" t="s">
        <v>83</v>
      </c>
      <c r="AR57" s="93"/>
      <c r="AS57" s="99">
        <v>0</v>
      </c>
      <c r="AT57" s="100">
        <f>ROUND(SUM(AV57:AW57),2)</f>
        <v>0</v>
      </c>
      <c r="AU57" s="101">
        <f>'VN a ON - Vedlejší náklad...'!P87</f>
        <v>0</v>
      </c>
      <c r="AV57" s="100">
        <f>'VN a ON - Vedlejší náklad...'!J33</f>
        <v>0</v>
      </c>
      <c r="AW57" s="100">
        <f>'VN a ON - Vedlejší náklad...'!J34</f>
        <v>0</v>
      </c>
      <c r="AX57" s="100">
        <f>'VN a ON - Vedlejší náklad...'!J35</f>
        <v>0</v>
      </c>
      <c r="AY57" s="100">
        <f>'VN a ON - Vedlejší náklad...'!J36</f>
        <v>0</v>
      </c>
      <c r="AZ57" s="100">
        <f>'VN a ON - Vedlejší náklad...'!F33</f>
        <v>0</v>
      </c>
      <c r="BA57" s="100">
        <f>'VN a ON - Vedlejší náklad...'!F34</f>
        <v>0</v>
      </c>
      <c r="BB57" s="100">
        <f>'VN a ON - Vedlejší náklad...'!F35</f>
        <v>0</v>
      </c>
      <c r="BC57" s="100">
        <f>'VN a ON - Vedlejší náklad...'!F36</f>
        <v>0</v>
      </c>
      <c r="BD57" s="102">
        <f>'VN a ON - Vedlejší náklad...'!F37</f>
        <v>0</v>
      </c>
      <c r="BT57" s="98" t="s">
        <v>84</v>
      </c>
      <c r="BV57" s="98" t="s">
        <v>78</v>
      </c>
      <c r="BW57" s="98" t="s">
        <v>92</v>
      </c>
      <c r="BX57" s="98" t="s">
        <v>5</v>
      </c>
      <c r="CL57" s="98" t="s">
        <v>19</v>
      </c>
      <c r="CM57" s="98" t="s">
        <v>86</v>
      </c>
    </row>
    <row r="58" spans="1:91" s="2" customFormat="1" ht="30" customHeight="1">
      <c r="A58" s="36"/>
      <c r="B58" s="3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41"/>
      <c r="AS58" s="36"/>
      <c r="AT58" s="36"/>
      <c r="AU58" s="36"/>
      <c r="AV58" s="36"/>
      <c r="AW58" s="36"/>
      <c r="AX58" s="36"/>
      <c r="AY58" s="36"/>
      <c r="AZ58" s="36"/>
      <c r="BA58" s="36"/>
      <c r="BB58" s="36"/>
      <c r="BC58" s="36"/>
      <c r="BD58" s="36"/>
      <c r="BE58" s="36"/>
    </row>
    <row r="59" spans="1:91" s="2" customFormat="1" ht="6.95" customHeight="1">
      <c r="A59" s="36"/>
      <c r="B59" s="49"/>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41"/>
      <c r="AS59" s="36"/>
      <c r="AT59" s="36"/>
      <c r="AU59" s="36"/>
      <c r="AV59" s="36"/>
      <c r="AW59" s="36"/>
      <c r="AX59" s="36"/>
      <c r="AY59" s="36"/>
      <c r="AZ59" s="36"/>
      <c r="BA59" s="36"/>
      <c r="BB59" s="36"/>
      <c r="BC59" s="36"/>
      <c r="BD59" s="36"/>
      <c r="BE59" s="36"/>
    </row>
  </sheetData>
  <sheetProtection algorithmName="SHA-512" hashValue="ISJ+PdOC2FlPIq9DqnqdKQTJ8sunQ1MJ00du55awL24v79Gx2ZR1418x3u8G9gghc6xRLCoWYyusm3Ms3ui3bQ==" saltValue="WAyKN8ycbuKt2lt9I0Vg8iuj3f3Wmy7l1sgmFuYzcxCABQar07x5/54M+4fFBkgqFpr6oTpn6ALB1m1sVyFBwA==" spinCount="100000" sheet="1" objects="1" scenarios="1" formatColumns="0" formatRows="0"/>
  <mergeCells count="50">
    <mergeCell ref="AR2:BE2"/>
    <mergeCell ref="AN56:AP56"/>
    <mergeCell ref="AG56:AM56"/>
    <mergeCell ref="D56:H56"/>
    <mergeCell ref="J56:AF56"/>
    <mergeCell ref="AN57:AP57"/>
    <mergeCell ref="AG57:AM57"/>
    <mergeCell ref="D57:H57"/>
    <mergeCell ref="J57:AF57"/>
    <mergeCell ref="C52:G52"/>
    <mergeCell ref="I52:AF52"/>
    <mergeCell ref="AG52:AM52"/>
    <mergeCell ref="AN52:AP52"/>
    <mergeCell ref="AN55:AP55"/>
    <mergeCell ref="AG55:AM55"/>
    <mergeCell ref="D55:H55"/>
    <mergeCell ref="J55:AF55"/>
    <mergeCell ref="AG54:AM54"/>
    <mergeCell ref="AN54:AP54"/>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SO 01 - BOURACÍ PRÁCE NA ...'!C2" display="/"/>
    <hyperlink ref="A56" location="'SO 02 - Upravené terény'!C2" display="/"/>
    <hyperlink ref="A57" location="'VN a ON - Vedlejší náklad...'!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16"/>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0"/>
      <c r="M2" s="370"/>
      <c r="N2" s="370"/>
      <c r="O2" s="370"/>
      <c r="P2" s="370"/>
      <c r="Q2" s="370"/>
      <c r="R2" s="370"/>
      <c r="S2" s="370"/>
      <c r="T2" s="370"/>
      <c r="U2" s="370"/>
      <c r="V2" s="370"/>
      <c r="AT2" s="19" t="s">
        <v>85</v>
      </c>
    </row>
    <row r="3" spans="1:46" s="1" customFormat="1" ht="6.95" customHeight="1">
      <c r="B3" s="103"/>
      <c r="C3" s="104"/>
      <c r="D3" s="104"/>
      <c r="E3" s="104"/>
      <c r="F3" s="104"/>
      <c r="G3" s="104"/>
      <c r="H3" s="104"/>
      <c r="I3" s="104"/>
      <c r="J3" s="104"/>
      <c r="K3" s="104"/>
      <c r="L3" s="22"/>
      <c r="AT3" s="19" t="s">
        <v>86</v>
      </c>
    </row>
    <row r="4" spans="1:46" s="1" customFormat="1" ht="24.95" customHeight="1">
      <c r="B4" s="22"/>
      <c r="D4" s="105" t="s">
        <v>93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1" t="str">
        <f>'Rekapitulace stavby'!K6</f>
        <v>OA a HŠ Třebíč - Odstranění objektů ve vnitrobloku Bráfova</v>
      </c>
      <c r="F7" s="372"/>
      <c r="G7" s="372"/>
      <c r="H7" s="372"/>
      <c r="L7" s="22"/>
    </row>
    <row r="8" spans="1:46" s="2" customFormat="1" ht="12" customHeight="1">
      <c r="A8" s="36"/>
      <c r="B8" s="41"/>
      <c r="C8" s="36"/>
      <c r="D8" s="107" t="s">
        <v>94</v>
      </c>
      <c r="E8" s="36"/>
      <c r="F8" s="36"/>
      <c r="G8" s="36"/>
      <c r="H8" s="36"/>
      <c r="I8" s="36"/>
      <c r="J8" s="36"/>
      <c r="K8" s="36"/>
      <c r="L8" s="108"/>
      <c r="S8" s="36"/>
      <c r="T8" s="36"/>
      <c r="U8" s="36"/>
      <c r="V8" s="36"/>
      <c r="W8" s="36"/>
      <c r="X8" s="36"/>
      <c r="Y8" s="36"/>
      <c r="Z8" s="36"/>
      <c r="AA8" s="36"/>
      <c r="AB8" s="36"/>
      <c r="AC8" s="36"/>
      <c r="AD8" s="36"/>
      <c r="AE8" s="36"/>
    </row>
    <row r="9" spans="1:46" s="2" customFormat="1" ht="30" customHeight="1">
      <c r="A9" s="36"/>
      <c r="B9" s="41"/>
      <c r="C9" s="36"/>
      <c r="D9" s="36"/>
      <c r="E9" s="373" t="s">
        <v>95</v>
      </c>
      <c r="F9" s="374"/>
      <c r="G9" s="374"/>
      <c r="H9" s="374"/>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29. 4. 2025</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27</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28</v>
      </c>
      <c r="F15" s="36"/>
      <c r="G15" s="36"/>
      <c r="H15" s="36"/>
      <c r="I15" s="107" t="s">
        <v>29</v>
      </c>
      <c r="J15" s="109" t="s">
        <v>30</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31</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75" t="str">
        <f>'Rekapitulace stavby'!E14</f>
        <v>Vyplň údaj</v>
      </c>
      <c r="F18" s="376"/>
      <c r="G18" s="376"/>
      <c r="H18" s="376"/>
      <c r="I18" s="107" t="s">
        <v>29</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33</v>
      </c>
      <c r="E20" s="36"/>
      <c r="F20" s="36"/>
      <c r="G20" s="36"/>
      <c r="H20" s="36"/>
      <c r="I20" s="107" t="s">
        <v>26</v>
      </c>
      <c r="J20" s="109" t="s">
        <v>34</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35</v>
      </c>
      <c r="F21" s="36"/>
      <c r="G21" s="36"/>
      <c r="H21" s="36"/>
      <c r="I21" s="107" t="s">
        <v>29</v>
      </c>
      <c r="J21" s="109" t="s">
        <v>36</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38</v>
      </c>
      <c r="E23" s="36"/>
      <c r="F23" s="36"/>
      <c r="G23" s="36"/>
      <c r="H23" s="36"/>
      <c r="I23" s="107" t="s">
        <v>26</v>
      </c>
      <c r="J23" s="109" t="str">
        <f>IF('Rekapitulace stavby'!AN19="","",'Rekapitulace stavby'!AN19)</f>
        <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tr">
        <f>IF('Rekapitulace stavby'!E20="","",'Rekapitulace stavby'!E20)</f>
        <v xml:space="preserve"> </v>
      </c>
      <c r="F24" s="36"/>
      <c r="G24" s="36"/>
      <c r="H24" s="36"/>
      <c r="I24" s="107" t="s">
        <v>29</v>
      </c>
      <c r="J24" s="109" t="str">
        <f>IF('Rekapitulace stavby'!AN20="","",'Rekapitulace stavby'!AN20)</f>
        <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40</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71.25" customHeight="1">
      <c r="A27" s="111"/>
      <c r="B27" s="112"/>
      <c r="C27" s="111"/>
      <c r="D27" s="111"/>
      <c r="E27" s="377" t="s">
        <v>41</v>
      </c>
      <c r="F27" s="377"/>
      <c r="G27" s="377"/>
      <c r="H27" s="377"/>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42</v>
      </c>
      <c r="E30" s="36"/>
      <c r="F30" s="36"/>
      <c r="G30" s="36"/>
      <c r="H30" s="36"/>
      <c r="I30" s="36"/>
      <c r="J30" s="116">
        <f>ROUND(J84,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44</v>
      </c>
      <c r="G32" s="36"/>
      <c r="H32" s="36"/>
      <c r="I32" s="117" t="s">
        <v>43</v>
      </c>
      <c r="J32" s="117" t="s">
        <v>45</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46</v>
      </c>
      <c r="E33" s="107" t="s">
        <v>47</v>
      </c>
      <c r="F33" s="119">
        <f>ROUND((SUM(BE84:BE215)),  2)</f>
        <v>0</v>
      </c>
      <c r="G33" s="36"/>
      <c r="H33" s="36"/>
      <c r="I33" s="120">
        <v>0.21</v>
      </c>
      <c r="J33" s="119">
        <f>ROUND(((SUM(BE84:BE215))*I33),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48</v>
      </c>
      <c r="F34" s="119">
        <f>ROUND((SUM(BF84:BF215)),  2)</f>
        <v>0</v>
      </c>
      <c r="G34" s="36"/>
      <c r="H34" s="36"/>
      <c r="I34" s="120">
        <v>0.12</v>
      </c>
      <c r="J34" s="119">
        <f>ROUND(((SUM(BF84:BF215))*I34),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49</v>
      </c>
      <c r="F35" s="119">
        <f>ROUND((SUM(BG84:BG215)),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50</v>
      </c>
      <c r="F36" s="119">
        <f>ROUND((SUM(BH84:BH215)),  2)</f>
        <v>0</v>
      </c>
      <c r="G36" s="36"/>
      <c r="H36" s="36"/>
      <c r="I36" s="120">
        <v>0.12</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51</v>
      </c>
      <c r="F37" s="119">
        <f>ROUND((SUM(BI84:BI215)),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52</v>
      </c>
      <c r="E39" s="123"/>
      <c r="F39" s="123"/>
      <c r="G39" s="124" t="s">
        <v>53</v>
      </c>
      <c r="H39" s="125" t="s">
        <v>54</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96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8" t="str">
        <f>E7</f>
        <v>OA a HŠ Třebíč - Odstranění objektů ve vnitrobloku Bráfova</v>
      </c>
      <c r="F48" s="379"/>
      <c r="G48" s="379"/>
      <c r="H48" s="379"/>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94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30" customHeight="1">
      <c r="A50" s="36"/>
      <c r="B50" s="37"/>
      <c r="C50" s="38"/>
      <c r="D50" s="38"/>
      <c r="E50" s="350" t="str">
        <f>E9</f>
        <v>SO 01 - BOURACÍ PRÁCE NA PARC.Č. ST. 1940/4, ST.230  K.Ú. Třebíč</v>
      </c>
      <c r="F50" s="380"/>
      <c r="G50" s="380"/>
      <c r="H50" s="380"/>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Třebíč</v>
      </c>
      <c r="G52" s="38"/>
      <c r="H52" s="38"/>
      <c r="I52" s="31" t="s">
        <v>23</v>
      </c>
      <c r="J52" s="61" t="str">
        <f>IF(J12="","",J12)</f>
        <v>29. 4. 2025</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40.15" customHeight="1">
      <c r="A54" s="36"/>
      <c r="B54" s="37"/>
      <c r="C54" s="31" t="s">
        <v>25</v>
      </c>
      <c r="D54" s="38"/>
      <c r="E54" s="38"/>
      <c r="F54" s="29" t="str">
        <f>E15</f>
        <v xml:space="preserve">Kraj Vysočina,  Žižkova 1882/57,  58601 Jihlava </v>
      </c>
      <c r="G54" s="38"/>
      <c r="H54" s="38"/>
      <c r="I54" s="31" t="s">
        <v>33</v>
      </c>
      <c r="J54" s="34" t="str">
        <f>E21</f>
        <v>ARTPROJEKT JIHLAVA, spol. s r.o., 58601 Jihlava</v>
      </c>
      <c r="K54" s="38"/>
      <c r="L54" s="108"/>
      <c r="S54" s="36"/>
      <c r="T54" s="36"/>
      <c r="U54" s="36"/>
      <c r="V54" s="36"/>
      <c r="W54" s="36"/>
      <c r="X54" s="36"/>
      <c r="Y54" s="36"/>
      <c r="Z54" s="36"/>
      <c r="AA54" s="36"/>
      <c r="AB54" s="36"/>
      <c r="AC54" s="36"/>
      <c r="AD54" s="36"/>
      <c r="AE54" s="36"/>
    </row>
    <row r="55" spans="1:47" s="2" customFormat="1" ht="15.2" customHeight="1">
      <c r="A55" s="36"/>
      <c r="B55" s="37"/>
      <c r="C55" s="31" t="s">
        <v>31</v>
      </c>
      <c r="D55" s="38"/>
      <c r="E55" s="38"/>
      <c r="F55" s="29" t="str">
        <f>IF(E18="","",E18)</f>
        <v>Vyplň údaj</v>
      </c>
      <c r="G55" s="38"/>
      <c r="H55" s="38"/>
      <c r="I55" s="31" t="s">
        <v>38</v>
      </c>
      <c r="J55" s="34" t="str">
        <f>E24</f>
        <v xml:space="preserve"> </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97</v>
      </c>
      <c r="D57" s="133"/>
      <c r="E57" s="133"/>
      <c r="F57" s="133"/>
      <c r="G57" s="133"/>
      <c r="H57" s="133"/>
      <c r="I57" s="133"/>
      <c r="J57" s="134" t="s">
        <v>98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74</v>
      </c>
      <c r="D59" s="38"/>
      <c r="E59" s="38"/>
      <c r="F59" s="38"/>
      <c r="G59" s="38"/>
      <c r="H59" s="38"/>
      <c r="I59" s="38"/>
      <c r="J59" s="79">
        <f>J84</f>
        <v>0</v>
      </c>
      <c r="K59" s="38"/>
      <c r="L59" s="108"/>
      <c r="S59" s="36"/>
      <c r="T59" s="36"/>
      <c r="U59" s="36"/>
      <c r="V59" s="36"/>
      <c r="W59" s="36"/>
      <c r="X59" s="36"/>
      <c r="Y59" s="36"/>
      <c r="Z59" s="36"/>
      <c r="AA59" s="36"/>
      <c r="AB59" s="36"/>
      <c r="AC59" s="36"/>
      <c r="AD59" s="36"/>
      <c r="AE59" s="36"/>
      <c r="AU59" s="19" t="s">
        <v>99</v>
      </c>
    </row>
    <row r="60" spans="1:47" s="9" customFormat="1" ht="24.95" customHeight="1">
      <c r="B60" s="136"/>
      <c r="C60" s="137"/>
      <c r="D60" s="138" t="s">
        <v>100</v>
      </c>
      <c r="E60" s="139"/>
      <c r="F60" s="139"/>
      <c r="G60" s="139"/>
      <c r="H60" s="139"/>
      <c r="I60" s="139"/>
      <c r="J60" s="140">
        <f>J85</f>
        <v>0</v>
      </c>
      <c r="K60" s="137"/>
      <c r="L60" s="141"/>
    </row>
    <row r="61" spans="1:47" s="10" customFormat="1" ht="19.899999999999999" customHeight="1">
      <c r="B61" s="142"/>
      <c r="C61" s="143"/>
      <c r="D61" s="144" t="s">
        <v>101</v>
      </c>
      <c r="E61" s="145"/>
      <c r="F61" s="145"/>
      <c r="G61" s="145"/>
      <c r="H61" s="145"/>
      <c r="I61" s="145"/>
      <c r="J61" s="146">
        <f>J86</f>
        <v>0</v>
      </c>
      <c r="K61" s="143"/>
      <c r="L61" s="147"/>
    </row>
    <row r="62" spans="1:47" s="10" customFormat="1" ht="19.899999999999999" customHeight="1">
      <c r="B62" s="142"/>
      <c r="C62" s="143"/>
      <c r="D62" s="144" t="s">
        <v>102</v>
      </c>
      <c r="E62" s="145"/>
      <c r="F62" s="145"/>
      <c r="G62" s="145"/>
      <c r="H62" s="145"/>
      <c r="I62" s="145"/>
      <c r="J62" s="146">
        <f>J124</f>
        <v>0</v>
      </c>
      <c r="K62" s="143"/>
      <c r="L62" s="147"/>
    </row>
    <row r="63" spans="1:47" s="9" customFormat="1" ht="24.95" customHeight="1">
      <c r="B63" s="136"/>
      <c r="C63" s="137"/>
      <c r="D63" s="138" t="s">
        <v>103</v>
      </c>
      <c r="E63" s="139"/>
      <c r="F63" s="139"/>
      <c r="G63" s="139"/>
      <c r="H63" s="139"/>
      <c r="I63" s="139"/>
      <c r="J63" s="140">
        <f>J204</f>
        <v>0</v>
      </c>
      <c r="K63" s="137"/>
      <c r="L63" s="141"/>
    </row>
    <row r="64" spans="1:47" s="10" customFormat="1" ht="19.899999999999999" customHeight="1">
      <c r="B64" s="142"/>
      <c r="C64" s="143"/>
      <c r="D64" s="144" t="s">
        <v>104</v>
      </c>
      <c r="E64" s="145"/>
      <c r="F64" s="145"/>
      <c r="G64" s="145"/>
      <c r="H64" s="145"/>
      <c r="I64" s="145"/>
      <c r="J64" s="146">
        <f>J205</f>
        <v>0</v>
      </c>
      <c r="K64" s="143"/>
      <c r="L64" s="147"/>
    </row>
    <row r="65" spans="1:31" s="2" customFormat="1" ht="21.75" customHeight="1">
      <c r="A65" s="36"/>
      <c r="B65" s="37"/>
      <c r="C65" s="38"/>
      <c r="D65" s="38"/>
      <c r="E65" s="38"/>
      <c r="F65" s="38"/>
      <c r="G65" s="38"/>
      <c r="H65" s="38"/>
      <c r="I65" s="38"/>
      <c r="J65" s="38"/>
      <c r="K65" s="38"/>
      <c r="L65" s="108"/>
      <c r="S65" s="36"/>
      <c r="T65" s="36"/>
      <c r="U65" s="36"/>
      <c r="V65" s="36"/>
      <c r="W65" s="36"/>
      <c r="X65" s="36"/>
      <c r="Y65" s="36"/>
      <c r="Z65" s="36"/>
      <c r="AA65" s="36"/>
      <c r="AB65" s="36"/>
      <c r="AC65" s="36"/>
      <c r="AD65" s="36"/>
      <c r="AE65" s="36"/>
    </row>
    <row r="66" spans="1:31" s="2" customFormat="1" ht="6.95" customHeight="1">
      <c r="A66" s="36"/>
      <c r="B66" s="49"/>
      <c r="C66" s="50"/>
      <c r="D66" s="50"/>
      <c r="E66" s="50"/>
      <c r="F66" s="50"/>
      <c r="G66" s="50"/>
      <c r="H66" s="50"/>
      <c r="I66" s="50"/>
      <c r="J66" s="50"/>
      <c r="K66" s="50"/>
      <c r="L66" s="108"/>
      <c r="S66" s="36"/>
      <c r="T66" s="36"/>
      <c r="U66" s="36"/>
      <c r="V66" s="36"/>
      <c r="W66" s="36"/>
      <c r="X66" s="36"/>
      <c r="Y66" s="36"/>
      <c r="Z66" s="36"/>
      <c r="AA66" s="36"/>
      <c r="AB66" s="36"/>
      <c r="AC66" s="36"/>
      <c r="AD66" s="36"/>
      <c r="AE66" s="36"/>
    </row>
    <row r="70" spans="1:31" s="2" customFormat="1" ht="6.95" customHeight="1">
      <c r="A70" s="36"/>
      <c r="B70" s="51"/>
      <c r="C70" s="52"/>
      <c r="D70" s="52"/>
      <c r="E70" s="52"/>
      <c r="F70" s="52"/>
      <c r="G70" s="52"/>
      <c r="H70" s="52"/>
      <c r="I70" s="52"/>
      <c r="J70" s="52"/>
      <c r="K70" s="52"/>
      <c r="L70" s="108"/>
      <c r="S70" s="36"/>
      <c r="T70" s="36"/>
      <c r="U70" s="36"/>
      <c r="V70" s="36"/>
      <c r="W70" s="36"/>
      <c r="X70" s="36"/>
      <c r="Y70" s="36"/>
      <c r="Z70" s="36"/>
      <c r="AA70" s="36"/>
      <c r="AB70" s="36"/>
      <c r="AC70" s="36"/>
      <c r="AD70" s="36"/>
      <c r="AE70" s="36"/>
    </row>
    <row r="71" spans="1:31" s="2" customFormat="1" ht="24.95" customHeight="1">
      <c r="A71" s="36"/>
      <c r="B71" s="37"/>
      <c r="C71" s="25" t="s">
        <v>105</v>
      </c>
      <c r="D71" s="38"/>
      <c r="E71" s="38"/>
      <c r="F71" s="38"/>
      <c r="G71" s="38"/>
      <c r="H71" s="38"/>
      <c r="I71" s="38"/>
      <c r="J71" s="38"/>
      <c r="K71" s="38"/>
      <c r="L71" s="108"/>
      <c r="S71" s="36"/>
      <c r="T71" s="36"/>
      <c r="U71" s="36"/>
      <c r="V71" s="36"/>
      <c r="W71" s="36"/>
      <c r="X71" s="36"/>
      <c r="Y71" s="36"/>
      <c r="Z71" s="36"/>
      <c r="AA71" s="36"/>
      <c r="AB71" s="36"/>
      <c r="AC71" s="36"/>
      <c r="AD71" s="36"/>
      <c r="AE71" s="36"/>
    </row>
    <row r="72" spans="1:31" s="2" customFormat="1" ht="6.95" customHeight="1">
      <c r="A72" s="36"/>
      <c r="B72" s="37"/>
      <c r="C72" s="38"/>
      <c r="D72" s="38"/>
      <c r="E72" s="38"/>
      <c r="F72" s="38"/>
      <c r="G72" s="38"/>
      <c r="H72" s="38"/>
      <c r="I72" s="38"/>
      <c r="J72" s="38"/>
      <c r="K72" s="38"/>
      <c r="L72" s="108"/>
      <c r="S72" s="36"/>
      <c r="T72" s="36"/>
      <c r="U72" s="36"/>
      <c r="V72" s="36"/>
      <c r="W72" s="36"/>
      <c r="X72" s="36"/>
      <c r="Y72" s="36"/>
      <c r="Z72" s="36"/>
      <c r="AA72" s="36"/>
      <c r="AB72" s="36"/>
      <c r="AC72" s="36"/>
      <c r="AD72" s="36"/>
      <c r="AE72" s="36"/>
    </row>
    <row r="73" spans="1:31" s="2" customFormat="1" ht="12" customHeight="1">
      <c r="A73" s="36"/>
      <c r="B73" s="37"/>
      <c r="C73" s="31" t="s">
        <v>16</v>
      </c>
      <c r="D73" s="38"/>
      <c r="E73" s="38"/>
      <c r="F73" s="38"/>
      <c r="G73" s="38"/>
      <c r="H73" s="38"/>
      <c r="I73" s="38"/>
      <c r="J73" s="38"/>
      <c r="K73" s="38"/>
      <c r="L73" s="108"/>
      <c r="S73" s="36"/>
      <c r="T73" s="36"/>
      <c r="U73" s="36"/>
      <c r="V73" s="36"/>
      <c r="W73" s="36"/>
      <c r="X73" s="36"/>
      <c r="Y73" s="36"/>
      <c r="Z73" s="36"/>
      <c r="AA73" s="36"/>
      <c r="AB73" s="36"/>
      <c r="AC73" s="36"/>
      <c r="AD73" s="36"/>
      <c r="AE73" s="36"/>
    </row>
    <row r="74" spans="1:31" s="2" customFormat="1" ht="16.5" customHeight="1">
      <c r="A74" s="36"/>
      <c r="B74" s="37"/>
      <c r="C74" s="38"/>
      <c r="D74" s="38"/>
      <c r="E74" s="378" t="str">
        <f>E7</f>
        <v>OA a HŠ Třebíč - Odstranění objektů ve vnitrobloku Bráfova</v>
      </c>
      <c r="F74" s="379"/>
      <c r="G74" s="379"/>
      <c r="H74" s="379"/>
      <c r="I74" s="38"/>
      <c r="J74" s="38"/>
      <c r="K74" s="38"/>
      <c r="L74" s="108"/>
      <c r="S74" s="36"/>
      <c r="T74" s="36"/>
      <c r="U74" s="36"/>
      <c r="V74" s="36"/>
      <c r="W74" s="36"/>
      <c r="X74" s="36"/>
      <c r="Y74" s="36"/>
      <c r="Z74" s="36"/>
      <c r="AA74" s="36"/>
      <c r="AB74" s="36"/>
      <c r="AC74" s="36"/>
      <c r="AD74" s="36"/>
      <c r="AE74" s="36"/>
    </row>
    <row r="75" spans="1:31" s="2" customFormat="1" ht="12" customHeight="1">
      <c r="A75" s="36"/>
      <c r="B75" s="37"/>
      <c r="C75" s="31" t="s">
        <v>94</v>
      </c>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30" customHeight="1">
      <c r="A76" s="36"/>
      <c r="B76" s="37"/>
      <c r="C76" s="38"/>
      <c r="D76" s="38"/>
      <c r="E76" s="350" t="str">
        <f>E9</f>
        <v>SO 01 - BOURACÍ PRÁCE NA PARC.Č. ST. 1940/4, ST.230  K.Ú. Třebíč</v>
      </c>
      <c r="F76" s="380"/>
      <c r="G76" s="380"/>
      <c r="H76" s="380"/>
      <c r="I76" s="38"/>
      <c r="J76" s="38"/>
      <c r="K76" s="38"/>
      <c r="L76" s="108"/>
      <c r="S76" s="36"/>
      <c r="T76" s="36"/>
      <c r="U76" s="36"/>
      <c r="V76" s="36"/>
      <c r="W76" s="36"/>
      <c r="X76" s="36"/>
      <c r="Y76" s="36"/>
      <c r="Z76" s="36"/>
      <c r="AA76" s="36"/>
      <c r="AB76" s="36"/>
      <c r="AC76" s="36"/>
      <c r="AD76" s="36"/>
      <c r="AE76" s="36"/>
    </row>
    <row r="77" spans="1:31" s="2" customFormat="1" ht="6.95" customHeight="1">
      <c r="A77" s="36"/>
      <c r="B77" s="37"/>
      <c r="C77" s="38"/>
      <c r="D77" s="38"/>
      <c r="E77" s="38"/>
      <c r="F77" s="38"/>
      <c r="G77" s="38"/>
      <c r="H77" s="38"/>
      <c r="I77" s="38"/>
      <c r="J77" s="38"/>
      <c r="K77" s="38"/>
      <c r="L77" s="108"/>
      <c r="S77" s="36"/>
      <c r="T77" s="36"/>
      <c r="U77" s="36"/>
      <c r="V77" s="36"/>
      <c r="W77" s="36"/>
      <c r="X77" s="36"/>
      <c r="Y77" s="36"/>
      <c r="Z77" s="36"/>
      <c r="AA77" s="36"/>
      <c r="AB77" s="36"/>
      <c r="AC77" s="36"/>
      <c r="AD77" s="36"/>
      <c r="AE77" s="36"/>
    </row>
    <row r="78" spans="1:31" s="2" customFormat="1" ht="12" customHeight="1">
      <c r="A78" s="36"/>
      <c r="B78" s="37"/>
      <c r="C78" s="31" t="s">
        <v>21</v>
      </c>
      <c r="D78" s="38"/>
      <c r="E78" s="38"/>
      <c r="F78" s="29" t="str">
        <f>F12</f>
        <v>Třebíč</v>
      </c>
      <c r="G78" s="38"/>
      <c r="H78" s="38"/>
      <c r="I78" s="31" t="s">
        <v>23</v>
      </c>
      <c r="J78" s="61" t="str">
        <f>IF(J12="","",J12)</f>
        <v>29. 4. 2025</v>
      </c>
      <c r="K78" s="38"/>
      <c r="L78" s="108"/>
      <c r="S78" s="36"/>
      <c r="T78" s="36"/>
      <c r="U78" s="36"/>
      <c r="V78" s="36"/>
      <c r="W78" s="36"/>
      <c r="X78" s="36"/>
      <c r="Y78" s="36"/>
      <c r="Z78" s="36"/>
      <c r="AA78" s="36"/>
      <c r="AB78" s="36"/>
      <c r="AC78" s="36"/>
      <c r="AD78" s="36"/>
      <c r="AE78" s="36"/>
    </row>
    <row r="79" spans="1:31" s="2" customFormat="1" ht="6.95" customHeight="1">
      <c r="A79" s="36"/>
      <c r="B79" s="37"/>
      <c r="C79" s="38"/>
      <c r="D79" s="38"/>
      <c r="E79" s="38"/>
      <c r="F79" s="38"/>
      <c r="G79" s="38"/>
      <c r="H79" s="38"/>
      <c r="I79" s="38"/>
      <c r="J79" s="38"/>
      <c r="K79" s="38"/>
      <c r="L79" s="108"/>
      <c r="S79" s="36"/>
      <c r="T79" s="36"/>
      <c r="U79" s="36"/>
      <c r="V79" s="36"/>
      <c r="W79" s="36"/>
      <c r="X79" s="36"/>
      <c r="Y79" s="36"/>
      <c r="Z79" s="36"/>
      <c r="AA79" s="36"/>
      <c r="AB79" s="36"/>
      <c r="AC79" s="36"/>
      <c r="AD79" s="36"/>
      <c r="AE79" s="36"/>
    </row>
    <row r="80" spans="1:31" s="2" customFormat="1" ht="40.15" customHeight="1">
      <c r="A80" s="36"/>
      <c r="B80" s="37"/>
      <c r="C80" s="31" t="s">
        <v>25</v>
      </c>
      <c r="D80" s="38"/>
      <c r="E80" s="38"/>
      <c r="F80" s="29" t="str">
        <f>E15</f>
        <v xml:space="preserve">Kraj Vysočina,  Žižkova 1882/57,  58601 Jihlava </v>
      </c>
      <c r="G80" s="38"/>
      <c r="H80" s="38"/>
      <c r="I80" s="31" t="s">
        <v>33</v>
      </c>
      <c r="J80" s="34" t="str">
        <f>E21</f>
        <v>ARTPROJEKT JIHLAVA, spol. s r.o., 58601 Jihlava</v>
      </c>
      <c r="K80" s="38"/>
      <c r="L80" s="108"/>
      <c r="S80" s="36"/>
      <c r="T80" s="36"/>
      <c r="U80" s="36"/>
      <c r="V80" s="36"/>
      <c r="W80" s="36"/>
      <c r="X80" s="36"/>
      <c r="Y80" s="36"/>
      <c r="Z80" s="36"/>
      <c r="AA80" s="36"/>
      <c r="AB80" s="36"/>
      <c r="AC80" s="36"/>
      <c r="AD80" s="36"/>
      <c r="AE80" s="36"/>
    </row>
    <row r="81" spans="1:65" s="2" customFormat="1" ht="15.2" customHeight="1">
      <c r="A81" s="36"/>
      <c r="B81" s="37"/>
      <c r="C81" s="31" t="s">
        <v>31</v>
      </c>
      <c r="D81" s="38"/>
      <c r="E81" s="38"/>
      <c r="F81" s="29" t="str">
        <f>IF(E18="","",E18)</f>
        <v>Vyplň údaj</v>
      </c>
      <c r="G81" s="38"/>
      <c r="H81" s="38"/>
      <c r="I81" s="31" t="s">
        <v>38</v>
      </c>
      <c r="J81" s="34" t="str">
        <f>E24</f>
        <v xml:space="preserve"> </v>
      </c>
      <c r="K81" s="38"/>
      <c r="L81" s="108"/>
      <c r="S81" s="36"/>
      <c r="T81" s="36"/>
      <c r="U81" s="36"/>
      <c r="V81" s="36"/>
      <c r="W81" s="36"/>
      <c r="X81" s="36"/>
      <c r="Y81" s="36"/>
      <c r="Z81" s="36"/>
      <c r="AA81" s="36"/>
      <c r="AB81" s="36"/>
      <c r="AC81" s="36"/>
      <c r="AD81" s="36"/>
      <c r="AE81" s="36"/>
    </row>
    <row r="82" spans="1:65" s="2" customFormat="1" ht="10.35" customHeight="1">
      <c r="A82" s="36"/>
      <c r="B82" s="37"/>
      <c r="C82" s="38"/>
      <c r="D82" s="38"/>
      <c r="E82" s="38"/>
      <c r="F82" s="38"/>
      <c r="G82" s="38"/>
      <c r="H82" s="38"/>
      <c r="I82" s="38"/>
      <c r="J82" s="38"/>
      <c r="K82" s="38"/>
      <c r="L82" s="108"/>
      <c r="S82" s="36"/>
      <c r="T82" s="36"/>
      <c r="U82" s="36"/>
      <c r="V82" s="36"/>
      <c r="W82" s="36"/>
      <c r="X82" s="36"/>
      <c r="Y82" s="36"/>
      <c r="Z82" s="36"/>
      <c r="AA82" s="36"/>
      <c r="AB82" s="36"/>
      <c r="AC82" s="36"/>
      <c r="AD82" s="36"/>
      <c r="AE82" s="36"/>
    </row>
    <row r="83" spans="1:65" s="11" customFormat="1" ht="29.25" customHeight="1">
      <c r="A83" s="148"/>
      <c r="B83" s="149"/>
      <c r="C83" s="150" t="s">
        <v>106</v>
      </c>
      <c r="D83" s="151" t="s">
        <v>61</v>
      </c>
      <c r="E83" s="151" t="s">
        <v>57</v>
      </c>
      <c r="F83" s="151" t="s">
        <v>58</v>
      </c>
      <c r="G83" s="151" t="s">
        <v>107</v>
      </c>
      <c r="H83" s="151" t="s">
        <v>108</v>
      </c>
      <c r="I83" s="151" t="s">
        <v>109</v>
      </c>
      <c r="J83" s="151" t="s">
        <v>98</v>
      </c>
      <c r="K83" s="152" t="s">
        <v>110</v>
      </c>
      <c r="L83" s="153"/>
      <c r="M83" s="70" t="s">
        <v>19</v>
      </c>
      <c r="N83" s="71" t="s">
        <v>46</v>
      </c>
      <c r="O83" s="71" t="s">
        <v>111</v>
      </c>
      <c r="P83" s="71" t="s">
        <v>112</v>
      </c>
      <c r="Q83" s="71" t="s">
        <v>113</v>
      </c>
      <c r="R83" s="71" t="s">
        <v>114</v>
      </c>
      <c r="S83" s="71" t="s">
        <v>115</v>
      </c>
      <c r="T83" s="72" t="s">
        <v>116</v>
      </c>
      <c r="U83" s="148"/>
      <c r="V83" s="148"/>
      <c r="W83" s="148"/>
      <c r="X83" s="148"/>
      <c r="Y83" s="148"/>
      <c r="Z83" s="148"/>
      <c r="AA83" s="148"/>
      <c r="AB83" s="148"/>
      <c r="AC83" s="148"/>
      <c r="AD83" s="148"/>
      <c r="AE83" s="148"/>
    </row>
    <row r="84" spans="1:65" s="2" customFormat="1" ht="22.9" customHeight="1">
      <c r="A84" s="36"/>
      <c r="B84" s="37"/>
      <c r="C84" s="77" t="s">
        <v>117</v>
      </c>
      <c r="D84" s="38"/>
      <c r="E84" s="38"/>
      <c r="F84" s="38"/>
      <c r="G84" s="38"/>
      <c r="H84" s="38"/>
      <c r="I84" s="38"/>
      <c r="J84" s="154">
        <f>BK84</f>
        <v>0</v>
      </c>
      <c r="K84" s="38"/>
      <c r="L84" s="41"/>
      <c r="M84" s="73"/>
      <c r="N84" s="155"/>
      <c r="O84" s="74"/>
      <c r="P84" s="156">
        <f>P85+P204</f>
        <v>0</v>
      </c>
      <c r="Q84" s="74"/>
      <c r="R84" s="156">
        <f>R85+R204</f>
        <v>0</v>
      </c>
      <c r="S84" s="74"/>
      <c r="T84" s="157">
        <f>T85+T204</f>
        <v>1062.6919999999998</v>
      </c>
      <c r="U84" s="36"/>
      <c r="V84" s="36"/>
      <c r="W84" s="36"/>
      <c r="X84" s="36"/>
      <c r="Y84" s="36"/>
      <c r="Z84" s="36"/>
      <c r="AA84" s="36"/>
      <c r="AB84" s="36"/>
      <c r="AC84" s="36"/>
      <c r="AD84" s="36"/>
      <c r="AE84" s="36"/>
      <c r="AT84" s="19" t="s">
        <v>75</v>
      </c>
      <c r="AU84" s="19" t="s">
        <v>99</v>
      </c>
      <c r="BK84" s="158">
        <f>BK85+BK204</f>
        <v>0</v>
      </c>
    </row>
    <row r="85" spans="1:65" s="12" customFormat="1" ht="25.9" customHeight="1">
      <c r="B85" s="159"/>
      <c r="C85" s="160"/>
      <c r="D85" s="161" t="s">
        <v>75</v>
      </c>
      <c r="E85" s="162" t="s">
        <v>118</v>
      </c>
      <c r="F85" s="162" t="s">
        <v>119</v>
      </c>
      <c r="G85" s="160"/>
      <c r="H85" s="160"/>
      <c r="I85" s="163"/>
      <c r="J85" s="164">
        <f>BK85</f>
        <v>0</v>
      </c>
      <c r="K85" s="160"/>
      <c r="L85" s="165"/>
      <c r="M85" s="166"/>
      <c r="N85" s="167"/>
      <c r="O85" s="167"/>
      <c r="P85" s="168">
        <f>P86+P124</f>
        <v>0</v>
      </c>
      <c r="Q85" s="167"/>
      <c r="R85" s="168">
        <f>R86+R124</f>
        <v>0</v>
      </c>
      <c r="S85" s="167"/>
      <c r="T85" s="169">
        <f>T86+T124</f>
        <v>1060.6919999999998</v>
      </c>
      <c r="AR85" s="170" t="s">
        <v>84</v>
      </c>
      <c r="AT85" s="171" t="s">
        <v>75</v>
      </c>
      <c r="AU85" s="171" t="s">
        <v>76</v>
      </c>
      <c r="AY85" s="170" t="s">
        <v>120</v>
      </c>
      <c r="BK85" s="172">
        <f>BK86+BK124</f>
        <v>0</v>
      </c>
    </row>
    <row r="86" spans="1:65" s="12" customFormat="1" ht="22.9" customHeight="1">
      <c r="B86" s="159"/>
      <c r="C86" s="160"/>
      <c r="D86" s="161" t="s">
        <v>75</v>
      </c>
      <c r="E86" s="173" t="s">
        <v>121</v>
      </c>
      <c r="F86" s="173" t="s">
        <v>122</v>
      </c>
      <c r="G86" s="160"/>
      <c r="H86" s="160"/>
      <c r="I86" s="163"/>
      <c r="J86" s="174">
        <f>BK86</f>
        <v>0</v>
      </c>
      <c r="K86" s="160"/>
      <c r="L86" s="165"/>
      <c r="M86" s="166"/>
      <c r="N86" s="167"/>
      <c r="O86" s="167"/>
      <c r="P86" s="168">
        <f>SUM(P87:P123)</f>
        <v>0</v>
      </c>
      <c r="Q86" s="167"/>
      <c r="R86" s="168">
        <f>SUM(R87:R123)</f>
        <v>0</v>
      </c>
      <c r="S86" s="167"/>
      <c r="T86" s="169">
        <f>SUM(T87:T123)</f>
        <v>1060.6919999999998</v>
      </c>
      <c r="AR86" s="170" t="s">
        <v>84</v>
      </c>
      <c r="AT86" s="171" t="s">
        <v>75</v>
      </c>
      <c r="AU86" s="171" t="s">
        <v>84</v>
      </c>
      <c r="AY86" s="170" t="s">
        <v>120</v>
      </c>
      <c r="BK86" s="172">
        <f>SUM(BK87:BK123)</f>
        <v>0</v>
      </c>
    </row>
    <row r="87" spans="1:65" s="2" customFormat="1" ht="16.5" customHeight="1">
      <c r="A87" s="36"/>
      <c r="B87" s="37"/>
      <c r="C87" s="175" t="s">
        <v>84</v>
      </c>
      <c r="D87" s="175" t="s">
        <v>123</v>
      </c>
      <c r="E87" s="176" t="s">
        <v>124</v>
      </c>
      <c r="F87" s="177" t="s">
        <v>125</v>
      </c>
      <c r="G87" s="178" t="s">
        <v>126</v>
      </c>
      <c r="H87" s="179">
        <v>56.317999999999998</v>
      </c>
      <c r="I87" s="180"/>
      <c r="J87" s="181">
        <f>ROUND(I87*H87,2)</f>
        <v>0</v>
      </c>
      <c r="K87" s="177" t="s">
        <v>127</v>
      </c>
      <c r="L87" s="41"/>
      <c r="M87" s="182" t="s">
        <v>19</v>
      </c>
      <c r="N87" s="183" t="s">
        <v>47</v>
      </c>
      <c r="O87" s="66"/>
      <c r="P87" s="184">
        <f>O87*H87</f>
        <v>0</v>
      </c>
      <c r="Q87" s="184">
        <v>0</v>
      </c>
      <c r="R87" s="184">
        <f>Q87*H87</f>
        <v>0</v>
      </c>
      <c r="S87" s="184">
        <v>2</v>
      </c>
      <c r="T87" s="185">
        <f>S87*H87</f>
        <v>112.636</v>
      </c>
      <c r="U87" s="36"/>
      <c r="V87" s="36"/>
      <c r="W87" s="36"/>
      <c r="X87" s="36"/>
      <c r="Y87" s="36"/>
      <c r="Z87" s="36"/>
      <c r="AA87" s="36"/>
      <c r="AB87" s="36"/>
      <c r="AC87" s="36"/>
      <c r="AD87" s="36"/>
      <c r="AE87" s="36"/>
      <c r="AR87" s="186" t="s">
        <v>128</v>
      </c>
      <c r="AT87" s="186" t="s">
        <v>123</v>
      </c>
      <c r="AU87" s="186" t="s">
        <v>86</v>
      </c>
      <c r="AY87" s="19" t="s">
        <v>120</v>
      </c>
      <c r="BE87" s="187">
        <f>IF(N87="základní",J87,0)</f>
        <v>0</v>
      </c>
      <c r="BF87" s="187">
        <f>IF(N87="snížená",J87,0)</f>
        <v>0</v>
      </c>
      <c r="BG87" s="187">
        <f>IF(N87="zákl. přenesená",J87,0)</f>
        <v>0</v>
      </c>
      <c r="BH87" s="187">
        <f>IF(N87="sníž. přenesená",J87,0)</f>
        <v>0</v>
      </c>
      <c r="BI87" s="187">
        <f>IF(N87="nulová",J87,0)</f>
        <v>0</v>
      </c>
      <c r="BJ87" s="19" t="s">
        <v>84</v>
      </c>
      <c r="BK87" s="187">
        <f>ROUND(I87*H87,2)</f>
        <v>0</v>
      </c>
      <c r="BL87" s="19" t="s">
        <v>128</v>
      </c>
      <c r="BM87" s="186" t="s">
        <v>129</v>
      </c>
    </row>
    <row r="88" spans="1:65" s="2" customFormat="1" ht="11.25">
      <c r="A88" s="36"/>
      <c r="B88" s="37"/>
      <c r="C88" s="38"/>
      <c r="D88" s="188" t="s">
        <v>130</v>
      </c>
      <c r="E88" s="38"/>
      <c r="F88" s="189" t="s">
        <v>125</v>
      </c>
      <c r="G88" s="38"/>
      <c r="H88" s="38"/>
      <c r="I88" s="190"/>
      <c r="J88" s="38"/>
      <c r="K88" s="38"/>
      <c r="L88" s="41"/>
      <c r="M88" s="191"/>
      <c r="N88" s="192"/>
      <c r="O88" s="66"/>
      <c r="P88" s="66"/>
      <c r="Q88" s="66"/>
      <c r="R88" s="66"/>
      <c r="S88" s="66"/>
      <c r="T88" s="67"/>
      <c r="U88" s="36"/>
      <c r="V88" s="36"/>
      <c r="W88" s="36"/>
      <c r="X88" s="36"/>
      <c r="Y88" s="36"/>
      <c r="Z88" s="36"/>
      <c r="AA88" s="36"/>
      <c r="AB88" s="36"/>
      <c r="AC88" s="36"/>
      <c r="AD88" s="36"/>
      <c r="AE88" s="36"/>
      <c r="AT88" s="19" t="s">
        <v>130</v>
      </c>
      <c r="AU88" s="19" t="s">
        <v>86</v>
      </c>
    </row>
    <row r="89" spans="1:65" s="2" customFormat="1" ht="11.25">
      <c r="A89" s="36"/>
      <c r="B89" s="37"/>
      <c r="C89" s="38"/>
      <c r="D89" s="193" t="s">
        <v>131</v>
      </c>
      <c r="E89" s="38"/>
      <c r="F89" s="194" t="s">
        <v>132</v>
      </c>
      <c r="G89" s="38"/>
      <c r="H89" s="38"/>
      <c r="I89" s="190"/>
      <c r="J89" s="38"/>
      <c r="K89" s="38"/>
      <c r="L89" s="41"/>
      <c r="M89" s="191"/>
      <c r="N89" s="192"/>
      <c r="O89" s="66"/>
      <c r="P89" s="66"/>
      <c r="Q89" s="66"/>
      <c r="R89" s="66"/>
      <c r="S89" s="66"/>
      <c r="T89" s="67"/>
      <c r="U89" s="36"/>
      <c r="V89" s="36"/>
      <c r="W89" s="36"/>
      <c r="X89" s="36"/>
      <c r="Y89" s="36"/>
      <c r="Z89" s="36"/>
      <c r="AA89" s="36"/>
      <c r="AB89" s="36"/>
      <c r="AC89" s="36"/>
      <c r="AD89" s="36"/>
      <c r="AE89" s="36"/>
      <c r="AT89" s="19" t="s">
        <v>131</v>
      </c>
      <c r="AU89" s="19" t="s">
        <v>86</v>
      </c>
    </row>
    <row r="90" spans="1:65" s="13" customFormat="1" ht="33.75">
      <c r="B90" s="195"/>
      <c r="C90" s="196"/>
      <c r="D90" s="188" t="s">
        <v>133</v>
      </c>
      <c r="E90" s="197" t="s">
        <v>19</v>
      </c>
      <c r="F90" s="198" t="s">
        <v>134</v>
      </c>
      <c r="G90" s="196"/>
      <c r="H90" s="199">
        <v>53.317999999999998</v>
      </c>
      <c r="I90" s="200"/>
      <c r="J90" s="196"/>
      <c r="K90" s="196"/>
      <c r="L90" s="201"/>
      <c r="M90" s="202"/>
      <c r="N90" s="203"/>
      <c r="O90" s="203"/>
      <c r="P90" s="203"/>
      <c r="Q90" s="203"/>
      <c r="R90" s="203"/>
      <c r="S90" s="203"/>
      <c r="T90" s="204"/>
      <c r="AT90" s="205" t="s">
        <v>133</v>
      </c>
      <c r="AU90" s="205" t="s">
        <v>86</v>
      </c>
      <c r="AV90" s="13" t="s">
        <v>86</v>
      </c>
      <c r="AW90" s="13" t="s">
        <v>37</v>
      </c>
      <c r="AX90" s="13" t="s">
        <v>76</v>
      </c>
      <c r="AY90" s="205" t="s">
        <v>120</v>
      </c>
    </row>
    <row r="91" spans="1:65" s="13" customFormat="1" ht="11.25">
      <c r="B91" s="195"/>
      <c r="C91" s="196"/>
      <c r="D91" s="188" t="s">
        <v>133</v>
      </c>
      <c r="E91" s="197" t="s">
        <v>19</v>
      </c>
      <c r="F91" s="198" t="s">
        <v>135</v>
      </c>
      <c r="G91" s="196"/>
      <c r="H91" s="199">
        <v>3</v>
      </c>
      <c r="I91" s="200"/>
      <c r="J91" s="196"/>
      <c r="K91" s="196"/>
      <c r="L91" s="201"/>
      <c r="M91" s="202"/>
      <c r="N91" s="203"/>
      <c r="O91" s="203"/>
      <c r="P91" s="203"/>
      <c r="Q91" s="203"/>
      <c r="R91" s="203"/>
      <c r="S91" s="203"/>
      <c r="T91" s="204"/>
      <c r="AT91" s="205" t="s">
        <v>133</v>
      </c>
      <c r="AU91" s="205" t="s">
        <v>86</v>
      </c>
      <c r="AV91" s="13" t="s">
        <v>86</v>
      </c>
      <c r="AW91" s="13" t="s">
        <v>37</v>
      </c>
      <c r="AX91" s="13" t="s">
        <v>76</v>
      </c>
      <c r="AY91" s="205" t="s">
        <v>120</v>
      </c>
    </row>
    <row r="92" spans="1:65" s="14" customFormat="1" ht="11.25">
      <c r="B92" s="206"/>
      <c r="C92" s="207"/>
      <c r="D92" s="188" t="s">
        <v>133</v>
      </c>
      <c r="E92" s="208" t="s">
        <v>19</v>
      </c>
      <c r="F92" s="209" t="s">
        <v>136</v>
      </c>
      <c r="G92" s="207"/>
      <c r="H92" s="210">
        <v>56.317999999999998</v>
      </c>
      <c r="I92" s="211"/>
      <c r="J92" s="207"/>
      <c r="K92" s="207"/>
      <c r="L92" s="212"/>
      <c r="M92" s="213"/>
      <c r="N92" s="214"/>
      <c r="O92" s="214"/>
      <c r="P92" s="214"/>
      <c r="Q92" s="214"/>
      <c r="R92" s="214"/>
      <c r="S92" s="214"/>
      <c r="T92" s="215"/>
      <c r="AT92" s="216" t="s">
        <v>133</v>
      </c>
      <c r="AU92" s="216" t="s">
        <v>86</v>
      </c>
      <c r="AV92" s="14" t="s">
        <v>128</v>
      </c>
      <c r="AW92" s="14" t="s">
        <v>37</v>
      </c>
      <c r="AX92" s="14" t="s">
        <v>84</v>
      </c>
      <c r="AY92" s="216" t="s">
        <v>120</v>
      </c>
    </row>
    <row r="93" spans="1:65" s="2" customFormat="1" ht="24.2" customHeight="1">
      <c r="A93" s="36"/>
      <c r="B93" s="37"/>
      <c r="C93" s="175" t="s">
        <v>86</v>
      </c>
      <c r="D93" s="175" t="s">
        <v>123</v>
      </c>
      <c r="E93" s="176" t="s">
        <v>137</v>
      </c>
      <c r="F93" s="177" t="s">
        <v>138</v>
      </c>
      <c r="G93" s="178" t="s">
        <v>139</v>
      </c>
      <c r="H93" s="179">
        <v>9</v>
      </c>
      <c r="I93" s="180"/>
      <c r="J93" s="181">
        <f>ROUND(I93*H93,2)</f>
        <v>0</v>
      </c>
      <c r="K93" s="177" t="s">
        <v>127</v>
      </c>
      <c r="L93" s="41"/>
      <c r="M93" s="182" t="s">
        <v>19</v>
      </c>
      <c r="N93" s="183" t="s">
        <v>47</v>
      </c>
      <c r="O93" s="66"/>
      <c r="P93" s="184">
        <f>O93*H93</f>
        <v>0</v>
      </c>
      <c r="Q93" s="184">
        <v>0</v>
      </c>
      <c r="R93" s="184">
        <f>Q93*H93</f>
        <v>0</v>
      </c>
      <c r="S93" s="184">
        <v>7.0000000000000007E-2</v>
      </c>
      <c r="T93" s="185">
        <f>S93*H93</f>
        <v>0.63000000000000012</v>
      </c>
      <c r="U93" s="36"/>
      <c r="V93" s="36"/>
      <c r="W93" s="36"/>
      <c r="X93" s="36"/>
      <c r="Y93" s="36"/>
      <c r="Z93" s="36"/>
      <c r="AA93" s="36"/>
      <c r="AB93" s="36"/>
      <c r="AC93" s="36"/>
      <c r="AD93" s="36"/>
      <c r="AE93" s="36"/>
      <c r="AR93" s="186" t="s">
        <v>128</v>
      </c>
      <c r="AT93" s="186" t="s">
        <v>123</v>
      </c>
      <c r="AU93" s="186" t="s">
        <v>86</v>
      </c>
      <c r="AY93" s="19" t="s">
        <v>120</v>
      </c>
      <c r="BE93" s="187">
        <f>IF(N93="základní",J93,0)</f>
        <v>0</v>
      </c>
      <c r="BF93" s="187">
        <f>IF(N93="snížená",J93,0)</f>
        <v>0</v>
      </c>
      <c r="BG93" s="187">
        <f>IF(N93="zákl. přenesená",J93,0)</f>
        <v>0</v>
      </c>
      <c r="BH93" s="187">
        <f>IF(N93="sníž. přenesená",J93,0)</f>
        <v>0</v>
      </c>
      <c r="BI93" s="187">
        <f>IF(N93="nulová",J93,0)</f>
        <v>0</v>
      </c>
      <c r="BJ93" s="19" t="s">
        <v>84</v>
      </c>
      <c r="BK93" s="187">
        <f>ROUND(I93*H93,2)</f>
        <v>0</v>
      </c>
      <c r="BL93" s="19" t="s">
        <v>128</v>
      </c>
      <c r="BM93" s="186" t="s">
        <v>140</v>
      </c>
    </row>
    <row r="94" spans="1:65" s="2" customFormat="1" ht="11.25">
      <c r="A94" s="36"/>
      <c r="B94" s="37"/>
      <c r="C94" s="38"/>
      <c r="D94" s="188" t="s">
        <v>130</v>
      </c>
      <c r="E94" s="38"/>
      <c r="F94" s="189" t="s">
        <v>138</v>
      </c>
      <c r="G94" s="38"/>
      <c r="H94" s="38"/>
      <c r="I94" s="190"/>
      <c r="J94" s="38"/>
      <c r="K94" s="38"/>
      <c r="L94" s="41"/>
      <c r="M94" s="191"/>
      <c r="N94" s="192"/>
      <c r="O94" s="66"/>
      <c r="P94" s="66"/>
      <c r="Q94" s="66"/>
      <c r="R94" s="66"/>
      <c r="S94" s="66"/>
      <c r="T94" s="67"/>
      <c r="U94" s="36"/>
      <c r="V94" s="36"/>
      <c r="W94" s="36"/>
      <c r="X94" s="36"/>
      <c r="Y94" s="36"/>
      <c r="Z94" s="36"/>
      <c r="AA94" s="36"/>
      <c r="AB94" s="36"/>
      <c r="AC94" s="36"/>
      <c r="AD94" s="36"/>
      <c r="AE94" s="36"/>
      <c r="AT94" s="19" t="s">
        <v>130</v>
      </c>
      <c r="AU94" s="19" t="s">
        <v>86</v>
      </c>
    </row>
    <row r="95" spans="1:65" s="2" customFormat="1" ht="11.25">
      <c r="A95" s="36"/>
      <c r="B95" s="37"/>
      <c r="C95" s="38"/>
      <c r="D95" s="193" t="s">
        <v>131</v>
      </c>
      <c r="E95" s="38"/>
      <c r="F95" s="194" t="s">
        <v>141</v>
      </c>
      <c r="G95" s="38"/>
      <c r="H95" s="38"/>
      <c r="I95" s="190"/>
      <c r="J95" s="38"/>
      <c r="K95" s="38"/>
      <c r="L95" s="41"/>
      <c r="M95" s="191"/>
      <c r="N95" s="192"/>
      <c r="O95" s="66"/>
      <c r="P95" s="66"/>
      <c r="Q95" s="66"/>
      <c r="R95" s="66"/>
      <c r="S95" s="66"/>
      <c r="T95" s="67"/>
      <c r="U95" s="36"/>
      <c r="V95" s="36"/>
      <c r="W95" s="36"/>
      <c r="X95" s="36"/>
      <c r="Y95" s="36"/>
      <c r="Z95" s="36"/>
      <c r="AA95" s="36"/>
      <c r="AB95" s="36"/>
      <c r="AC95" s="36"/>
      <c r="AD95" s="36"/>
      <c r="AE95" s="36"/>
      <c r="AT95" s="19" t="s">
        <v>131</v>
      </c>
      <c r="AU95" s="19" t="s">
        <v>86</v>
      </c>
    </row>
    <row r="96" spans="1:65" s="13" customFormat="1" ht="11.25">
      <c r="B96" s="195"/>
      <c r="C96" s="196"/>
      <c r="D96" s="188" t="s">
        <v>133</v>
      </c>
      <c r="E96" s="197" t="s">
        <v>19</v>
      </c>
      <c r="F96" s="198" t="s">
        <v>142</v>
      </c>
      <c r="G96" s="196"/>
      <c r="H96" s="199">
        <v>9</v>
      </c>
      <c r="I96" s="200"/>
      <c r="J96" s="196"/>
      <c r="K96" s="196"/>
      <c r="L96" s="201"/>
      <c r="M96" s="202"/>
      <c r="N96" s="203"/>
      <c r="O96" s="203"/>
      <c r="P96" s="203"/>
      <c r="Q96" s="203"/>
      <c r="R96" s="203"/>
      <c r="S96" s="203"/>
      <c r="T96" s="204"/>
      <c r="AT96" s="205" t="s">
        <v>133</v>
      </c>
      <c r="AU96" s="205" t="s">
        <v>86</v>
      </c>
      <c r="AV96" s="13" t="s">
        <v>86</v>
      </c>
      <c r="AW96" s="13" t="s">
        <v>37</v>
      </c>
      <c r="AX96" s="13" t="s">
        <v>76</v>
      </c>
      <c r="AY96" s="205" t="s">
        <v>120</v>
      </c>
    </row>
    <row r="97" spans="1:65" s="14" customFormat="1" ht="11.25">
      <c r="B97" s="206"/>
      <c r="C97" s="207"/>
      <c r="D97" s="188" t="s">
        <v>133</v>
      </c>
      <c r="E97" s="208" t="s">
        <v>19</v>
      </c>
      <c r="F97" s="209" t="s">
        <v>136</v>
      </c>
      <c r="G97" s="207"/>
      <c r="H97" s="210">
        <v>9</v>
      </c>
      <c r="I97" s="211"/>
      <c r="J97" s="207"/>
      <c r="K97" s="207"/>
      <c r="L97" s="212"/>
      <c r="M97" s="213"/>
      <c r="N97" s="214"/>
      <c r="O97" s="214"/>
      <c r="P97" s="214"/>
      <c r="Q97" s="214"/>
      <c r="R97" s="214"/>
      <c r="S97" s="214"/>
      <c r="T97" s="215"/>
      <c r="AT97" s="216" t="s">
        <v>133</v>
      </c>
      <c r="AU97" s="216" t="s">
        <v>86</v>
      </c>
      <c r="AV97" s="14" t="s">
        <v>128</v>
      </c>
      <c r="AW97" s="14" t="s">
        <v>37</v>
      </c>
      <c r="AX97" s="14" t="s">
        <v>84</v>
      </c>
      <c r="AY97" s="216" t="s">
        <v>120</v>
      </c>
    </row>
    <row r="98" spans="1:65" s="2" customFormat="1" ht="16.5" customHeight="1">
      <c r="A98" s="36"/>
      <c r="B98" s="37"/>
      <c r="C98" s="175" t="s">
        <v>143</v>
      </c>
      <c r="D98" s="175" t="s">
        <v>123</v>
      </c>
      <c r="E98" s="176" t="s">
        <v>144</v>
      </c>
      <c r="F98" s="177" t="s">
        <v>145</v>
      </c>
      <c r="G98" s="178" t="s">
        <v>126</v>
      </c>
      <c r="H98" s="179">
        <v>0.77500000000000002</v>
      </c>
      <c r="I98" s="180"/>
      <c r="J98" s="181">
        <f>ROUND(I98*H98,2)</f>
        <v>0</v>
      </c>
      <c r="K98" s="177" t="s">
        <v>127</v>
      </c>
      <c r="L98" s="41"/>
      <c r="M98" s="182" t="s">
        <v>19</v>
      </c>
      <c r="N98" s="183" t="s">
        <v>47</v>
      </c>
      <c r="O98" s="66"/>
      <c r="P98" s="184">
        <f>O98*H98</f>
        <v>0</v>
      </c>
      <c r="Q98" s="184">
        <v>0</v>
      </c>
      <c r="R98" s="184">
        <f>Q98*H98</f>
        <v>0</v>
      </c>
      <c r="S98" s="184">
        <v>2.4</v>
      </c>
      <c r="T98" s="185">
        <f>S98*H98</f>
        <v>1.8599999999999999</v>
      </c>
      <c r="U98" s="36"/>
      <c r="V98" s="36"/>
      <c r="W98" s="36"/>
      <c r="X98" s="36"/>
      <c r="Y98" s="36"/>
      <c r="Z98" s="36"/>
      <c r="AA98" s="36"/>
      <c r="AB98" s="36"/>
      <c r="AC98" s="36"/>
      <c r="AD98" s="36"/>
      <c r="AE98" s="36"/>
      <c r="AR98" s="186" t="s">
        <v>128</v>
      </c>
      <c r="AT98" s="186" t="s">
        <v>123</v>
      </c>
      <c r="AU98" s="186" t="s">
        <v>86</v>
      </c>
      <c r="AY98" s="19" t="s">
        <v>120</v>
      </c>
      <c r="BE98" s="187">
        <f>IF(N98="základní",J98,0)</f>
        <v>0</v>
      </c>
      <c r="BF98" s="187">
        <f>IF(N98="snížená",J98,0)</f>
        <v>0</v>
      </c>
      <c r="BG98" s="187">
        <f>IF(N98="zákl. přenesená",J98,0)</f>
        <v>0</v>
      </c>
      <c r="BH98" s="187">
        <f>IF(N98="sníž. přenesená",J98,0)</f>
        <v>0</v>
      </c>
      <c r="BI98" s="187">
        <f>IF(N98="nulová",J98,0)</f>
        <v>0</v>
      </c>
      <c r="BJ98" s="19" t="s">
        <v>84</v>
      </c>
      <c r="BK98" s="187">
        <f>ROUND(I98*H98,2)</f>
        <v>0</v>
      </c>
      <c r="BL98" s="19" t="s">
        <v>128</v>
      </c>
      <c r="BM98" s="186" t="s">
        <v>146</v>
      </c>
    </row>
    <row r="99" spans="1:65" s="2" customFormat="1" ht="11.25">
      <c r="A99" s="36"/>
      <c r="B99" s="37"/>
      <c r="C99" s="38"/>
      <c r="D99" s="188" t="s">
        <v>130</v>
      </c>
      <c r="E99" s="38"/>
      <c r="F99" s="189" t="s">
        <v>147</v>
      </c>
      <c r="G99" s="38"/>
      <c r="H99" s="38"/>
      <c r="I99" s="190"/>
      <c r="J99" s="38"/>
      <c r="K99" s="38"/>
      <c r="L99" s="41"/>
      <c r="M99" s="191"/>
      <c r="N99" s="192"/>
      <c r="O99" s="66"/>
      <c r="P99" s="66"/>
      <c r="Q99" s="66"/>
      <c r="R99" s="66"/>
      <c r="S99" s="66"/>
      <c r="T99" s="67"/>
      <c r="U99" s="36"/>
      <c r="V99" s="36"/>
      <c r="W99" s="36"/>
      <c r="X99" s="36"/>
      <c r="Y99" s="36"/>
      <c r="Z99" s="36"/>
      <c r="AA99" s="36"/>
      <c r="AB99" s="36"/>
      <c r="AC99" s="36"/>
      <c r="AD99" s="36"/>
      <c r="AE99" s="36"/>
      <c r="AT99" s="19" t="s">
        <v>130</v>
      </c>
      <c r="AU99" s="19" t="s">
        <v>86</v>
      </c>
    </row>
    <row r="100" spans="1:65" s="2" customFormat="1" ht="11.25">
      <c r="A100" s="36"/>
      <c r="B100" s="37"/>
      <c r="C100" s="38"/>
      <c r="D100" s="193" t="s">
        <v>131</v>
      </c>
      <c r="E100" s="38"/>
      <c r="F100" s="194" t="s">
        <v>148</v>
      </c>
      <c r="G100" s="38"/>
      <c r="H100" s="38"/>
      <c r="I100" s="190"/>
      <c r="J100" s="38"/>
      <c r="K100" s="38"/>
      <c r="L100" s="41"/>
      <c r="M100" s="191"/>
      <c r="N100" s="192"/>
      <c r="O100" s="66"/>
      <c r="P100" s="66"/>
      <c r="Q100" s="66"/>
      <c r="R100" s="66"/>
      <c r="S100" s="66"/>
      <c r="T100" s="67"/>
      <c r="U100" s="36"/>
      <c r="V100" s="36"/>
      <c r="W100" s="36"/>
      <c r="X100" s="36"/>
      <c r="Y100" s="36"/>
      <c r="Z100" s="36"/>
      <c r="AA100" s="36"/>
      <c r="AB100" s="36"/>
      <c r="AC100" s="36"/>
      <c r="AD100" s="36"/>
      <c r="AE100" s="36"/>
      <c r="AT100" s="19" t="s">
        <v>131</v>
      </c>
      <c r="AU100" s="19" t="s">
        <v>86</v>
      </c>
    </row>
    <row r="101" spans="1:65" s="13" customFormat="1" ht="11.25">
      <c r="B101" s="195"/>
      <c r="C101" s="196"/>
      <c r="D101" s="188" t="s">
        <v>133</v>
      </c>
      <c r="E101" s="197" t="s">
        <v>19</v>
      </c>
      <c r="F101" s="198" t="s">
        <v>149</v>
      </c>
      <c r="G101" s="196"/>
      <c r="H101" s="199">
        <v>0.77500000000000002</v>
      </c>
      <c r="I101" s="200"/>
      <c r="J101" s="196"/>
      <c r="K101" s="196"/>
      <c r="L101" s="201"/>
      <c r="M101" s="202"/>
      <c r="N101" s="203"/>
      <c r="O101" s="203"/>
      <c r="P101" s="203"/>
      <c r="Q101" s="203"/>
      <c r="R101" s="203"/>
      <c r="S101" s="203"/>
      <c r="T101" s="204"/>
      <c r="AT101" s="205" t="s">
        <v>133</v>
      </c>
      <c r="AU101" s="205" t="s">
        <v>86</v>
      </c>
      <c r="AV101" s="13" t="s">
        <v>86</v>
      </c>
      <c r="AW101" s="13" t="s">
        <v>37</v>
      </c>
      <c r="AX101" s="13" t="s">
        <v>76</v>
      </c>
      <c r="AY101" s="205" t="s">
        <v>120</v>
      </c>
    </row>
    <row r="102" spans="1:65" s="14" customFormat="1" ht="11.25">
      <c r="B102" s="206"/>
      <c r="C102" s="207"/>
      <c r="D102" s="188" t="s">
        <v>133</v>
      </c>
      <c r="E102" s="208" t="s">
        <v>19</v>
      </c>
      <c r="F102" s="209" t="s">
        <v>136</v>
      </c>
      <c r="G102" s="207"/>
      <c r="H102" s="210">
        <v>0.77500000000000002</v>
      </c>
      <c r="I102" s="211"/>
      <c r="J102" s="207"/>
      <c r="K102" s="207"/>
      <c r="L102" s="212"/>
      <c r="M102" s="213"/>
      <c r="N102" s="214"/>
      <c r="O102" s="214"/>
      <c r="P102" s="214"/>
      <c r="Q102" s="214"/>
      <c r="R102" s="214"/>
      <c r="S102" s="214"/>
      <c r="T102" s="215"/>
      <c r="AT102" s="216" t="s">
        <v>133</v>
      </c>
      <c r="AU102" s="216" t="s">
        <v>86</v>
      </c>
      <c r="AV102" s="14" t="s">
        <v>128</v>
      </c>
      <c r="AW102" s="14" t="s">
        <v>37</v>
      </c>
      <c r="AX102" s="14" t="s">
        <v>84</v>
      </c>
      <c r="AY102" s="216" t="s">
        <v>120</v>
      </c>
    </row>
    <row r="103" spans="1:65" s="2" customFormat="1" ht="24.2" customHeight="1">
      <c r="A103" s="36"/>
      <c r="B103" s="37"/>
      <c r="C103" s="175" t="s">
        <v>128</v>
      </c>
      <c r="D103" s="175" t="s">
        <v>123</v>
      </c>
      <c r="E103" s="176" t="s">
        <v>150</v>
      </c>
      <c r="F103" s="177" t="s">
        <v>151</v>
      </c>
      <c r="G103" s="178" t="s">
        <v>152</v>
      </c>
      <c r="H103" s="179">
        <v>2</v>
      </c>
      <c r="I103" s="180"/>
      <c r="J103" s="181">
        <f>ROUND(I103*H103,2)</f>
        <v>0</v>
      </c>
      <c r="K103" s="177" t="s">
        <v>127</v>
      </c>
      <c r="L103" s="41"/>
      <c r="M103" s="182" t="s">
        <v>19</v>
      </c>
      <c r="N103" s="183" t="s">
        <v>47</v>
      </c>
      <c r="O103" s="66"/>
      <c r="P103" s="184">
        <f>O103*H103</f>
        <v>0</v>
      </c>
      <c r="Q103" s="184">
        <v>0</v>
      </c>
      <c r="R103" s="184">
        <f>Q103*H103</f>
        <v>0</v>
      </c>
      <c r="S103" s="184">
        <v>0.16500000000000001</v>
      </c>
      <c r="T103" s="185">
        <f>S103*H103</f>
        <v>0.33</v>
      </c>
      <c r="U103" s="36"/>
      <c r="V103" s="36"/>
      <c r="W103" s="36"/>
      <c r="X103" s="36"/>
      <c r="Y103" s="36"/>
      <c r="Z103" s="36"/>
      <c r="AA103" s="36"/>
      <c r="AB103" s="36"/>
      <c r="AC103" s="36"/>
      <c r="AD103" s="36"/>
      <c r="AE103" s="36"/>
      <c r="AR103" s="186" t="s">
        <v>128</v>
      </c>
      <c r="AT103" s="186" t="s">
        <v>123</v>
      </c>
      <c r="AU103" s="186" t="s">
        <v>86</v>
      </c>
      <c r="AY103" s="19" t="s">
        <v>120</v>
      </c>
      <c r="BE103" s="187">
        <f>IF(N103="základní",J103,0)</f>
        <v>0</v>
      </c>
      <c r="BF103" s="187">
        <f>IF(N103="snížená",J103,0)</f>
        <v>0</v>
      </c>
      <c r="BG103" s="187">
        <f>IF(N103="zákl. přenesená",J103,0)</f>
        <v>0</v>
      </c>
      <c r="BH103" s="187">
        <f>IF(N103="sníž. přenesená",J103,0)</f>
        <v>0</v>
      </c>
      <c r="BI103" s="187">
        <f>IF(N103="nulová",J103,0)</f>
        <v>0</v>
      </c>
      <c r="BJ103" s="19" t="s">
        <v>84</v>
      </c>
      <c r="BK103" s="187">
        <f>ROUND(I103*H103,2)</f>
        <v>0</v>
      </c>
      <c r="BL103" s="19" t="s">
        <v>128</v>
      </c>
      <c r="BM103" s="186" t="s">
        <v>153</v>
      </c>
    </row>
    <row r="104" spans="1:65" s="2" customFormat="1" ht="19.5">
      <c r="A104" s="36"/>
      <c r="B104" s="37"/>
      <c r="C104" s="38"/>
      <c r="D104" s="188" t="s">
        <v>130</v>
      </c>
      <c r="E104" s="38"/>
      <c r="F104" s="189" t="s">
        <v>154</v>
      </c>
      <c r="G104" s="38"/>
      <c r="H104" s="38"/>
      <c r="I104" s="190"/>
      <c r="J104" s="38"/>
      <c r="K104" s="38"/>
      <c r="L104" s="41"/>
      <c r="M104" s="191"/>
      <c r="N104" s="192"/>
      <c r="O104" s="66"/>
      <c r="P104" s="66"/>
      <c r="Q104" s="66"/>
      <c r="R104" s="66"/>
      <c r="S104" s="66"/>
      <c r="T104" s="67"/>
      <c r="U104" s="36"/>
      <c r="V104" s="36"/>
      <c r="W104" s="36"/>
      <c r="X104" s="36"/>
      <c r="Y104" s="36"/>
      <c r="Z104" s="36"/>
      <c r="AA104" s="36"/>
      <c r="AB104" s="36"/>
      <c r="AC104" s="36"/>
      <c r="AD104" s="36"/>
      <c r="AE104" s="36"/>
      <c r="AT104" s="19" t="s">
        <v>130</v>
      </c>
      <c r="AU104" s="19" t="s">
        <v>86</v>
      </c>
    </row>
    <row r="105" spans="1:65" s="2" customFormat="1" ht="11.25">
      <c r="A105" s="36"/>
      <c r="B105" s="37"/>
      <c r="C105" s="38"/>
      <c r="D105" s="193" t="s">
        <v>131</v>
      </c>
      <c r="E105" s="38"/>
      <c r="F105" s="194" t="s">
        <v>155</v>
      </c>
      <c r="G105" s="38"/>
      <c r="H105" s="38"/>
      <c r="I105" s="190"/>
      <c r="J105" s="38"/>
      <c r="K105" s="38"/>
      <c r="L105" s="41"/>
      <c r="M105" s="191"/>
      <c r="N105" s="192"/>
      <c r="O105" s="66"/>
      <c r="P105" s="66"/>
      <c r="Q105" s="66"/>
      <c r="R105" s="66"/>
      <c r="S105" s="66"/>
      <c r="T105" s="67"/>
      <c r="U105" s="36"/>
      <c r="V105" s="36"/>
      <c r="W105" s="36"/>
      <c r="X105" s="36"/>
      <c r="Y105" s="36"/>
      <c r="Z105" s="36"/>
      <c r="AA105" s="36"/>
      <c r="AB105" s="36"/>
      <c r="AC105" s="36"/>
      <c r="AD105" s="36"/>
      <c r="AE105" s="36"/>
      <c r="AT105" s="19" t="s">
        <v>131</v>
      </c>
      <c r="AU105" s="19" t="s">
        <v>86</v>
      </c>
    </row>
    <row r="106" spans="1:65" s="13" customFormat="1" ht="11.25">
      <c r="B106" s="195"/>
      <c r="C106" s="196"/>
      <c r="D106" s="188" t="s">
        <v>133</v>
      </c>
      <c r="E106" s="197" t="s">
        <v>19</v>
      </c>
      <c r="F106" s="198" t="s">
        <v>156</v>
      </c>
      <c r="G106" s="196"/>
      <c r="H106" s="199">
        <v>2</v>
      </c>
      <c r="I106" s="200"/>
      <c r="J106" s="196"/>
      <c r="K106" s="196"/>
      <c r="L106" s="201"/>
      <c r="M106" s="202"/>
      <c r="N106" s="203"/>
      <c r="O106" s="203"/>
      <c r="P106" s="203"/>
      <c r="Q106" s="203"/>
      <c r="R106" s="203"/>
      <c r="S106" s="203"/>
      <c r="T106" s="204"/>
      <c r="AT106" s="205" t="s">
        <v>133</v>
      </c>
      <c r="AU106" s="205" t="s">
        <v>86</v>
      </c>
      <c r="AV106" s="13" t="s">
        <v>86</v>
      </c>
      <c r="AW106" s="13" t="s">
        <v>37</v>
      </c>
      <c r="AX106" s="13" t="s">
        <v>76</v>
      </c>
      <c r="AY106" s="205" t="s">
        <v>120</v>
      </c>
    </row>
    <row r="107" spans="1:65" s="14" customFormat="1" ht="11.25">
      <c r="B107" s="206"/>
      <c r="C107" s="207"/>
      <c r="D107" s="188" t="s">
        <v>133</v>
      </c>
      <c r="E107" s="208" t="s">
        <v>19</v>
      </c>
      <c r="F107" s="209" t="s">
        <v>136</v>
      </c>
      <c r="G107" s="207"/>
      <c r="H107" s="210">
        <v>2</v>
      </c>
      <c r="I107" s="211"/>
      <c r="J107" s="207"/>
      <c r="K107" s="207"/>
      <c r="L107" s="212"/>
      <c r="M107" s="213"/>
      <c r="N107" s="214"/>
      <c r="O107" s="214"/>
      <c r="P107" s="214"/>
      <c r="Q107" s="214"/>
      <c r="R107" s="214"/>
      <c r="S107" s="214"/>
      <c r="T107" s="215"/>
      <c r="AT107" s="216" t="s">
        <v>133</v>
      </c>
      <c r="AU107" s="216" t="s">
        <v>86</v>
      </c>
      <c r="AV107" s="14" t="s">
        <v>128</v>
      </c>
      <c r="AW107" s="14" t="s">
        <v>37</v>
      </c>
      <c r="AX107" s="14" t="s">
        <v>84</v>
      </c>
      <c r="AY107" s="216" t="s">
        <v>120</v>
      </c>
    </row>
    <row r="108" spans="1:65" s="2" customFormat="1" ht="33" customHeight="1">
      <c r="A108" s="36"/>
      <c r="B108" s="37"/>
      <c r="C108" s="175" t="s">
        <v>157</v>
      </c>
      <c r="D108" s="175" t="s">
        <v>123</v>
      </c>
      <c r="E108" s="176" t="s">
        <v>158</v>
      </c>
      <c r="F108" s="177" t="s">
        <v>159</v>
      </c>
      <c r="G108" s="178" t="s">
        <v>126</v>
      </c>
      <c r="H108" s="179">
        <v>1654.8</v>
      </c>
      <c r="I108" s="180"/>
      <c r="J108" s="181">
        <f>ROUND(I108*H108,2)</f>
        <v>0</v>
      </c>
      <c r="K108" s="177" t="s">
        <v>127</v>
      </c>
      <c r="L108" s="41"/>
      <c r="M108" s="182" t="s">
        <v>19</v>
      </c>
      <c r="N108" s="183" t="s">
        <v>47</v>
      </c>
      <c r="O108" s="66"/>
      <c r="P108" s="184">
        <f>O108*H108</f>
        <v>0</v>
      </c>
      <c r="Q108" s="184">
        <v>0</v>
      </c>
      <c r="R108" s="184">
        <f>Q108*H108</f>
        <v>0</v>
      </c>
      <c r="S108" s="184">
        <v>0.56999999999999995</v>
      </c>
      <c r="T108" s="185">
        <f>S108*H108</f>
        <v>943.23599999999988</v>
      </c>
      <c r="U108" s="36"/>
      <c r="V108" s="36"/>
      <c r="W108" s="36"/>
      <c r="X108" s="36"/>
      <c r="Y108" s="36"/>
      <c r="Z108" s="36"/>
      <c r="AA108" s="36"/>
      <c r="AB108" s="36"/>
      <c r="AC108" s="36"/>
      <c r="AD108" s="36"/>
      <c r="AE108" s="36"/>
      <c r="AR108" s="186" t="s">
        <v>128</v>
      </c>
      <c r="AT108" s="186" t="s">
        <v>123</v>
      </c>
      <c r="AU108" s="186" t="s">
        <v>86</v>
      </c>
      <c r="AY108" s="19" t="s">
        <v>120</v>
      </c>
      <c r="BE108" s="187">
        <f>IF(N108="základní",J108,0)</f>
        <v>0</v>
      </c>
      <c r="BF108" s="187">
        <f>IF(N108="snížená",J108,0)</f>
        <v>0</v>
      </c>
      <c r="BG108" s="187">
        <f>IF(N108="zákl. přenesená",J108,0)</f>
        <v>0</v>
      </c>
      <c r="BH108" s="187">
        <f>IF(N108="sníž. přenesená",J108,0)</f>
        <v>0</v>
      </c>
      <c r="BI108" s="187">
        <f>IF(N108="nulová",J108,0)</f>
        <v>0</v>
      </c>
      <c r="BJ108" s="19" t="s">
        <v>84</v>
      </c>
      <c r="BK108" s="187">
        <f>ROUND(I108*H108,2)</f>
        <v>0</v>
      </c>
      <c r="BL108" s="19" t="s">
        <v>128</v>
      </c>
      <c r="BM108" s="186" t="s">
        <v>160</v>
      </c>
    </row>
    <row r="109" spans="1:65" s="2" customFormat="1" ht="29.25">
      <c r="A109" s="36"/>
      <c r="B109" s="37"/>
      <c r="C109" s="38"/>
      <c r="D109" s="188" t="s">
        <v>130</v>
      </c>
      <c r="E109" s="38"/>
      <c r="F109" s="189" t="s">
        <v>161</v>
      </c>
      <c r="G109" s="38"/>
      <c r="H109" s="38"/>
      <c r="I109" s="190"/>
      <c r="J109" s="38"/>
      <c r="K109" s="38"/>
      <c r="L109" s="41"/>
      <c r="M109" s="191"/>
      <c r="N109" s="192"/>
      <c r="O109" s="66"/>
      <c r="P109" s="66"/>
      <c r="Q109" s="66"/>
      <c r="R109" s="66"/>
      <c r="S109" s="66"/>
      <c r="T109" s="67"/>
      <c r="U109" s="36"/>
      <c r="V109" s="36"/>
      <c r="W109" s="36"/>
      <c r="X109" s="36"/>
      <c r="Y109" s="36"/>
      <c r="Z109" s="36"/>
      <c r="AA109" s="36"/>
      <c r="AB109" s="36"/>
      <c r="AC109" s="36"/>
      <c r="AD109" s="36"/>
      <c r="AE109" s="36"/>
      <c r="AT109" s="19" t="s">
        <v>130</v>
      </c>
      <c r="AU109" s="19" t="s">
        <v>86</v>
      </c>
    </row>
    <row r="110" spans="1:65" s="2" customFormat="1" ht="11.25">
      <c r="A110" s="36"/>
      <c r="B110" s="37"/>
      <c r="C110" s="38"/>
      <c r="D110" s="193" t="s">
        <v>131</v>
      </c>
      <c r="E110" s="38"/>
      <c r="F110" s="194" t="s">
        <v>162</v>
      </c>
      <c r="G110" s="38"/>
      <c r="H110" s="38"/>
      <c r="I110" s="190"/>
      <c r="J110" s="38"/>
      <c r="K110" s="38"/>
      <c r="L110" s="41"/>
      <c r="M110" s="191"/>
      <c r="N110" s="192"/>
      <c r="O110" s="66"/>
      <c r="P110" s="66"/>
      <c r="Q110" s="66"/>
      <c r="R110" s="66"/>
      <c r="S110" s="66"/>
      <c r="T110" s="67"/>
      <c r="U110" s="36"/>
      <c r="V110" s="36"/>
      <c r="W110" s="36"/>
      <c r="X110" s="36"/>
      <c r="Y110" s="36"/>
      <c r="Z110" s="36"/>
      <c r="AA110" s="36"/>
      <c r="AB110" s="36"/>
      <c r="AC110" s="36"/>
      <c r="AD110" s="36"/>
      <c r="AE110" s="36"/>
      <c r="AT110" s="19" t="s">
        <v>131</v>
      </c>
      <c r="AU110" s="19" t="s">
        <v>86</v>
      </c>
    </row>
    <row r="111" spans="1:65" s="13" customFormat="1" ht="22.5">
      <c r="B111" s="195"/>
      <c r="C111" s="196"/>
      <c r="D111" s="188" t="s">
        <v>133</v>
      </c>
      <c r="E111" s="197" t="s">
        <v>19</v>
      </c>
      <c r="F111" s="198" t="s">
        <v>163</v>
      </c>
      <c r="G111" s="196"/>
      <c r="H111" s="199">
        <v>1654.8</v>
      </c>
      <c r="I111" s="200"/>
      <c r="J111" s="196"/>
      <c r="K111" s="196"/>
      <c r="L111" s="201"/>
      <c r="M111" s="202"/>
      <c r="N111" s="203"/>
      <c r="O111" s="203"/>
      <c r="P111" s="203"/>
      <c r="Q111" s="203"/>
      <c r="R111" s="203"/>
      <c r="S111" s="203"/>
      <c r="T111" s="204"/>
      <c r="AT111" s="205" t="s">
        <v>133</v>
      </c>
      <c r="AU111" s="205" t="s">
        <v>86</v>
      </c>
      <c r="AV111" s="13" t="s">
        <v>86</v>
      </c>
      <c r="AW111" s="13" t="s">
        <v>37</v>
      </c>
      <c r="AX111" s="13" t="s">
        <v>76</v>
      </c>
      <c r="AY111" s="205" t="s">
        <v>120</v>
      </c>
    </row>
    <row r="112" spans="1:65" s="14" customFormat="1" ht="11.25">
      <c r="B112" s="206"/>
      <c r="C112" s="207"/>
      <c r="D112" s="188" t="s">
        <v>133</v>
      </c>
      <c r="E112" s="208" t="s">
        <v>19</v>
      </c>
      <c r="F112" s="209" t="s">
        <v>136</v>
      </c>
      <c r="G112" s="207"/>
      <c r="H112" s="210">
        <v>1654.8</v>
      </c>
      <c r="I112" s="211"/>
      <c r="J112" s="207"/>
      <c r="K112" s="207"/>
      <c r="L112" s="212"/>
      <c r="M112" s="213"/>
      <c r="N112" s="214"/>
      <c r="O112" s="214"/>
      <c r="P112" s="214"/>
      <c r="Q112" s="214"/>
      <c r="R112" s="214"/>
      <c r="S112" s="214"/>
      <c r="T112" s="215"/>
      <c r="AT112" s="216" t="s">
        <v>133</v>
      </c>
      <c r="AU112" s="216" t="s">
        <v>86</v>
      </c>
      <c r="AV112" s="14" t="s">
        <v>128</v>
      </c>
      <c r="AW112" s="14" t="s">
        <v>37</v>
      </c>
      <c r="AX112" s="14" t="s">
        <v>84</v>
      </c>
      <c r="AY112" s="216" t="s">
        <v>120</v>
      </c>
    </row>
    <row r="113" spans="1:65" s="15" customFormat="1" ht="22.5">
      <c r="B113" s="217"/>
      <c r="C113" s="218"/>
      <c r="D113" s="188" t="s">
        <v>133</v>
      </c>
      <c r="E113" s="219" t="s">
        <v>19</v>
      </c>
      <c r="F113" s="220" t="s">
        <v>164</v>
      </c>
      <c r="G113" s="218"/>
      <c r="H113" s="219" t="s">
        <v>19</v>
      </c>
      <c r="I113" s="221"/>
      <c r="J113" s="218"/>
      <c r="K113" s="218"/>
      <c r="L113" s="222"/>
      <c r="M113" s="223"/>
      <c r="N113" s="224"/>
      <c r="O113" s="224"/>
      <c r="P113" s="224"/>
      <c r="Q113" s="224"/>
      <c r="R113" s="224"/>
      <c r="S113" s="224"/>
      <c r="T113" s="225"/>
      <c r="AT113" s="226" t="s">
        <v>133</v>
      </c>
      <c r="AU113" s="226" t="s">
        <v>86</v>
      </c>
      <c r="AV113" s="15" t="s">
        <v>84</v>
      </c>
      <c r="AW113" s="15" t="s">
        <v>37</v>
      </c>
      <c r="AX113" s="15" t="s">
        <v>76</v>
      </c>
      <c r="AY113" s="226" t="s">
        <v>120</v>
      </c>
    </row>
    <row r="114" spans="1:65" s="13" customFormat="1" ht="11.25">
      <c r="B114" s="195"/>
      <c r="C114" s="196"/>
      <c r="D114" s="188" t="s">
        <v>133</v>
      </c>
      <c r="E114" s="197" t="s">
        <v>19</v>
      </c>
      <c r="F114" s="198" t="s">
        <v>165</v>
      </c>
      <c r="G114" s="196"/>
      <c r="H114" s="199">
        <v>67.8</v>
      </c>
      <c r="I114" s="200"/>
      <c r="J114" s="196"/>
      <c r="K114" s="196"/>
      <c r="L114" s="201"/>
      <c r="M114" s="202"/>
      <c r="N114" s="203"/>
      <c r="O114" s="203"/>
      <c r="P114" s="203"/>
      <c r="Q114" s="203"/>
      <c r="R114" s="203"/>
      <c r="S114" s="203"/>
      <c r="T114" s="204"/>
      <c r="AT114" s="205" t="s">
        <v>133</v>
      </c>
      <c r="AU114" s="205" t="s">
        <v>86</v>
      </c>
      <c r="AV114" s="13" t="s">
        <v>86</v>
      </c>
      <c r="AW114" s="13" t="s">
        <v>37</v>
      </c>
      <c r="AX114" s="13" t="s">
        <v>76</v>
      </c>
      <c r="AY114" s="205" t="s">
        <v>120</v>
      </c>
    </row>
    <row r="115" spans="1:65" s="13" customFormat="1" ht="11.25">
      <c r="B115" s="195"/>
      <c r="C115" s="196"/>
      <c r="D115" s="188" t="s">
        <v>133</v>
      </c>
      <c r="E115" s="197" t="s">
        <v>19</v>
      </c>
      <c r="F115" s="198" t="s">
        <v>166</v>
      </c>
      <c r="G115" s="196"/>
      <c r="H115" s="199">
        <v>356</v>
      </c>
      <c r="I115" s="200"/>
      <c r="J115" s="196"/>
      <c r="K115" s="196"/>
      <c r="L115" s="201"/>
      <c r="M115" s="202"/>
      <c r="N115" s="203"/>
      <c r="O115" s="203"/>
      <c r="P115" s="203"/>
      <c r="Q115" s="203"/>
      <c r="R115" s="203"/>
      <c r="S115" s="203"/>
      <c r="T115" s="204"/>
      <c r="AT115" s="205" t="s">
        <v>133</v>
      </c>
      <c r="AU115" s="205" t="s">
        <v>86</v>
      </c>
      <c r="AV115" s="13" t="s">
        <v>86</v>
      </c>
      <c r="AW115" s="13" t="s">
        <v>37</v>
      </c>
      <c r="AX115" s="13" t="s">
        <v>76</v>
      </c>
      <c r="AY115" s="205" t="s">
        <v>120</v>
      </c>
    </row>
    <row r="116" spans="1:65" s="13" customFormat="1" ht="11.25">
      <c r="B116" s="195"/>
      <c r="C116" s="196"/>
      <c r="D116" s="188" t="s">
        <v>133</v>
      </c>
      <c r="E116" s="197" t="s">
        <v>19</v>
      </c>
      <c r="F116" s="198" t="s">
        <v>167</v>
      </c>
      <c r="G116" s="196"/>
      <c r="H116" s="199">
        <v>30</v>
      </c>
      <c r="I116" s="200"/>
      <c r="J116" s="196"/>
      <c r="K116" s="196"/>
      <c r="L116" s="201"/>
      <c r="M116" s="202"/>
      <c r="N116" s="203"/>
      <c r="O116" s="203"/>
      <c r="P116" s="203"/>
      <c r="Q116" s="203"/>
      <c r="R116" s="203"/>
      <c r="S116" s="203"/>
      <c r="T116" s="204"/>
      <c r="AT116" s="205" t="s">
        <v>133</v>
      </c>
      <c r="AU116" s="205" t="s">
        <v>86</v>
      </c>
      <c r="AV116" s="13" t="s">
        <v>86</v>
      </c>
      <c r="AW116" s="13" t="s">
        <v>37</v>
      </c>
      <c r="AX116" s="13" t="s">
        <v>76</v>
      </c>
      <c r="AY116" s="205" t="s">
        <v>120</v>
      </c>
    </row>
    <row r="117" spans="1:65" s="14" customFormat="1" ht="11.25">
      <c r="B117" s="206"/>
      <c r="C117" s="207"/>
      <c r="D117" s="188" t="s">
        <v>133</v>
      </c>
      <c r="E117" s="208" t="s">
        <v>19</v>
      </c>
      <c r="F117" s="209" t="s">
        <v>136</v>
      </c>
      <c r="G117" s="207"/>
      <c r="H117" s="210">
        <v>453.8</v>
      </c>
      <c r="I117" s="211"/>
      <c r="J117" s="207"/>
      <c r="K117" s="207"/>
      <c r="L117" s="212"/>
      <c r="M117" s="213"/>
      <c r="N117" s="214"/>
      <c r="O117" s="214"/>
      <c r="P117" s="214"/>
      <c r="Q117" s="214"/>
      <c r="R117" s="214"/>
      <c r="S117" s="214"/>
      <c r="T117" s="215"/>
      <c r="AT117" s="216" t="s">
        <v>133</v>
      </c>
      <c r="AU117" s="216" t="s">
        <v>86</v>
      </c>
      <c r="AV117" s="14" t="s">
        <v>128</v>
      </c>
      <c r="AW117" s="14" t="s">
        <v>37</v>
      </c>
      <c r="AX117" s="14" t="s">
        <v>76</v>
      </c>
      <c r="AY117" s="216" t="s">
        <v>120</v>
      </c>
    </row>
    <row r="118" spans="1:65" s="13" customFormat="1" ht="11.25">
      <c r="B118" s="195"/>
      <c r="C118" s="196"/>
      <c r="D118" s="188" t="s">
        <v>133</v>
      </c>
      <c r="E118" s="197" t="s">
        <v>19</v>
      </c>
      <c r="F118" s="198" t="s">
        <v>168</v>
      </c>
      <c r="G118" s="196"/>
      <c r="H118" s="199">
        <v>0.27400000000000002</v>
      </c>
      <c r="I118" s="200"/>
      <c r="J118" s="196"/>
      <c r="K118" s="196"/>
      <c r="L118" s="201"/>
      <c r="M118" s="202"/>
      <c r="N118" s="203"/>
      <c r="O118" s="203"/>
      <c r="P118" s="203"/>
      <c r="Q118" s="203"/>
      <c r="R118" s="203"/>
      <c r="S118" s="203"/>
      <c r="T118" s="204"/>
      <c r="AT118" s="205" t="s">
        <v>133</v>
      </c>
      <c r="AU118" s="205" t="s">
        <v>86</v>
      </c>
      <c r="AV118" s="13" t="s">
        <v>86</v>
      </c>
      <c r="AW118" s="13" t="s">
        <v>37</v>
      </c>
      <c r="AX118" s="13" t="s">
        <v>76</v>
      </c>
      <c r="AY118" s="205" t="s">
        <v>120</v>
      </c>
    </row>
    <row r="119" spans="1:65" s="2" customFormat="1" ht="24.2" customHeight="1">
      <c r="A119" s="36"/>
      <c r="B119" s="37"/>
      <c r="C119" s="175" t="s">
        <v>169</v>
      </c>
      <c r="D119" s="175" t="s">
        <v>123</v>
      </c>
      <c r="E119" s="176" t="s">
        <v>170</v>
      </c>
      <c r="F119" s="177" t="s">
        <v>171</v>
      </c>
      <c r="G119" s="178" t="s">
        <v>172</v>
      </c>
      <c r="H119" s="179">
        <v>2</v>
      </c>
      <c r="I119" s="180"/>
      <c r="J119" s="181">
        <f>ROUND(I119*H119,2)</f>
        <v>0</v>
      </c>
      <c r="K119" s="177" t="s">
        <v>127</v>
      </c>
      <c r="L119" s="41"/>
      <c r="M119" s="182" t="s">
        <v>19</v>
      </c>
      <c r="N119" s="183" t="s">
        <v>47</v>
      </c>
      <c r="O119" s="66"/>
      <c r="P119" s="184">
        <f>O119*H119</f>
        <v>0</v>
      </c>
      <c r="Q119" s="184">
        <v>0</v>
      </c>
      <c r="R119" s="184">
        <f>Q119*H119</f>
        <v>0</v>
      </c>
      <c r="S119" s="184">
        <v>1</v>
      </c>
      <c r="T119" s="185">
        <f>S119*H119</f>
        <v>2</v>
      </c>
      <c r="U119" s="36"/>
      <c r="V119" s="36"/>
      <c r="W119" s="36"/>
      <c r="X119" s="36"/>
      <c r="Y119" s="36"/>
      <c r="Z119" s="36"/>
      <c r="AA119" s="36"/>
      <c r="AB119" s="36"/>
      <c r="AC119" s="36"/>
      <c r="AD119" s="36"/>
      <c r="AE119" s="36"/>
      <c r="AR119" s="186" t="s">
        <v>128</v>
      </c>
      <c r="AT119" s="186" t="s">
        <v>123</v>
      </c>
      <c r="AU119" s="186" t="s">
        <v>86</v>
      </c>
      <c r="AY119" s="19" t="s">
        <v>120</v>
      </c>
      <c r="BE119" s="187">
        <f>IF(N119="základní",J119,0)</f>
        <v>0</v>
      </c>
      <c r="BF119" s="187">
        <f>IF(N119="snížená",J119,0)</f>
        <v>0</v>
      </c>
      <c r="BG119" s="187">
        <f>IF(N119="zákl. přenesená",J119,0)</f>
        <v>0</v>
      </c>
      <c r="BH119" s="187">
        <f>IF(N119="sníž. přenesená",J119,0)</f>
        <v>0</v>
      </c>
      <c r="BI119" s="187">
        <f>IF(N119="nulová",J119,0)</f>
        <v>0</v>
      </c>
      <c r="BJ119" s="19" t="s">
        <v>84</v>
      </c>
      <c r="BK119" s="187">
        <f>ROUND(I119*H119,2)</f>
        <v>0</v>
      </c>
      <c r="BL119" s="19" t="s">
        <v>128</v>
      </c>
      <c r="BM119" s="186" t="s">
        <v>173</v>
      </c>
    </row>
    <row r="120" spans="1:65" s="2" customFormat="1" ht="19.5">
      <c r="A120" s="36"/>
      <c r="B120" s="37"/>
      <c r="C120" s="38"/>
      <c r="D120" s="188" t="s">
        <v>130</v>
      </c>
      <c r="E120" s="38"/>
      <c r="F120" s="189" t="s">
        <v>174</v>
      </c>
      <c r="G120" s="38"/>
      <c r="H120" s="38"/>
      <c r="I120" s="190"/>
      <c r="J120" s="38"/>
      <c r="K120" s="38"/>
      <c r="L120" s="41"/>
      <c r="M120" s="191"/>
      <c r="N120" s="192"/>
      <c r="O120" s="66"/>
      <c r="P120" s="66"/>
      <c r="Q120" s="66"/>
      <c r="R120" s="66"/>
      <c r="S120" s="66"/>
      <c r="T120" s="67"/>
      <c r="U120" s="36"/>
      <c r="V120" s="36"/>
      <c r="W120" s="36"/>
      <c r="X120" s="36"/>
      <c r="Y120" s="36"/>
      <c r="Z120" s="36"/>
      <c r="AA120" s="36"/>
      <c r="AB120" s="36"/>
      <c r="AC120" s="36"/>
      <c r="AD120" s="36"/>
      <c r="AE120" s="36"/>
      <c r="AT120" s="19" t="s">
        <v>130</v>
      </c>
      <c r="AU120" s="19" t="s">
        <v>86</v>
      </c>
    </row>
    <row r="121" spans="1:65" s="2" customFormat="1" ht="11.25">
      <c r="A121" s="36"/>
      <c r="B121" s="37"/>
      <c r="C121" s="38"/>
      <c r="D121" s="193" t="s">
        <v>131</v>
      </c>
      <c r="E121" s="38"/>
      <c r="F121" s="194" t="s">
        <v>175</v>
      </c>
      <c r="G121" s="38"/>
      <c r="H121" s="38"/>
      <c r="I121" s="190"/>
      <c r="J121" s="38"/>
      <c r="K121" s="38"/>
      <c r="L121" s="41"/>
      <c r="M121" s="191"/>
      <c r="N121" s="192"/>
      <c r="O121" s="66"/>
      <c r="P121" s="66"/>
      <c r="Q121" s="66"/>
      <c r="R121" s="66"/>
      <c r="S121" s="66"/>
      <c r="T121" s="67"/>
      <c r="U121" s="36"/>
      <c r="V121" s="36"/>
      <c r="W121" s="36"/>
      <c r="X121" s="36"/>
      <c r="Y121" s="36"/>
      <c r="Z121" s="36"/>
      <c r="AA121" s="36"/>
      <c r="AB121" s="36"/>
      <c r="AC121" s="36"/>
      <c r="AD121" s="36"/>
      <c r="AE121" s="36"/>
      <c r="AT121" s="19" t="s">
        <v>131</v>
      </c>
      <c r="AU121" s="19" t="s">
        <v>86</v>
      </c>
    </row>
    <row r="122" spans="1:65" s="13" customFormat="1" ht="11.25">
      <c r="B122" s="195"/>
      <c r="C122" s="196"/>
      <c r="D122" s="188" t="s">
        <v>133</v>
      </c>
      <c r="E122" s="197" t="s">
        <v>19</v>
      </c>
      <c r="F122" s="198" t="s">
        <v>176</v>
      </c>
      <c r="G122" s="196"/>
      <c r="H122" s="199">
        <v>2</v>
      </c>
      <c r="I122" s="200"/>
      <c r="J122" s="196"/>
      <c r="K122" s="196"/>
      <c r="L122" s="201"/>
      <c r="M122" s="202"/>
      <c r="N122" s="203"/>
      <c r="O122" s="203"/>
      <c r="P122" s="203"/>
      <c r="Q122" s="203"/>
      <c r="R122" s="203"/>
      <c r="S122" s="203"/>
      <c r="T122" s="204"/>
      <c r="AT122" s="205" t="s">
        <v>133</v>
      </c>
      <c r="AU122" s="205" t="s">
        <v>86</v>
      </c>
      <c r="AV122" s="13" t="s">
        <v>86</v>
      </c>
      <c r="AW122" s="13" t="s">
        <v>37</v>
      </c>
      <c r="AX122" s="13" t="s">
        <v>76</v>
      </c>
      <c r="AY122" s="205" t="s">
        <v>120</v>
      </c>
    </row>
    <row r="123" spans="1:65" s="14" customFormat="1" ht="11.25">
      <c r="B123" s="206"/>
      <c r="C123" s="207"/>
      <c r="D123" s="188" t="s">
        <v>133</v>
      </c>
      <c r="E123" s="208" t="s">
        <v>19</v>
      </c>
      <c r="F123" s="209" t="s">
        <v>136</v>
      </c>
      <c r="G123" s="207"/>
      <c r="H123" s="210">
        <v>2</v>
      </c>
      <c r="I123" s="211"/>
      <c r="J123" s="207"/>
      <c r="K123" s="207"/>
      <c r="L123" s="212"/>
      <c r="M123" s="213"/>
      <c r="N123" s="214"/>
      <c r="O123" s="214"/>
      <c r="P123" s="214"/>
      <c r="Q123" s="214"/>
      <c r="R123" s="214"/>
      <c r="S123" s="214"/>
      <c r="T123" s="215"/>
      <c r="AT123" s="216" t="s">
        <v>133</v>
      </c>
      <c r="AU123" s="216" t="s">
        <v>86</v>
      </c>
      <c r="AV123" s="14" t="s">
        <v>128</v>
      </c>
      <c r="AW123" s="14" t="s">
        <v>37</v>
      </c>
      <c r="AX123" s="14" t="s">
        <v>84</v>
      </c>
      <c r="AY123" s="216" t="s">
        <v>120</v>
      </c>
    </row>
    <row r="124" spans="1:65" s="12" customFormat="1" ht="22.9" customHeight="1">
      <c r="B124" s="159"/>
      <c r="C124" s="160"/>
      <c r="D124" s="161" t="s">
        <v>75</v>
      </c>
      <c r="E124" s="173" t="s">
        <v>177</v>
      </c>
      <c r="F124" s="173" t="s">
        <v>178</v>
      </c>
      <c r="G124" s="160"/>
      <c r="H124" s="160"/>
      <c r="I124" s="163"/>
      <c r="J124" s="174">
        <f>BK124</f>
        <v>0</v>
      </c>
      <c r="K124" s="160"/>
      <c r="L124" s="165"/>
      <c r="M124" s="166"/>
      <c r="N124" s="167"/>
      <c r="O124" s="167"/>
      <c r="P124" s="168">
        <f>SUM(P125:P203)</f>
        <v>0</v>
      </c>
      <c r="Q124" s="167"/>
      <c r="R124" s="168">
        <f>SUM(R125:R203)</f>
        <v>0</v>
      </c>
      <c r="S124" s="167"/>
      <c r="T124" s="169">
        <f>SUM(T125:T203)</f>
        <v>0</v>
      </c>
      <c r="AR124" s="170" t="s">
        <v>84</v>
      </c>
      <c r="AT124" s="171" t="s">
        <v>75</v>
      </c>
      <c r="AU124" s="171" t="s">
        <v>84</v>
      </c>
      <c r="AY124" s="170" t="s">
        <v>120</v>
      </c>
      <c r="BK124" s="172">
        <f>SUM(BK125:BK203)</f>
        <v>0</v>
      </c>
    </row>
    <row r="125" spans="1:65" s="2" customFormat="1" ht="24.2" customHeight="1">
      <c r="A125" s="36"/>
      <c r="B125" s="37"/>
      <c r="C125" s="175" t="s">
        <v>179</v>
      </c>
      <c r="D125" s="175" t="s">
        <v>123</v>
      </c>
      <c r="E125" s="176" t="s">
        <v>180</v>
      </c>
      <c r="F125" s="177" t="s">
        <v>181</v>
      </c>
      <c r="G125" s="178" t="s">
        <v>172</v>
      </c>
      <c r="H125" s="179">
        <v>743.88400000000001</v>
      </c>
      <c r="I125" s="180"/>
      <c r="J125" s="181">
        <f>ROUND(I125*H125,2)</f>
        <v>0</v>
      </c>
      <c r="K125" s="177" t="s">
        <v>182</v>
      </c>
      <c r="L125" s="41"/>
      <c r="M125" s="182" t="s">
        <v>19</v>
      </c>
      <c r="N125" s="183" t="s">
        <v>47</v>
      </c>
      <c r="O125" s="66"/>
      <c r="P125" s="184">
        <f>O125*H125</f>
        <v>0</v>
      </c>
      <c r="Q125" s="184">
        <v>0</v>
      </c>
      <c r="R125" s="184">
        <f>Q125*H125</f>
        <v>0</v>
      </c>
      <c r="S125" s="184">
        <v>0</v>
      </c>
      <c r="T125" s="185">
        <f>S125*H125</f>
        <v>0</v>
      </c>
      <c r="U125" s="36"/>
      <c r="V125" s="36"/>
      <c r="W125" s="36"/>
      <c r="X125" s="36"/>
      <c r="Y125" s="36"/>
      <c r="Z125" s="36"/>
      <c r="AA125" s="36"/>
      <c r="AB125" s="36"/>
      <c r="AC125" s="36"/>
      <c r="AD125" s="36"/>
      <c r="AE125" s="36"/>
      <c r="AR125" s="186" t="s">
        <v>128</v>
      </c>
      <c r="AT125" s="186" t="s">
        <v>123</v>
      </c>
      <c r="AU125" s="186" t="s">
        <v>86</v>
      </c>
      <c r="AY125" s="19" t="s">
        <v>120</v>
      </c>
      <c r="BE125" s="187">
        <f>IF(N125="základní",J125,0)</f>
        <v>0</v>
      </c>
      <c r="BF125" s="187">
        <f>IF(N125="snížená",J125,0)</f>
        <v>0</v>
      </c>
      <c r="BG125" s="187">
        <f>IF(N125="zákl. přenesená",J125,0)</f>
        <v>0</v>
      </c>
      <c r="BH125" s="187">
        <f>IF(N125="sníž. přenesená",J125,0)</f>
        <v>0</v>
      </c>
      <c r="BI125" s="187">
        <f>IF(N125="nulová",J125,0)</f>
        <v>0</v>
      </c>
      <c r="BJ125" s="19" t="s">
        <v>84</v>
      </c>
      <c r="BK125" s="187">
        <f>ROUND(I125*H125,2)</f>
        <v>0</v>
      </c>
      <c r="BL125" s="19" t="s">
        <v>128</v>
      </c>
      <c r="BM125" s="186" t="s">
        <v>183</v>
      </c>
    </row>
    <row r="126" spans="1:65" s="2" customFormat="1" ht="19.5">
      <c r="A126" s="36"/>
      <c r="B126" s="37"/>
      <c r="C126" s="38"/>
      <c r="D126" s="188" t="s">
        <v>130</v>
      </c>
      <c r="E126" s="38"/>
      <c r="F126" s="189" t="s">
        <v>184</v>
      </c>
      <c r="G126" s="38"/>
      <c r="H126" s="38"/>
      <c r="I126" s="190"/>
      <c r="J126" s="38"/>
      <c r="K126" s="38"/>
      <c r="L126" s="41"/>
      <c r="M126" s="191"/>
      <c r="N126" s="192"/>
      <c r="O126" s="66"/>
      <c r="P126" s="66"/>
      <c r="Q126" s="66"/>
      <c r="R126" s="66"/>
      <c r="S126" s="66"/>
      <c r="T126" s="67"/>
      <c r="U126" s="36"/>
      <c r="V126" s="36"/>
      <c r="W126" s="36"/>
      <c r="X126" s="36"/>
      <c r="Y126" s="36"/>
      <c r="Z126" s="36"/>
      <c r="AA126" s="36"/>
      <c r="AB126" s="36"/>
      <c r="AC126" s="36"/>
      <c r="AD126" s="36"/>
      <c r="AE126" s="36"/>
      <c r="AT126" s="19" t="s">
        <v>130</v>
      </c>
      <c r="AU126" s="19" t="s">
        <v>86</v>
      </c>
    </row>
    <row r="127" spans="1:65" s="2" customFormat="1" ht="11.25">
      <c r="A127" s="36"/>
      <c r="B127" s="37"/>
      <c r="C127" s="38"/>
      <c r="D127" s="193" t="s">
        <v>131</v>
      </c>
      <c r="E127" s="38"/>
      <c r="F127" s="194" t="s">
        <v>185</v>
      </c>
      <c r="G127" s="38"/>
      <c r="H127" s="38"/>
      <c r="I127" s="190"/>
      <c r="J127" s="38"/>
      <c r="K127" s="38"/>
      <c r="L127" s="41"/>
      <c r="M127" s="191"/>
      <c r="N127" s="192"/>
      <c r="O127" s="66"/>
      <c r="P127" s="66"/>
      <c r="Q127" s="66"/>
      <c r="R127" s="66"/>
      <c r="S127" s="66"/>
      <c r="T127" s="67"/>
      <c r="U127" s="36"/>
      <c r="V127" s="36"/>
      <c r="W127" s="36"/>
      <c r="X127" s="36"/>
      <c r="Y127" s="36"/>
      <c r="Z127" s="36"/>
      <c r="AA127" s="36"/>
      <c r="AB127" s="36"/>
      <c r="AC127" s="36"/>
      <c r="AD127" s="36"/>
      <c r="AE127" s="36"/>
      <c r="AT127" s="19" t="s">
        <v>131</v>
      </c>
      <c r="AU127" s="19" t="s">
        <v>86</v>
      </c>
    </row>
    <row r="128" spans="1:65" s="2" customFormat="1" ht="29.25">
      <c r="A128" s="36"/>
      <c r="B128" s="37"/>
      <c r="C128" s="38"/>
      <c r="D128" s="188" t="s">
        <v>186</v>
      </c>
      <c r="E128" s="38"/>
      <c r="F128" s="227" t="s">
        <v>187</v>
      </c>
      <c r="G128" s="38"/>
      <c r="H128" s="38"/>
      <c r="I128" s="190"/>
      <c r="J128" s="38"/>
      <c r="K128" s="38"/>
      <c r="L128" s="41"/>
      <c r="M128" s="191"/>
      <c r="N128" s="192"/>
      <c r="O128" s="66"/>
      <c r="P128" s="66"/>
      <c r="Q128" s="66"/>
      <c r="R128" s="66"/>
      <c r="S128" s="66"/>
      <c r="T128" s="67"/>
      <c r="U128" s="36"/>
      <c r="V128" s="36"/>
      <c r="W128" s="36"/>
      <c r="X128" s="36"/>
      <c r="Y128" s="36"/>
      <c r="Z128" s="36"/>
      <c r="AA128" s="36"/>
      <c r="AB128" s="36"/>
      <c r="AC128" s="36"/>
      <c r="AD128" s="36"/>
      <c r="AE128" s="36"/>
      <c r="AT128" s="19" t="s">
        <v>186</v>
      </c>
      <c r="AU128" s="19" t="s">
        <v>86</v>
      </c>
    </row>
    <row r="129" spans="1:65" s="13" customFormat="1" ht="22.5">
      <c r="B129" s="195"/>
      <c r="C129" s="196"/>
      <c r="D129" s="188" t="s">
        <v>133</v>
      </c>
      <c r="E129" s="197" t="s">
        <v>19</v>
      </c>
      <c r="F129" s="198" t="s">
        <v>188</v>
      </c>
      <c r="G129" s="196"/>
      <c r="H129" s="199">
        <v>743.88400000000001</v>
      </c>
      <c r="I129" s="200"/>
      <c r="J129" s="196"/>
      <c r="K129" s="196"/>
      <c r="L129" s="201"/>
      <c r="M129" s="202"/>
      <c r="N129" s="203"/>
      <c r="O129" s="203"/>
      <c r="P129" s="203"/>
      <c r="Q129" s="203"/>
      <c r="R129" s="203"/>
      <c r="S129" s="203"/>
      <c r="T129" s="204"/>
      <c r="AT129" s="205" t="s">
        <v>133</v>
      </c>
      <c r="AU129" s="205" t="s">
        <v>86</v>
      </c>
      <c r="AV129" s="13" t="s">
        <v>86</v>
      </c>
      <c r="AW129" s="13" t="s">
        <v>37</v>
      </c>
      <c r="AX129" s="13" t="s">
        <v>76</v>
      </c>
      <c r="AY129" s="205" t="s">
        <v>120</v>
      </c>
    </row>
    <row r="130" spans="1:65" s="14" customFormat="1" ht="11.25">
      <c r="B130" s="206"/>
      <c r="C130" s="207"/>
      <c r="D130" s="188" t="s">
        <v>133</v>
      </c>
      <c r="E130" s="208" t="s">
        <v>19</v>
      </c>
      <c r="F130" s="209" t="s">
        <v>136</v>
      </c>
      <c r="G130" s="207"/>
      <c r="H130" s="210">
        <v>743.88400000000001</v>
      </c>
      <c r="I130" s="211"/>
      <c r="J130" s="207"/>
      <c r="K130" s="207"/>
      <c r="L130" s="212"/>
      <c r="M130" s="213"/>
      <c r="N130" s="214"/>
      <c r="O130" s="214"/>
      <c r="P130" s="214"/>
      <c r="Q130" s="214"/>
      <c r="R130" s="214"/>
      <c r="S130" s="214"/>
      <c r="T130" s="215"/>
      <c r="AT130" s="216" t="s">
        <v>133</v>
      </c>
      <c r="AU130" s="216" t="s">
        <v>86</v>
      </c>
      <c r="AV130" s="14" t="s">
        <v>128</v>
      </c>
      <c r="AW130" s="14" t="s">
        <v>37</v>
      </c>
      <c r="AX130" s="14" t="s">
        <v>84</v>
      </c>
      <c r="AY130" s="216" t="s">
        <v>120</v>
      </c>
    </row>
    <row r="131" spans="1:65" s="2" customFormat="1" ht="24.2" customHeight="1">
      <c r="A131" s="36"/>
      <c r="B131" s="37"/>
      <c r="C131" s="175" t="s">
        <v>189</v>
      </c>
      <c r="D131" s="175" t="s">
        <v>123</v>
      </c>
      <c r="E131" s="176" t="s">
        <v>190</v>
      </c>
      <c r="F131" s="177" t="s">
        <v>191</v>
      </c>
      <c r="G131" s="178" t="s">
        <v>172</v>
      </c>
      <c r="H131" s="179">
        <v>6694.96</v>
      </c>
      <c r="I131" s="180"/>
      <c r="J131" s="181">
        <f>ROUND(I131*H131,2)</f>
        <v>0</v>
      </c>
      <c r="K131" s="177" t="s">
        <v>19</v>
      </c>
      <c r="L131" s="41"/>
      <c r="M131" s="182" t="s">
        <v>19</v>
      </c>
      <c r="N131" s="183" t="s">
        <v>47</v>
      </c>
      <c r="O131" s="66"/>
      <c r="P131" s="184">
        <f>O131*H131</f>
        <v>0</v>
      </c>
      <c r="Q131" s="184">
        <v>0</v>
      </c>
      <c r="R131" s="184">
        <f>Q131*H131</f>
        <v>0</v>
      </c>
      <c r="S131" s="184">
        <v>0</v>
      </c>
      <c r="T131" s="185">
        <f>S131*H131</f>
        <v>0</v>
      </c>
      <c r="U131" s="36"/>
      <c r="V131" s="36"/>
      <c r="W131" s="36"/>
      <c r="X131" s="36"/>
      <c r="Y131" s="36"/>
      <c r="Z131" s="36"/>
      <c r="AA131" s="36"/>
      <c r="AB131" s="36"/>
      <c r="AC131" s="36"/>
      <c r="AD131" s="36"/>
      <c r="AE131" s="36"/>
      <c r="AR131" s="186" t="s">
        <v>128</v>
      </c>
      <c r="AT131" s="186" t="s">
        <v>123</v>
      </c>
      <c r="AU131" s="186" t="s">
        <v>86</v>
      </c>
      <c r="AY131" s="19" t="s">
        <v>120</v>
      </c>
      <c r="BE131" s="187">
        <f>IF(N131="základní",J131,0)</f>
        <v>0</v>
      </c>
      <c r="BF131" s="187">
        <f>IF(N131="snížená",J131,0)</f>
        <v>0</v>
      </c>
      <c r="BG131" s="187">
        <f>IF(N131="zákl. přenesená",J131,0)</f>
        <v>0</v>
      </c>
      <c r="BH131" s="187">
        <f>IF(N131="sníž. přenesená",J131,0)</f>
        <v>0</v>
      </c>
      <c r="BI131" s="187">
        <f>IF(N131="nulová",J131,0)</f>
        <v>0</v>
      </c>
      <c r="BJ131" s="19" t="s">
        <v>84</v>
      </c>
      <c r="BK131" s="187">
        <f>ROUND(I131*H131,2)</f>
        <v>0</v>
      </c>
      <c r="BL131" s="19" t="s">
        <v>128</v>
      </c>
      <c r="BM131" s="186" t="s">
        <v>192</v>
      </c>
    </row>
    <row r="132" spans="1:65" s="2" customFormat="1" ht="19.5">
      <c r="A132" s="36"/>
      <c r="B132" s="37"/>
      <c r="C132" s="38"/>
      <c r="D132" s="188" t="s">
        <v>130</v>
      </c>
      <c r="E132" s="38"/>
      <c r="F132" s="189" t="s">
        <v>193</v>
      </c>
      <c r="G132" s="38"/>
      <c r="H132" s="38"/>
      <c r="I132" s="190"/>
      <c r="J132" s="38"/>
      <c r="K132" s="38"/>
      <c r="L132" s="41"/>
      <c r="M132" s="191"/>
      <c r="N132" s="192"/>
      <c r="O132" s="66"/>
      <c r="P132" s="66"/>
      <c r="Q132" s="66"/>
      <c r="R132" s="66"/>
      <c r="S132" s="66"/>
      <c r="T132" s="67"/>
      <c r="U132" s="36"/>
      <c r="V132" s="36"/>
      <c r="W132" s="36"/>
      <c r="X132" s="36"/>
      <c r="Y132" s="36"/>
      <c r="Z132" s="36"/>
      <c r="AA132" s="36"/>
      <c r="AB132" s="36"/>
      <c r="AC132" s="36"/>
      <c r="AD132" s="36"/>
      <c r="AE132" s="36"/>
      <c r="AT132" s="19" t="s">
        <v>130</v>
      </c>
      <c r="AU132" s="19" t="s">
        <v>86</v>
      </c>
    </row>
    <row r="133" spans="1:65" s="2" customFormat="1" ht="29.25">
      <c r="A133" s="36"/>
      <c r="B133" s="37"/>
      <c r="C133" s="38"/>
      <c r="D133" s="188" t="s">
        <v>186</v>
      </c>
      <c r="E133" s="38"/>
      <c r="F133" s="227" t="s">
        <v>187</v>
      </c>
      <c r="G133" s="38"/>
      <c r="H133" s="38"/>
      <c r="I133" s="190"/>
      <c r="J133" s="38"/>
      <c r="K133" s="38"/>
      <c r="L133" s="41"/>
      <c r="M133" s="191"/>
      <c r="N133" s="192"/>
      <c r="O133" s="66"/>
      <c r="P133" s="66"/>
      <c r="Q133" s="66"/>
      <c r="R133" s="66"/>
      <c r="S133" s="66"/>
      <c r="T133" s="67"/>
      <c r="U133" s="36"/>
      <c r="V133" s="36"/>
      <c r="W133" s="36"/>
      <c r="X133" s="36"/>
      <c r="Y133" s="36"/>
      <c r="Z133" s="36"/>
      <c r="AA133" s="36"/>
      <c r="AB133" s="36"/>
      <c r="AC133" s="36"/>
      <c r="AD133" s="36"/>
      <c r="AE133" s="36"/>
      <c r="AT133" s="19" t="s">
        <v>186</v>
      </c>
      <c r="AU133" s="19" t="s">
        <v>86</v>
      </c>
    </row>
    <row r="134" spans="1:65" s="13" customFormat="1" ht="22.5">
      <c r="B134" s="195"/>
      <c r="C134" s="196"/>
      <c r="D134" s="188" t="s">
        <v>133</v>
      </c>
      <c r="E134" s="197" t="s">
        <v>19</v>
      </c>
      <c r="F134" s="198" t="s">
        <v>194</v>
      </c>
      <c r="G134" s="196"/>
      <c r="H134" s="199">
        <v>6694.96</v>
      </c>
      <c r="I134" s="200"/>
      <c r="J134" s="196"/>
      <c r="K134" s="196"/>
      <c r="L134" s="201"/>
      <c r="M134" s="202"/>
      <c r="N134" s="203"/>
      <c r="O134" s="203"/>
      <c r="P134" s="203"/>
      <c r="Q134" s="203"/>
      <c r="R134" s="203"/>
      <c r="S134" s="203"/>
      <c r="T134" s="204"/>
      <c r="AT134" s="205" t="s">
        <v>133</v>
      </c>
      <c r="AU134" s="205" t="s">
        <v>86</v>
      </c>
      <c r="AV134" s="13" t="s">
        <v>86</v>
      </c>
      <c r="AW134" s="13" t="s">
        <v>37</v>
      </c>
      <c r="AX134" s="13" t="s">
        <v>76</v>
      </c>
      <c r="AY134" s="205" t="s">
        <v>120</v>
      </c>
    </row>
    <row r="135" spans="1:65" s="14" customFormat="1" ht="11.25">
      <c r="B135" s="206"/>
      <c r="C135" s="207"/>
      <c r="D135" s="188" t="s">
        <v>133</v>
      </c>
      <c r="E135" s="208" t="s">
        <v>19</v>
      </c>
      <c r="F135" s="209" t="s">
        <v>136</v>
      </c>
      <c r="G135" s="207"/>
      <c r="H135" s="210">
        <v>6694.96</v>
      </c>
      <c r="I135" s="211"/>
      <c r="J135" s="207"/>
      <c r="K135" s="207"/>
      <c r="L135" s="212"/>
      <c r="M135" s="213"/>
      <c r="N135" s="214"/>
      <c r="O135" s="214"/>
      <c r="P135" s="214"/>
      <c r="Q135" s="214"/>
      <c r="R135" s="214"/>
      <c r="S135" s="214"/>
      <c r="T135" s="215"/>
      <c r="AT135" s="216" t="s">
        <v>133</v>
      </c>
      <c r="AU135" s="216" t="s">
        <v>86</v>
      </c>
      <c r="AV135" s="14" t="s">
        <v>128</v>
      </c>
      <c r="AW135" s="14" t="s">
        <v>37</v>
      </c>
      <c r="AX135" s="14" t="s">
        <v>84</v>
      </c>
      <c r="AY135" s="216" t="s">
        <v>120</v>
      </c>
    </row>
    <row r="136" spans="1:65" s="2" customFormat="1" ht="16.5" customHeight="1">
      <c r="A136" s="36"/>
      <c r="B136" s="37"/>
      <c r="C136" s="175" t="s">
        <v>121</v>
      </c>
      <c r="D136" s="175" t="s">
        <v>123</v>
      </c>
      <c r="E136" s="176" t="s">
        <v>195</v>
      </c>
      <c r="F136" s="177" t="s">
        <v>196</v>
      </c>
      <c r="G136" s="178" t="s">
        <v>172</v>
      </c>
      <c r="H136" s="179">
        <v>743.88400000000001</v>
      </c>
      <c r="I136" s="180"/>
      <c r="J136" s="181">
        <f>ROUND(I136*H136,2)</f>
        <v>0</v>
      </c>
      <c r="K136" s="177" t="s">
        <v>182</v>
      </c>
      <c r="L136" s="41"/>
      <c r="M136" s="182" t="s">
        <v>19</v>
      </c>
      <c r="N136" s="183" t="s">
        <v>47</v>
      </c>
      <c r="O136" s="66"/>
      <c r="P136" s="184">
        <f>O136*H136</f>
        <v>0</v>
      </c>
      <c r="Q136" s="184">
        <v>0</v>
      </c>
      <c r="R136" s="184">
        <f>Q136*H136</f>
        <v>0</v>
      </c>
      <c r="S136" s="184">
        <v>0</v>
      </c>
      <c r="T136" s="185">
        <f>S136*H136</f>
        <v>0</v>
      </c>
      <c r="U136" s="36"/>
      <c r="V136" s="36"/>
      <c r="W136" s="36"/>
      <c r="X136" s="36"/>
      <c r="Y136" s="36"/>
      <c r="Z136" s="36"/>
      <c r="AA136" s="36"/>
      <c r="AB136" s="36"/>
      <c r="AC136" s="36"/>
      <c r="AD136" s="36"/>
      <c r="AE136" s="36"/>
      <c r="AR136" s="186" t="s">
        <v>128</v>
      </c>
      <c r="AT136" s="186" t="s">
        <v>123</v>
      </c>
      <c r="AU136" s="186" t="s">
        <v>86</v>
      </c>
      <c r="AY136" s="19" t="s">
        <v>120</v>
      </c>
      <c r="BE136" s="187">
        <f>IF(N136="základní",J136,0)</f>
        <v>0</v>
      </c>
      <c r="BF136" s="187">
        <f>IF(N136="snížená",J136,0)</f>
        <v>0</v>
      </c>
      <c r="BG136" s="187">
        <f>IF(N136="zákl. přenesená",J136,0)</f>
        <v>0</v>
      </c>
      <c r="BH136" s="187">
        <f>IF(N136="sníž. přenesená",J136,0)</f>
        <v>0</v>
      </c>
      <c r="BI136" s="187">
        <f>IF(N136="nulová",J136,0)</f>
        <v>0</v>
      </c>
      <c r="BJ136" s="19" t="s">
        <v>84</v>
      </c>
      <c r="BK136" s="187">
        <f>ROUND(I136*H136,2)</f>
        <v>0</v>
      </c>
      <c r="BL136" s="19" t="s">
        <v>128</v>
      </c>
      <c r="BM136" s="186" t="s">
        <v>197</v>
      </c>
    </row>
    <row r="137" spans="1:65" s="2" customFormat="1" ht="11.25">
      <c r="A137" s="36"/>
      <c r="B137" s="37"/>
      <c r="C137" s="38"/>
      <c r="D137" s="188" t="s">
        <v>130</v>
      </c>
      <c r="E137" s="38"/>
      <c r="F137" s="189" t="s">
        <v>196</v>
      </c>
      <c r="G137" s="38"/>
      <c r="H137" s="38"/>
      <c r="I137" s="190"/>
      <c r="J137" s="38"/>
      <c r="K137" s="38"/>
      <c r="L137" s="41"/>
      <c r="M137" s="191"/>
      <c r="N137" s="192"/>
      <c r="O137" s="66"/>
      <c r="P137" s="66"/>
      <c r="Q137" s="66"/>
      <c r="R137" s="66"/>
      <c r="S137" s="66"/>
      <c r="T137" s="67"/>
      <c r="U137" s="36"/>
      <c r="V137" s="36"/>
      <c r="W137" s="36"/>
      <c r="X137" s="36"/>
      <c r="Y137" s="36"/>
      <c r="Z137" s="36"/>
      <c r="AA137" s="36"/>
      <c r="AB137" s="36"/>
      <c r="AC137" s="36"/>
      <c r="AD137" s="36"/>
      <c r="AE137" s="36"/>
      <c r="AT137" s="19" t="s">
        <v>130</v>
      </c>
      <c r="AU137" s="19" t="s">
        <v>86</v>
      </c>
    </row>
    <row r="138" spans="1:65" s="2" customFormat="1" ht="11.25">
      <c r="A138" s="36"/>
      <c r="B138" s="37"/>
      <c r="C138" s="38"/>
      <c r="D138" s="193" t="s">
        <v>131</v>
      </c>
      <c r="E138" s="38"/>
      <c r="F138" s="194" t="s">
        <v>198</v>
      </c>
      <c r="G138" s="38"/>
      <c r="H138" s="38"/>
      <c r="I138" s="190"/>
      <c r="J138" s="38"/>
      <c r="K138" s="38"/>
      <c r="L138" s="41"/>
      <c r="M138" s="191"/>
      <c r="N138" s="192"/>
      <c r="O138" s="66"/>
      <c r="P138" s="66"/>
      <c r="Q138" s="66"/>
      <c r="R138" s="66"/>
      <c r="S138" s="66"/>
      <c r="T138" s="67"/>
      <c r="U138" s="36"/>
      <c r="V138" s="36"/>
      <c r="W138" s="36"/>
      <c r="X138" s="36"/>
      <c r="Y138" s="36"/>
      <c r="Z138" s="36"/>
      <c r="AA138" s="36"/>
      <c r="AB138" s="36"/>
      <c r="AC138" s="36"/>
      <c r="AD138" s="36"/>
      <c r="AE138" s="36"/>
      <c r="AT138" s="19" t="s">
        <v>131</v>
      </c>
      <c r="AU138" s="19" t="s">
        <v>86</v>
      </c>
    </row>
    <row r="139" spans="1:65" s="2" customFormat="1" ht="29.25">
      <c r="A139" s="36"/>
      <c r="B139" s="37"/>
      <c r="C139" s="38"/>
      <c r="D139" s="188" t="s">
        <v>186</v>
      </c>
      <c r="E139" s="38"/>
      <c r="F139" s="227" t="s">
        <v>187</v>
      </c>
      <c r="G139" s="38"/>
      <c r="H139" s="38"/>
      <c r="I139" s="190"/>
      <c r="J139" s="38"/>
      <c r="K139" s="38"/>
      <c r="L139" s="41"/>
      <c r="M139" s="191"/>
      <c r="N139" s="192"/>
      <c r="O139" s="66"/>
      <c r="P139" s="66"/>
      <c r="Q139" s="66"/>
      <c r="R139" s="66"/>
      <c r="S139" s="66"/>
      <c r="T139" s="67"/>
      <c r="U139" s="36"/>
      <c r="V139" s="36"/>
      <c r="W139" s="36"/>
      <c r="X139" s="36"/>
      <c r="Y139" s="36"/>
      <c r="Z139" s="36"/>
      <c r="AA139" s="36"/>
      <c r="AB139" s="36"/>
      <c r="AC139" s="36"/>
      <c r="AD139" s="36"/>
      <c r="AE139" s="36"/>
      <c r="AT139" s="19" t="s">
        <v>186</v>
      </c>
      <c r="AU139" s="19" t="s">
        <v>86</v>
      </c>
    </row>
    <row r="140" spans="1:65" s="13" customFormat="1" ht="22.5">
      <c r="B140" s="195"/>
      <c r="C140" s="196"/>
      <c r="D140" s="188" t="s">
        <v>133</v>
      </c>
      <c r="E140" s="197" t="s">
        <v>19</v>
      </c>
      <c r="F140" s="198" t="s">
        <v>188</v>
      </c>
      <c r="G140" s="196"/>
      <c r="H140" s="199">
        <v>743.88400000000001</v>
      </c>
      <c r="I140" s="200"/>
      <c r="J140" s="196"/>
      <c r="K140" s="196"/>
      <c r="L140" s="201"/>
      <c r="M140" s="202"/>
      <c r="N140" s="203"/>
      <c r="O140" s="203"/>
      <c r="P140" s="203"/>
      <c r="Q140" s="203"/>
      <c r="R140" s="203"/>
      <c r="S140" s="203"/>
      <c r="T140" s="204"/>
      <c r="AT140" s="205" t="s">
        <v>133</v>
      </c>
      <c r="AU140" s="205" t="s">
        <v>86</v>
      </c>
      <c r="AV140" s="13" t="s">
        <v>86</v>
      </c>
      <c r="AW140" s="13" t="s">
        <v>37</v>
      </c>
      <c r="AX140" s="13" t="s">
        <v>76</v>
      </c>
      <c r="AY140" s="205" t="s">
        <v>120</v>
      </c>
    </row>
    <row r="141" spans="1:65" s="14" customFormat="1" ht="11.25">
      <c r="B141" s="206"/>
      <c r="C141" s="207"/>
      <c r="D141" s="188" t="s">
        <v>133</v>
      </c>
      <c r="E141" s="208" t="s">
        <v>19</v>
      </c>
      <c r="F141" s="209" t="s">
        <v>136</v>
      </c>
      <c r="G141" s="207"/>
      <c r="H141" s="210">
        <v>743.88400000000001</v>
      </c>
      <c r="I141" s="211"/>
      <c r="J141" s="207"/>
      <c r="K141" s="207"/>
      <c r="L141" s="212"/>
      <c r="M141" s="213"/>
      <c r="N141" s="214"/>
      <c r="O141" s="214"/>
      <c r="P141" s="214"/>
      <c r="Q141" s="214"/>
      <c r="R141" s="214"/>
      <c r="S141" s="214"/>
      <c r="T141" s="215"/>
      <c r="AT141" s="216" t="s">
        <v>133</v>
      </c>
      <c r="AU141" s="216" t="s">
        <v>86</v>
      </c>
      <c r="AV141" s="14" t="s">
        <v>128</v>
      </c>
      <c r="AW141" s="14" t="s">
        <v>37</v>
      </c>
      <c r="AX141" s="14" t="s">
        <v>84</v>
      </c>
      <c r="AY141" s="216" t="s">
        <v>120</v>
      </c>
    </row>
    <row r="142" spans="1:65" s="2" customFormat="1" ht="24.2" customHeight="1">
      <c r="A142" s="36"/>
      <c r="B142" s="37"/>
      <c r="C142" s="175" t="s">
        <v>199</v>
      </c>
      <c r="D142" s="175" t="s">
        <v>123</v>
      </c>
      <c r="E142" s="176" t="s">
        <v>200</v>
      </c>
      <c r="F142" s="177" t="s">
        <v>201</v>
      </c>
      <c r="G142" s="178" t="s">
        <v>172</v>
      </c>
      <c r="H142" s="179">
        <v>1062.692</v>
      </c>
      <c r="I142" s="180"/>
      <c r="J142" s="181">
        <f>ROUND(I142*H142,2)</f>
        <v>0</v>
      </c>
      <c r="K142" s="177" t="s">
        <v>127</v>
      </c>
      <c r="L142" s="41"/>
      <c r="M142" s="182" t="s">
        <v>19</v>
      </c>
      <c r="N142" s="183" t="s">
        <v>47</v>
      </c>
      <c r="O142" s="66"/>
      <c r="P142" s="184">
        <f>O142*H142</f>
        <v>0</v>
      </c>
      <c r="Q142" s="184">
        <v>0</v>
      </c>
      <c r="R142" s="184">
        <f>Q142*H142</f>
        <v>0</v>
      </c>
      <c r="S142" s="184">
        <v>0</v>
      </c>
      <c r="T142" s="185">
        <f>S142*H142</f>
        <v>0</v>
      </c>
      <c r="U142" s="36"/>
      <c r="V142" s="36"/>
      <c r="W142" s="36"/>
      <c r="X142" s="36"/>
      <c r="Y142" s="36"/>
      <c r="Z142" s="36"/>
      <c r="AA142" s="36"/>
      <c r="AB142" s="36"/>
      <c r="AC142" s="36"/>
      <c r="AD142" s="36"/>
      <c r="AE142" s="36"/>
      <c r="AR142" s="186" t="s">
        <v>128</v>
      </c>
      <c r="AT142" s="186" t="s">
        <v>123</v>
      </c>
      <c r="AU142" s="186" t="s">
        <v>86</v>
      </c>
      <c r="AY142" s="19" t="s">
        <v>120</v>
      </c>
      <c r="BE142" s="187">
        <f>IF(N142="základní",J142,0)</f>
        <v>0</v>
      </c>
      <c r="BF142" s="187">
        <f>IF(N142="snížená",J142,0)</f>
        <v>0</v>
      </c>
      <c r="BG142" s="187">
        <f>IF(N142="zákl. přenesená",J142,0)</f>
        <v>0</v>
      </c>
      <c r="BH142" s="187">
        <f>IF(N142="sníž. přenesená",J142,0)</f>
        <v>0</v>
      </c>
      <c r="BI142" s="187">
        <f>IF(N142="nulová",J142,0)</f>
        <v>0</v>
      </c>
      <c r="BJ142" s="19" t="s">
        <v>84</v>
      </c>
      <c r="BK142" s="187">
        <f>ROUND(I142*H142,2)</f>
        <v>0</v>
      </c>
      <c r="BL142" s="19" t="s">
        <v>128</v>
      </c>
      <c r="BM142" s="186" t="s">
        <v>202</v>
      </c>
    </row>
    <row r="143" spans="1:65" s="2" customFormat="1" ht="19.5">
      <c r="A143" s="36"/>
      <c r="B143" s="37"/>
      <c r="C143" s="38"/>
      <c r="D143" s="188" t="s">
        <v>130</v>
      </c>
      <c r="E143" s="38"/>
      <c r="F143" s="189" t="s">
        <v>203</v>
      </c>
      <c r="G143" s="38"/>
      <c r="H143" s="38"/>
      <c r="I143" s="190"/>
      <c r="J143" s="38"/>
      <c r="K143" s="38"/>
      <c r="L143" s="41"/>
      <c r="M143" s="191"/>
      <c r="N143" s="192"/>
      <c r="O143" s="66"/>
      <c r="P143" s="66"/>
      <c r="Q143" s="66"/>
      <c r="R143" s="66"/>
      <c r="S143" s="66"/>
      <c r="T143" s="67"/>
      <c r="U143" s="36"/>
      <c r="V143" s="36"/>
      <c r="W143" s="36"/>
      <c r="X143" s="36"/>
      <c r="Y143" s="36"/>
      <c r="Z143" s="36"/>
      <c r="AA143" s="36"/>
      <c r="AB143" s="36"/>
      <c r="AC143" s="36"/>
      <c r="AD143" s="36"/>
      <c r="AE143" s="36"/>
      <c r="AT143" s="19" t="s">
        <v>130</v>
      </c>
      <c r="AU143" s="19" t="s">
        <v>86</v>
      </c>
    </row>
    <row r="144" spans="1:65" s="2" customFormat="1" ht="11.25">
      <c r="A144" s="36"/>
      <c r="B144" s="37"/>
      <c r="C144" s="38"/>
      <c r="D144" s="193" t="s">
        <v>131</v>
      </c>
      <c r="E144" s="38"/>
      <c r="F144" s="194" t="s">
        <v>204</v>
      </c>
      <c r="G144" s="38"/>
      <c r="H144" s="38"/>
      <c r="I144" s="190"/>
      <c r="J144" s="38"/>
      <c r="K144" s="38"/>
      <c r="L144" s="41"/>
      <c r="M144" s="191"/>
      <c r="N144" s="192"/>
      <c r="O144" s="66"/>
      <c r="P144" s="66"/>
      <c r="Q144" s="66"/>
      <c r="R144" s="66"/>
      <c r="S144" s="66"/>
      <c r="T144" s="67"/>
      <c r="U144" s="36"/>
      <c r="V144" s="36"/>
      <c r="W144" s="36"/>
      <c r="X144" s="36"/>
      <c r="Y144" s="36"/>
      <c r="Z144" s="36"/>
      <c r="AA144" s="36"/>
      <c r="AB144" s="36"/>
      <c r="AC144" s="36"/>
      <c r="AD144" s="36"/>
      <c r="AE144" s="36"/>
      <c r="AT144" s="19" t="s">
        <v>131</v>
      </c>
      <c r="AU144" s="19" t="s">
        <v>86</v>
      </c>
    </row>
    <row r="145" spans="1:65" s="2" customFormat="1" ht="19.5">
      <c r="A145" s="36"/>
      <c r="B145" s="37"/>
      <c r="C145" s="38"/>
      <c r="D145" s="188" t="s">
        <v>186</v>
      </c>
      <c r="E145" s="38"/>
      <c r="F145" s="227" t="s">
        <v>205</v>
      </c>
      <c r="G145" s="38"/>
      <c r="H145" s="38"/>
      <c r="I145" s="190"/>
      <c r="J145" s="38"/>
      <c r="K145" s="38"/>
      <c r="L145" s="41"/>
      <c r="M145" s="191"/>
      <c r="N145" s="192"/>
      <c r="O145" s="66"/>
      <c r="P145" s="66"/>
      <c r="Q145" s="66"/>
      <c r="R145" s="66"/>
      <c r="S145" s="66"/>
      <c r="T145" s="67"/>
      <c r="U145" s="36"/>
      <c r="V145" s="36"/>
      <c r="W145" s="36"/>
      <c r="X145" s="36"/>
      <c r="Y145" s="36"/>
      <c r="Z145" s="36"/>
      <c r="AA145" s="36"/>
      <c r="AB145" s="36"/>
      <c r="AC145" s="36"/>
      <c r="AD145" s="36"/>
      <c r="AE145" s="36"/>
      <c r="AT145" s="19" t="s">
        <v>186</v>
      </c>
      <c r="AU145" s="19" t="s">
        <v>86</v>
      </c>
    </row>
    <row r="146" spans="1:65" s="2" customFormat="1" ht="33" customHeight="1">
      <c r="A146" s="36"/>
      <c r="B146" s="37"/>
      <c r="C146" s="175" t="s">
        <v>206</v>
      </c>
      <c r="D146" s="175" t="s">
        <v>123</v>
      </c>
      <c r="E146" s="176" t="s">
        <v>207</v>
      </c>
      <c r="F146" s="177" t="s">
        <v>208</v>
      </c>
      <c r="G146" s="178" t="s">
        <v>172</v>
      </c>
      <c r="H146" s="179">
        <v>2</v>
      </c>
      <c r="I146" s="180"/>
      <c r="J146" s="181">
        <f>ROUND(I146*H146,2)</f>
        <v>0</v>
      </c>
      <c r="K146" s="177" t="s">
        <v>19</v>
      </c>
      <c r="L146" s="41"/>
      <c r="M146" s="182" t="s">
        <v>19</v>
      </c>
      <c r="N146" s="183" t="s">
        <v>47</v>
      </c>
      <c r="O146" s="66"/>
      <c r="P146" s="184">
        <f>O146*H146</f>
        <v>0</v>
      </c>
      <c r="Q146" s="184">
        <v>0</v>
      </c>
      <c r="R146" s="184">
        <f>Q146*H146</f>
        <v>0</v>
      </c>
      <c r="S146" s="184">
        <v>0</v>
      </c>
      <c r="T146" s="185">
        <f>S146*H146</f>
        <v>0</v>
      </c>
      <c r="U146" s="36"/>
      <c r="V146" s="36"/>
      <c r="W146" s="36"/>
      <c r="X146" s="36"/>
      <c r="Y146" s="36"/>
      <c r="Z146" s="36"/>
      <c r="AA146" s="36"/>
      <c r="AB146" s="36"/>
      <c r="AC146" s="36"/>
      <c r="AD146" s="36"/>
      <c r="AE146" s="36"/>
      <c r="AR146" s="186" t="s">
        <v>128</v>
      </c>
      <c r="AT146" s="186" t="s">
        <v>123</v>
      </c>
      <c r="AU146" s="186" t="s">
        <v>86</v>
      </c>
      <c r="AY146" s="19" t="s">
        <v>120</v>
      </c>
      <c r="BE146" s="187">
        <f>IF(N146="základní",J146,0)</f>
        <v>0</v>
      </c>
      <c r="BF146" s="187">
        <f>IF(N146="snížená",J146,0)</f>
        <v>0</v>
      </c>
      <c r="BG146" s="187">
        <f>IF(N146="zákl. přenesená",J146,0)</f>
        <v>0</v>
      </c>
      <c r="BH146" s="187">
        <f>IF(N146="sníž. přenesená",J146,0)</f>
        <v>0</v>
      </c>
      <c r="BI146" s="187">
        <f>IF(N146="nulová",J146,0)</f>
        <v>0</v>
      </c>
      <c r="BJ146" s="19" t="s">
        <v>84</v>
      </c>
      <c r="BK146" s="187">
        <f>ROUND(I146*H146,2)</f>
        <v>0</v>
      </c>
      <c r="BL146" s="19" t="s">
        <v>128</v>
      </c>
      <c r="BM146" s="186" t="s">
        <v>209</v>
      </c>
    </row>
    <row r="147" spans="1:65" s="2" customFormat="1" ht="19.5">
      <c r="A147" s="36"/>
      <c r="B147" s="37"/>
      <c r="C147" s="38"/>
      <c r="D147" s="188" t="s">
        <v>130</v>
      </c>
      <c r="E147" s="38"/>
      <c r="F147" s="189" t="s">
        <v>210</v>
      </c>
      <c r="G147" s="38"/>
      <c r="H147" s="38"/>
      <c r="I147" s="190"/>
      <c r="J147" s="38"/>
      <c r="K147" s="38"/>
      <c r="L147" s="41"/>
      <c r="M147" s="191"/>
      <c r="N147" s="192"/>
      <c r="O147" s="66"/>
      <c r="P147" s="66"/>
      <c r="Q147" s="66"/>
      <c r="R147" s="66"/>
      <c r="S147" s="66"/>
      <c r="T147" s="67"/>
      <c r="U147" s="36"/>
      <c r="V147" s="36"/>
      <c r="W147" s="36"/>
      <c r="X147" s="36"/>
      <c r="Y147" s="36"/>
      <c r="Z147" s="36"/>
      <c r="AA147" s="36"/>
      <c r="AB147" s="36"/>
      <c r="AC147" s="36"/>
      <c r="AD147" s="36"/>
      <c r="AE147" s="36"/>
      <c r="AT147" s="19" t="s">
        <v>130</v>
      </c>
      <c r="AU147" s="19" t="s">
        <v>86</v>
      </c>
    </row>
    <row r="148" spans="1:65" s="13" customFormat="1" ht="11.25">
      <c r="B148" s="195"/>
      <c r="C148" s="196"/>
      <c r="D148" s="188" t="s">
        <v>133</v>
      </c>
      <c r="E148" s="197" t="s">
        <v>19</v>
      </c>
      <c r="F148" s="198" t="s">
        <v>211</v>
      </c>
      <c r="G148" s="196"/>
      <c r="H148" s="199">
        <v>2</v>
      </c>
      <c r="I148" s="200"/>
      <c r="J148" s="196"/>
      <c r="K148" s="196"/>
      <c r="L148" s="201"/>
      <c r="M148" s="202"/>
      <c r="N148" s="203"/>
      <c r="O148" s="203"/>
      <c r="P148" s="203"/>
      <c r="Q148" s="203"/>
      <c r="R148" s="203"/>
      <c r="S148" s="203"/>
      <c r="T148" s="204"/>
      <c r="AT148" s="205" t="s">
        <v>133</v>
      </c>
      <c r="AU148" s="205" t="s">
        <v>86</v>
      </c>
      <c r="AV148" s="13" t="s">
        <v>86</v>
      </c>
      <c r="AW148" s="13" t="s">
        <v>37</v>
      </c>
      <c r="AX148" s="13" t="s">
        <v>76</v>
      </c>
      <c r="AY148" s="205" t="s">
        <v>120</v>
      </c>
    </row>
    <row r="149" spans="1:65" s="14" customFormat="1" ht="11.25">
      <c r="B149" s="206"/>
      <c r="C149" s="207"/>
      <c r="D149" s="188" t="s">
        <v>133</v>
      </c>
      <c r="E149" s="208" t="s">
        <v>19</v>
      </c>
      <c r="F149" s="209" t="s">
        <v>136</v>
      </c>
      <c r="G149" s="207"/>
      <c r="H149" s="210">
        <v>2</v>
      </c>
      <c r="I149" s="211"/>
      <c r="J149" s="207"/>
      <c r="K149" s="207"/>
      <c r="L149" s="212"/>
      <c r="M149" s="213"/>
      <c r="N149" s="214"/>
      <c r="O149" s="214"/>
      <c r="P149" s="214"/>
      <c r="Q149" s="214"/>
      <c r="R149" s="214"/>
      <c r="S149" s="214"/>
      <c r="T149" s="215"/>
      <c r="AT149" s="216" t="s">
        <v>133</v>
      </c>
      <c r="AU149" s="216" t="s">
        <v>86</v>
      </c>
      <c r="AV149" s="14" t="s">
        <v>128</v>
      </c>
      <c r="AW149" s="14" t="s">
        <v>37</v>
      </c>
      <c r="AX149" s="14" t="s">
        <v>84</v>
      </c>
      <c r="AY149" s="216" t="s">
        <v>120</v>
      </c>
    </row>
    <row r="150" spans="1:65" s="2" customFormat="1" ht="33" customHeight="1">
      <c r="A150" s="36"/>
      <c r="B150" s="37"/>
      <c r="C150" s="175" t="s">
        <v>8</v>
      </c>
      <c r="D150" s="175" t="s">
        <v>123</v>
      </c>
      <c r="E150" s="176" t="s">
        <v>212</v>
      </c>
      <c r="F150" s="177" t="s">
        <v>213</v>
      </c>
      <c r="G150" s="178" t="s">
        <v>172</v>
      </c>
      <c r="H150" s="179">
        <v>40</v>
      </c>
      <c r="I150" s="180"/>
      <c r="J150" s="181">
        <f>ROUND(I150*H150,2)</f>
        <v>0</v>
      </c>
      <c r="K150" s="177" t="s">
        <v>127</v>
      </c>
      <c r="L150" s="41"/>
      <c r="M150" s="182" t="s">
        <v>19</v>
      </c>
      <c r="N150" s="183" t="s">
        <v>47</v>
      </c>
      <c r="O150" s="66"/>
      <c r="P150" s="184">
        <f>O150*H150</f>
        <v>0</v>
      </c>
      <c r="Q150" s="184">
        <v>0</v>
      </c>
      <c r="R150" s="184">
        <f>Q150*H150</f>
        <v>0</v>
      </c>
      <c r="S150" s="184">
        <v>0</v>
      </c>
      <c r="T150" s="185">
        <f>S150*H150</f>
        <v>0</v>
      </c>
      <c r="U150" s="36"/>
      <c r="V150" s="36"/>
      <c r="W150" s="36"/>
      <c r="X150" s="36"/>
      <c r="Y150" s="36"/>
      <c r="Z150" s="36"/>
      <c r="AA150" s="36"/>
      <c r="AB150" s="36"/>
      <c r="AC150" s="36"/>
      <c r="AD150" s="36"/>
      <c r="AE150" s="36"/>
      <c r="AR150" s="186" t="s">
        <v>128</v>
      </c>
      <c r="AT150" s="186" t="s">
        <v>123</v>
      </c>
      <c r="AU150" s="186" t="s">
        <v>86</v>
      </c>
      <c r="AY150" s="19" t="s">
        <v>120</v>
      </c>
      <c r="BE150" s="187">
        <f>IF(N150="základní",J150,0)</f>
        <v>0</v>
      </c>
      <c r="BF150" s="187">
        <f>IF(N150="snížená",J150,0)</f>
        <v>0</v>
      </c>
      <c r="BG150" s="187">
        <f>IF(N150="zákl. přenesená",J150,0)</f>
        <v>0</v>
      </c>
      <c r="BH150" s="187">
        <f>IF(N150="sníž. přenesená",J150,0)</f>
        <v>0</v>
      </c>
      <c r="BI150" s="187">
        <f>IF(N150="nulová",J150,0)</f>
        <v>0</v>
      </c>
      <c r="BJ150" s="19" t="s">
        <v>84</v>
      </c>
      <c r="BK150" s="187">
        <f>ROUND(I150*H150,2)</f>
        <v>0</v>
      </c>
      <c r="BL150" s="19" t="s">
        <v>128</v>
      </c>
      <c r="BM150" s="186" t="s">
        <v>214</v>
      </c>
    </row>
    <row r="151" spans="1:65" s="2" customFormat="1" ht="19.5">
      <c r="A151" s="36"/>
      <c r="B151" s="37"/>
      <c r="C151" s="38"/>
      <c r="D151" s="188" t="s">
        <v>130</v>
      </c>
      <c r="E151" s="38"/>
      <c r="F151" s="189" t="s">
        <v>215</v>
      </c>
      <c r="G151" s="38"/>
      <c r="H151" s="38"/>
      <c r="I151" s="190"/>
      <c r="J151" s="38"/>
      <c r="K151" s="38"/>
      <c r="L151" s="41"/>
      <c r="M151" s="191"/>
      <c r="N151" s="192"/>
      <c r="O151" s="66"/>
      <c r="P151" s="66"/>
      <c r="Q151" s="66"/>
      <c r="R151" s="66"/>
      <c r="S151" s="66"/>
      <c r="T151" s="67"/>
      <c r="U151" s="36"/>
      <c r="V151" s="36"/>
      <c r="W151" s="36"/>
      <c r="X151" s="36"/>
      <c r="Y151" s="36"/>
      <c r="Z151" s="36"/>
      <c r="AA151" s="36"/>
      <c r="AB151" s="36"/>
      <c r="AC151" s="36"/>
      <c r="AD151" s="36"/>
      <c r="AE151" s="36"/>
      <c r="AT151" s="19" t="s">
        <v>130</v>
      </c>
      <c r="AU151" s="19" t="s">
        <v>86</v>
      </c>
    </row>
    <row r="152" spans="1:65" s="2" customFormat="1" ht="11.25">
      <c r="A152" s="36"/>
      <c r="B152" s="37"/>
      <c r="C152" s="38"/>
      <c r="D152" s="193" t="s">
        <v>131</v>
      </c>
      <c r="E152" s="38"/>
      <c r="F152" s="194" t="s">
        <v>216</v>
      </c>
      <c r="G152" s="38"/>
      <c r="H152" s="38"/>
      <c r="I152" s="190"/>
      <c r="J152" s="38"/>
      <c r="K152" s="38"/>
      <c r="L152" s="41"/>
      <c r="M152" s="191"/>
      <c r="N152" s="192"/>
      <c r="O152" s="66"/>
      <c r="P152" s="66"/>
      <c r="Q152" s="66"/>
      <c r="R152" s="66"/>
      <c r="S152" s="66"/>
      <c r="T152" s="67"/>
      <c r="U152" s="36"/>
      <c r="V152" s="36"/>
      <c r="W152" s="36"/>
      <c r="X152" s="36"/>
      <c r="Y152" s="36"/>
      <c r="Z152" s="36"/>
      <c r="AA152" s="36"/>
      <c r="AB152" s="36"/>
      <c r="AC152" s="36"/>
      <c r="AD152" s="36"/>
      <c r="AE152" s="36"/>
      <c r="AT152" s="19" t="s">
        <v>131</v>
      </c>
      <c r="AU152" s="19" t="s">
        <v>86</v>
      </c>
    </row>
    <row r="153" spans="1:65" s="13" customFormat="1" ht="11.25">
      <c r="B153" s="195"/>
      <c r="C153" s="196"/>
      <c r="D153" s="188" t="s">
        <v>133</v>
      </c>
      <c r="E153" s="197" t="s">
        <v>19</v>
      </c>
      <c r="F153" s="198" t="s">
        <v>217</v>
      </c>
      <c r="G153" s="196"/>
      <c r="H153" s="199">
        <v>40</v>
      </c>
      <c r="I153" s="200"/>
      <c r="J153" s="196"/>
      <c r="K153" s="196"/>
      <c r="L153" s="201"/>
      <c r="M153" s="202"/>
      <c r="N153" s="203"/>
      <c r="O153" s="203"/>
      <c r="P153" s="203"/>
      <c r="Q153" s="203"/>
      <c r="R153" s="203"/>
      <c r="S153" s="203"/>
      <c r="T153" s="204"/>
      <c r="AT153" s="205" t="s">
        <v>133</v>
      </c>
      <c r="AU153" s="205" t="s">
        <v>86</v>
      </c>
      <c r="AV153" s="13" t="s">
        <v>86</v>
      </c>
      <c r="AW153" s="13" t="s">
        <v>37</v>
      </c>
      <c r="AX153" s="13" t="s">
        <v>76</v>
      </c>
      <c r="AY153" s="205" t="s">
        <v>120</v>
      </c>
    </row>
    <row r="154" spans="1:65" s="14" customFormat="1" ht="11.25">
      <c r="B154" s="206"/>
      <c r="C154" s="207"/>
      <c r="D154" s="188" t="s">
        <v>133</v>
      </c>
      <c r="E154" s="208" t="s">
        <v>19</v>
      </c>
      <c r="F154" s="209" t="s">
        <v>136</v>
      </c>
      <c r="G154" s="207"/>
      <c r="H154" s="210">
        <v>40</v>
      </c>
      <c r="I154" s="211"/>
      <c r="J154" s="207"/>
      <c r="K154" s="207"/>
      <c r="L154" s="212"/>
      <c r="M154" s="213"/>
      <c r="N154" s="214"/>
      <c r="O154" s="214"/>
      <c r="P154" s="214"/>
      <c r="Q154" s="214"/>
      <c r="R154" s="214"/>
      <c r="S154" s="214"/>
      <c r="T154" s="215"/>
      <c r="AT154" s="216" t="s">
        <v>133</v>
      </c>
      <c r="AU154" s="216" t="s">
        <v>86</v>
      </c>
      <c r="AV154" s="14" t="s">
        <v>128</v>
      </c>
      <c r="AW154" s="14" t="s">
        <v>37</v>
      </c>
      <c r="AX154" s="14" t="s">
        <v>84</v>
      </c>
      <c r="AY154" s="216" t="s">
        <v>120</v>
      </c>
    </row>
    <row r="155" spans="1:65" s="2" customFormat="1" ht="33" customHeight="1">
      <c r="A155" s="36"/>
      <c r="B155" s="37"/>
      <c r="C155" s="175" t="s">
        <v>218</v>
      </c>
      <c r="D155" s="175" t="s">
        <v>123</v>
      </c>
      <c r="E155" s="176" t="s">
        <v>219</v>
      </c>
      <c r="F155" s="177" t="s">
        <v>220</v>
      </c>
      <c r="G155" s="178" t="s">
        <v>172</v>
      </c>
      <c r="H155" s="179">
        <v>4</v>
      </c>
      <c r="I155" s="180"/>
      <c r="J155" s="181">
        <f>ROUND(I155*H155,2)</f>
        <v>0</v>
      </c>
      <c r="K155" s="177" t="s">
        <v>182</v>
      </c>
      <c r="L155" s="41"/>
      <c r="M155" s="182" t="s">
        <v>19</v>
      </c>
      <c r="N155" s="183" t="s">
        <v>47</v>
      </c>
      <c r="O155" s="66"/>
      <c r="P155" s="184">
        <f>O155*H155</f>
        <v>0</v>
      </c>
      <c r="Q155" s="184">
        <v>0</v>
      </c>
      <c r="R155" s="184">
        <f>Q155*H155</f>
        <v>0</v>
      </c>
      <c r="S155" s="184">
        <v>0</v>
      </c>
      <c r="T155" s="185">
        <f>S155*H155</f>
        <v>0</v>
      </c>
      <c r="U155" s="36"/>
      <c r="V155" s="36"/>
      <c r="W155" s="36"/>
      <c r="X155" s="36"/>
      <c r="Y155" s="36"/>
      <c r="Z155" s="36"/>
      <c r="AA155" s="36"/>
      <c r="AB155" s="36"/>
      <c r="AC155" s="36"/>
      <c r="AD155" s="36"/>
      <c r="AE155" s="36"/>
      <c r="AR155" s="186" t="s">
        <v>128</v>
      </c>
      <c r="AT155" s="186" t="s">
        <v>123</v>
      </c>
      <c r="AU155" s="186" t="s">
        <v>86</v>
      </c>
      <c r="AY155" s="19" t="s">
        <v>120</v>
      </c>
      <c r="BE155" s="187">
        <f>IF(N155="základní",J155,0)</f>
        <v>0</v>
      </c>
      <c r="BF155" s="187">
        <f>IF(N155="snížená",J155,0)</f>
        <v>0</v>
      </c>
      <c r="BG155" s="187">
        <f>IF(N155="zákl. přenesená",J155,0)</f>
        <v>0</v>
      </c>
      <c r="BH155" s="187">
        <f>IF(N155="sníž. přenesená",J155,0)</f>
        <v>0</v>
      </c>
      <c r="BI155" s="187">
        <f>IF(N155="nulová",J155,0)</f>
        <v>0</v>
      </c>
      <c r="BJ155" s="19" t="s">
        <v>84</v>
      </c>
      <c r="BK155" s="187">
        <f>ROUND(I155*H155,2)</f>
        <v>0</v>
      </c>
      <c r="BL155" s="19" t="s">
        <v>128</v>
      </c>
      <c r="BM155" s="186" t="s">
        <v>221</v>
      </c>
    </row>
    <row r="156" spans="1:65" s="2" customFormat="1" ht="29.25">
      <c r="A156" s="36"/>
      <c r="B156" s="37"/>
      <c r="C156" s="38"/>
      <c r="D156" s="188" t="s">
        <v>130</v>
      </c>
      <c r="E156" s="38"/>
      <c r="F156" s="189" t="s">
        <v>222</v>
      </c>
      <c r="G156" s="38"/>
      <c r="H156" s="38"/>
      <c r="I156" s="190"/>
      <c r="J156" s="38"/>
      <c r="K156" s="38"/>
      <c r="L156" s="41"/>
      <c r="M156" s="191"/>
      <c r="N156" s="192"/>
      <c r="O156" s="66"/>
      <c r="P156" s="66"/>
      <c r="Q156" s="66"/>
      <c r="R156" s="66"/>
      <c r="S156" s="66"/>
      <c r="T156" s="67"/>
      <c r="U156" s="36"/>
      <c r="V156" s="36"/>
      <c r="W156" s="36"/>
      <c r="X156" s="36"/>
      <c r="Y156" s="36"/>
      <c r="Z156" s="36"/>
      <c r="AA156" s="36"/>
      <c r="AB156" s="36"/>
      <c r="AC156" s="36"/>
      <c r="AD156" s="36"/>
      <c r="AE156" s="36"/>
      <c r="AT156" s="19" t="s">
        <v>130</v>
      </c>
      <c r="AU156" s="19" t="s">
        <v>86</v>
      </c>
    </row>
    <row r="157" spans="1:65" s="2" customFormat="1" ht="11.25">
      <c r="A157" s="36"/>
      <c r="B157" s="37"/>
      <c r="C157" s="38"/>
      <c r="D157" s="193" t="s">
        <v>131</v>
      </c>
      <c r="E157" s="38"/>
      <c r="F157" s="194" t="s">
        <v>223</v>
      </c>
      <c r="G157" s="38"/>
      <c r="H157" s="38"/>
      <c r="I157" s="190"/>
      <c r="J157" s="38"/>
      <c r="K157" s="38"/>
      <c r="L157" s="41"/>
      <c r="M157" s="191"/>
      <c r="N157" s="192"/>
      <c r="O157" s="66"/>
      <c r="P157" s="66"/>
      <c r="Q157" s="66"/>
      <c r="R157" s="66"/>
      <c r="S157" s="66"/>
      <c r="T157" s="67"/>
      <c r="U157" s="36"/>
      <c r="V157" s="36"/>
      <c r="W157" s="36"/>
      <c r="X157" s="36"/>
      <c r="Y157" s="36"/>
      <c r="Z157" s="36"/>
      <c r="AA157" s="36"/>
      <c r="AB157" s="36"/>
      <c r="AC157" s="36"/>
      <c r="AD157" s="36"/>
      <c r="AE157" s="36"/>
      <c r="AT157" s="19" t="s">
        <v>131</v>
      </c>
      <c r="AU157" s="19" t="s">
        <v>86</v>
      </c>
    </row>
    <row r="158" spans="1:65" s="13" customFormat="1" ht="11.25">
      <c r="B158" s="195"/>
      <c r="C158" s="196"/>
      <c r="D158" s="188" t="s">
        <v>133</v>
      </c>
      <c r="E158" s="197" t="s">
        <v>19</v>
      </c>
      <c r="F158" s="198" t="s">
        <v>224</v>
      </c>
      <c r="G158" s="196"/>
      <c r="H158" s="199">
        <v>4</v>
      </c>
      <c r="I158" s="200"/>
      <c r="J158" s="196"/>
      <c r="K158" s="196"/>
      <c r="L158" s="201"/>
      <c r="M158" s="202"/>
      <c r="N158" s="203"/>
      <c r="O158" s="203"/>
      <c r="P158" s="203"/>
      <c r="Q158" s="203"/>
      <c r="R158" s="203"/>
      <c r="S158" s="203"/>
      <c r="T158" s="204"/>
      <c r="AT158" s="205" t="s">
        <v>133</v>
      </c>
      <c r="AU158" s="205" t="s">
        <v>86</v>
      </c>
      <c r="AV158" s="13" t="s">
        <v>86</v>
      </c>
      <c r="AW158" s="13" t="s">
        <v>37</v>
      </c>
      <c r="AX158" s="13" t="s">
        <v>76</v>
      </c>
      <c r="AY158" s="205" t="s">
        <v>120</v>
      </c>
    </row>
    <row r="159" spans="1:65" s="14" customFormat="1" ht="11.25">
      <c r="B159" s="206"/>
      <c r="C159" s="207"/>
      <c r="D159" s="188" t="s">
        <v>133</v>
      </c>
      <c r="E159" s="208" t="s">
        <v>19</v>
      </c>
      <c r="F159" s="209" t="s">
        <v>136</v>
      </c>
      <c r="G159" s="207"/>
      <c r="H159" s="210">
        <v>4</v>
      </c>
      <c r="I159" s="211"/>
      <c r="J159" s="207"/>
      <c r="K159" s="207"/>
      <c r="L159" s="212"/>
      <c r="M159" s="213"/>
      <c r="N159" s="214"/>
      <c r="O159" s="214"/>
      <c r="P159" s="214"/>
      <c r="Q159" s="214"/>
      <c r="R159" s="214"/>
      <c r="S159" s="214"/>
      <c r="T159" s="215"/>
      <c r="AT159" s="216" t="s">
        <v>133</v>
      </c>
      <c r="AU159" s="216" t="s">
        <v>86</v>
      </c>
      <c r="AV159" s="14" t="s">
        <v>128</v>
      </c>
      <c r="AW159" s="14" t="s">
        <v>37</v>
      </c>
      <c r="AX159" s="14" t="s">
        <v>84</v>
      </c>
      <c r="AY159" s="216" t="s">
        <v>120</v>
      </c>
    </row>
    <row r="160" spans="1:65" s="2" customFormat="1" ht="37.9" customHeight="1">
      <c r="A160" s="36"/>
      <c r="B160" s="37"/>
      <c r="C160" s="175" t="s">
        <v>225</v>
      </c>
      <c r="D160" s="175" t="s">
        <v>123</v>
      </c>
      <c r="E160" s="176" t="s">
        <v>226</v>
      </c>
      <c r="F160" s="177" t="s">
        <v>227</v>
      </c>
      <c r="G160" s="178" t="s">
        <v>172</v>
      </c>
      <c r="H160" s="179">
        <v>300</v>
      </c>
      <c r="I160" s="180"/>
      <c r="J160" s="181">
        <f>ROUND(I160*H160,2)</f>
        <v>0</v>
      </c>
      <c r="K160" s="177" t="s">
        <v>127</v>
      </c>
      <c r="L160" s="41"/>
      <c r="M160" s="182" t="s">
        <v>19</v>
      </c>
      <c r="N160" s="183" t="s">
        <v>47</v>
      </c>
      <c r="O160" s="66"/>
      <c r="P160" s="184">
        <f>O160*H160</f>
        <v>0</v>
      </c>
      <c r="Q160" s="184">
        <v>0</v>
      </c>
      <c r="R160" s="184">
        <f>Q160*H160</f>
        <v>0</v>
      </c>
      <c r="S160" s="184">
        <v>0</v>
      </c>
      <c r="T160" s="185">
        <f>S160*H160</f>
        <v>0</v>
      </c>
      <c r="U160" s="36"/>
      <c r="V160" s="36"/>
      <c r="W160" s="36"/>
      <c r="X160" s="36"/>
      <c r="Y160" s="36"/>
      <c r="Z160" s="36"/>
      <c r="AA160" s="36"/>
      <c r="AB160" s="36"/>
      <c r="AC160" s="36"/>
      <c r="AD160" s="36"/>
      <c r="AE160" s="36"/>
      <c r="AR160" s="186" t="s">
        <v>128</v>
      </c>
      <c r="AT160" s="186" t="s">
        <v>123</v>
      </c>
      <c r="AU160" s="186" t="s">
        <v>86</v>
      </c>
      <c r="AY160" s="19" t="s">
        <v>120</v>
      </c>
      <c r="BE160" s="187">
        <f>IF(N160="základní",J160,0)</f>
        <v>0</v>
      </c>
      <c r="BF160" s="187">
        <f>IF(N160="snížená",J160,0)</f>
        <v>0</v>
      </c>
      <c r="BG160" s="187">
        <f>IF(N160="zákl. přenesená",J160,0)</f>
        <v>0</v>
      </c>
      <c r="BH160" s="187">
        <f>IF(N160="sníž. přenesená",J160,0)</f>
        <v>0</v>
      </c>
      <c r="BI160" s="187">
        <f>IF(N160="nulová",J160,0)</f>
        <v>0</v>
      </c>
      <c r="BJ160" s="19" t="s">
        <v>84</v>
      </c>
      <c r="BK160" s="187">
        <f>ROUND(I160*H160,2)</f>
        <v>0</v>
      </c>
      <c r="BL160" s="19" t="s">
        <v>128</v>
      </c>
      <c r="BM160" s="186" t="s">
        <v>228</v>
      </c>
    </row>
    <row r="161" spans="1:65" s="2" customFormat="1" ht="29.25">
      <c r="A161" s="36"/>
      <c r="B161" s="37"/>
      <c r="C161" s="38"/>
      <c r="D161" s="188" t="s">
        <v>130</v>
      </c>
      <c r="E161" s="38"/>
      <c r="F161" s="189" t="s">
        <v>229</v>
      </c>
      <c r="G161" s="38"/>
      <c r="H161" s="38"/>
      <c r="I161" s="190"/>
      <c r="J161" s="38"/>
      <c r="K161" s="38"/>
      <c r="L161" s="41"/>
      <c r="M161" s="191"/>
      <c r="N161" s="192"/>
      <c r="O161" s="66"/>
      <c r="P161" s="66"/>
      <c r="Q161" s="66"/>
      <c r="R161" s="66"/>
      <c r="S161" s="66"/>
      <c r="T161" s="67"/>
      <c r="U161" s="36"/>
      <c r="V161" s="36"/>
      <c r="W161" s="36"/>
      <c r="X161" s="36"/>
      <c r="Y161" s="36"/>
      <c r="Z161" s="36"/>
      <c r="AA161" s="36"/>
      <c r="AB161" s="36"/>
      <c r="AC161" s="36"/>
      <c r="AD161" s="36"/>
      <c r="AE161" s="36"/>
      <c r="AT161" s="19" t="s">
        <v>130</v>
      </c>
      <c r="AU161" s="19" t="s">
        <v>86</v>
      </c>
    </row>
    <row r="162" spans="1:65" s="2" customFormat="1" ht="11.25">
      <c r="A162" s="36"/>
      <c r="B162" s="37"/>
      <c r="C162" s="38"/>
      <c r="D162" s="193" t="s">
        <v>131</v>
      </c>
      <c r="E162" s="38"/>
      <c r="F162" s="194" t="s">
        <v>230</v>
      </c>
      <c r="G162" s="38"/>
      <c r="H162" s="38"/>
      <c r="I162" s="190"/>
      <c r="J162" s="38"/>
      <c r="K162" s="38"/>
      <c r="L162" s="41"/>
      <c r="M162" s="191"/>
      <c r="N162" s="192"/>
      <c r="O162" s="66"/>
      <c r="P162" s="66"/>
      <c r="Q162" s="66"/>
      <c r="R162" s="66"/>
      <c r="S162" s="66"/>
      <c r="T162" s="67"/>
      <c r="U162" s="36"/>
      <c r="V162" s="36"/>
      <c r="W162" s="36"/>
      <c r="X162" s="36"/>
      <c r="Y162" s="36"/>
      <c r="Z162" s="36"/>
      <c r="AA162" s="36"/>
      <c r="AB162" s="36"/>
      <c r="AC162" s="36"/>
      <c r="AD162" s="36"/>
      <c r="AE162" s="36"/>
      <c r="AT162" s="19" t="s">
        <v>131</v>
      </c>
      <c r="AU162" s="19" t="s">
        <v>86</v>
      </c>
    </row>
    <row r="163" spans="1:65" s="13" customFormat="1" ht="11.25">
      <c r="B163" s="195"/>
      <c r="C163" s="196"/>
      <c r="D163" s="188" t="s">
        <v>133</v>
      </c>
      <c r="E163" s="197" t="s">
        <v>19</v>
      </c>
      <c r="F163" s="198" t="s">
        <v>231</v>
      </c>
      <c r="G163" s="196"/>
      <c r="H163" s="199">
        <v>300</v>
      </c>
      <c r="I163" s="200"/>
      <c r="J163" s="196"/>
      <c r="K163" s="196"/>
      <c r="L163" s="201"/>
      <c r="M163" s="202"/>
      <c r="N163" s="203"/>
      <c r="O163" s="203"/>
      <c r="P163" s="203"/>
      <c r="Q163" s="203"/>
      <c r="R163" s="203"/>
      <c r="S163" s="203"/>
      <c r="T163" s="204"/>
      <c r="AT163" s="205" t="s">
        <v>133</v>
      </c>
      <c r="AU163" s="205" t="s">
        <v>86</v>
      </c>
      <c r="AV163" s="13" t="s">
        <v>86</v>
      </c>
      <c r="AW163" s="13" t="s">
        <v>37</v>
      </c>
      <c r="AX163" s="13" t="s">
        <v>76</v>
      </c>
      <c r="AY163" s="205" t="s">
        <v>120</v>
      </c>
    </row>
    <row r="164" spans="1:65" s="14" customFormat="1" ht="11.25">
      <c r="B164" s="206"/>
      <c r="C164" s="207"/>
      <c r="D164" s="188" t="s">
        <v>133</v>
      </c>
      <c r="E164" s="208" t="s">
        <v>19</v>
      </c>
      <c r="F164" s="209" t="s">
        <v>136</v>
      </c>
      <c r="G164" s="207"/>
      <c r="H164" s="210">
        <v>300</v>
      </c>
      <c r="I164" s="211"/>
      <c r="J164" s="207"/>
      <c r="K164" s="207"/>
      <c r="L164" s="212"/>
      <c r="M164" s="213"/>
      <c r="N164" s="214"/>
      <c r="O164" s="214"/>
      <c r="P164" s="214"/>
      <c r="Q164" s="214"/>
      <c r="R164" s="214"/>
      <c r="S164" s="214"/>
      <c r="T164" s="215"/>
      <c r="AT164" s="216" t="s">
        <v>133</v>
      </c>
      <c r="AU164" s="216" t="s">
        <v>86</v>
      </c>
      <c r="AV164" s="14" t="s">
        <v>128</v>
      </c>
      <c r="AW164" s="14" t="s">
        <v>37</v>
      </c>
      <c r="AX164" s="14" t="s">
        <v>84</v>
      </c>
      <c r="AY164" s="216" t="s">
        <v>120</v>
      </c>
    </row>
    <row r="165" spans="1:65" s="2" customFormat="1" ht="37.9" customHeight="1">
      <c r="A165" s="36"/>
      <c r="B165" s="37"/>
      <c r="C165" s="175" t="s">
        <v>232</v>
      </c>
      <c r="D165" s="175" t="s">
        <v>123</v>
      </c>
      <c r="E165" s="176" t="s">
        <v>233</v>
      </c>
      <c r="F165" s="177" t="s">
        <v>234</v>
      </c>
      <c r="G165" s="178" t="s">
        <v>172</v>
      </c>
      <c r="H165" s="179">
        <v>100</v>
      </c>
      <c r="I165" s="180"/>
      <c r="J165" s="181">
        <f>ROUND(I165*H165,2)</f>
        <v>0</v>
      </c>
      <c r="K165" s="177" t="s">
        <v>127</v>
      </c>
      <c r="L165" s="41"/>
      <c r="M165" s="182" t="s">
        <v>19</v>
      </c>
      <c r="N165" s="183" t="s">
        <v>47</v>
      </c>
      <c r="O165" s="66"/>
      <c r="P165" s="184">
        <f>O165*H165</f>
        <v>0</v>
      </c>
      <c r="Q165" s="184">
        <v>0</v>
      </c>
      <c r="R165" s="184">
        <f>Q165*H165</f>
        <v>0</v>
      </c>
      <c r="S165" s="184">
        <v>0</v>
      </c>
      <c r="T165" s="185">
        <f>S165*H165</f>
        <v>0</v>
      </c>
      <c r="U165" s="36"/>
      <c r="V165" s="36"/>
      <c r="W165" s="36"/>
      <c r="X165" s="36"/>
      <c r="Y165" s="36"/>
      <c r="Z165" s="36"/>
      <c r="AA165" s="36"/>
      <c r="AB165" s="36"/>
      <c r="AC165" s="36"/>
      <c r="AD165" s="36"/>
      <c r="AE165" s="36"/>
      <c r="AR165" s="186" t="s">
        <v>128</v>
      </c>
      <c r="AT165" s="186" t="s">
        <v>123</v>
      </c>
      <c r="AU165" s="186" t="s">
        <v>86</v>
      </c>
      <c r="AY165" s="19" t="s">
        <v>120</v>
      </c>
      <c r="BE165" s="187">
        <f>IF(N165="základní",J165,0)</f>
        <v>0</v>
      </c>
      <c r="BF165" s="187">
        <f>IF(N165="snížená",J165,0)</f>
        <v>0</v>
      </c>
      <c r="BG165" s="187">
        <f>IF(N165="zákl. přenesená",J165,0)</f>
        <v>0</v>
      </c>
      <c r="BH165" s="187">
        <f>IF(N165="sníž. přenesená",J165,0)</f>
        <v>0</v>
      </c>
      <c r="BI165" s="187">
        <f>IF(N165="nulová",J165,0)</f>
        <v>0</v>
      </c>
      <c r="BJ165" s="19" t="s">
        <v>84</v>
      </c>
      <c r="BK165" s="187">
        <f>ROUND(I165*H165,2)</f>
        <v>0</v>
      </c>
      <c r="BL165" s="19" t="s">
        <v>128</v>
      </c>
      <c r="BM165" s="186" t="s">
        <v>235</v>
      </c>
    </row>
    <row r="166" spans="1:65" s="2" customFormat="1" ht="29.25">
      <c r="A166" s="36"/>
      <c r="B166" s="37"/>
      <c r="C166" s="38"/>
      <c r="D166" s="188" t="s">
        <v>130</v>
      </c>
      <c r="E166" s="38"/>
      <c r="F166" s="189" t="s">
        <v>236</v>
      </c>
      <c r="G166" s="38"/>
      <c r="H166" s="38"/>
      <c r="I166" s="190"/>
      <c r="J166" s="38"/>
      <c r="K166" s="38"/>
      <c r="L166" s="41"/>
      <c r="M166" s="191"/>
      <c r="N166" s="192"/>
      <c r="O166" s="66"/>
      <c r="P166" s="66"/>
      <c r="Q166" s="66"/>
      <c r="R166" s="66"/>
      <c r="S166" s="66"/>
      <c r="T166" s="67"/>
      <c r="U166" s="36"/>
      <c r="V166" s="36"/>
      <c r="W166" s="36"/>
      <c r="X166" s="36"/>
      <c r="Y166" s="36"/>
      <c r="Z166" s="36"/>
      <c r="AA166" s="36"/>
      <c r="AB166" s="36"/>
      <c r="AC166" s="36"/>
      <c r="AD166" s="36"/>
      <c r="AE166" s="36"/>
      <c r="AT166" s="19" t="s">
        <v>130</v>
      </c>
      <c r="AU166" s="19" t="s">
        <v>86</v>
      </c>
    </row>
    <row r="167" spans="1:65" s="2" customFormat="1" ht="11.25">
      <c r="A167" s="36"/>
      <c r="B167" s="37"/>
      <c r="C167" s="38"/>
      <c r="D167" s="193" t="s">
        <v>131</v>
      </c>
      <c r="E167" s="38"/>
      <c r="F167" s="194" t="s">
        <v>237</v>
      </c>
      <c r="G167" s="38"/>
      <c r="H167" s="38"/>
      <c r="I167" s="190"/>
      <c r="J167" s="38"/>
      <c r="K167" s="38"/>
      <c r="L167" s="41"/>
      <c r="M167" s="191"/>
      <c r="N167" s="192"/>
      <c r="O167" s="66"/>
      <c r="P167" s="66"/>
      <c r="Q167" s="66"/>
      <c r="R167" s="66"/>
      <c r="S167" s="66"/>
      <c r="T167" s="67"/>
      <c r="U167" s="36"/>
      <c r="V167" s="36"/>
      <c r="W167" s="36"/>
      <c r="X167" s="36"/>
      <c r="Y167" s="36"/>
      <c r="Z167" s="36"/>
      <c r="AA167" s="36"/>
      <c r="AB167" s="36"/>
      <c r="AC167" s="36"/>
      <c r="AD167" s="36"/>
      <c r="AE167" s="36"/>
      <c r="AT167" s="19" t="s">
        <v>131</v>
      </c>
      <c r="AU167" s="19" t="s">
        <v>86</v>
      </c>
    </row>
    <row r="168" spans="1:65" s="13" customFormat="1" ht="11.25">
      <c r="B168" s="195"/>
      <c r="C168" s="196"/>
      <c r="D168" s="188" t="s">
        <v>133</v>
      </c>
      <c r="E168" s="197" t="s">
        <v>19</v>
      </c>
      <c r="F168" s="198" t="s">
        <v>238</v>
      </c>
      <c r="G168" s="196"/>
      <c r="H168" s="199">
        <v>100</v>
      </c>
      <c r="I168" s="200"/>
      <c r="J168" s="196"/>
      <c r="K168" s="196"/>
      <c r="L168" s="201"/>
      <c r="M168" s="202"/>
      <c r="N168" s="203"/>
      <c r="O168" s="203"/>
      <c r="P168" s="203"/>
      <c r="Q168" s="203"/>
      <c r="R168" s="203"/>
      <c r="S168" s="203"/>
      <c r="T168" s="204"/>
      <c r="AT168" s="205" t="s">
        <v>133</v>
      </c>
      <c r="AU168" s="205" t="s">
        <v>86</v>
      </c>
      <c r="AV168" s="13" t="s">
        <v>86</v>
      </c>
      <c r="AW168" s="13" t="s">
        <v>37</v>
      </c>
      <c r="AX168" s="13" t="s">
        <v>76</v>
      </c>
      <c r="AY168" s="205" t="s">
        <v>120</v>
      </c>
    </row>
    <row r="169" spans="1:65" s="14" customFormat="1" ht="11.25">
      <c r="B169" s="206"/>
      <c r="C169" s="207"/>
      <c r="D169" s="188" t="s">
        <v>133</v>
      </c>
      <c r="E169" s="208" t="s">
        <v>19</v>
      </c>
      <c r="F169" s="209" t="s">
        <v>136</v>
      </c>
      <c r="G169" s="207"/>
      <c r="H169" s="210">
        <v>100</v>
      </c>
      <c r="I169" s="211"/>
      <c r="J169" s="207"/>
      <c r="K169" s="207"/>
      <c r="L169" s="212"/>
      <c r="M169" s="213"/>
      <c r="N169" s="214"/>
      <c r="O169" s="214"/>
      <c r="P169" s="214"/>
      <c r="Q169" s="214"/>
      <c r="R169" s="214"/>
      <c r="S169" s="214"/>
      <c r="T169" s="215"/>
      <c r="AT169" s="216" t="s">
        <v>133</v>
      </c>
      <c r="AU169" s="216" t="s">
        <v>86</v>
      </c>
      <c r="AV169" s="14" t="s">
        <v>128</v>
      </c>
      <c r="AW169" s="14" t="s">
        <v>37</v>
      </c>
      <c r="AX169" s="14" t="s">
        <v>84</v>
      </c>
      <c r="AY169" s="216" t="s">
        <v>120</v>
      </c>
    </row>
    <row r="170" spans="1:65" s="2" customFormat="1" ht="33" customHeight="1">
      <c r="A170" s="36"/>
      <c r="B170" s="37"/>
      <c r="C170" s="175" t="s">
        <v>239</v>
      </c>
      <c r="D170" s="175" t="s">
        <v>123</v>
      </c>
      <c r="E170" s="176" t="s">
        <v>240</v>
      </c>
      <c r="F170" s="177" t="s">
        <v>241</v>
      </c>
      <c r="G170" s="178" t="s">
        <v>172</v>
      </c>
      <c r="H170" s="179">
        <v>300</v>
      </c>
      <c r="I170" s="180"/>
      <c r="J170" s="181">
        <f>ROUND(I170*H170,2)</f>
        <v>0</v>
      </c>
      <c r="K170" s="177" t="s">
        <v>182</v>
      </c>
      <c r="L170" s="41"/>
      <c r="M170" s="182" t="s">
        <v>19</v>
      </c>
      <c r="N170" s="183" t="s">
        <v>47</v>
      </c>
      <c r="O170" s="66"/>
      <c r="P170" s="184">
        <f>O170*H170</f>
        <v>0</v>
      </c>
      <c r="Q170" s="184">
        <v>0</v>
      </c>
      <c r="R170" s="184">
        <f>Q170*H170</f>
        <v>0</v>
      </c>
      <c r="S170" s="184">
        <v>0</v>
      </c>
      <c r="T170" s="185">
        <f>S170*H170</f>
        <v>0</v>
      </c>
      <c r="U170" s="36"/>
      <c r="V170" s="36"/>
      <c r="W170" s="36"/>
      <c r="X170" s="36"/>
      <c r="Y170" s="36"/>
      <c r="Z170" s="36"/>
      <c r="AA170" s="36"/>
      <c r="AB170" s="36"/>
      <c r="AC170" s="36"/>
      <c r="AD170" s="36"/>
      <c r="AE170" s="36"/>
      <c r="AR170" s="186" t="s">
        <v>128</v>
      </c>
      <c r="AT170" s="186" t="s">
        <v>123</v>
      </c>
      <c r="AU170" s="186" t="s">
        <v>86</v>
      </c>
      <c r="AY170" s="19" t="s">
        <v>120</v>
      </c>
      <c r="BE170" s="187">
        <f>IF(N170="základní",J170,0)</f>
        <v>0</v>
      </c>
      <c r="BF170" s="187">
        <f>IF(N170="snížená",J170,0)</f>
        <v>0</v>
      </c>
      <c r="BG170" s="187">
        <f>IF(N170="zákl. přenesená",J170,0)</f>
        <v>0</v>
      </c>
      <c r="BH170" s="187">
        <f>IF(N170="sníž. přenesená",J170,0)</f>
        <v>0</v>
      </c>
      <c r="BI170" s="187">
        <f>IF(N170="nulová",J170,0)</f>
        <v>0</v>
      </c>
      <c r="BJ170" s="19" t="s">
        <v>84</v>
      </c>
      <c r="BK170" s="187">
        <f>ROUND(I170*H170,2)</f>
        <v>0</v>
      </c>
      <c r="BL170" s="19" t="s">
        <v>128</v>
      </c>
      <c r="BM170" s="186" t="s">
        <v>242</v>
      </c>
    </row>
    <row r="171" spans="1:65" s="2" customFormat="1" ht="29.25">
      <c r="A171" s="36"/>
      <c r="B171" s="37"/>
      <c r="C171" s="38"/>
      <c r="D171" s="188" t="s">
        <v>130</v>
      </c>
      <c r="E171" s="38"/>
      <c r="F171" s="189" t="s">
        <v>243</v>
      </c>
      <c r="G171" s="38"/>
      <c r="H171" s="38"/>
      <c r="I171" s="190"/>
      <c r="J171" s="38"/>
      <c r="K171" s="38"/>
      <c r="L171" s="41"/>
      <c r="M171" s="191"/>
      <c r="N171" s="192"/>
      <c r="O171" s="66"/>
      <c r="P171" s="66"/>
      <c r="Q171" s="66"/>
      <c r="R171" s="66"/>
      <c r="S171" s="66"/>
      <c r="T171" s="67"/>
      <c r="U171" s="36"/>
      <c r="V171" s="36"/>
      <c r="W171" s="36"/>
      <c r="X171" s="36"/>
      <c r="Y171" s="36"/>
      <c r="Z171" s="36"/>
      <c r="AA171" s="36"/>
      <c r="AB171" s="36"/>
      <c r="AC171" s="36"/>
      <c r="AD171" s="36"/>
      <c r="AE171" s="36"/>
      <c r="AT171" s="19" t="s">
        <v>130</v>
      </c>
      <c r="AU171" s="19" t="s">
        <v>86</v>
      </c>
    </row>
    <row r="172" spans="1:65" s="2" customFormat="1" ht="11.25">
      <c r="A172" s="36"/>
      <c r="B172" s="37"/>
      <c r="C172" s="38"/>
      <c r="D172" s="193" t="s">
        <v>131</v>
      </c>
      <c r="E172" s="38"/>
      <c r="F172" s="194" t="s">
        <v>244</v>
      </c>
      <c r="G172" s="38"/>
      <c r="H172" s="38"/>
      <c r="I172" s="190"/>
      <c r="J172" s="38"/>
      <c r="K172" s="38"/>
      <c r="L172" s="41"/>
      <c r="M172" s="191"/>
      <c r="N172" s="192"/>
      <c r="O172" s="66"/>
      <c r="P172" s="66"/>
      <c r="Q172" s="66"/>
      <c r="R172" s="66"/>
      <c r="S172" s="66"/>
      <c r="T172" s="67"/>
      <c r="U172" s="36"/>
      <c r="V172" s="36"/>
      <c r="W172" s="36"/>
      <c r="X172" s="36"/>
      <c r="Y172" s="36"/>
      <c r="Z172" s="36"/>
      <c r="AA172" s="36"/>
      <c r="AB172" s="36"/>
      <c r="AC172" s="36"/>
      <c r="AD172" s="36"/>
      <c r="AE172" s="36"/>
      <c r="AT172" s="19" t="s">
        <v>131</v>
      </c>
      <c r="AU172" s="19" t="s">
        <v>86</v>
      </c>
    </row>
    <row r="173" spans="1:65" s="13" customFormat="1" ht="11.25">
      <c r="B173" s="195"/>
      <c r="C173" s="196"/>
      <c r="D173" s="188" t="s">
        <v>133</v>
      </c>
      <c r="E173" s="197" t="s">
        <v>19</v>
      </c>
      <c r="F173" s="198" t="s">
        <v>231</v>
      </c>
      <c r="G173" s="196"/>
      <c r="H173" s="199">
        <v>300</v>
      </c>
      <c r="I173" s="200"/>
      <c r="J173" s="196"/>
      <c r="K173" s="196"/>
      <c r="L173" s="201"/>
      <c r="M173" s="202"/>
      <c r="N173" s="203"/>
      <c r="O173" s="203"/>
      <c r="P173" s="203"/>
      <c r="Q173" s="203"/>
      <c r="R173" s="203"/>
      <c r="S173" s="203"/>
      <c r="T173" s="204"/>
      <c r="AT173" s="205" t="s">
        <v>133</v>
      </c>
      <c r="AU173" s="205" t="s">
        <v>86</v>
      </c>
      <c r="AV173" s="13" t="s">
        <v>86</v>
      </c>
      <c r="AW173" s="13" t="s">
        <v>37</v>
      </c>
      <c r="AX173" s="13" t="s">
        <v>76</v>
      </c>
      <c r="AY173" s="205" t="s">
        <v>120</v>
      </c>
    </row>
    <row r="174" spans="1:65" s="14" customFormat="1" ht="11.25">
      <c r="B174" s="206"/>
      <c r="C174" s="207"/>
      <c r="D174" s="188" t="s">
        <v>133</v>
      </c>
      <c r="E174" s="208" t="s">
        <v>19</v>
      </c>
      <c r="F174" s="209" t="s">
        <v>136</v>
      </c>
      <c r="G174" s="207"/>
      <c r="H174" s="210">
        <v>300</v>
      </c>
      <c r="I174" s="211"/>
      <c r="J174" s="207"/>
      <c r="K174" s="207"/>
      <c r="L174" s="212"/>
      <c r="M174" s="213"/>
      <c r="N174" s="214"/>
      <c r="O174" s="214"/>
      <c r="P174" s="214"/>
      <c r="Q174" s="214"/>
      <c r="R174" s="214"/>
      <c r="S174" s="214"/>
      <c r="T174" s="215"/>
      <c r="AT174" s="216" t="s">
        <v>133</v>
      </c>
      <c r="AU174" s="216" t="s">
        <v>86</v>
      </c>
      <c r="AV174" s="14" t="s">
        <v>128</v>
      </c>
      <c r="AW174" s="14" t="s">
        <v>37</v>
      </c>
      <c r="AX174" s="14" t="s">
        <v>84</v>
      </c>
      <c r="AY174" s="216" t="s">
        <v>120</v>
      </c>
    </row>
    <row r="175" spans="1:65" s="2" customFormat="1" ht="44.25" customHeight="1">
      <c r="A175" s="36"/>
      <c r="B175" s="37"/>
      <c r="C175" s="175" t="s">
        <v>245</v>
      </c>
      <c r="D175" s="175" t="s">
        <v>123</v>
      </c>
      <c r="E175" s="176" t="s">
        <v>246</v>
      </c>
      <c r="F175" s="177" t="s">
        <v>247</v>
      </c>
      <c r="G175" s="178" t="s">
        <v>172</v>
      </c>
      <c r="H175" s="179">
        <v>100</v>
      </c>
      <c r="I175" s="180"/>
      <c r="J175" s="181">
        <f>ROUND(I175*H175,2)</f>
        <v>0</v>
      </c>
      <c r="K175" s="177" t="s">
        <v>127</v>
      </c>
      <c r="L175" s="41"/>
      <c r="M175" s="182" t="s">
        <v>19</v>
      </c>
      <c r="N175" s="183" t="s">
        <v>47</v>
      </c>
      <c r="O175" s="66"/>
      <c r="P175" s="184">
        <f>O175*H175</f>
        <v>0</v>
      </c>
      <c r="Q175" s="184">
        <v>0</v>
      </c>
      <c r="R175" s="184">
        <f>Q175*H175</f>
        <v>0</v>
      </c>
      <c r="S175" s="184">
        <v>0</v>
      </c>
      <c r="T175" s="185">
        <f>S175*H175</f>
        <v>0</v>
      </c>
      <c r="U175" s="36"/>
      <c r="V175" s="36"/>
      <c r="W175" s="36"/>
      <c r="X175" s="36"/>
      <c r="Y175" s="36"/>
      <c r="Z175" s="36"/>
      <c r="AA175" s="36"/>
      <c r="AB175" s="36"/>
      <c r="AC175" s="36"/>
      <c r="AD175" s="36"/>
      <c r="AE175" s="36"/>
      <c r="AR175" s="186" t="s">
        <v>128</v>
      </c>
      <c r="AT175" s="186" t="s">
        <v>123</v>
      </c>
      <c r="AU175" s="186" t="s">
        <v>86</v>
      </c>
      <c r="AY175" s="19" t="s">
        <v>120</v>
      </c>
      <c r="BE175" s="187">
        <f>IF(N175="základní",J175,0)</f>
        <v>0</v>
      </c>
      <c r="BF175" s="187">
        <f>IF(N175="snížená",J175,0)</f>
        <v>0</v>
      </c>
      <c r="BG175" s="187">
        <f>IF(N175="zákl. přenesená",J175,0)</f>
        <v>0</v>
      </c>
      <c r="BH175" s="187">
        <f>IF(N175="sníž. přenesená",J175,0)</f>
        <v>0</v>
      </c>
      <c r="BI175" s="187">
        <f>IF(N175="nulová",J175,0)</f>
        <v>0</v>
      </c>
      <c r="BJ175" s="19" t="s">
        <v>84</v>
      </c>
      <c r="BK175" s="187">
        <f>ROUND(I175*H175,2)</f>
        <v>0</v>
      </c>
      <c r="BL175" s="19" t="s">
        <v>128</v>
      </c>
      <c r="BM175" s="186" t="s">
        <v>248</v>
      </c>
    </row>
    <row r="176" spans="1:65" s="2" customFormat="1" ht="39">
      <c r="A176" s="36"/>
      <c r="B176" s="37"/>
      <c r="C176" s="38"/>
      <c r="D176" s="188" t="s">
        <v>130</v>
      </c>
      <c r="E176" s="38"/>
      <c r="F176" s="189" t="s">
        <v>249</v>
      </c>
      <c r="G176" s="38"/>
      <c r="H176" s="38"/>
      <c r="I176" s="190"/>
      <c r="J176" s="38"/>
      <c r="K176" s="38"/>
      <c r="L176" s="41"/>
      <c r="M176" s="191"/>
      <c r="N176" s="192"/>
      <c r="O176" s="66"/>
      <c r="P176" s="66"/>
      <c r="Q176" s="66"/>
      <c r="R176" s="66"/>
      <c r="S176" s="66"/>
      <c r="T176" s="67"/>
      <c r="U176" s="36"/>
      <c r="V176" s="36"/>
      <c r="W176" s="36"/>
      <c r="X176" s="36"/>
      <c r="Y176" s="36"/>
      <c r="Z176" s="36"/>
      <c r="AA176" s="36"/>
      <c r="AB176" s="36"/>
      <c r="AC176" s="36"/>
      <c r="AD176" s="36"/>
      <c r="AE176" s="36"/>
      <c r="AT176" s="19" t="s">
        <v>130</v>
      </c>
      <c r="AU176" s="19" t="s">
        <v>86</v>
      </c>
    </row>
    <row r="177" spans="1:65" s="2" customFormat="1" ht="11.25">
      <c r="A177" s="36"/>
      <c r="B177" s="37"/>
      <c r="C177" s="38"/>
      <c r="D177" s="193" t="s">
        <v>131</v>
      </c>
      <c r="E177" s="38"/>
      <c r="F177" s="194" t="s">
        <v>250</v>
      </c>
      <c r="G177" s="38"/>
      <c r="H177" s="38"/>
      <c r="I177" s="190"/>
      <c r="J177" s="38"/>
      <c r="K177" s="38"/>
      <c r="L177" s="41"/>
      <c r="M177" s="191"/>
      <c r="N177" s="192"/>
      <c r="O177" s="66"/>
      <c r="P177" s="66"/>
      <c r="Q177" s="66"/>
      <c r="R177" s="66"/>
      <c r="S177" s="66"/>
      <c r="T177" s="67"/>
      <c r="U177" s="36"/>
      <c r="V177" s="36"/>
      <c r="W177" s="36"/>
      <c r="X177" s="36"/>
      <c r="Y177" s="36"/>
      <c r="Z177" s="36"/>
      <c r="AA177" s="36"/>
      <c r="AB177" s="36"/>
      <c r="AC177" s="36"/>
      <c r="AD177" s="36"/>
      <c r="AE177" s="36"/>
      <c r="AT177" s="19" t="s">
        <v>131</v>
      </c>
      <c r="AU177" s="19" t="s">
        <v>86</v>
      </c>
    </row>
    <row r="178" spans="1:65" s="13" customFormat="1" ht="11.25">
      <c r="B178" s="195"/>
      <c r="C178" s="196"/>
      <c r="D178" s="188" t="s">
        <v>133</v>
      </c>
      <c r="E178" s="197" t="s">
        <v>19</v>
      </c>
      <c r="F178" s="198" t="s">
        <v>238</v>
      </c>
      <c r="G178" s="196"/>
      <c r="H178" s="199">
        <v>100</v>
      </c>
      <c r="I178" s="200"/>
      <c r="J178" s="196"/>
      <c r="K178" s="196"/>
      <c r="L178" s="201"/>
      <c r="M178" s="202"/>
      <c r="N178" s="203"/>
      <c r="O178" s="203"/>
      <c r="P178" s="203"/>
      <c r="Q178" s="203"/>
      <c r="R178" s="203"/>
      <c r="S178" s="203"/>
      <c r="T178" s="204"/>
      <c r="AT178" s="205" t="s">
        <v>133</v>
      </c>
      <c r="AU178" s="205" t="s">
        <v>86</v>
      </c>
      <c r="AV178" s="13" t="s">
        <v>86</v>
      </c>
      <c r="AW178" s="13" t="s">
        <v>37</v>
      </c>
      <c r="AX178" s="13" t="s">
        <v>76</v>
      </c>
      <c r="AY178" s="205" t="s">
        <v>120</v>
      </c>
    </row>
    <row r="179" spans="1:65" s="14" customFormat="1" ht="11.25">
      <c r="B179" s="206"/>
      <c r="C179" s="207"/>
      <c r="D179" s="188" t="s">
        <v>133</v>
      </c>
      <c r="E179" s="208" t="s">
        <v>19</v>
      </c>
      <c r="F179" s="209" t="s">
        <v>136</v>
      </c>
      <c r="G179" s="207"/>
      <c r="H179" s="210">
        <v>100</v>
      </c>
      <c r="I179" s="211"/>
      <c r="J179" s="207"/>
      <c r="K179" s="207"/>
      <c r="L179" s="212"/>
      <c r="M179" s="213"/>
      <c r="N179" s="214"/>
      <c r="O179" s="214"/>
      <c r="P179" s="214"/>
      <c r="Q179" s="214"/>
      <c r="R179" s="214"/>
      <c r="S179" s="214"/>
      <c r="T179" s="215"/>
      <c r="AT179" s="216" t="s">
        <v>133</v>
      </c>
      <c r="AU179" s="216" t="s">
        <v>86</v>
      </c>
      <c r="AV179" s="14" t="s">
        <v>128</v>
      </c>
      <c r="AW179" s="14" t="s">
        <v>37</v>
      </c>
      <c r="AX179" s="14" t="s">
        <v>84</v>
      </c>
      <c r="AY179" s="216" t="s">
        <v>120</v>
      </c>
    </row>
    <row r="180" spans="1:65" s="2" customFormat="1" ht="44.25" customHeight="1">
      <c r="A180" s="36"/>
      <c r="B180" s="37"/>
      <c r="C180" s="175" t="s">
        <v>251</v>
      </c>
      <c r="D180" s="175" t="s">
        <v>123</v>
      </c>
      <c r="E180" s="176" t="s">
        <v>252</v>
      </c>
      <c r="F180" s="177" t="s">
        <v>253</v>
      </c>
      <c r="G180" s="178" t="s">
        <v>172</v>
      </c>
      <c r="H180" s="179">
        <v>181.69200000000001</v>
      </c>
      <c r="I180" s="180"/>
      <c r="J180" s="181">
        <f>ROUND(I180*H180,2)</f>
        <v>0</v>
      </c>
      <c r="K180" s="177" t="s">
        <v>127</v>
      </c>
      <c r="L180" s="41"/>
      <c r="M180" s="182" t="s">
        <v>19</v>
      </c>
      <c r="N180" s="183" t="s">
        <v>47</v>
      </c>
      <c r="O180" s="66"/>
      <c r="P180" s="184">
        <f>O180*H180</f>
        <v>0</v>
      </c>
      <c r="Q180" s="184">
        <v>0</v>
      </c>
      <c r="R180" s="184">
        <f>Q180*H180</f>
        <v>0</v>
      </c>
      <c r="S180" s="184">
        <v>0</v>
      </c>
      <c r="T180" s="185">
        <f>S180*H180</f>
        <v>0</v>
      </c>
      <c r="U180" s="36"/>
      <c r="V180" s="36"/>
      <c r="W180" s="36"/>
      <c r="X180" s="36"/>
      <c r="Y180" s="36"/>
      <c r="Z180" s="36"/>
      <c r="AA180" s="36"/>
      <c r="AB180" s="36"/>
      <c r="AC180" s="36"/>
      <c r="AD180" s="36"/>
      <c r="AE180" s="36"/>
      <c r="AR180" s="186" t="s">
        <v>128</v>
      </c>
      <c r="AT180" s="186" t="s">
        <v>123</v>
      </c>
      <c r="AU180" s="186" t="s">
        <v>86</v>
      </c>
      <c r="AY180" s="19" t="s">
        <v>120</v>
      </c>
      <c r="BE180" s="187">
        <f>IF(N180="základní",J180,0)</f>
        <v>0</v>
      </c>
      <c r="BF180" s="187">
        <f>IF(N180="snížená",J180,0)</f>
        <v>0</v>
      </c>
      <c r="BG180" s="187">
        <f>IF(N180="zákl. přenesená",J180,0)</f>
        <v>0</v>
      </c>
      <c r="BH180" s="187">
        <f>IF(N180="sníž. přenesená",J180,0)</f>
        <v>0</v>
      </c>
      <c r="BI180" s="187">
        <f>IF(N180="nulová",J180,0)</f>
        <v>0</v>
      </c>
      <c r="BJ180" s="19" t="s">
        <v>84</v>
      </c>
      <c r="BK180" s="187">
        <f>ROUND(I180*H180,2)</f>
        <v>0</v>
      </c>
      <c r="BL180" s="19" t="s">
        <v>128</v>
      </c>
      <c r="BM180" s="186" t="s">
        <v>254</v>
      </c>
    </row>
    <row r="181" spans="1:65" s="2" customFormat="1" ht="29.25">
      <c r="A181" s="36"/>
      <c r="B181" s="37"/>
      <c r="C181" s="38"/>
      <c r="D181" s="188" t="s">
        <v>130</v>
      </c>
      <c r="E181" s="38"/>
      <c r="F181" s="189" t="s">
        <v>255</v>
      </c>
      <c r="G181" s="38"/>
      <c r="H181" s="38"/>
      <c r="I181" s="190"/>
      <c r="J181" s="38"/>
      <c r="K181" s="38"/>
      <c r="L181" s="41"/>
      <c r="M181" s="191"/>
      <c r="N181" s="192"/>
      <c r="O181" s="66"/>
      <c r="P181" s="66"/>
      <c r="Q181" s="66"/>
      <c r="R181" s="66"/>
      <c r="S181" s="66"/>
      <c r="T181" s="67"/>
      <c r="U181" s="36"/>
      <c r="V181" s="36"/>
      <c r="W181" s="36"/>
      <c r="X181" s="36"/>
      <c r="Y181" s="36"/>
      <c r="Z181" s="36"/>
      <c r="AA181" s="36"/>
      <c r="AB181" s="36"/>
      <c r="AC181" s="36"/>
      <c r="AD181" s="36"/>
      <c r="AE181" s="36"/>
      <c r="AT181" s="19" t="s">
        <v>130</v>
      </c>
      <c r="AU181" s="19" t="s">
        <v>86</v>
      </c>
    </row>
    <row r="182" spans="1:65" s="2" customFormat="1" ht="11.25">
      <c r="A182" s="36"/>
      <c r="B182" s="37"/>
      <c r="C182" s="38"/>
      <c r="D182" s="193" t="s">
        <v>131</v>
      </c>
      <c r="E182" s="38"/>
      <c r="F182" s="194" t="s">
        <v>256</v>
      </c>
      <c r="G182" s="38"/>
      <c r="H182" s="38"/>
      <c r="I182" s="190"/>
      <c r="J182" s="38"/>
      <c r="K182" s="38"/>
      <c r="L182" s="41"/>
      <c r="M182" s="191"/>
      <c r="N182" s="192"/>
      <c r="O182" s="66"/>
      <c r="P182" s="66"/>
      <c r="Q182" s="66"/>
      <c r="R182" s="66"/>
      <c r="S182" s="66"/>
      <c r="T182" s="67"/>
      <c r="U182" s="36"/>
      <c r="V182" s="36"/>
      <c r="W182" s="36"/>
      <c r="X182" s="36"/>
      <c r="Y182" s="36"/>
      <c r="Z182" s="36"/>
      <c r="AA182" s="36"/>
      <c r="AB182" s="36"/>
      <c r="AC182" s="36"/>
      <c r="AD182" s="36"/>
      <c r="AE182" s="36"/>
      <c r="AT182" s="19" t="s">
        <v>131</v>
      </c>
      <c r="AU182" s="19" t="s">
        <v>86</v>
      </c>
    </row>
    <row r="183" spans="1:65" s="13" customFormat="1" ht="11.25">
      <c r="B183" s="195"/>
      <c r="C183" s="196"/>
      <c r="D183" s="188" t="s">
        <v>133</v>
      </c>
      <c r="E183" s="197" t="s">
        <v>19</v>
      </c>
      <c r="F183" s="198" t="s">
        <v>257</v>
      </c>
      <c r="G183" s="196"/>
      <c r="H183" s="199">
        <v>181.69200000000001</v>
      </c>
      <c r="I183" s="200"/>
      <c r="J183" s="196"/>
      <c r="K183" s="196"/>
      <c r="L183" s="201"/>
      <c r="M183" s="202"/>
      <c r="N183" s="203"/>
      <c r="O183" s="203"/>
      <c r="P183" s="203"/>
      <c r="Q183" s="203"/>
      <c r="R183" s="203"/>
      <c r="S183" s="203"/>
      <c r="T183" s="204"/>
      <c r="AT183" s="205" t="s">
        <v>133</v>
      </c>
      <c r="AU183" s="205" t="s">
        <v>86</v>
      </c>
      <c r="AV183" s="13" t="s">
        <v>86</v>
      </c>
      <c r="AW183" s="13" t="s">
        <v>37</v>
      </c>
      <c r="AX183" s="13" t="s">
        <v>76</v>
      </c>
      <c r="AY183" s="205" t="s">
        <v>120</v>
      </c>
    </row>
    <row r="184" spans="1:65" s="14" customFormat="1" ht="11.25">
      <c r="B184" s="206"/>
      <c r="C184" s="207"/>
      <c r="D184" s="188" t="s">
        <v>133</v>
      </c>
      <c r="E184" s="208" t="s">
        <v>19</v>
      </c>
      <c r="F184" s="209" t="s">
        <v>136</v>
      </c>
      <c r="G184" s="207"/>
      <c r="H184" s="210">
        <v>181.69200000000001</v>
      </c>
      <c r="I184" s="211"/>
      <c r="J184" s="207"/>
      <c r="K184" s="207"/>
      <c r="L184" s="212"/>
      <c r="M184" s="213"/>
      <c r="N184" s="214"/>
      <c r="O184" s="214"/>
      <c r="P184" s="214"/>
      <c r="Q184" s="214"/>
      <c r="R184" s="214"/>
      <c r="S184" s="214"/>
      <c r="T184" s="215"/>
      <c r="AT184" s="216" t="s">
        <v>133</v>
      </c>
      <c r="AU184" s="216" t="s">
        <v>86</v>
      </c>
      <c r="AV184" s="14" t="s">
        <v>128</v>
      </c>
      <c r="AW184" s="14" t="s">
        <v>37</v>
      </c>
      <c r="AX184" s="14" t="s">
        <v>84</v>
      </c>
      <c r="AY184" s="216" t="s">
        <v>120</v>
      </c>
    </row>
    <row r="185" spans="1:65" s="2" customFormat="1" ht="24.2" customHeight="1">
      <c r="A185" s="36"/>
      <c r="B185" s="37"/>
      <c r="C185" s="175" t="s">
        <v>258</v>
      </c>
      <c r="D185" s="175" t="s">
        <v>123</v>
      </c>
      <c r="E185" s="176" t="s">
        <v>84</v>
      </c>
      <c r="F185" s="177" t="s">
        <v>259</v>
      </c>
      <c r="G185" s="178" t="s">
        <v>172</v>
      </c>
      <c r="H185" s="179">
        <v>35</v>
      </c>
      <c r="I185" s="180"/>
      <c r="J185" s="181">
        <f>ROUND(I185*H185,2)</f>
        <v>0</v>
      </c>
      <c r="K185" s="177" t="s">
        <v>19</v>
      </c>
      <c r="L185" s="41"/>
      <c r="M185" s="182" t="s">
        <v>19</v>
      </c>
      <c r="N185" s="183" t="s">
        <v>47</v>
      </c>
      <c r="O185" s="66"/>
      <c r="P185" s="184">
        <f>O185*H185</f>
        <v>0</v>
      </c>
      <c r="Q185" s="184">
        <v>0</v>
      </c>
      <c r="R185" s="184">
        <f>Q185*H185</f>
        <v>0</v>
      </c>
      <c r="S185" s="184">
        <v>0</v>
      </c>
      <c r="T185" s="185">
        <f>S185*H185</f>
        <v>0</v>
      </c>
      <c r="U185" s="36"/>
      <c r="V185" s="36"/>
      <c r="W185" s="36"/>
      <c r="X185" s="36"/>
      <c r="Y185" s="36"/>
      <c r="Z185" s="36"/>
      <c r="AA185" s="36"/>
      <c r="AB185" s="36"/>
      <c r="AC185" s="36"/>
      <c r="AD185" s="36"/>
      <c r="AE185" s="36"/>
      <c r="AR185" s="186" t="s">
        <v>128</v>
      </c>
      <c r="AT185" s="186" t="s">
        <v>123</v>
      </c>
      <c r="AU185" s="186" t="s">
        <v>86</v>
      </c>
      <c r="AY185" s="19" t="s">
        <v>120</v>
      </c>
      <c r="BE185" s="187">
        <f>IF(N185="základní",J185,0)</f>
        <v>0</v>
      </c>
      <c r="BF185" s="187">
        <f>IF(N185="snížená",J185,0)</f>
        <v>0</v>
      </c>
      <c r="BG185" s="187">
        <f>IF(N185="zákl. přenesená",J185,0)</f>
        <v>0</v>
      </c>
      <c r="BH185" s="187">
        <f>IF(N185="sníž. přenesená",J185,0)</f>
        <v>0</v>
      </c>
      <c r="BI185" s="187">
        <f>IF(N185="nulová",J185,0)</f>
        <v>0</v>
      </c>
      <c r="BJ185" s="19" t="s">
        <v>84</v>
      </c>
      <c r="BK185" s="187">
        <f>ROUND(I185*H185,2)</f>
        <v>0</v>
      </c>
      <c r="BL185" s="19" t="s">
        <v>128</v>
      </c>
      <c r="BM185" s="186" t="s">
        <v>260</v>
      </c>
    </row>
    <row r="186" spans="1:65" s="2" customFormat="1" ht="19.5">
      <c r="A186" s="36"/>
      <c r="B186" s="37"/>
      <c r="C186" s="38"/>
      <c r="D186" s="188" t="s">
        <v>130</v>
      </c>
      <c r="E186" s="38"/>
      <c r="F186" s="189" t="s">
        <v>259</v>
      </c>
      <c r="G186" s="38"/>
      <c r="H186" s="38"/>
      <c r="I186" s="190"/>
      <c r="J186" s="38"/>
      <c r="K186" s="38"/>
      <c r="L186" s="41"/>
      <c r="M186" s="191"/>
      <c r="N186" s="192"/>
      <c r="O186" s="66"/>
      <c r="P186" s="66"/>
      <c r="Q186" s="66"/>
      <c r="R186" s="66"/>
      <c r="S186" s="66"/>
      <c r="T186" s="67"/>
      <c r="U186" s="36"/>
      <c r="V186" s="36"/>
      <c r="W186" s="36"/>
      <c r="X186" s="36"/>
      <c r="Y186" s="36"/>
      <c r="Z186" s="36"/>
      <c r="AA186" s="36"/>
      <c r="AB186" s="36"/>
      <c r="AC186" s="36"/>
      <c r="AD186" s="36"/>
      <c r="AE186" s="36"/>
      <c r="AT186" s="19" t="s">
        <v>130</v>
      </c>
      <c r="AU186" s="19" t="s">
        <v>86</v>
      </c>
    </row>
    <row r="187" spans="1:65" s="13" customFormat="1" ht="11.25">
      <c r="B187" s="195"/>
      <c r="C187" s="196"/>
      <c r="D187" s="188" t="s">
        <v>133</v>
      </c>
      <c r="E187" s="197" t="s">
        <v>19</v>
      </c>
      <c r="F187" s="198" t="s">
        <v>261</v>
      </c>
      <c r="G187" s="196"/>
      <c r="H187" s="199">
        <v>35</v>
      </c>
      <c r="I187" s="200"/>
      <c r="J187" s="196"/>
      <c r="K187" s="196"/>
      <c r="L187" s="201"/>
      <c r="M187" s="202"/>
      <c r="N187" s="203"/>
      <c r="O187" s="203"/>
      <c r="P187" s="203"/>
      <c r="Q187" s="203"/>
      <c r="R187" s="203"/>
      <c r="S187" s="203"/>
      <c r="T187" s="204"/>
      <c r="AT187" s="205" t="s">
        <v>133</v>
      </c>
      <c r="AU187" s="205" t="s">
        <v>86</v>
      </c>
      <c r="AV187" s="13" t="s">
        <v>86</v>
      </c>
      <c r="AW187" s="13" t="s">
        <v>37</v>
      </c>
      <c r="AX187" s="13" t="s">
        <v>76</v>
      </c>
      <c r="AY187" s="205" t="s">
        <v>120</v>
      </c>
    </row>
    <row r="188" spans="1:65" s="14" customFormat="1" ht="11.25">
      <c r="B188" s="206"/>
      <c r="C188" s="207"/>
      <c r="D188" s="188" t="s">
        <v>133</v>
      </c>
      <c r="E188" s="208" t="s">
        <v>19</v>
      </c>
      <c r="F188" s="209" t="s">
        <v>136</v>
      </c>
      <c r="G188" s="207"/>
      <c r="H188" s="210">
        <v>35</v>
      </c>
      <c r="I188" s="211"/>
      <c r="J188" s="207"/>
      <c r="K188" s="207"/>
      <c r="L188" s="212"/>
      <c r="M188" s="213"/>
      <c r="N188" s="214"/>
      <c r="O188" s="214"/>
      <c r="P188" s="214"/>
      <c r="Q188" s="214"/>
      <c r="R188" s="214"/>
      <c r="S188" s="214"/>
      <c r="T188" s="215"/>
      <c r="AT188" s="216" t="s">
        <v>133</v>
      </c>
      <c r="AU188" s="216" t="s">
        <v>86</v>
      </c>
      <c r="AV188" s="14" t="s">
        <v>128</v>
      </c>
      <c r="AW188" s="14" t="s">
        <v>37</v>
      </c>
      <c r="AX188" s="14" t="s">
        <v>84</v>
      </c>
      <c r="AY188" s="216" t="s">
        <v>120</v>
      </c>
    </row>
    <row r="189" spans="1:65" s="2" customFormat="1" ht="16.5" customHeight="1">
      <c r="A189" s="36"/>
      <c r="B189" s="37"/>
      <c r="C189" s="175" t="s">
        <v>262</v>
      </c>
      <c r="D189" s="175" t="s">
        <v>123</v>
      </c>
      <c r="E189" s="176" t="s">
        <v>263</v>
      </c>
      <c r="F189" s="177" t="s">
        <v>264</v>
      </c>
      <c r="G189" s="178" t="s">
        <v>172</v>
      </c>
      <c r="H189" s="179">
        <v>318.80799999999999</v>
      </c>
      <c r="I189" s="180"/>
      <c r="J189" s="181">
        <f>ROUND(I189*H189,2)</f>
        <v>0</v>
      </c>
      <c r="K189" s="177" t="s">
        <v>127</v>
      </c>
      <c r="L189" s="41"/>
      <c r="M189" s="182" t="s">
        <v>19</v>
      </c>
      <c r="N189" s="183" t="s">
        <v>47</v>
      </c>
      <c r="O189" s="66"/>
      <c r="P189" s="184">
        <f>O189*H189</f>
        <v>0</v>
      </c>
      <c r="Q189" s="184">
        <v>0</v>
      </c>
      <c r="R189" s="184">
        <f>Q189*H189</f>
        <v>0</v>
      </c>
      <c r="S189" s="184">
        <v>0</v>
      </c>
      <c r="T189" s="185">
        <f>S189*H189</f>
        <v>0</v>
      </c>
      <c r="U189" s="36"/>
      <c r="V189" s="36"/>
      <c r="W189" s="36"/>
      <c r="X189" s="36"/>
      <c r="Y189" s="36"/>
      <c r="Z189" s="36"/>
      <c r="AA189" s="36"/>
      <c r="AB189" s="36"/>
      <c r="AC189" s="36"/>
      <c r="AD189" s="36"/>
      <c r="AE189" s="36"/>
      <c r="AR189" s="186" t="s">
        <v>128</v>
      </c>
      <c r="AT189" s="186" t="s">
        <v>123</v>
      </c>
      <c r="AU189" s="186" t="s">
        <v>86</v>
      </c>
      <c r="AY189" s="19" t="s">
        <v>120</v>
      </c>
      <c r="BE189" s="187">
        <f>IF(N189="základní",J189,0)</f>
        <v>0</v>
      </c>
      <c r="BF189" s="187">
        <f>IF(N189="snížená",J189,0)</f>
        <v>0</v>
      </c>
      <c r="BG189" s="187">
        <f>IF(N189="zákl. přenesená",J189,0)</f>
        <v>0</v>
      </c>
      <c r="BH189" s="187">
        <f>IF(N189="sníž. přenesená",J189,0)</f>
        <v>0</v>
      </c>
      <c r="BI189" s="187">
        <f>IF(N189="nulová",J189,0)</f>
        <v>0</v>
      </c>
      <c r="BJ189" s="19" t="s">
        <v>84</v>
      </c>
      <c r="BK189" s="187">
        <f>ROUND(I189*H189,2)</f>
        <v>0</v>
      </c>
      <c r="BL189" s="19" t="s">
        <v>128</v>
      </c>
      <c r="BM189" s="186" t="s">
        <v>265</v>
      </c>
    </row>
    <row r="190" spans="1:65" s="2" customFormat="1" ht="19.5">
      <c r="A190" s="36"/>
      <c r="B190" s="37"/>
      <c r="C190" s="38"/>
      <c r="D190" s="188" t="s">
        <v>130</v>
      </c>
      <c r="E190" s="38"/>
      <c r="F190" s="189" t="s">
        <v>266</v>
      </c>
      <c r="G190" s="38"/>
      <c r="H190" s="38"/>
      <c r="I190" s="190"/>
      <c r="J190" s="38"/>
      <c r="K190" s="38"/>
      <c r="L190" s="41"/>
      <c r="M190" s="191"/>
      <c r="N190" s="192"/>
      <c r="O190" s="66"/>
      <c r="P190" s="66"/>
      <c r="Q190" s="66"/>
      <c r="R190" s="66"/>
      <c r="S190" s="66"/>
      <c r="T190" s="67"/>
      <c r="U190" s="36"/>
      <c r="V190" s="36"/>
      <c r="W190" s="36"/>
      <c r="X190" s="36"/>
      <c r="Y190" s="36"/>
      <c r="Z190" s="36"/>
      <c r="AA190" s="36"/>
      <c r="AB190" s="36"/>
      <c r="AC190" s="36"/>
      <c r="AD190" s="36"/>
      <c r="AE190" s="36"/>
      <c r="AT190" s="19" t="s">
        <v>130</v>
      </c>
      <c r="AU190" s="19" t="s">
        <v>86</v>
      </c>
    </row>
    <row r="191" spans="1:65" s="2" customFormat="1" ht="11.25">
      <c r="A191" s="36"/>
      <c r="B191" s="37"/>
      <c r="C191" s="38"/>
      <c r="D191" s="193" t="s">
        <v>131</v>
      </c>
      <c r="E191" s="38"/>
      <c r="F191" s="194" t="s">
        <v>267</v>
      </c>
      <c r="G191" s="38"/>
      <c r="H191" s="38"/>
      <c r="I191" s="190"/>
      <c r="J191" s="38"/>
      <c r="K191" s="38"/>
      <c r="L191" s="41"/>
      <c r="M191" s="191"/>
      <c r="N191" s="192"/>
      <c r="O191" s="66"/>
      <c r="P191" s="66"/>
      <c r="Q191" s="66"/>
      <c r="R191" s="66"/>
      <c r="S191" s="66"/>
      <c r="T191" s="67"/>
      <c r="U191" s="36"/>
      <c r="V191" s="36"/>
      <c r="W191" s="36"/>
      <c r="X191" s="36"/>
      <c r="Y191" s="36"/>
      <c r="Z191" s="36"/>
      <c r="AA191" s="36"/>
      <c r="AB191" s="36"/>
      <c r="AC191" s="36"/>
      <c r="AD191" s="36"/>
      <c r="AE191" s="36"/>
      <c r="AT191" s="19" t="s">
        <v>131</v>
      </c>
      <c r="AU191" s="19" t="s">
        <v>86</v>
      </c>
    </row>
    <row r="192" spans="1:65" s="13" customFormat="1" ht="22.5">
      <c r="B192" s="195"/>
      <c r="C192" s="196"/>
      <c r="D192" s="188" t="s">
        <v>133</v>
      </c>
      <c r="E192" s="197" t="s">
        <v>19</v>
      </c>
      <c r="F192" s="198" t="s">
        <v>268</v>
      </c>
      <c r="G192" s="196"/>
      <c r="H192" s="199">
        <v>318.80799999999999</v>
      </c>
      <c r="I192" s="200"/>
      <c r="J192" s="196"/>
      <c r="K192" s="196"/>
      <c r="L192" s="201"/>
      <c r="M192" s="202"/>
      <c r="N192" s="203"/>
      <c r="O192" s="203"/>
      <c r="P192" s="203"/>
      <c r="Q192" s="203"/>
      <c r="R192" s="203"/>
      <c r="S192" s="203"/>
      <c r="T192" s="204"/>
      <c r="AT192" s="205" t="s">
        <v>133</v>
      </c>
      <c r="AU192" s="205" t="s">
        <v>86</v>
      </c>
      <c r="AV192" s="13" t="s">
        <v>86</v>
      </c>
      <c r="AW192" s="13" t="s">
        <v>37</v>
      </c>
      <c r="AX192" s="13" t="s">
        <v>76</v>
      </c>
      <c r="AY192" s="205" t="s">
        <v>120</v>
      </c>
    </row>
    <row r="193" spans="1:65" s="14" customFormat="1" ht="11.25">
      <c r="B193" s="206"/>
      <c r="C193" s="207"/>
      <c r="D193" s="188" t="s">
        <v>133</v>
      </c>
      <c r="E193" s="208" t="s">
        <v>19</v>
      </c>
      <c r="F193" s="209" t="s">
        <v>136</v>
      </c>
      <c r="G193" s="207"/>
      <c r="H193" s="210">
        <v>318.80799999999999</v>
      </c>
      <c r="I193" s="211"/>
      <c r="J193" s="207"/>
      <c r="K193" s="207"/>
      <c r="L193" s="212"/>
      <c r="M193" s="213"/>
      <c r="N193" s="214"/>
      <c r="O193" s="214"/>
      <c r="P193" s="214"/>
      <c r="Q193" s="214"/>
      <c r="R193" s="214"/>
      <c r="S193" s="214"/>
      <c r="T193" s="215"/>
      <c r="AT193" s="216" t="s">
        <v>133</v>
      </c>
      <c r="AU193" s="216" t="s">
        <v>86</v>
      </c>
      <c r="AV193" s="14" t="s">
        <v>128</v>
      </c>
      <c r="AW193" s="14" t="s">
        <v>37</v>
      </c>
      <c r="AX193" s="14" t="s">
        <v>84</v>
      </c>
      <c r="AY193" s="216" t="s">
        <v>120</v>
      </c>
    </row>
    <row r="194" spans="1:65" s="2" customFormat="1" ht="24.2" customHeight="1">
      <c r="A194" s="36"/>
      <c r="B194" s="37"/>
      <c r="C194" s="175" t="s">
        <v>7</v>
      </c>
      <c r="D194" s="175" t="s">
        <v>123</v>
      </c>
      <c r="E194" s="176" t="s">
        <v>269</v>
      </c>
      <c r="F194" s="177" t="s">
        <v>270</v>
      </c>
      <c r="G194" s="178" t="s">
        <v>172</v>
      </c>
      <c r="H194" s="179">
        <v>2869.268</v>
      </c>
      <c r="I194" s="180"/>
      <c r="J194" s="181">
        <f>ROUND(I194*H194,2)</f>
        <v>0</v>
      </c>
      <c r="K194" s="177" t="s">
        <v>127</v>
      </c>
      <c r="L194" s="41"/>
      <c r="M194" s="182" t="s">
        <v>19</v>
      </c>
      <c r="N194" s="183" t="s">
        <v>47</v>
      </c>
      <c r="O194" s="66"/>
      <c r="P194" s="184">
        <f>O194*H194</f>
        <v>0</v>
      </c>
      <c r="Q194" s="184">
        <v>0</v>
      </c>
      <c r="R194" s="184">
        <f>Q194*H194</f>
        <v>0</v>
      </c>
      <c r="S194" s="184">
        <v>0</v>
      </c>
      <c r="T194" s="185">
        <f>S194*H194</f>
        <v>0</v>
      </c>
      <c r="U194" s="36"/>
      <c r="V194" s="36"/>
      <c r="W194" s="36"/>
      <c r="X194" s="36"/>
      <c r="Y194" s="36"/>
      <c r="Z194" s="36"/>
      <c r="AA194" s="36"/>
      <c r="AB194" s="36"/>
      <c r="AC194" s="36"/>
      <c r="AD194" s="36"/>
      <c r="AE194" s="36"/>
      <c r="AR194" s="186" t="s">
        <v>128</v>
      </c>
      <c r="AT194" s="186" t="s">
        <v>123</v>
      </c>
      <c r="AU194" s="186" t="s">
        <v>86</v>
      </c>
      <c r="AY194" s="19" t="s">
        <v>120</v>
      </c>
      <c r="BE194" s="187">
        <f>IF(N194="základní",J194,0)</f>
        <v>0</v>
      </c>
      <c r="BF194" s="187">
        <f>IF(N194="snížená",J194,0)</f>
        <v>0</v>
      </c>
      <c r="BG194" s="187">
        <f>IF(N194="zákl. přenesená",J194,0)</f>
        <v>0</v>
      </c>
      <c r="BH194" s="187">
        <f>IF(N194="sníž. přenesená",J194,0)</f>
        <v>0</v>
      </c>
      <c r="BI194" s="187">
        <f>IF(N194="nulová",J194,0)</f>
        <v>0</v>
      </c>
      <c r="BJ194" s="19" t="s">
        <v>84</v>
      </c>
      <c r="BK194" s="187">
        <f>ROUND(I194*H194,2)</f>
        <v>0</v>
      </c>
      <c r="BL194" s="19" t="s">
        <v>128</v>
      </c>
      <c r="BM194" s="186" t="s">
        <v>271</v>
      </c>
    </row>
    <row r="195" spans="1:65" s="2" customFormat="1" ht="29.25">
      <c r="A195" s="36"/>
      <c r="B195" s="37"/>
      <c r="C195" s="38"/>
      <c r="D195" s="188" t="s">
        <v>130</v>
      </c>
      <c r="E195" s="38"/>
      <c r="F195" s="189" t="s">
        <v>272</v>
      </c>
      <c r="G195" s="38"/>
      <c r="H195" s="38"/>
      <c r="I195" s="190"/>
      <c r="J195" s="38"/>
      <c r="K195" s="38"/>
      <c r="L195" s="41"/>
      <c r="M195" s="191"/>
      <c r="N195" s="192"/>
      <c r="O195" s="66"/>
      <c r="P195" s="66"/>
      <c r="Q195" s="66"/>
      <c r="R195" s="66"/>
      <c r="S195" s="66"/>
      <c r="T195" s="67"/>
      <c r="U195" s="36"/>
      <c r="V195" s="36"/>
      <c r="W195" s="36"/>
      <c r="X195" s="36"/>
      <c r="Y195" s="36"/>
      <c r="Z195" s="36"/>
      <c r="AA195" s="36"/>
      <c r="AB195" s="36"/>
      <c r="AC195" s="36"/>
      <c r="AD195" s="36"/>
      <c r="AE195" s="36"/>
      <c r="AT195" s="19" t="s">
        <v>130</v>
      </c>
      <c r="AU195" s="19" t="s">
        <v>86</v>
      </c>
    </row>
    <row r="196" spans="1:65" s="2" customFormat="1" ht="11.25">
      <c r="A196" s="36"/>
      <c r="B196" s="37"/>
      <c r="C196" s="38"/>
      <c r="D196" s="193" t="s">
        <v>131</v>
      </c>
      <c r="E196" s="38"/>
      <c r="F196" s="194" t="s">
        <v>273</v>
      </c>
      <c r="G196" s="38"/>
      <c r="H196" s="38"/>
      <c r="I196" s="190"/>
      <c r="J196" s="38"/>
      <c r="K196" s="38"/>
      <c r="L196" s="41"/>
      <c r="M196" s="191"/>
      <c r="N196" s="192"/>
      <c r="O196" s="66"/>
      <c r="P196" s="66"/>
      <c r="Q196" s="66"/>
      <c r="R196" s="66"/>
      <c r="S196" s="66"/>
      <c r="T196" s="67"/>
      <c r="U196" s="36"/>
      <c r="V196" s="36"/>
      <c r="W196" s="36"/>
      <c r="X196" s="36"/>
      <c r="Y196" s="36"/>
      <c r="Z196" s="36"/>
      <c r="AA196" s="36"/>
      <c r="AB196" s="36"/>
      <c r="AC196" s="36"/>
      <c r="AD196" s="36"/>
      <c r="AE196" s="36"/>
      <c r="AT196" s="19" t="s">
        <v>131</v>
      </c>
      <c r="AU196" s="19" t="s">
        <v>86</v>
      </c>
    </row>
    <row r="197" spans="1:65" s="13" customFormat="1" ht="22.5">
      <c r="B197" s="195"/>
      <c r="C197" s="196"/>
      <c r="D197" s="188" t="s">
        <v>133</v>
      </c>
      <c r="E197" s="197" t="s">
        <v>19</v>
      </c>
      <c r="F197" s="198" t="s">
        <v>274</v>
      </c>
      <c r="G197" s="196"/>
      <c r="H197" s="199">
        <v>2869.268</v>
      </c>
      <c r="I197" s="200"/>
      <c r="J197" s="196"/>
      <c r="K197" s="196"/>
      <c r="L197" s="201"/>
      <c r="M197" s="202"/>
      <c r="N197" s="203"/>
      <c r="O197" s="203"/>
      <c r="P197" s="203"/>
      <c r="Q197" s="203"/>
      <c r="R197" s="203"/>
      <c r="S197" s="203"/>
      <c r="T197" s="204"/>
      <c r="AT197" s="205" t="s">
        <v>133</v>
      </c>
      <c r="AU197" s="205" t="s">
        <v>86</v>
      </c>
      <c r="AV197" s="13" t="s">
        <v>86</v>
      </c>
      <c r="AW197" s="13" t="s">
        <v>37</v>
      </c>
      <c r="AX197" s="13" t="s">
        <v>76</v>
      </c>
      <c r="AY197" s="205" t="s">
        <v>120</v>
      </c>
    </row>
    <row r="198" spans="1:65" s="14" customFormat="1" ht="11.25">
      <c r="B198" s="206"/>
      <c r="C198" s="207"/>
      <c r="D198" s="188" t="s">
        <v>133</v>
      </c>
      <c r="E198" s="208" t="s">
        <v>19</v>
      </c>
      <c r="F198" s="209" t="s">
        <v>136</v>
      </c>
      <c r="G198" s="207"/>
      <c r="H198" s="210">
        <v>2869.268</v>
      </c>
      <c r="I198" s="211"/>
      <c r="J198" s="207"/>
      <c r="K198" s="207"/>
      <c r="L198" s="212"/>
      <c r="M198" s="213"/>
      <c r="N198" s="214"/>
      <c r="O198" s="214"/>
      <c r="P198" s="214"/>
      <c r="Q198" s="214"/>
      <c r="R198" s="214"/>
      <c r="S198" s="214"/>
      <c r="T198" s="215"/>
      <c r="AT198" s="216" t="s">
        <v>133</v>
      </c>
      <c r="AU198" s="216" t="s">
        <v>86</v>
      </c>
      <c r="AV198" s="14" t="s">
        <v>128</v>
      </c>
      <c r="AW198" s="14" t="s">
        <v>37</v>
      </c>
      <c r="AX198" s="14" t="s">
        <v>84</v>
      </c>
      <c r="AY198" s="216" t="s">
        <v>120</v>
      </c>
    </row>
    <row r="199" spans="1:65" s="2" customFormat="1" ht="24.2" customHeight="1">
      <c r="A199" s="36"/>
      <c r="B199" s="37"/>
      <c r="C199" s="175" t="s">
        <v>275</v>
      </c>
      <c r="D199" s="175" t="s">
        <v>123</v>
      </c>
      <c r="E199" s="176" t="s">
        <v>276</v>
      </c>
      <c r="F199" s="177" t="s">
        <v>277</v>
      </c>
      <c r="G199" s="178" t="s">
        <v>172</v>
      </c>
      <c r="H199" s="179">
        <v>318.80799999999999</v>
      </c>
      <c r="I199" s="180"/>
      <c r="J199" s="181">
        <f>ROUND(I199*H199,2)</f>
        <v>0</v>
      </c>
      <c r="K199" s="177" t="s">
        <v>127</v>
      </c>
      <c r="L199" s="41"/>
      <c r="M199" s="182" t="s">
        <v>19</v>
      </c>
      <c r="N199" s="183" t="s">
        <v>47</v>
      </c>
      <c r="O199" s="66"/>
      <c r="P199" s="184">
        <f>O199*H199</f>
        <v>0</v>
      </c>
      <c r="Q199" s="184">
        <v>0</v>
      </c>
      <c r="R199" s="184">
        <f>Q199*H199</f>
        <v>0</v>
      </c>
      <c r="S199" s="184">
        <v>0</v>
      </c>
      <c r="T199" s="185">
        <f>S199*H199</f>
        <v>0</v>
      </c>
      <c r="U199" s="36"/>
      <c r="V199" s="36"/>
      <c r="W199" s="36"/>
      <c r="X199" s="36"/>
      <c r="Y199" s="36"/>
      <c r="Z199" s="36"/>
      <c r="AA199" s="36"/>
      <c r="AB199" s="36"/>
      <c r="AC199" s="36"/>
      <c r="AD199" s="36"/>
      <c r="AE199" s="36"/>
      <c r="AR199" s="186" t="s">
        <v>128</v>
      </c>
      <c r="AT199" s="186" t="s">
        <v>123</v>
      </c>
      <c r="AU199" s="186" t="s">
        <v>86</v>
      </c>
      <c r="AY199" s="19" t="s">
        <v>120</v>
      </c>
      <c r="BE199" s="187">
        <f>IF(N199="základní",J199,0)</f>
        <v>0</v>
      </c>
      <c r="BF199" s="187">
        <f>IF(N199="snížená",J199,0)</f>
        <v>0</v>
      </c>
      <c r="BG199" s="187">
        <f>IF(N199="zákl. přenesená",J199,0)</f>
        <v>0</v>
      </c>
      <c r="BH199" s="187">
        <f>IF(N199="sníž. přenesená",J199,0)</f>
        <v>0</v>
      </c>
      <c r="BI199" s="187">
        <f>IF(N199="nulová",J199,0)</f>
        <v>0</v>
      </c>
      <c r="BJ199" s="19" t="s">
        <v>84</v>
      </c>
      <c r="BK199" s="187">
        <f>ROUND(I199*H199,2)</f>
        <v>0</v>
      </c>
      <c r="BL199" s="19" t="s">
        <v>128</v>
      </c>
      <c r="BM199" s="186" t="s">
        <v>278</v>
      </c>
    </row>
    <row r="200" spans="1:65" s="2" customFormat="1" ht="19.5">
      <c r="A200" s="36"/>
      <c r="B200" s="37"/>
      <c r="C200" s="38"/>
      <c r="D200" s="188" t="s">
        <v>130</v>
      </c>
      <c r="E200" s="38"/>
      <c r="F200" s="189" t="s">
        <v>279</v>
      </c>
      <c r="G200" s="38"/>
      <c r="H200" s="38"/>
      <c r="I200" s="190"/>
      <c r="J200" s="38"/>
      <c r="K200" s="38"/>
      <c r="L200" s="41"/>
      <c r="M200" s="191"/>
      <c r="N200" s="192"/>
      <c r="O200" s="66"/>
      <c r="P200" s="66"/>
      <c r="Q200" s="66"/>
      <c r="R200" s="66"/>
      <c r="S200" s="66"/>
      <c r="T200" s="67"/>
      <c r="U200" s="36"/>
      <c r="V200" s="36"/>
      <c r="W200" s="36"/>
      <c r="X200" s="36"/>
      <c r="Y200" s="36"/>
      <c r="Z200" s="36"/>
      <c r="AA200" s="36"/>
      <c r="AB200" s="36"/>
      <c r="AC200" s="36"/>
      <c r="AD200" s="36"/>
      <c r="AE200" s="36"/>
      <c r="AT200" s="19" t="s">
        <v>130</v>
      </c>
      <c r="AU200" s="19" t="s">
        <v>86</v>
      </c>
    </row>
    <row r="201" spans="1:65" s="2" customFormat="1" ht="11.25">
      <c r="A201" s="36"/>
      <c r="B201" s="37"/>
      <c r="C201" s="38"/>
      <c r="D201" s="193" t="s">
        <v>131</v>
      </c>
      <c r="E201" s="38"/>
      <c r="F201" s="194" t="s">
        <v>280</v>
      </c>
      <c r="G201" s="38"/>
      <c r="H201" s="38"/>
      <c r="I201" s="190"/>
      <c r="J201" s="38"/>
      <c r="K201" s="38"/>
      <c r="L201" s="41"/>
      <c r="M201" s="191"/>
      <c r="N201" s="192"/>
      <c r="O201" s="66"/>
      <c r="P201" s="66"/>
      <c r="Q201" s="66"/>
      <c r="R201" s="66"/>
      <c r="S201" s="66"/>
      <c r="T201" s="67"/>
      <c r="U201" s="36"/>
      <c r="V201" s="36"/>
      <c r="W201" s="36"/>
      <c r="X201" s="36"/>
      <c r="Y201" s="36"/>
      <c r="Z201" s="36"/>
      <c r="AA201" s="36"/>
      <c r="AB201" s="36"/>
      <c r="AC201" s="36"/>
      <c r="AD201" s="36"/>
      <c r="AE201" s="36"/>
      <c r="AT201" s="19" t="s">
        <v>131</v>
      </c>
      <c r="AU201" s="19" t="s">
        <v>86</v>
      </c>
    </row>
    <row r="202" spans="1:65" s="13" customFormat="1" ht="22.5">
      <c r="B202" s="195"/>
      <c r="C202" s="196"/>
      <c r="D202" s="188" t="s">
        <v>133</v>
      </c>
      <c r="E202" s="197" t="s">
        <v>19</v>
      </c>
      <c r="F202" s="198" t="s">
        <v>268</v>
      </c>
      <c r="G202" s="196"/>
      <c r="H202" s="199">
        <v>318.80799999999999</v>
      </c>
      <c r="I202" s="200"/>
      <c r="J202" s="196"/>
      <c r="K202" s="196"/>
      <c r="L202" s="201"/>
      <c r="M202" s="202"/>
      <c r="N202" s="203"/>
      <c r="O202" s="203"/>
      <c r="P202" s="203"/>
      <c r="Q202" s="203"/>
      <c r="R202" s="203"/>
      <c r="S202" s="203"/>
      <c r="T202" s="204"/>
      <c r="AT202" s="205" t="s">
        <v>133</v>
      </c>
      <c r="AU202" s="205" t="s">
        <v>86</v>
      </c>
      <c r="AV202" s="13" t="s">
        <v>86</v>
      </c>
      <c r="AW202" s="13" t="s">
        <v>37</v>
      </c>
      <c r="AX202" s="13" t="s">
        <v>76</v>
      </c>
      <c r="AY202" s="205" t="s">
        <v>120</v>
      </c>
    </row>
    <row r="203" spans="1:65" s="14" customFormat="1" ht="11.25">
      <c r="B203" s="206"/>
      <c r="C203" s="207"/>
      <c r="D203" s="188" t="s">
        <v>133</v>
      </c>
      <c r="E203" s="208" t="s">
        <v>19</v>
      </c>
      <c r="F203" s="209" t="s">
        <v>136</v>
      </c>
      <c r="G203" s="207"/>
      <c r="H203" s="210">
        <v>318.80799999999999</v>
      </c>
      <c r="I203" s="211"/>
      <c r="J203" s="207"/>
      <c r="K203" s="207"/>
      <c r="L203" s="212"/>
      <c r="M203" s="213"/>
      <c r="N203" s="214"/>
      <c r="O203" s="214"/>
      <c r="P203" s="214"/>
      <c r="Q203" s="214"/>
      <c r="R203" s="214"/>
      <c r="S203" s="214"/>
      <c r="T203" s="215"/>
      <c r="AT203" s="216" t="s">
        <v>133</v>
      </c>
      <c r="AU203" s="216" t="s">
        <v>86</v>
      </c>
      <c r="AV203" s="14" t="s">
        <v>128</v>
      </c>
      <c r="AW203" s="14" t="s">
        <v>37</v>
      </c>
      <c r="AX203" s="14" t="s">
        <v>84</v>
      </c>
      <c r="AY203" s="216" t="s">
        <v>120</v>
      </c>
    </row>
    <row r="204" spans="1:65" s="12" customFormat="1" ht="25.9" customHeight="1">
      <c r="B204" s="159"/>
      <c r="C204" s="160"/>
      <c r="D204" s="161" t="s">
        <v>75</v>
      </c>
      <c r="E204" s="162" t="s">
        <v>281</v>
      </c>
      <c r="F204" s="162" t="s">
        <v>282</v>
      </c>
      <c r="G204" s="160"/>
      <c r="H204" s="160"/>
      <c r="I204" s="163"/>
      <c r="J204" s="164">
        <f>BK204</f>
        <v>0</v>
      </c>
      <c r="K204" s="160"/>
      <c r="L204" s="165"/>
      <c r="M204" s="166"/>
      <c r="N204" s="167"/>
      <c r="O204" s="167"/>
      <c r="P204" s="168">
        <f>P205</f>
        <v>0</v>
      </c>
      <c r="Q204" s="167"/>
      <c r="R204" s="168">
        <f>R205</f>
        <v>0</v>
      </c>
      <c r="S204" s="167"/>
      <c r="T204" s="169">
        <f>T205</f>
        <v>2</v>
      </c>
      <c r="AR204" s="170" t="s">
        <v>86</v>
      </c>
      <c r="AT204" s="171" t="s">
        <v>75</v>
      </c>
      <c r="AU204" s="171" t="s">
        <v>76</v>
      </c>
      <c r="AY204" s="170" t="s">
        <v>120</v>
      </c>
      <c r="BK204" s="172">
        <f>BK205</f>
        <v>0</v>
      </c>
    </row>
    <row r="205" spans="1:65" s="12" customFormat="1" ht="22.9" customHeight="1">
      <c r="B205" s="159"/>
      <c r="C205" s="160"/>
      <c r="D205" s="161" t="s">
        <v>75</v>
      </c>
      <c r="E205" s="173" t="s">
        <v>283</v>
      </c>
      <c r="F205" s="173" t="s">
        <v>284</v>
      </c>
      <c r="G205" s="160"/>
      <c r="H205" s="160"/>
      <c r="I205" s="163"/>
      <c r="J205" s="174">
        <f>BK205</f>
        <v>0</v>
      </c>
      <c r="K205" s="160"/>
      <c r="L205" s="165"/>
      <c r="M205" s="166"/>
      <c r="N205" s="167"/>
      <c r="O205" s="167"/>
      <c r="P205" s="168">
        <f>SUM(P206:P215)</f>
        <v>0</v>
      </c>
      <c r="Q205" s="167"/>
      <c r="R205" s="168">
        <f>SUM(R206:R215)</f>
        <v>0</v>
      </c>
      <c r="S205" s="167"/>
      <c r="T205" s="169">
        <f>SUM(T206:T215)</f>
        <v>2</v>
      </c>
      <c r="AR205" s="170" t="s">
        <v>86</v>
      </c>
      <c r="AT205" s="171" t="s">
        <v>75</v>
      </c>
      <c r="AU205" s="171" t="s">
        <v>84</v>
      </c>
      <c r="AY205" s="170" t="s">
        <v>120</v>
      </c>
      <c r="BK205" s="172">
        <f>SUM(BK206:BK215)</f>
        <v>0</v>
      </c>
    </row>
    <row r="206" spans="1:65" s="2" customFormat="1" ht="21.75" customHeight="1">
      <c r="A206" s="36"/>
      <c r="B206" s="37"/>
      <c r="C206" s="175" t="s">
        <v>285</v>
      </c>
      <c r="D206" s="175" t="s">
        <v>123</v>
      </c>
      <c r="E206" s="176" t="s">
        <v>286</v>
      </c>
      <c r="F206" s="177" t="s">
        <v>287</v>
      </c>
      <c r="G206" s="178" t="s">
        <v>152</v>
      </c>
      <c r="H206" s="179">
        <v>2</v>
      </c>
      <c r="I206" s="180"/>
      <c r="J206" s="181">
        <f>ROUND(I206*H206,2)</f>
        <v>0</v>
      </c>
      <c r="K206" s="177" t="s">
        <v>127</v>
      </c>
      <c r="L206" s="41"/>
      <c r="M206" s="182" t="s">
        <v>19</v>
      </c>
      <c r="N206" s="183" t="s">
        <v>47</v>
      </c>
      <c r="O206" s="66"/>
      <c r="P206" s="184">
        <f>O206*H206</f>
        <v>0</v>
      </c>
      <c r="Q206" s="184">
        <v>0</v>
      </c>
      <c r="R206" s="184">
        <f>Q206*H206</f>
        <v>0</v>
      </c>
      <c r="S206" s="184">
        <v>0</v>
      </c>
      <c r="T206" s="185">
        <f>S206*H206</f>
        <v>0</v>
      </c>
      <c r="U206" s="36"/>
      <c r="V206" s="36"/>
      <c r="W206" s="36"/>
      <c r="X206" s="36"/>
      <c r="Y206" s="36"/>
      <c r="Z206" s="36"/>
      <c r="AA206" s="36"/>
      <c r="AB206" s="36"/>
      <c r="AC206" s="36"/>
      <c r="AD206" s="36"/>
      <c r="AE206" s="36"/>
      <c r="AR206" s="186" t="s">
        <v>239</v>
      </c>
      <c r="AT206" s="186" t="s">
        <v>123</v>
      </c>
      <c r="AU206" s="186" t="s">
        <v>86</v>
      </c>
      <c r="AY206" s="19" t="s">
        <v>120</v>
      </c>
      <c r="BE206" s="187">
        <f>IF(N206="základní",J206,0)</f>
        <v>0</v>
      </c>
      <c r="BF206" s="187">
        <f>IF(N206="snížená",J206,0)</f>
        <v>0</v>
      </c>
      <c r="BG206" s="187">
        <f>IF(N206="zákl. přenesená",J206,0)</f>
        <v>0</v>
      </c>
      <c r="BH206" s="187">
        <f>IF(N206="sníž. přenesená",J206,0)</f>
        <v>0</v>
      </c>
      <c r="BI206" s="187">
        <f>IF(N206="nulová",J206,0)</f>
        <v>0</v>
      </c>
      <c r="BJ206" s="19" t="s">
        <v>84</v>
      </c>
      <c r="BK206" s="187">
        <f>ROUND(I206*H206,2)</f>
        <v>0</v>
      </c>
      <c r="BL206" s="19" t="s">
        <v>239</v>
      </c>
      <c r="BM206" s="186" t="s">
        <v>288</v>
      </c>
    </row>
    <row r="207" spans="1:65" s="2" customFormat="1" ht="19.5">
      <c r="A207" s="36"/>
      <c r="B207" s="37"/>
      <c r="C207" s="38"/>
      <c r="D207" s="188" t="s">
        <v>130</v>
      </c>
      <c r="E207" s="38"/>
      <c r="F207" s="189" t="s">
        <v>289</v>
      </c>
      <c r="G207" s="38"/>
      <c r="H207" s="38"/>
      <c r="I207" s="190"/>
      <c r="J207" s="38"/>
      <c r="K207" s="38"/>
      <c r="L207" s="41"/>
      <c r="M207" s="191"/>
      <c r="N207" s="192"/>
      <c r="O207" s="66"/>
      <c r="P207" s="66"/>
      <c r="Q207" s="66"/>
      <c r="R207" s="66"/>
      <c r="S207" s="66"/>
      <c r="T207" s="67"/>
      <c r="U207" s="36"/>
      <c r="V207" s="36"/>
      <c r="W207" s="36"/>
      <c r="X207" s="36"/>
      <c r="Y207" s="36"/>
      <c r="Z207" s="36"/>
      <c r="AA207" s="36"/>
      <c r="AB207" s="36"/>
      <c r="AC207" s="36"/>
      <c r="AD207" s="36"/>
      <c r="AE207" s="36"/>
      <c r="AT207" s="19" t="s">
        <v>130</v>
      </c>
      <c r="AU207" s="19" t="s">
        <v>86</v>
      </c>
    </row>
    <row r="208" spans="1:65" s="2" customFormat="1" ht="11.25">
      <c r="A208" s="36"/>
      <c r="B208" s="37"/>
      <c r="C208" s="38"/>
      <c r="D208" s="193" t="s">
        <v>131</v>
      </c>
      <c r="E208" s="38"/>
      <c r="F208" s="194" t="s">
        <v>290</v>
      </c>
      <c r="G208" s="38"/>
      <c r="H208" s="38"/>
      <c r="I208" s="190"/>
      <c r="J208" s="38"/>
      <c r="K208" s="38"/>
      <c r="L208" s="41"/>
      <c r="M208" s="191"/>
      <c r="N208" s="192"/>
      <c r="O208" s="66"/>
      <c r="P208" s="66"/>
      <c r="Q208" s="66"/>
      <c r="R208" s="66"/>
      <c r="S208" s="66"/>
      <c r="T208" s="67"/>
      <c r="U208" s="36"/>
      <c r="V208" s="36"/>
      <c r="W208" s="36"/>
      <c r="X208" s="36"/>
      <c r="Y208" s="36"/>
      <c r="Z208" s="36"/>
      <c r="AA208" s="36"/>
      <c r="AB208" s="36"/>
      <c r="AC208" s="36"/>
      <c r="AD208" s="36"/>
      <c r="AE208" s="36"/>
      <c r="AT208" s="19" t="s">
        <v>131</v>
      </c>
      <c r="AU208" s="19" t="s">
        <v>86</v>
      </c>
    </row>
    <row r="209" spans="1:65" s="13" customFormat="1" ht="11.25">
      <c r="B209" s="195"/>
      <c r="C209" s="196"/>
      <c r="D209" s="188" t="s">
        <v>133</v>
      </c>
      <c r="E209" s="197" t="s">
        <v>19</v>
      </c>
      <c r="F209" s="198" t="s">
        <v>291</v>
      </c>
      <c r="G209" s="196"/>
      <c r="H209" s="199">
        <v>2</v>
      </c>
      <c r="I209" s="200"/>
      <c r="J209" s="196"/>
      <c r="K209" s="196"/>
      <c r="L209" s="201"/>
      <c r="M209" s="202"/>
      <c r="N209" s="203"/>
      <c r="O209" s="203"/>
      <c r="P209" s="203"/>
      <c r="Q209" s="203"/>
      <c r="R209" s="203"/>
      <c r="S209" s="203"/>
      <c r="T209" s="204"/>
      <c r="AT209" s="205" t="s">
        <v>133</v>
      </c>
      <c r="AU209" s="205" t="s">
        <v>86</v>
      </c>
      <c r="AV209" s="13" t="s">
        <v>86</v>
      </c>
      <c r="AW209" s="13" t="s">
        <v>37</v>
      </c>
      <c r="AX209" s="13" t="s">
        <v>76</v>
      </c>
      <c r="AY209" s="205" t="s">
        <v>120</v>
      </c>
    </row>
    <row r="210" spans="1:65" s="14" customFormat="1" ht="11.25">
      <c r="B210" s="206"/>
      <c r="C210" s="207"/>
      <c r="D210" s="188" t="s">
        <v>133</v>
      </c>
      <c r="E210" s="208" t="s">
        <v>19</v>
      </c>
      <c r="F210" s="209" t="s">
        <v>136</v>
      </c>
      <c r="G210" s="207"/>
      <c r="H210" s="210">
        <v>2</v>
      </c>
      <c r="I210" s="211"/>
      <c r="J210" s="207"/>
      <c r="K210" s="207"/>
      <c r="L210" s="212"/>
      <c r="M210" s="213"/>
      <c r="N210" s="214"/>
      <c r="O210" s="214"/>
      <c r="P210" s="214"/>
      <c r="Q210" s="214"/>
      <c r="R210" s="214"/>
      <c r="S210" s="214"/>
      <c r="T210" s="215"/>
      <c r="AT210" s="216" t="s">
        <v>133</v>
      </c>
      <c r="AU210" s="216" t="s">
        <v>86</v>
      </c>
      <c r="AV210" s="14" t="s">
        <v>128</v>
      </c>
      <c r="AW210" s="14" t="s">
        <v>37</v>
      </c>
      <c r="AX210" s="14" t="s">
        <v>84</v>
      </c>
      <c r="AY210" s="216" t="s">
        <v>120</v>
      </c>
    </row>
    <row r="211" spans="1:65" s="2" customFormat="1" ht="24.2" customHeight="1">
      <c r="A211" s="36"/>
      <c r="B211" s="37"/>
      <c r="C211" s="175" t="s">
        <v>292</v>
      </c>
      <c r="D211" s="175" t="s">
        <v>123</v>
      </c>
      <c r="E211" s="176" t="s">
        <v>293</v>
      </c>
      <c r="F211" s="177" t="s">
        <v>294</v>
      </c>
      <c r="G211" s="178" t="s">
        <v>295</v>
      </c>
      <c r="H211" s="179">
        <v>2000</v>
      </c>
      <c r="I211" s="180"/>
      <c r="J211" s="181">
        <f>ROUND(I211*H211,2)</f>
        <v>0</v>
      </c>
      <c r="K211" s="177" t="s">
        <v>127</v>
      </c>
      <c r="L211" s="41"/>
      <c r="M211" s="182" t="s">
        <v>19</v>
      </c>
      <c r="N211" s="183" t="s">
        <v>47</v>
      </c>
      <c r="O211" s="66"/>
      <c r="P211" s="184">
        <f>O211*H211</f>
        <v>0</v>
      </c>
      <c r="Q211" s="184">
        <v>0</v>
      </c>
      <c r="R211" s="184">
        <f>Q211*H211</f>
        <v>0</v>
      </c>
      <c r="S211" s="184">
        <v>1E-3</v>
      </c>
      <c r="T211" s="185">
        <f>S211*H211</f>
        <v>2</v>
      </c>
      <c r="U211" s="36"/>
      <c r="V211" s="36"/>
      <c r="W211" s="36"/>
      <c r="X211" s="36"/>
      <c r="Y211" s="36"/>
      <c r="Z211" s="36"/>
      <c r="AA211" s="36"/>
      <c r="AB211" s="36"/>
      <c r="AC211" s="36"/>
      <c r="AD211" s="36"/>
      <c r="AE211" s="36"/>
      <c r="AR211" s="186" t="s">
        <v>239</v>
      </c>
      <c r="AT211" s="186" t="s">
        <v>123</v>
      </c>
      <c r="AU211" s="186" t="s">
        <v>86</v>
      </c>
      <c r="AY211" s="19" t="s">
        <v>120</v>
      </c>
      <c r="BE211" s="187">
        <f>IF(N211="základní",J211,0)</f>
        <v>0</v>
      </c>
      <c r="BF211" s="187">
        <f>IF(N211="snížená",J211,0)</f>
        <v>0</v>
      </c>
      <c r="BG211" s="187">
        <f>IF(N211="zákl. přenesená",J211,0)</f>
        <v>0</v>
      </c>
      <c r="BH211" s="187">
        <f>IF(N211="sníž. přenesená",J211,0)</f>
        <v>0</v>
      </c>
      <c r="BI211" s="187">
        <f>IF(N211="nulová",J211,0)</f>
        <v>0</v>
      </c>
      <c r="BJ211" s="19" t="s">
        <v>84</v>
      </c>
      <c r="BK211" s="187">
        <f>ROUND(I211*H211,2)</f>
        <v>0</v>
      </c>
      <c r="BL211" s="19" t="s">
        <v>239</v>
      </c>
      <c r="BM211" s="186" t="s">
        <v>296</v>
      </c>
    </row>
    <row r="212" spans="1:65" s="2" customFormat="1" ht="19.5">
      <c r="A212" s="36"/>
      <c r="B212" s="37"/>
      <c r="C212" s="38"/>
      <c r="D212" s="188" t="s">
        <v>130</v>
      </c>
      <c r="E212" s="38"/>
      <c r="F212" s="189" t="s">
        <v>297</v>
      </c>
      <c r="G212" s="38"/>
      <c r="H212" s="38"/>
      <c r="I212" s="190"/>
      <c r="J212" s="38"/>
      <c r="K212" s="38"/>
      <c r="L212" s="41"/>
      <c r="M212" s="191"/>
      <c r="N212" s="192"/>
      <c r="O212" s="66"/>
      <c r="P212" s="66"/>
      <c r="Q212" s="66"/>
      <c r="R212" s="66"/>
      <c r="S212" s="66"/>
      <c r="T212" s="67"/>
      <c r="U212" s="36"/>
      <c r="V212" s="36"/>
      <c r="W212" s="36"/>
      <c r="X212" s="36"/>
      <c r="Y212" s="36"/>
      <c r="Z212" s="36"/>
      <c r="AA212" s="36"/>
      <c r="AB212" s="36"/>
      <c r="AC212" s="36"/>
      <c r="AD212" s="36"/>
      <c r="AE212" s="36"/>
      <c r="AT212" s="19" t="s">
        <v>130</v>
      </c>
      <c r="AU212" s="19" t="s">
        <v>86</v>
      </c>
    </row>
    <row r="213" spans="1:65" s="2" customFormat="1" ht="11.25">
      <c r="A213" s="36"/>
      <c r="B213" s="37"/>
      <c r="C213" s="38"/>
      <c r="D213" s="193" t="s">
        <v>131</v>
      </c>
      <c r="E213" s="38"/>
      <c r="F213" s="194" t="s">
        <v>298</v>
      </c>
      <c r="G213" s="38"/>
      <c r="H213" s="38"/>
      <c r="I213" s="190"/>
      <c r="J213" s="38"/>
      <c r="K213" s="38"/>
      <c r="L213" s="41"/>
      <c r="M213" s="191"/>
      <c r="N213" s="192"/>
      <c r="O213" s="66"/>
      <c r="P213" s="66"/>
      <c r="Q213" s="66"/>
      <c r="R213" s="66"/>
      <c r="S213" s="66"/>
      <c r="T213" s="67"/>
      <c r="U213" s="36"/>
      <c r="V213" s="36"/>
      <c r="W213" s="36"/>
      <c r="X213" s="36"/>
      <c r="Y213" s="36"/>
      <c r="Z213" s="36"/>
      <c r="AA213" s="36"/>
      <c r="AB213" s="36"/>
      <c r="AC213" s="36"/>
      <c r="AD213" s="36"/>
      <c r="AE213" s="36"/>
      <c r="AT213" s="19" t="s">
        <v>131</v>
      </c>
      <c r="AU213" s="19" t="s">
        <v>86</v>
      </c>
    </row>
    <row r="214" spans="1:65" s="13" customFormat="1" ht="11.25">
      <c r="B214" s="195"/>
      <c r="C214" s="196"/>
      <c r="D214" s="188" t="s">
        <v>133</v>
      </c>
      <c r="E214" s="197" t="s">
        <v>19</v>
      </c>
      <c r="F214" s="198" t="s">
        <v>299</v>
      </c>
      <c r="G214" s="196"/>
      <c r="H214" s="199">
        <v>2000</v>
      </c>
      <c r="I214" s="200"/>
      <c r="J214" s="196"/>
      <c r="K214" s="196"/>
      <c r="L214" s="201"/>
      <c r="M214" s="202"/>
      <c r="N214" s="203"/>
      <c r="O214" s="203"/>
      <c r="P214" s="203"/>
      <c r="Q214" s="203"/>
      <c r="R214" s="203"/>
      <c r="S214" s="203"/>
      <c r="T214" s="204"/>
      <c r="AT214" s="205" t="s">
        <v>133</v>
      </c>
      <c r="AU214" s="205" t="s">
        <v>86</v>
      </c>
      <c r="AV214" s="13" t="s">
        <v>86</v>
      </c>
      <c r="AW214" s="13" t="s">
        <v>37</v>
      </c>
      <c r="AX214" s="13" t="s">
        <v>76</v>
      </c>
      <c r="AY214" s="205" t="s">
        <v>120</v>
      </c>
    </row>
    <row r="215" spans="1:65" s="14" customFormat="1" ht="11.25">
      <c r="B215" s="206"/>
      <c r="C215" s="207"/>
      <c r="D215" s="188" t="s">
        <v>133</v>
      </c>
      <c r="E215" s="208" t="s">
        <v>19</v>
      </c>
      <c r="F215" s="209" t="s">
        <v>136</v>
      </c>
      <c r="G215" s="207"/>
      <c r="H215" s="210">
        <v>2000</v>
      </c>
      <c r="I215" s="211"/>
      <c r="J215" s="207"/>
      <c r="K215" s="207"/>
      <c r="L215" s="212"/>
      <c r="M215" s="228"/>
      <c r="N215" s="229"/>
      <c r="O215" s="229"/>
      <c r="P215" s="229"/>
      <c r="Q215" s="229"/>
      <c r="R215" s="229"/>
      <c r="S215" s="229"/>
      <c r="T215" s="230"/>
      <c r="AT215" s="216" t="s">
        <v>133</v>
      </c>
      <c r="AU215" s="216" t="s">
        <v>86</v>
      </c>
      <c r="AV215" s="14" t="s">
        <v>128</v>
      </c>
      <c r="AW215" s="14" t="s">
        <v>37</v>
      </c>
      <c r="AX215" s="14" t="s">
        <v>84</v>
      </c>
      <c r="AY215" s="216" t="s">
        <v>120</v>
      </c>
    </row>
    <row r="216" spans="1:65" s="2" customFormat="1" ht="6.95" customHeight="1">
      <c r="A216" s="36"/>
      <c r="B216" s="49"/>
      <c r="C216" s="50"/>
      <c r="D216" s="50"/>
      <c r="E216" s="50"/>
      <c r="F216" s="50"/>
      <c r="G216" s="50"/>
      <c r="H216" s="50"/>
      <c r="I216" s="50"/>
      <c r="J216" s="50"/>
      <c r="K216" s="50"/>
      <c r="L216" s="41"/>
      <c r="M216" s="36"/>
      <c r="O216" s="36"/>
      <c r="P216" s="36"/>
      <c r="Q216" s="36"/>
      <c r="R216" s="36"/>
      <c r="S216" s="36"/>
      <c r="T216" s="36"/>
      <c r="U216" s="36"/>
      <c r="V216" s="36"/>
      <c r="W216" s="36"/>
      <c r="X216" s="36"/>
      <c r="Y216" s="36"/>
      <c r="Z216" s="36"/>
      <c r="AA216" s="36"/>
      <c r="AB216" s="36"/>
      <c r="AC216" s="36"/>
      <c r="AD216" s="36"/>
      <c r="AE216" s="36"/>
    </row>
  </sheetData>
  <sheetProtection algorithmName="SHA-512" hashValue="u0TmJzdMI5BcvxwPW1A8Dl6KTqYvQFFGyd50AaG/MBiDgkz+wXLXURqPU/wRVguU6aeUB2cf1m5A9z550OJdRA==" saltValue="ja26WBJ2XJOQ/ks42gLWMGT/77ssO+oHYQqBVGfekyLLUVEcB569SI6qdpy5Iowv2WeyNtSfWs6jG+sxs1d4rA==" spinCount="100000" sheet="1" objects="1" scenarios="1" formatColumns="0" formatRows="0" autoFilter="0"/>
  <autoFilter ref="C83:K215"/>
  <mergeCells count="9">
    <mergeCell ref="E50:H50"/>
    <mergeCell ref="E74:H74"/>
    <mergeCell ref="E76:H76"/>
    <mergeCell ref="L2:V2"/>
    <mergeCell ref="E7:H7"/>
    <mergeCell ref="E9:H9"/>
    <mergeCell ref="E18:H18"/>
    <mergeCell ref="E27:H27"/>
    <mergeCell ref="E48:H48"/>
  </mergeCells>
  <hyperlinks>
    <hyperlink ref="F89" r:id="rId1"/>
    <hyperlink ref="F95" r:id="rId2"/>
    <hyperlink ref="F100" r:id="rId3"/>
    <hyperlink ref="F105" r:id="rId4"/>
    <hyperlink ref="F110" r:id="rId5"/>
    <hyperlink ref="F121" r:id="rId6"/>
    <hyperlink ref="F127" r:id="rId7"/>
    <hyperlink ref="F138" r:id="rId8"/>
    <hyperlink ref="F144" r:id="rId9"/>
    <hyperlink ref="F152" r:id="rId10"/>
    <hyperlink ref="F157" r:id="rId11"/>
    <hyperlink ref="F162" r:id="rId12"/>
    <hyperlink ref="F167" r:id="rId13"/>
    <hyperlink ref="F172" r:id="rId14"/>
    <hyperlink ref="F177" r:id="rId15"/>
    <hyperlink ref="F182" r:id="rId16"/>
    <hyperlink ref="F191" r:id="rId17"/>
    <hyperlink ref="F196" r:id="rId18"/>
    <hyperlink ref="F201" r:id="rId19"/>
    <hyperlink ref="F208" r:id="rId20"/>
    <hyperlink ref="F213" r:id="rId21"/>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7"/>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0"/>
      <c r="M2" s="370"/>
      <c r="N2" s="370"/>
      <c r="O2" s="370"/>
      <c r="P2" s="370"/>
      <c r="Q2" s="370"/>
      <c r="R2" s="370"/>
      <c r="S2" s="370"/>
      <c r="T2" s="370"/>
      <c r="U2" s="370"/>
      <c r="V2" s="370"/>
      <c r="AT2" s="19" t="s">
        <v>89</v>
      </c>
    </row>
    <row r="3" spans="1:46" s="1" customFormat="1" ht="6.95" customHeight="1">
      <c r="B3" s="103"/>
      <c r="C3" s="104"/>
      <c r="D3" s="104"/>
      <c r="E3" s="104"/>
      <c r="F3" s="104"/>
      <c r="G3" s="104"/>
      <c r="H3" s="104"/>
      <c r="I3" s="104"/>
      <c r="J3" s="104"/>
      <c r="K3" s="104"/>
      <c r="L3" s="22"/>
      <c r="AT3" s="19" t="s">
        <v>86</v>
      </c>
    </row>
    <row r="4" spans="1:46" s="1" customFormat="1" ht="24.95" customHeight="1">
      <c r="B4" s="22"/>
      <c r="D4" s="105" t="s">
        <v>93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1" t="str">
        <f>'Rekapitulace stavby'!K6</f>
        <v>OA a HŠ Třebíč - Odstranění objektů ve vnitrobloku Bráfova</v>
      </c>
      <c r="F7" s="372"/>
      <c r="G7" s="372"/>
      <c r="H7" s="372"/>
      <c r="L7" s="22"/>
    </row>
    <row r="8" spans="1:46" s="2" customFormat="1" ht="12" customHeight="1">
      <c r="A8" s="36"/>
      <c r="B8" s="41"/>
      <c r="C8" s="36"/>
      <c r="D8" s="107" t="s">
        <v>94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3" t="s">
        <v>300</v>
      </c>
      <c r="F9" s="374"/>
      <c r="G9" s="374"/>
      <c r="H9" s="374"/>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29. 4. 2025</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27</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28</v>
      </c>
      <c r="F15" s="36"/>
      <c r="G15" s="36"/>
      <c r="H15" s="36"/>
      <c r="I15" s="107" t="s">
        <v>29</v>
      </c>
      <c r="J15" s="109" t="s">
        <v>30</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31</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75" t="str">
        <f>'Rekapitulace stavby'!E14</f>
        <v>Vyplň údaj</v>
      </c>
      <c r="F18" s="376"/>
      <c r="G18" s="376"/>
      <c r="H18" s="376"/>
      <c r="I18" s="107" t="s">
        <v>29</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33</v>
      </c>
      <c r="E20" s="36"/>
      <c r="F20" s="36"/>
      <c r="G20" s="36"/>
      <c r="H20" s="36"/>
      <c r="I20" s="107" t="s">
        <v>26</v>
      </c>
      <c r="J20" s="109" t="s">
        <v>34</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35</v>
      </c>
      <c r="F21" s="36"/>
      <c r="G21" s="36"/>
      <c r="H21" s="36"/>
      <c r="I21" s="107" t="s">
        <v>29</v>
      </c>
      <c r="J21" s="109" t="s">
        <v>36</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38</v>
      </c>
      <c r="E23" s="36"/>
      <c r="F23" s="36"/>
      <c r="G23" s="36"/>
      <c r="H23" s="36"/>
      <c r="I23" s="107" t="s">
        <v>26</v>
      </c>
      <c r="J23" s="109" t="str">
        <f>IF('Rekapitulace stavby'!AN19="","",'Rekapitulace stavby'!AN19)</f>
        <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tr">
        <f>IF('Rekapitulace stavby'!E20="","",'Rekapitulace stavby'!E20)</f>
        <v xml:space="preserve"> </v>
      </c>
      <c r="F24" s="36"/>
      <c r="G24" s="36"/>
      <c r="H24" s="36"/>
      <c r="I24" s="107" t="s">
        <v>29</v>
      </c>
      <c r="J24" s="109" t="str">
        <f>IF('Rekapitulace stavby'!AN20="","",'Rekapitulace stavby'!AN20)</f>
        <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40</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7" t="s">
        <v>19</v>
      </c>
      <c r="F27" s="377"/>
      <c r="G27" s="377"/>
      <c r="H27" s="377"/>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42</v>
      </c>
      <c r="E30" s="36"/>
      <c r="F30" s="36"/>
      <c r="G30" s="36"/>
      <c r="H30" s="36"/>
      <c r="I30" s="36"/>
      <c r="J30" s="116">
        <f>ROUND(J89,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44</v>
      </c>
      <c r="G32" s="36"/>
      <c r="H32" s="36"/>
      <c r="I32" s="117" t="s">
        <v>43</v>
      </c>
      <c r="J32" s="117" t="s">
        <v>45</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46</v>
      </c>
      <c r="E33" s="107" t="s">
        <v>47</v>
      </c>
      <c r="F33" s="119">
        <f>ROUND((SUM(BE89:BE246)),  2)</f>
        <v>0</v>
      </c>
      <c r="G33" s="36"/>
      <c r="H33" s="36"/>
      <c r="I33" s="120">
        <v>0.21</v>
      </c>
      <c r="J33" s="119">
        <f>ROUND(((SUM(BE89:BE246))*I33),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48</v>
      </c>
      <c r="F34" s="119">
        <f>ROUND((SUM(BF89:BF246)),  2)</f>
        <v>0</v>
      </c>
      <c r="G34" s="36"/>
      <c r="H34" s="36"/>
      <c r="I34" s="120">
        <v>0.12</v>
      </c>
      <c r="J34" s="119">
        <f>ROUND(((SUM(BF89:BF246))*I34),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49</v>
      </c>
      <c r="F35" s="119">
        <f>ROUND((SUM(BG89:BG246)),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50</v>
      </c>
      <c r="F36" s="119">
        <f>ROUND((SUM(BH89:BH246)),  2)</f>
        <v>0</v>
      </c>
      <c r="G36" s="36"/>
      <c r="H36" s="36"/>
      <c r="I36" s="120">
        <v>0.12</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51</v>
      </c>
      <c r="F37" s="119">
        <f>ROUND((SUM(BI89:BI246)),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52</v>
      </c>
      <c r="E39" s="123"/>
      <c r="F39" s="123"/>
      <c r="G39" s="124" t="s">
        <v>53</v>
      </c>
      <c r="H39" s="125" t="s">
        <v>54</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96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8" t="str">
        <f>E7</f>
        <v>OA a HŠ Třebíč - Odstranění objektů ve vnitrobloku Bráfova</v>
      </c>
      <c r="F48" s="379"/>
      <c r="G48" s="379"/>
      <c r="H48" s="379"/>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94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50" t="str">
        <f>E9</f>
        <v>SO 02 - Upravené terény</v>
      </c>
      <c r="F50" s="380"/>
      <c r="G50" s="380"/>
      <c r="H50" s="380"/>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Třebíč</v>
      </c>
      <c r="G52" s="38"/>
      <c r="H52" s="38"/>
      <c r="I52" s="31" t="s">
        <v>23</v>
      </c>
      <c r="J52" s="61" t="str">
        <f>IF(J12="","",J12)</f>
        <v>29. 4. 2025</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40.15" customHeight="1">
      <c r="A54" s="36"/>
      <c r="B54" s="37"/>
      <c r="C54" s="31" t="s">
        <v>25</v>
      </c>
      <c r="D54" s="38"/>
      <c r="E54" s="38"/>
      <c r="F54" s="29" t="str">
        <f>E15</f>
        <v xml:space="preserve">Kraj Vysočina,  Žižkova 1882/57,  58601 Jihlava </v>
      </c>
      <c r="G54" s="38"/>
      <c r="H54" s="38"/>
      <c r="I54" s="31" t="s">
        <v>33</v>
      </c>
      <c r="J54" s="34" t="str">
        <f>E21</f>
        <v>ARTPROJEKT JIHLAVA, spol. s r.o., 58601 Jihlava</v>
      </c>
      <c r="K54" s="38"/>
      <c r="L54" s="108"/>
      <c r="S54" s="36"/>
      <c r="T54" s="36"/>
      <c r="U54" s="36"/>
      <c r="V54" s="36"/>
      <c r="W54" s="36"/>
      <c r="X54" s="36"/>
      <c r="Y54" s="36"/>
      <c r="Z54" s="36"/>
      <c r="AA54" s="36"/>
      <c r="AB54" s="36"/>
      <c r="AC54" s="36"/>
      <c r="AD54" s="36"/>
      <c r="AE54" s="36"/>
    </row>
    <row r="55" spans="1:47" s="2" customFormat="1" ht="15.2" customHeight="1">
      <c r="A55" s="36"/>
      <c r="B55" s="37"/>
      <c r="C55" s="31" t="s">
        <v>31</v>
      </c>
      <c r="D55" s="38"/>
      <c r="E55" s="38"/>
      <c r="F55" s="29" t="str">
        <f>IF(E18="","",E18)</f>
        <v>Vyplň údaj</v>
      </c>
      <c r="G55" s="38"/>
      <c r="H55" s="38"/>
      <c r="I55" s="31" t="s">
        <v>38</v>
      </c>
      <c r="J55" s="34" t="str">
        <f>E24</f>
        <v xml:space="preserve"> </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97</v>
      </c>
      <c r="D57" s="133"/>
      <c r="E57" s="133"/>
      <c r="F57" s="133"/>
      <c r="G57" s="133"/>
      <c r="H57" s="133"/>
      <c r="I57" s="133"/>
      <c r="J57" s="134" t="s">
        <v>98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74</v>
      </c>
      <c r="D59" s="38"/>
      <c r="E59" s="38"/>
      <c r="F59" s="38"/>
      <c r="G59" s="38"/>
      <c r="H59" s="38"/>
      <c r="I59" s="38"/>
      <c r="J59" s="79">
        <f>J89</f>
        <v>0</v>
      </c>
      <c r="K59" s="38"/>
      <c r="L59" s="108"/>
      <c r="S59" s="36"/>
      <c r="T59" s="36"/>
      <c r="U59" s="36"/>
      <c r="V59" s="36"/>
      <c r="W59" s="36"/>
      <c r="X59" s="36"/>
      <c r="Y59" s="36"/>
      <c r="Z59" s="36"/>
      <c r="AA59" s="36"/>
      <c r="AB59" s="36"/>
      <c r="AC59" s="36"/>
      <c r="AD59" s="36"/>
      <c r="AE59" s="36"/>
      <c r="AU59" s="19" t="s">
        <v>99</v>
      </c>
    </row>
    <row r="60" spans="1:47" s="9" customFormat="1" ht="24.95" customHeight="1">
      <c r="B60" s="136"/>
      <c r="C60" s="137"/>
      <c r="D60" s="138" t="s">
        <v>100</v>
      </c>
      <c r="E60" s="139"/>
      <c r="F60" s="139"/>
      <c r="G60" s="139"/>
      <c r="H60" s="139"/>
      <c r="I60" s="139"/>
      <c r="J60" s="140">
        <f>J90</f>
        <v>0</v>
      </c>
      <c r="K60" s="137"/>
      <c r="L60" s="141"/>
    </row>
    <row r="61" spans="1:47" s="10" customFormat="1" ht="19.899999999999999" customHeight="1">
      <c r="B61" s="142"/>
      <c r="C61" s="143"/>
      <c r="D61" s="144" t="s">
        <v>301</v>
      </c>
      <c r="E61" s="145"/>
      <c r="F61" s="145"/>
      <c r="G61" s="145"/>
      <c r="H61" s="145"/>
      <c r="I61" s="145"/>
      <c r="J61" s="146">
        <f>J91</f>
        <v>0</v>
      </c>
      <c r="K61" s="143"/>
      <c r="L61" s="147"/>
    </row>
    <row r="62" spans="1:47" s="10" customFormat="1" ht="19.899999999999999" customHeight="1">
      <c r="B62" s="142"/>
      <c r="C62" s="143"/>
      <c r="D62" s="144" t="s">
        <v>302</v>
      </c>
      <c r="E62" s="145"/>
      <c r="F62" s="145"/>
      <c r="G62" s="145"/>
      <c r="H62" s="145"/>
      <c r="I62" s="145"/>
      <c r="J62" s="146">
        <f>J161</f>
        <v>0</v>
      </c>
      <c r="K62" s="143"/>
      <c r="L62" s="147"/>
    </row>
    <row r="63" spans="1:47" s="10" customFormat="1" ht="19.899999999999999" customHeight="1">
      <c r="B63" s="142"/>
      <c r="C63" s="143"/>
      <c r="D63" s="144" t="s">
        <v>303</v>
      </c>
      <c r="E63" s="145"/>
      <c r="F63" s="145"/>
      <c r="G63" s="145"/>
      <c r="H63" s="145"/>
      <c r="I63" s="145"/>
      <c r="J63" s="146">
        <f>J166</f>
        <v>0</v>
      </c>
      <c r="K63" s="143"/>
      <c r="L63" s="147"/>
    </row>
    <row r="64" spans="1:47" s="10" customFormat="1" ht="19.899999999999999" customHeight="1">
      <c r="B64" s="142"/>
      <c r="C64" s="143"/>
      <c r="D64" s="144" t="s">
        <v>304</v>
      </c>
      <c r="E64" s="145"/>
      <c r="F64" s="145"/>
      <c r="G64" s="145"/>
      <c r="H64" s="145"/>
      <c r="I64" s="145"/>
      <c r="J64" s="146">
        <f>J183</f>
        <v>0</v>
      </c>
      <c r="K64" s="143"/>
      <c r="L64" s="147"/>
    </row>
    <row r="65" spans="1:31" s="10" customFormat="1" ht="19.899999999999999" customHeight="1">
      <c r="B65" s="142"/>
      <c r="C65" s="143"/>
      <c r="D65" s="144" t="s">
        <v>101</v>
      </c>
      <c r="E65" s="145"/>
      <c r="F65" s="145"/>
      <c r="G65" s="145"/>
      <c r="H65" s="145"/>
      <c r="I65" s="145"/>
      <c r="J65" s="146">
        <f>J191</f>
        <v>0</v>
      </c>
      <c r="K65" s="143"/>
      <c r="L65" s="147"/>
    </row>
    <row r="66" spans="1:31" s="10" customFormat="1" ht="19.899999999999999" customHeight="1">
      <c r="B66" s="142"/>
      <c r="C66" s="143"/>
      <c r="D66" s="144" t="s">
        <v>102</v>
      </c>
      <c r="E66" s="145"/>
      <c r="F66" s="145"/>
      <c r="G66" s="145"/>
      <c r="H66" s="145"/>
      <c r="I66" s="145"/>
      <c r="J66" s="146">
        <f>J211</f>
        <v>0</v>
      </c>
      <c r="K66" s="143"/>
      <c r="L66" s="147"/>
    </row>
    <row r="67" spans="1:31" s="9" customFormat="1" ht="24.95" customHeight="1">
      <c r="B67" s="136"/>
      <c r="C67" s="137"/>
      <c r="D67" s="138" t="s">
        <v>305</v>
      </c>
      <c r="E67" s="139"/>
      <c r="F67" s="139"/>
      <c r="G67" s="139"/>
      <c r="H67" s="139"/>
      <c r="I67" s="139"/>
      <c r="J67" s="140">
        <f>J230</f>
        <v>0</v>
      </c>
      <c r="K67" s="137"/>
      <c r="L67" s="141"/>
    </row>
    <row r="68" spans="1:31" s="10" customFormat="1" ht="19.899999999999999" customHeight="1">
      <c r="B68" s="142"/>
      <c r="C68" s="143"/>
      <c r="D68" s="144" t="s">
        <v>306</v>
      </c>
      <c r="E68" s="145"/>
      <c r="F68" s="145"/>
      <c r="G68" s="145"/>
      <c r="H68" s="145"/>
      <c r="I68" s="145"/>
      <c r="J68" s="146">
        <f>J231</f>
        <v>0</v>
      </c>
      <c r="K68" s="143"/>
      <c r="L68" s="147"/>
    </row>
    <row r="69" spans="1:31" s="10" customFormat="1" ht="19.899999999999999" customHeight="1">
      <c r="B69" s="142"/>
      <c r="C69" s="143"/>
      <c r="D69" s="144" t="s">
        <v>307</v>
      </c>
      <c r="E69" s="145"/>
      <c r="F69" s="145"/>
      <c r="G69" s="145"/>
      <c r="H69" s="145"/>
      <c r="I69" s="145"/>
      <c r="J69" s="146">
        <f>J238</f>
        <v>0</v>
      </c>
      <c r="K69" s="143"/>
      <c r="L69" s="147"/>
    </row>
    <row r="70" spans="1:31" s="2" customFormat="1" ht="21.75" customHeight="1">
      <c r="A70" s="36"/>
      <c r="B70" s="37"/>
      <c r="C70" s="38"/>
      <c r="D70" s="38"/>
      <c r="E70" s="38"/>
      <c r="F70" s="38"/>
      <c r="G70" s="38"/>
      <c r="H70" s="38"/>
      <c r="I70" s="38"/>
      <c r="J70" s="38"/>
      <c r="K70" s="38"/>
      <c r="L70" s="108"/>
      <c r="S70" s="36"/>
      <c r="T70" s="36"/>
      <c r="U70" s="36"/>
      <c r="V70" s="36"/>
      <c r="W70" s="36"/>
      <c r="X70" s="36"/>
      <c r="Y70" s="36"/>
      <c r="Z70" s="36"/>
      <c r="AA70" s="36"/>
      <c r="AB70" s="36"/>
      <c r="AC70" s="36"/>
      <c r="AD70" s="36"/>
      <c r="AE70" s="36"/>
    </row>
    <row r="71" spans="1:31" s="2" customFormat="1" ht="6.95" customHeight="1">
      <c r="A71" s="36"/>
      <c r="B71" s="49"/>
      <c r="C71" s="50"/>
      <c r="D71" s="50"/>
      <c r="E71" s="50"/>
      <c r="F71" s="50"/>
      <c r="G71" s="50"/>
      <c r="H71" s="50"/>
      <c r="I71" s="50"/>
      <c r="J71" s="50"/>
      <c r="K71" s="50"/>
      <c r="L71" s="108"/>
      <c r="S71" s="36"/>
      <c r="T71" s="36"/>
      <c r="U71" s="36"/>
      <c r="V71" s="36"/>
      <c r="W71" s="36"/>
      <c r="X71" s="36"/>
      <c r="Y71" s="36"/>
      <c r="Z71" s="36"/>
      <c r="AA71" s="36"/>
      <c r="AB71" s="36"/>
      <c r="AC71" s="36"/>
      <c r="AD71" s="36"/>
      <c r="AE71" s="36"/>
    </row>
    <row r="75" spans="1:31" s="2" customFormat="1" ht="6.95" customHeight="1">
      <c r="A75" s="36"/>
      <c r="B75" s="51"/>
      <c r="C75" s="52"/>
      <c r="D75" s="52"/>
      <c r="E75" s="52"/>
      <c r="F75" s="52"/>
      <c r="G75" s="52"/>
      <c r="H75" s="52"/>
      <c r="I75" s="52"/>
      <c r="J75" s="52"/>
      <c r="K75" s="52"/>
      <c r="L75" s="108"/>
      <c r="S75" s="36"/>
      <c r="T75" s="36"/>
      <c r="U75" s="36"/>
      <c r="V75" s="36"/>
      <c r="W75" s="36"/>
      <c r="X75" s="36"/>
      <c r="Y75" s="36"/>
      <c r="Z75" s="36"/>
      <c r="AA75" s="36"/>
      <c r="AB75" s="36"/>
      <c r="AC75" s="36"/>
      <c r="AD75" s="36"/>
      <c r="AE75" s="36"/>
    </row>
    <row r="76" spans="1:31" s="2" customFormat="1" ht="24.95" customHeight="1">
      <c r="A76" s="36"/>
      <c r="B76" s="37"/>
      <c r="C76" s="25" t="s">
        <v>105</v>
      </c>
      <c r="D76" s="38"/>
      <c r="E76" s="38"/>
      <c r="F76" s="38"/>
      <c r="G76" s="38"/>
      <c r="H76" s="38"/>
      <c r="I76" s="38"/>
      <c r="J76" s="38"/>
      <c r="K76" s="38"/>
      <c r="L76" s="108"/>
      <c r="S76" s="36"/>
      <c r="T76" s="36"/>
      <c r="U76" s="36"/>
      <c r="V76" s="36"/>
      <c r="W76" s="36"/>
      <c r="X76" s="36"/>
      <c r="Y76" s="36"/>
      <c r="Z76" s="36"/>
      <c r="AA76" s="36"/>
      <c r="AB76" s="36"/>
      <c r="AC76" s="36"/>
      <c r="AD76" s="36"/>
      <c r="AE76" s="36"/>
    </row>
    <row r="77" spans="1:31" s="2" customFormat="1" ht="6.95" customHeight="1">
      <c r="A77" s="36"/>
      <c r="B77" s="37"/>
      <c r="C77" s="38"/>
      <c r="D77" s="38"/>
      <c r="E77" s="38"/>
      <c r="F77" s="38"/>
      <c r="G77" s="38"/>
      <c r="H77" s="38"/>
      <c r="I77" s="38"/>
      <c r="J77" s="38"/>
      <c r="K77" s="38"/>
      <c r="L77" s="108"/>
      <c r="S77" s="36"/>
      <c r="T77" s="36"/>
      <c r="U77" s="36"/>
      <c r="V77" s="36"/>
      <c r="W77" s="36"/>
      <c r="X77" s="36"/>
      <c r="Y77" s="36"/>
      <c r="Z77" s="36"/>
      <c r="AA77" s="36"/>
      <c r="AB77" s="36"/>
      <c r="AC77" s="36"/>
      <c r="AD77" s="36"/>
      <c r="AE77" s="36"/>
    </row>
    <row r="78" spans="1:31" s="2" customFormat="1" ht="12" customHeight="1">
      <c r="A78" s="36"/>
      <c r="B78" s="37"/>
      <c r="C78" s="31" t="s">
        <v>16</v>
      </c>
      <c r="D78" s="38"/>
      <c r="E78" s="38"/>
      <c r="F78" s="38"/>
      <c r="G78" s="38"/>
      <c r="H78" s="38"/>
      <c r="I78" s="38"/>
      <c r="J78" s="38"/>
      <c r="K78" s="38"/>
      <c r="L78" s="108"/>
      <c r="S78" s="36"/>
      <c r="T78" s="36"/>
      <c r="U78" s="36"/>
      <c r="V78" s="36"/>
      <c r="W78" s="36"/>
      <c r="X78" s="36"/>
      <c r="Y78" s="36"/>
      <c r="Z78" s="36"/>
      <c r="AA78" s="36"/>
      <c r="AB78" s="36"/>
      <c r="AC78" s="36"/>
      <c r="AD78" s="36"/>
      <c r="AE78" s="36"/>
    </row>
    <row r="79" spans="1:31" s="2" customFormat="1" ht="16.5" customHeight="1">
      <c r="A79" s="36"/>
      <c r="B79" s="37"/>
      <c r="C79" s="38"/>
      <c r="D79" s="38"/>
      <c r="E79" s="378" t="str">
        <f>E7</f>
        <v>OA a HŠ Třebíč - Odstranění objektů ve vnitrobloku Bráfova</v>
      </c>
      <c r="F79" s="379"/>
      <c r="G79" s="379"/>
      <c r="H79" s="379"/>
      <c r="I79" s="38"/>
      <c r="J79" s="38"/>
      <c r="K79" s="38"/>
      <c r="L79" s="108"/>
      <c r="S79" s="36"/>
      <c r="T79" s="36"/>
      <c r="U79" s="36"/>
      <c r="V79" s="36"/>
      <c r="W79" s="36"/>
      <c r="X79" s="36"/>
      <c r="Y79" s="36"/>
      <c r="Z79" s="36"/>
      <c r="AA79" s="36"/>
      <c r="AB79" s="36"/>
      <c r="AC79" s="36"/>
      <c r="AD79" s="36"/>
      <c r="AE79" s="36"/>
    </row>
    <row r="80" spans="1:31" s="2" customFormat="1" ht="12" customHeight="1">
      <c r="A80" s="36"/>
      <c r="B80" s="37"/>
      <c r="C80" s="31" t="s">
        <v>94</v>
      </c>
      <c r="D80" s="38"/>
      <c r="E80" s="38"/>
      <c r="F80" s="38"/>
      <c r="G80" s="38"/>
      <c r="H80" s="38"/>
      <c r="I80" s="38"/>
      <c r="J80" s="38"/>
      <c r="K80" s="38"/>
      <c r="L80" s="108"/>
      <c r="S80" s="36"/>
      <c r="T80" s="36"/>
      <c r="U80" s="36"/>
      <c r="V80" s="36"/>
      <c r="W80" s="36"/>
      <c r="X80" s="36"/>
      <c r="Y80" s="36"/>
      <c r="Z80" s="36"/>
      <c r="AA80" s="36"/>
      <c r="AB80" s="36"/>
      <c r="AC80" s="36"/>
      <c r="AD80" s="36"/>
      <c r="AE80" s="36"/>
    </row>
    <row r="81" spans="1:65" s="2" customFormat="1" ht="16.5" customHeight="1">
      <c r="A81" s="36"/>
      <c r="B81" s="37"/>
      <c r="C81" s="38"/>
      <c r="D81" s="38"/>
      <c r="E81" s="350" t="str">
        <f>E9</f>
        <v>SO 02 - Upravené terény</v>
      </c>
      <c r="F81" s="380"/>
      <c r="G81" s="380"/>
      <c r="H81" s="380"/>
      <c r="I81" s="38"/>
      <c r="J81" s="38"/>
      <c r="K81" s="38"/>
      <c r="L81" s="108"/>
      <c r="S81" s="36"/>
      <c r="T81" s="36"/>
      <c r="U81" s="36"/>
      <c r="V81" s="36"/>
      <c r="W81" s="36"/>
      <c r="X81" s="36"/>
      <c r="Y81" s="36"/>
      <c r="Z81" s="36"/>
      <c r="AA81" s="36"/>
      <c r="AB81" s="36"/>
      <c r="AC81" s="36"/>
      <c r="AD81" s="36"/>
      <c r="AE81" s="36"/>
    </row>
    <row r="82" spans="1:65" s="2" customFormat="1" ht="6.95" customHeight="1">
      <c r="A82" s="36"/>
      <c r="B82" s="37"/>
      <c r="C82" s="38"/>
      <c r="D82" s="38"/>
      <c r="E82" s="38"/>
      <c r="F82" s="38"/>
      <c r="G82" s="38"/>
      <c r="H82" s="38"/>
      <c r="I82" s="38"/>
      <c r="J82" s="38"/>
      <c r="K82" s="38"/>
      <c r="L82" s="108"/>
      <c r="S82" s="36"/>
      <c r="T82" s="36"/>
      <c r="U82" s="36"/>
      <c r="V82" s="36"/>
      <c r="W82" s="36"/>
      <c r="X82" s="36"/>
      <c r="Y82" s="36"/>
      <c r="Z82" s="36"/>
      <c r="AA82" s="36"/>
      <c r="AB82" s="36"/>
      <c r="AC82" s="36"/>
      <c r="AD82" s="36"/>
      <c r="AE82" s="36"/>
    </row>
    <row r="83" spans="1:65" s="2" customFormat="1" ht="12" customHeight="1">
      <c r="A83" s="36"/>
      <c r="B83" s="37"/>
      <c r="C83" s="31" t="s">
        <v>21</v>
      </c>
      <c r="D83" s="38"/>
      <c r="E83" s="38"/>
      <c r="F83" s="29" t="str">
        <f>F12</f>
        <v>Třebíč</v>
      </c>
      <c r="G83" s="38"/>
      <c r="H83" s="38"/>
      <c r="I83" s="31" t="s">
        <v>23</v>
      </c>
      <c r="J83" s="61" t="str">
        <f>IF(J12="","",J12)</f>
        <v>29. 4. 2025</v>
      </c>
      <c r="K83" s="38"/>
      <c r="L83" s="108"/>
      <c r="S83" s="36"/>
      <c r="T83" s="36"/>
      <c r="U83" s="36"/>
      <c r="V83" s="36"/>
      <c r="W83" s="36"/>
      <c r="X83" s="36"/>
      <c r="Y83" s="36"/>
      <c r="Z83" s="36"/>
      <c r="AA83" s="36"/>
      <c r="AB83" s="36"/>
      <c r="AC83" s="36"/>
      <c r="AD83" s="36"/>
      <c r="AE83" s="36"/>
    </row>
    <row r="84" spans="1:65" s="2" customFormat="1" ht="6.95" customHeight="1">
      <c r="A84" s="36"/>
      <c r="B84" s="37"/>
      <c r="C84" s="38"/>
      <c r="D84" s="38"/>
      <c r="E84" s="38"/>
      <c r="F84" s="38"/>
      <c r="G84" s="38"/>
      <c r="H84" s="38"/>
      <c r="I84" s="38"/>
      <c r="J84" s="38"/>
      <c r="K84" s="38"/>
      <c r="L84" s="108"/>
      <c r="S84" s="36"/>
      <c r="T84" s="36"/>
      <c r="U84" s="36"/>
      <c r="V84" s="36"/>
      <c r="W84" s="36"/>
      <c r="X84" s="36"/>
      <c r="Y84" s="36"/>
      <c r="Z84" s="36"/>
      <c r="AA84" s="36"/>
      <c r="AB84" s="36"/>
      <c r="AC84" s="36"/>
      <c r="AD84" s="36"/>
      <c r="AE84" s="36"/>
    </row>
    <row r="85" spans="1:65" s="2" customFormat="1" ht="40.15" customHeight="1">
      <c r="A85" s="36"/>
      <c r="B85" s="37"/>
      <c r="C85" s="31" t="s">
        <v>25</v>
      </c>
      <c r="D85" s="38"/>
      <c r="E85" s="38"/>
      <c r="F85" s="29" t="str">
        <f>E15</f>
        <v xml:space="preserve">Kraj Vysočina,  Žižkova 1882/57,  58601 Jihlava </v>
      </c>
      <c r="G85" s="38"/>
      <c r="H85" s="38"/>
      <c r="I85" s="31" t="s">
        <v>33</v>
      </c>
      <c r="J85" s="34" t="str">
        <f>E21</f>
        <v>ARTPROJEKT JIHLAVA, spol. s r.o., 58601 Jihlava</v>
      </c>
      <c r="K85" s="38"/>
      <c r="L85" s="108"/>
      <c r="S85" s="36"/>
      <c r="T85" s="36"/>
      <c r="U85" s="36"/>
      <c r="V85" s="36"/>
      <c r="W85" s="36"/>
      <c r="X85" s="36"/>
      <c r="Y85" s="36"/>
      <c r="Z85" s="36"/>
      <c r="AA85" s="36"/>
      <c r="AB85" s="36"/>
      <c r="AC85" s="36"/>
      <c r="AD85" s="36"/>
      <c r="AE85" s="36"/>
    </row>
    <row r="86" spans="1:65" s="2" customFormat="1" ht="15.2" customHeight="1">
      <c r="A86" s="36"/>
      <c r="B86" s="37"/>
      <c r="C86" s="31" t="s">
        <v>31</v>
      </c>
      <c r="D86" s="38"/>
      <c r="E86" s="38"/>
      <c r="F86" s="29" t="str">
        <f>IF(E18="","",E18)</f>
        <v>Vyplň údaj</v>
      </c>
      <c r="G86" s="38"/>
      <c r="H86" s="38"/>
      <c r="I86" s="31" t="s">
        <v>38</v>
      </c>
      <c r="J86" s="34" t="str">
        <f>E24</f>
        <v xml:space="preserve"> </v>
      </c>
      <c r="K86" s="38"/>
      <c r="L86" s="108"/>
      <c r="S86" s="36"/>
      <c r="T86" s="36"/>
      <c r="U86" s="36"/>
      <c r="V86" s="36"/>
      <c r="W86" s="36"/>
      <c r="X86" s="36"/>
      <c r="Y86" s="36"/>
      <c r="Z86" s="36"/>
      <c r="AA86" s="36"/>
      <c r="AB86" s="36"/>
      <c r="AC86" s="36"/>
      <c r="AD86" s="36"/>
      <c r="AE86" s="36"/>
    </row>
    <row r="87" spans="1:65" s="2" customFormat="1" ht="10.35" customHeight="1">
      <c r="A87" s="36"/>
      <c r="B87" s="37"/>
      <c r="C87" s="38"/>
      <c r="D87" s="38"/>
      <c r="E87" s="38"/>
      <c r="F87" s="38"/>
      <c r="G87" s="38"/>
      <c r="H87" s="38"/>
      <c r="I87" s="38"/>
      <c r="J87" s="38"/>
      <c r="K87" s="38"/>
      <c r="L87" s="108"/>
      <c r="S87" s="36"/>
      <c r="T87" s="36"/>
      <c r="U87" s="36"/>
      <c r="V87" s="36"/>
      <c r="W87" s="36"/>
      <c r="X87" s="36"/>
      <c r="Y87" s="36"/>
      <c r="Z87" s="36"/>
      <c r="AA87" s="36"/>
      <c r="AB87" s="36"/>
      <c r="AC87" s="36"/>
      <c r="AD87" s="36"/>
      <c r="AE87" s="36"/>
    </row>
    <row r="88" spans="1:65" s="11" customFormat="1" ht="29.25" customHeight="1">
      <c r="A88" s="148"/>
      <c r="B88" s="149"/>
      <c r="C88" s="150" t="s">
        <v>106</v>
      </c>
      <c r="D88" s="151" t="s">
        <v>61</v>
      </c>
      <c r="E88" s="151" t="s">
        <v>57</v>
      </c>
      <c r="F88" s="151" t="s">
        <v>58</v>
      </c>
      <c r="G88" s="151" t="s">
        <v>107</v>
      </c>
      <c r="H88" s="151" t="s">
        <v>108</v>
      </c>
      <c r="I88" s="151" t="s">
        <v>109</v>
      </c>
      <c r="J88" s="151" t="s">
        <v>98</v>
      </c>
      <c r="K88" s="152" t="s">
        <v>110</v>
      </c>
      <c r="L88" s="153"/>
      <c r="M88" s="70" t="s">
        <v>19</v>
      </c>
      <c r="N88" s="71" t="s">
        <v>46</v>
      </c>
      <c r="O88" s="71" t="s">
        <v>111</v>
      </c>
      <c r="P88" s="71" t="s">
        <v>112</v>
      </c>
      <c r="Q88" s="71" t="s">
        <v>113</v>
      </c>
      <c r="R88" s="71" t="s">
        <v>114</v>
      </c>
      <c r="S88" s="71" t="s">
        <v>115</v>
      </c>
      <c r="T88" s="72" t="s">
        <v>116</v>
      </c>
      <c r="U88" s="148"/>
      <c r="V88" s="148"/>
      <c r="W88" s="148"/>
      <c r="X88" s="148"/>
      <c r="Y88" s="148"/>
      <c r="Z88" s="148"/>
      <c r="AA88" s="148"/>
      <c r="AB88" s="148"/>
      <c r="AC88" s="148"/>
      <c r="AD88" s="148"/>
      <c r="AE88" s="148"/>
    </row>
    <row r="89" spans="1:65" s="2" customFormat="1" ht="22.9" customHeight="1">
      <c r="A89" s="36"/>
      <c r="B89" s="37"/>
      <c r="C89" s="77" t="s">
        <v>117</v>
      </c>
      <c r="D89" s="38"/>
      <c r="E89" s="38"/>
      <c r="F89" s="38"/>
      <c r="G89" s="38"/>
      <c r="H89" s="38"/>
      <c r="I89" s="38"/>
      <c r="J89" s="154">
        <f>BK89</f>
        <v>0</v>
      </c>
      <c r="K89" s="38"/>
      <c r="L89" s="41"/>
      <c r="M89" s="73"/>
      <c r="N89" s="155"/>
      <c r="O89" s="74"/>
      <c r="P89" s="156">
        <f>P90+P230</f>
        <v>0</v>
      </c>
      <c r="Q89" s="74"/>
      <c r="R89" s="156">
        <f>R90+R230</f>
        <v>9.8642692740000015</v>
      </c>
      <c r="S89" s="74"/>
      <c r="T89" s="157">
        <f>T90+T230</f>
        <v>106.96613499999999</v>
      </c>
      <c r="U89" s="36"/>
      <c r="V89" s="36"/>
      <c r="W89" s="36"/>
      <c r="X89" s="36"/>
      <c r="Y89" s="36"/>
      <c r="Z89" s="36"/>
      <c r="AA89" s="36"/>
      <c r="AB89" s="36"/>
      <c r="AC89" s="36"/>
      <c r="AD89" s="36"/>
      <c r="AE89" s="36"/>
      <c r="AT89" s="19" t="s">
        <v>75</v>
      </c>
      <c r="AU89" s="19" t="s">
        <v>99</v>
      </c>
      <c r="BK89" s="158">
        <f>BK90+BK230</f>
        <v>0</v>
      </c>
    </row>
    <row r="90" spans="1:65" s="12" customFormat="1" ht="25.9" customHeight="1">
      <c r="B90" s="159"/>
      <c r="C90" s="160"/>
      <c r="D90" s="161" t="s">
        <v>75</v>
      </c>
      <c r="E90" s="162" t="s">
        <v>118</v>
      </c>
      <c r="F90" s="162" t="s">
        <v>119</v>
      </c>
      <c r="G90" s="160"/>
      <c r="H90" s="160"/>
      <c r="I90" s="163"/>
      <c r="J90" s="164">
        <f>BK90</f>
        <v>0</v>
      </c>
      <c r="K90" s="160"/>
      <c r="L90" s="165"/>
      <c r="M90" s="166"/>
      <c r="N90" s="167"/>
      <c r="O90" s="167"/>
      <c r="P90" s="168">
        <f>P91+P161+P166+P183+P191+P211</f>
        <v>0</v>
      </c>
      <c r="Q90" s="167"/>
      <c r="R90" s="168">
        <f>R91+R161+R166+R183+R191+R211</f>
        <v>9.8642692740000015</v>
      </c>
      <c r="S90" s="167"/>
      <c r="T90" s="169">
        <f>T91+T161+T166+T183+T191+T211</f>
        <v>106.96613499999999</v>
      </c>
      <c r="AR90" s="170" t="s">
        <v>84</v>
      </c>
      <c r="AT90" s="171" t="s">
        <v>75</v>
      </c>
      <c r="AU90" s="171" t="s">
        <v>76</v>
      </c>
      <c r="AY90" s="170" t="s">
        <v>120</v>
      </c>
      <c r="BK90" s="172">
        <f>BK91+BK161+BK166+BK183+BK191+BK211</f>
        <v>0</v>
      </c>
    </row>
    <row r="91" spans="1:65" s="12" customFormat="1" ht="22.9" customHeight="1">
      <c r="B91" s="159"/>
      <c r="C91" s="160"/>
      <c r="D91" s="161" t="s">
        <v>75</v>
      </c>
      <c r="E91" s="173" t="s">
        <v>84</v>
      </c>
      <c r="F91" s="173" t="s">
        <v>308</v>
      </c>
      <c r="G91" s="160"/>
      <c r="H91" s="160"/>
      <c r="I91" s="163"/>
      <c r="J91" s="174">
        <f>BK91</f>
        <v>0</v>
      </c>
      <c r="K91" s="160"/>
      <c r="L91" s="165"/>
      <c r="M91" s="166"/>
      <c r="N91" s="167"/>
      <c r="O91" s="167"/>
      <c r="P91" s="168">
        <f>SUM(P92:P160)</f>
        <v>0</v>
      </c>
      <c r="Q91" s="167"/>
      <c r="R91" s="168">
        <f>SUM(R92:R160)</f>
        <v>9.8256121940000014</v>
      </c>
      <c r="S91" s="167"/>
      <c r="T91" s="169">
        <f>SUM(T92:T160)</f>
        <v>103.57979999999999</v>
      </c>
      <c r="AR91" s="170" t="s">
        <v>84</v>
      </c>
      <c r="AT91" s="171" t="s">
        <v>75</v>
      </c>
      <c r="AU91" s="171" t="s">
        <v>84</v>
      </c>
      <c r="AY91" s="170" t="s">
        <v>120</v>
      </c>
      <c r="BK91" s="172">
        <f>SUM(BK92:BK160)</f>
        <v>0</v>
      </c>
    </row>
    <row r="92" spans="1:65" s="2" customFormat="1" ht="37.9" customHeight="1">
      <c r="A92" s="36"/>
      <c r="B92" s="37"/>
      <c r="C92" s="175" t="s">
        <v>84</v>
      </c>
      <c r="D92" s="175" t="s">
        <v>123</v>
      </c>
      <c r="E92" s="176" t="s">
        <v>309</v>
      </c>
      <c r="F92" s="177" t="s">
        <v>310</v>
      </c>
      <c r="G92" s="178" t="s">
        <v>311</v>
      </c>
      <c r="H92" s="179">
        <v>192</v>
      </c>
      <c r="I92" s="180"/>
      <c r="J92" s="181">
        <f>ROUND(I92*H92,2)</f>
        <v>0</v>
      </c>
      <c r="K92" s="177" t="s">
        <v>127</v>
      </c>
      <c r="L92" s="41"/>
      <c r="M92" s="182" t="s">
        <v>19</v>
      </c>
      <c r="N92" s="183" t="s">
        <v>47</v>
      </c>
      <c r="O92" s="66"/>
      <c r="P92" s="184">
        <f>O92*H92</f>
        <v>0</v>
      </c>
      <c r="Q92" s="184">
        <v>0</v>
      </c>
      <c r="R92" s="184">
        <f>Q92*H92</f>
        <v>0</v>
      </c>
      <c r="S92" s="184">
        <v>0</v>
      </c>
      <c r="T92" s="185">
        <f>S92*H92</f>
        <v>0</v>
      </c>
      <c r="U92" s="36"/>
      <c r="V92" s="36"/>
      <c r="W92" s="36"/>
      <c r="X92" s="36"/>
      <c r="Y92" s="36"/>
      <c r="Z92" s="36"/>
      <c r="AA92" s="36"/>
      <c r="AB92" s="36"/>
      <c r="AC92" s="36"/>
      <c r="AD92" s="36"/>
      <c r="AE92" s="36"/>
      <c r="AR92" s="186" t="s">
        <v>128</v>
      </c>
      <c r="AT92" s="186" t="s">
        <v>123</v>
      </c>
      <c r="AU92" s="186" t="s">
        <v>86</v>
      </c>
      <c r="AY92" s="19" t="s">
        <v>120</v>
      </c>
      <c r="BE92" s="187">
        <f>IF(N92="základní",J92,0)</f>
        <v>0</v>
      </c>
      <c r="BF92" s="187">
        <f>IF(N92="snížená",J92,0)</f>
        <v>0</v>
      </c>
      <c r="BG92" s="187">
        <f>IF(N92="zákl. přenesená",J92,0)</f>
        <v>0</v>
      </c>
      <c r="BH92" s="187">
        <f>IF(N92="sníž. přenesená",J92,0)</f>
        <v>0</v>
      </c>
      <c r="BI92" s="187">
        <f>IF(N92="nulová",J92,0)</f>
        <v>0</v>
      </c>
      <c r="BJ92" s="19" t="s">
        <v>84</v>
      </c>
      <c r="BK92" s="187">
        <f>ROUND(I92*H92,2)</f>
        <v>0</v>
      </c>
      <c r="BL92" s="19" t="s">
        <v>128</v>
      </c>
      <c r="BM92" s="186" t="s">
        <v>312</v>
      </c>
    </row>
    <row r="93" spans="1:65" s="2" customFormat="1" ht="29.25">
      <c r="A93" s="36"/>
      <c r="B93" s="37"/>
      <c r="C93" s="38"/>
      <c r="D93" s="188" t="s">
        <v>130</v>
      </c>
      <c r="E93" s="38"/>
      <c r="F93" s="189" t="s">
        <v>313</v>
      </c>
      <c r="G93" s="38"/>
      <c r="H93" s="38"/>
      <c r="I93" s="190"/>
      <c r="J93" s="38"/>
      <c r="K93" s="38"/>
      <c r="L93" s="41"/>
      <c r="M93" s="191"/>
      <c r="N93" s="192"/>
      <c r="O93" s="66"/>
      <c r="P93" s="66"/>
      <c r="Q93" s="66"/>
      <c r="R93" s="66"/>
      <c r="S93" s="66"/>
      <c r="T93" s="67"/>
      <c r="U93" s="36"/>
      <c r="V93" s="36"/>
      <c r="W93" s="36"/>
      <c r="X93" s="36"/>
      <c r="Y93" s="36"/>
      <c r="Z93" s="36"/>
      <c r="AA93" s="36"/>
      <c r="AB93" s="36"/>
      <c r="AC93" s="36"/>
      <c r="AD93" s="36"/>
      <c r="AE93" s="36"/>
      <c r="AT93" s="19" t="s">
        <v>130</v>
      </c>
      <c r="AU93" s="19" t="s">
        <v>86</v>
      </c>
    </row>
    <row r="94" spans="1:65" s="2" customFormat="1" ht="11.25">
      <c r="A94" s="36"/>
      <c r="B94" s="37"/>
      <c r="C94" s="38"/>
      <c r="D94" s="193" t="s">
        <v>131</v>
      </c>
      <c r="E94" s="38"/>
      <c r="F94" s="194" t="s">
        <v>314</v>
      </c>
      <c r="G94" s="38"/>
      <c r="H94" s="38"/>
      <c r="I94" s="190"/>
      <c r="J94" s="38"/>
      <c r="K94" s="38"/>
      <c r="L94" s="41"/>
      <c r="M94" s="191"/>
      <c r="N94" s="192"/>
      <c r="O94" s="66"/>
      <c r="P94" s="66"/>
      <c r="Q94" s="66"/>
      <c r="R94" s="66"/>
      <c r="S94" s="66"/>
      <c r="T94" s="67"/>
      <c r="U94" s="36"/>
      <c r="V94" s="36"/>
      <c r="W94" s="36"/>
      <c r="X94" s="36"/>
      <c r="Y94" s="36"/>
      <c r="Z94" s="36"/>
      <c r="AA94" s="36"/>
      <c r="AB94" s="36"/>
      <c r="AC94" s="36"/>
      <c r="AD94" s="36"/>
      <c r="AE94" s="36"/>
      <c r="AT94" s="19" t="s">
        <v>131</v>
      </c>
      <c r="AU94" s="19" t="s">
        <v>86</v>
      </c>
    </row>
    <row r="95" spans="1:65" s="13" customFormat="1" ht="11.25">
      <c r="B95" s="195"/>
      <c r="C95" s="196"/>
      <c r="D95" s="188" t="s">
        <v>133</v>
      </c>
      <c r="E95" s="197" t="s">
        <v>19</v>
      </c>
      <c r="F95" s="198" t="s">
        <v>315</v>
      </c>
      <c r="G95" s="196"/>
      <c r="H95" s="199">
        <v>192</v>
      </c>
      <c r="I95" s="200"/>
      <c r="J95" s="196"/>
      <c r="K95" s="196"/>
      <c r="L95" s="201"/>
      <c r="M95" s="202"/>
      <c r="N95" s="203"/>
      <c r="O95" s="203"/>
      <c r="P95" s="203"/>
      <c r="Q95" s="203"/>
      <c r="R95" s="203"/>
      <c r="S95" s="203"/>
      <c r="T95" s="204"/>
      <c r="AT95" s="205" t="s">
        <v>133</v>
      </c>
      <c r="AU95" s="205" t="s">
        <v>86</v>
      </c>
      <c r="AV95" s="13" t="s">
        <v>86</v>
      </c>
      <c r="AW95" s="13" t="s">
        <v>37</v>
      </c>
      <c r="AX95" s="13" t="s">
        <v>84</v>
      </c>
      <c r="AY95" s="205" t="s">
        <v>120</v>
      </c>
    </row>
    <row r="96" spans="1:65" s="2" customFormat="1" ht="24.2" customHeight="1">
      <c r="A96" s="36"/>
      <c r="B96" s="37"/>
      <c r="C96" s="175" t="s">
        <v>86</v>
      </c>
      <c r="D96" s="175" t="s">
        <v>123</v>
      </c>
      <c r="E96" s="176" t="s">
        <v>316</v>
      </c>
      <c r="F96" s="177" t="s">
        <v>317</v>
      </c>
      <c r="G96" s="178" t="s">
        <v>311</v>
      </c>
      <c r="H96" s="179">
        <v>165.9</v>
      </c>
      <c r="I96" s="180"/>
      <c r="J96" s="181">
        <f>ROUND(I96*H96,2)</f>
        <v>0</v>
      </c>
      <c r="K96" s="177" t="s">
        <v>127</v>
      </c>
      <c r="L96" s="41"/>
      <c r="M96" s="182" t="s">
        <v>19</v>
      </c>
      <c r="N96" s="183" t="s">
        <v>47</v>
      </c>
      <c r="O96" s="66"/>
      <c r="P96" s="184">
        <f>O96*H96</f>
        <v>0</v>
      </c>
      <c r="Q96" s="184">
        <v>0</v>
      </c>
      <c r="R96" s="184">
        <f>Q96*H96</f>
        <v>0</v>
      </c>
      <c r="S96" s="184">
        <v>0.58199999999999996</v>
      </c>
      <c r="T96" s="185">
        <f>S96*H96</f>
        <v>96.553799999999995</v>
      </c>
      <c r="U96" s="36"/>
      <c r="V96" s="36"/>
      <c r="W96" s="36"/>
      <c r="X96" s="36"/>
      <c r="Y96" s="36"/>
      <c r="Z96" s="36"/>
      <c r="AA96" s="36"/>
      <c r="AB96" s="36"/>
      <c r="AC96" s="36"/>
      <c r="AD96" s="36"/>
      <c r="AE96" s="36"/>
      <c r="AR96" s="186" t="s">
        <v>128</v>
      </c>
      <c r="AT96" s="186" t="s">
        <v>123</v>
      </c>
      <c r="AU96" s="186" t="s">
        <v>86</v>
      </c>
      <c r="AY96" s="19" t="s">
        <v>120</v>
      </c>
      <c r="BE96" s="187">
        <f>IF(N96="základní",J96,0)</f>
        <v>0</v>
      </c>
      <c r="BF96" s="187">
        <f>IF(N96="snížená",J96,0)</f>
        <v>0</v>
      </c>
      <c r="BG96" s="187">
        <f>IF(N96="zákl. přenesená",J96,0)</f>
        <v>0</v>
      </c>
      <c r="BH96" s="187">
        <f>IF(N96="sníž. přenesená",J96,0)</f>
        <v>0</v>
      </c>
      <c r="BI96" s="187">
        <f>IF(N96="nulová",J96,0)</f>
        <v>0</v>
      </c>
      <c r="BJ96" s="19" t="s">
        <v>84</v>
      </c>
      <c r="BK96" s="187">
        <f>ROUND(I96*H96,2)</f>
        <v>0</v>
      </c>
      <c r="BL96" s="19" t="s">
        <v>128</v>
      </c>
      <c r="BM96" s="186" t="s">
        <v>318</v>
      </c>
    </row>
    <row r="97" spans="1:65" s="2" customFormat="1" ht="39">
      <c r="A97" s="36"/>
      <c r="B97" s="37"/>
      <c r="C97" s="38"/>
      <c r="D97" s="188" t="s">
        <v>130</v>
      </c>
      <c r="E97" s="38"/>
      <c r="F97" s="189" t="s">
        <v>319</v>
      </c>
      <c r="G97" s="38"/>
      <c r="H97" s="38"/>
      <c r="I97" s="190"/>
      <c r="J97" s="38"/>
      <c r="K97" s="38"/>
      <c r="L97" s="41"/>
      <c r="M97" s="191"/>
      <c r="N97" s="192"/>
      <c r="O97" s="66"/>
      <c r="P97" s="66"/>
      <c r="Q97" s="66"/>
      <c r="R97" s="66"/>
      <c r="S97" s="66"/>
      <c r="T97" s="67"/>
      <c r="U97" s="36"/>
      <c r="V97" s="36"/>
      <c r="W97" s="36"/>
      <c r="X97" s="36"/>
      <c r="Y97" s="36"/>
      <c r="Z97" s="36"/>
      <c r="AA97" s="36"/>
      <c r="AB97" s="36"/>
      <c r="AC97" s="36"/>
      <c r="AD97" s="36"/>
      <c r="AE97" s="36"/>
      <c r="AT97" s="19" t="s">
        <v>130</v>
      </c>
      <c r="AU97" s="19" t="s">
        <v>86</v>
      </c>
    </row>
    <row r="98" spans="1:65" s="2" customFormat="1" ht="11.25">
      <c r="A98" s="36"/>
      <c r="B98" s="37"/>
      <c r="C98" s="38"/>
      <c r="D98" s="193" t="s">
        <v>131</v>
      </c>
      <c r="E98" s="38"/>
      <c r="F98" s="194" t="s">
        <v>320</v>
      </c>
      <c r="G98" s="38"/>
      <c r="H98" s="38"/>
      <c r="I98" s="190"/>
      <c r="J98" s="38"/>
      <c r="K98" s="38"/>
      <c r="L98" s="41"/>
      <c r="M98" s="191"/>
      <c r="N98" s="192"/>
      <c r="O98" s="66"/>
      <c r="P98" s="66"/>
      <c r="Q98" s="66"/>
      <c r="R98" s="66"/>
      <c r="S98" s="66"/>
      <c r="T98" s="67"/>
      <c r="U98" s="36"/>
      <c r="V98" s="36"/>
      <c r="W98" s="36"/>
      <c r="X98" s="36"/>
      <c r="Y98" s="36"/>
      <c r="Z98" s="36"/>
      <c r="AA98" s="36"/>
      <c r="AB98" s="36"/>
      <c r="AC98" s="36"/>
      <c r="AD98" s="36"/>
      <c r="AE98" s="36"/>
      <c r="AT98" s="19" t="s">
        <v>131</v>
      </c>
      <c r="AU98" s="19" t="s">
        <v>86</v>
      </c>
    </row>
    <row r="99" spans="1:65" s="13" customFormat="1" ht="11.25">
      <c r="B99" s="195"/>
      <c r="C99" s="196"/>
      <c r="D99" s="188" t="s">
        <v>133</v>
      </c>
      <c r="E99" s="197" t="s">
        <v>19</v>
      </c>
      <c r="F99" s="198" t="s">
        <v>321</v>
      </c>
      <c r="G99" s="196"/>
      <c r="H99" s="199">
        <v>165.9</v>
      </c>
      <c r="I99" s="200"/>
      <c r="J99" s="196"/>
      <c r="K99" s="196"/>
      <c r="L99" s="201"/>
      <c r="M99" s="202"/>
      <c r="N99" s="203"/>
      <c r="O99" s="203"/>
      <c r="P99" s="203"/>
      <c r="Q99" s="203"/>
      <c r="R99" s="203"/>
      <c r="S99" s="203"/>
      <c r="T99" s="204"/>
      <c r="AT99" s="205" t="s">
        <v>133</v>
      </c>
      <c r="AU99" s="205" t="s">
        <v>86</v>
      </c>
      <c r="AV99" s="13" t="s">
        <v>86</v>
      </c>
      <c r="AW99" s="13" t="s">
        <v>37</v>
      </c>
      <c r="AX99" s="13" t="s">
        <v>84</v>
      </c>
      <c r="AY99" s="205" t="s">
        <v>120</v>
      </c>
    </row>
    <row r="100" spans="1:65" s="2" customFormat="1" ht="24.2" customHeight="1">
      <c r="A100" s="36"/>
      <c r="B100" s="37"/>
      <c r="C100" s="175" t="s">
        <v>143</v>
      </c>
      <c r="D100" s="175" t="s">
        <v>123</v>
      </c>
      <c r="E100" s="176" t="s">
        <v>322</v>
      </c>
      <c r="F100" s="177" t="s">
        <v>323</v>
      </c>
      <c r="G100" s="178" t="s">
        <v>311</v>
      </c>
      <c r="H100" s="179">
        <v>15.5</v>
      </c>
      <c r="I100" s="180"/>
      <c r="J100" s="181">
        <f>ROUND(I100*H100,2)</f>
        <v>0</v>
      </c>
      <c r="K100" s="177" t="s">
        <v>127</v>
      </c>
      <c r="L100" s="41"/>
      <c r="M100" s="182" t="s">
        <v>19</v>
      </c>
      <c r="N100" s="183" t="s">
        <v>47</v>
      </c>
      <c r="O100" s="66"/>
      <c r="P100" s="184">
        <f>O100*H100</f>
        <v>0</v>
      </c>
      <c r="Q100" s="184">
        <v>0</v>
      </c>
      <c r="R100" s="184">
        <f>Q100*H100</f>
        <v>0</v>
      </c>
      <c r="S100" s="184">
        <v>0.32500000000000001</v>
      </c>
      <c r="T100" s="185">
        <f>S100*H100</f>
        <v>5.0375000000000005</v>
      </c>
      <c r="U100" s="36"/>
      <c r="V100" s="36"/>
      <c r="W100" s="36"/>
      <c r="X100" s="36"/>
      <c r="Y100" s="36"/>
      <c r="Z100" s="36"/>
      <c r="AA100" s="36"/>
      <c r="AB100" s="36"/>
      <c r="AC100" s="36"/>
      <c r="AD100" s="36"/>
      <c r="AE100" s="36"/>
      <c r="AR100" s="186" t="s">
        <v>128</v>
      </c>
      <c r="AT100" s="186" t="s">
        <v>123</v>
      </c>
      <c r="AU100" s="186" t="s">
        <v>86</v>
      </c>
      <c r="AY100" s="19" t="s">
        <v>120</v>
      </c>
      <c r="BE100" s="187">
        <f>IF(N100="základní",J100,0)</f>
        <v>0</v>
      </c>
      <c r="BF100" s="187">
        <f>IF(N100="snížená",J100,0)</f>
        <v>0</v>
      </c>
      <c r="BG100" s="187">
        <f>IF(N100="zákl. přenesená",J100,0)</f>
        <v>0</v>
      </c>
      <c r="BH100" s="187">
        <f>IF(N100="sníž. přenesená",J100,0)</f>
        <v>0</v>
      </c>
      <c r="BI100" s="187">
        <f>IF(N100="nulová",J100,0)</f>
        <v>0</v>
      </c>
      <c r="BJ100" s="19" t="s">
        <v>84</v>
      </c>
      <c r="BK100" s="187">
        <f>ROUND(I100*H100,2)</f>
        <v>0</v>
      </c>
      <c r="BL100" s="19" t="s">
        <v>128</v>
      </c>
      <c r="BM100" s="186" t="s">
        <v>324</v>
      </c>
    </row>
    <row r="101" spans="1:65" s="2" customFormat="1" ht="39">
      <c r="A101" s="36"/>
      <c r="B101" s="37"/>
      <c r="C101" s="38"/>
      <c r="D101" s="188" t="s">
        <v>130</v>
      </c>
      <c r="E101" s="38"/>
      <c r="F101" s="189" t="s">
        <v>325</v>
      </c>
      <c r="G101" s="38"/>
      <c r="H101" s="38"/>
      <c r="I101" s="190"/>
      <c r="J101" s="38"/>
      <c r="K101" s="38"/>
      <c r="L101" s="41"/>
      <c r="M101" s="191"/>
      <c r="N101" s="192"/>
      <c r="O101" s="66"/>
      <c r="P101" s="66"/>
      <c r="Q101" s="66"/>
      <c r="R101" s="66"/>
      <c r="S101" s="66"/>
      <c r="T101" s="67"/>
      <c r="U101" s="36"/>
      <c r="V101" s="36"/>
      <c r="W101" s="36"/>
      <c r="X101" s="36"/>
      <c r="Y101" s="36"/>
      <c r="Z101" s="36"/>
      <c r="AA101" s="36"/>
      <c r="AB101" s="36"/>
      <c r="AC101" s="36"/>
      <c r="AD101" s="36"/>
      <c r="AE101" s="36"/>
      <c r="AT101" s="19" t="s">
        <v>130</v>
      </c>
      <c r="AU101" s="19" t="s">
        <v>86</v>
      </c>
    </row>
    <row r="102" spans="1:65" s="2" customFormat="1" ht="11.25">
      <c r="A102" s="36"/>
      <c r="B102" s="37"/>
      <c r="C102" s="38"/>
      <c r="D102" s="193" t="s">
        <v>131</v>
      </c>
      <c r="E102" s="38"/>
      <c r="F102" s="194" t="s">
        <v>326</v>
      </c>
      <c r="G102" s="38"/>
      <c r="H102" s="38"/>
      <c r="I102" s="190"/>
      <c r="J102" s="38"/>
      <c r="K102" s="38"/>
      <c r="L102" s="41"/>
      <c r="M102" s="191"/>
      <c r="N102" s="192"/>
      <c r="O102" s="66"/>
      <c r="P102" s="66"/>
      <c r="Q102" s="66"/>
      <c r="R102" s="66"/>
      <c r="S102" s="66"/>
      <c r="T102" s="67"/>
      <c r="U102" s="36"/>
      <c r="V102" s="36"/>
      <c r="W102" s="36"/>
      <c r="X102" s="36"/>
      <c r="Y102" s="36"/>
      <c r="Z102" s="36"/>
      <c r="AA102" s="36"/>
      <c r="AB102" s="36"/>
      <c r="AC102" s="36"/>
      <c r="AD102" s="36"/>
      <c r="AE102" s="36"/>
      <c r="AT102" s="19" t="s">
        <v>131</v>
      </c>
      <c r="AU102" s="19" t="s">
        <v>86</v>
      </c>
    </row>
    <row r="103" spans="1:65" s="13" customFormat="1" ht="11.25">
      <c r="B103" s="195"/>
      <c r="C103" s="196"/>
      <c r="D103" s="188" t="s">
        <v>133</v>
      </c>
      <c r="E103" s="197" t="s">
        <v>19</v>
      </c>
      <c r="F103" s="198" t="s">
        <v>327</v>
      </c>
      <c r="G103" s="196"/>
      <c r="H103" s="199">
        <v>15.5</v>
      </c>
      <c r="I103" s="200"/>
      <c r="J103" s="196"/>
      <c r="K103" s="196"/>
      <c r="L103" s="201"/>
      <c r="M103" s="202"/>
      <c r="N103" s="203"/>
      <c r="O103" s="203"/>
      <c r="P103" s="203"/>
      <c r="Q103" s="203"/>
      <c r="R103" s="203"/>
      <c r="S103" s="203"/>
      <c r="T103" s="204"/>
      <c r="AT103" s="205" t="s">
        <v>133</v>
      </c>
      <c r="AU103" s="205" t="s">
        <v>86</v>
      </c>
      <c r="AV103" s="13" t="s">
        <v>86</v>
      </c>
      <c r="AW103" s="13" t="s">
        <v>37</v>
      </c>
      <c r="AX103" s="13" t="s">
        <v>84</v>
      </c>
      <c r="AY103" s="205" t="s">
        <v>120</v>
      </c>
    </row>
    <row r="104" spans="1:65" s="2" customFormat="1" ht="16.5" customHeight="1">
      <c r="A104" s="36"/>
      <c r="B104" s="37"/>
      <c r="C104" s="175" t="s">
        <v>128</v>
      </c>
      <c r="D104" s="175" t="s">
        <v>123</v>
      </c>
      <c r="E104" s="176" t="s">
        <v>328</v>
      </c>
      <c r="F104" s="177" t="s">
        <v>329</v>
      </c>
      <c r="G104" s="178" t="s">
        <v>139</v>
      </c>
      <c r="H104" s="179">
        <v>9.6999999999999993</v>
      </c>
      <c r="I104" s="180"/>
      <c r="J104" s="181">
        <f>ROUND(I104*H104,2)</f>
        <v>0</v>
      </c>
      <c r="K104" s="177" t="s">
        <v>127</v>
      </c>
      <c r="L104" s="41"/>
      <c r="M104" s="182" t="s">
        <v>19</v>
      </c>
      <c r="N104" s="183" t="s">
        <v>47</v>
      </c>
      <c r="O104" s="66"/>
      <c r="P104" s="184">
        <f>O104*H104</f>
        <v>0</v>
      </c>
      <c r="Q104" s="184">
        <v>0</v>
      </c>
      <c r="R104" s="184">
        <f>Q104*H104</f>
        <v>0</v>
      </c>
      <c r="S104" s="184">
        <v>0.20499999999999999</v>
      </c>
      <c r="T104" s="185">
        <f>S104*H104</f>
        <v>1.9884999999999997</v>
      </c>
      <c r="U104" s="36"/>
      <c r="V104" s="36"/>
      <c r="W104" s="36"/>
      <c r="X104" s="36"/>
      <c r="Y104" s="36"/>
      <c r="Z104" s="36"/>
      <c r="AA104" s="36"/>
      <c r="AB104" s="36"/>
      <c r="AC104" s="36"/>
      <c r="AD104" s="36"/>
      <c r="AE104" s="36"/>
      <c r="AR104" s="186" t="s">
        <v>128</v>
      </c>
      <c r="AT104" s="186" t="s">
        <v>123</v>
      </c>
      <c r="AU104" s="186" t="s">
        <v>86</v>
      </c>
      <c r="AY104" s="19" t="s">
        <v>120</v>
      </c>
      <c r="BE104" s="187">
        <f>IF(N104="základní",J104,0)</f>
        <v>0</v>
      </c>
      <c r="BF104" s="187">
        <f>IF(N104="snížená",J104,0)</f>
        <v>0</v>
      </c>
      <c r="BG104" s="187">
        <f>IF(N104="zákl. přenesená",J104,0)</f>
        <v>0</v>
      </c>
      <c r="BH104" s="187">
        <f>IF(N104="sníž. přenesená",J104,0)</f>
        <v>0</v>
      </c>
      <c r="BI104" s="187">
        <f>IF(N104="nulová",J104,0)</f>
        <v>0</v>
      </c>
      <c r="BJ104" s="19" t="s">
        <v>84</v>
      </c>
      <c r="BK104" s="187">
        <f>ROUND(I104*H104,2)</f>
        <v>0</v>
      </c>
      <c r="BL104" s="19" t="s">
        <v>128</v>
      </c>
      <c r="BM104" s="186" t="s">
        <v>330</v>
      </c>
    </row>
    <row r="105" spans="1:65" s="2" customFormat="1" ht="29.25">
      <c r="A105" s="36"/>
      <c r="B105" s="37"/>
      <c r="C105" s="38"/>
      <c r="D105" s="188" t="s">
        <v>130</v>
      </c>
      <c r="E105" s="38"/>
      <c r="F105" s="189" t="s">
        <v>331</v>
      </c>
      <c r="G105" s="38"/>
      <c r="H105" s="38"/>
      <c r="I105" s="190"/>
      <c r="J105" s="38"/>
      <c r="K105" s="38"/>
      <c r="L105" s="41"/>
      <c r="M105" s="191"/>
      <c r="N105" s="192"/>
      <c r="O105" s="66"/>
      <c r="P105" s="66"/>
      <c r="Q105" s="66"/>
      <c r="R105" s="66"/>
      <c r="S105" s="66"/>
      <c r="T105" s="67"/>
      <c r="U105" s="36"/>
      <c r="V105" s="36"/>
      <c r="W105" s="36"/>
      <c r="X105" s="36"/>
      <c r="Y105" s="36"/>
      <c r="Z105" s="36"/>
      <c r="AA105" s="36"/>
      <c r="AB105" s="36"/>
      <c r="AC105" s="36"/>
      <c r="AD105" s="36"/>
      <c r="AE105" s="36"/>
      <c r="AT105" s="19" t="s">
        <v>130</v>
      </c>
      <c r="AU105" s="19" t="s">
        <v>86</v>
      </c>
    </row>
    <row r="106" spans="1:65" s="2" customFormat="1" ht="11.25">
      <c r="A106" s="36"/>
      <c r="B106" s="37"/>
      <c r="C106" s="38"/>
      <c r="D106" s="193" t="s">
        <v>131</v>
      </c>
      <c r="E106" s="38"/>
      <c r="F106" s="194" t="s">
        <v>332</v>
      </c>
      <c r="G106" s="38"/>
      <c r="H106" s="38"/>
      <c r="I106" s="190"/>
      <c r="J106" s="38"/>
      <c r="K106" s="38"/>
      <c r="L106" s="41"/>
      <c r="M106" s="191"/>
      <c r="N106" s="192"/>
      <c r="O106" s="66"/>
      <c r="P106" s="66"/>
      <c r="Q106" s="66"/>
      <c r="R106" s="66"/>
      <c r="S106" s="66"/>
      <c r="T106" s="67"/>
      <c r="U106" s="36"/>
      <c r="V106" s="36"/>
      <c r="W106" s="36"/>
      <c r="X106" s="36"/>
      <c r="Y106" s="36"/>
      <c r="Z106" s="36"/>
      <c r="AA106" s="36"/>
      <c r="AB106" s="36"/>
      <c r="AC106" s="36"/>
      <c r="AD106" s="36"/>
      <c r="AE106" s="36"/>
      <c r="AT106" s="19" t="s">
        <v>131</v>
      </c>
      <c r="AU106" s="19" t="s">
        <v>86</v>
      </c>
    </row>
    <row r="107" spans="1:65" s="13" customFormat="1" ht="11.25">
      <c r="B107" s="195"/>
      <c r="C107" s="196"/>
      <c r="D107" s="188" t="s">
        <v>133</v>
      </c>
      <c r="E107" s="197" t="s">
        <v>19</v>
      </c>
      <c r="F107" s="198" t="s">
        <v>333</v>
      </c>
      <c r="G107" s="196"/>
      <c r="H107" s="199">
        <v>9.6999999999999993</v>
      </c>
      <c r="I107" s="200"/>
      <c r="J107" s="196"/>
      <c r="K107" s="196"/>
      <c r="L107" s="201"/>
      <c r="M107" s="202"/>
      <c r="N107" s="203"/>
      <c r="O107" s="203"/>
      <c r="P107" s="203"/>
      <c r="Q107" s="203"/>
      <c r="R107" s="203"/>
      <c r="S107" s="203"/>
      <c r="T107" s="204"/>
      <c r="AT107" s="205" t="s">
        <v>133</v>
      </c>
      <c r="AU107" s="205" t="s">
        <v>86</v>
      </c>
      <c r="AV107" s="13" t="s">
        <v>86</v>
      </c>
      <c r="AW107" s="13" t="s">
        <v>37</v>
      </c>
      <c r="AX107" s="13" t="s">
        <v>84</v>
      </c>
      <c r="AY107" s="205" t="s">
        <v>120</v>
      </c>
    </row>
    <row r="108" spans="1:65" s="2" customFormat="1" ht="24.2" customHeight="1">
      <c r="A108" s="36"/>
      <c r="B108" s="37"/>
      <c r="C108" s="175" t="s">
        <v>157</v>
      </c>
      <c r="D108" s="175" t="s">
        <v>123</v>
      </c>
      <c r="E108" s="176" t="s">
        <v>334</v>
      </c>
      <c r="F108" s="177" t="s">
        <v>335</v>
      </c>
      <c r="G108" s="178" t="s">
        <v>336</v>
      </c>
      <c r="H108" s="179">
        <v>32</v>
      </c>
      <c r="I108" s="180"/>
      <c r="J108" s="181">
        <f>ROUND(I108*H108,2)</f>
        <v>0</v>
      </c>
      <c r="K108" s="177" t="s">
        <v>127</v>
      </c>
      <c r="L108" s="41"/>
      <c r="M108" s="182" t="s">
        <v>19</v>
      </c>
      <c r="N108" s="183" t="s">
        <v>47</v>
      </c>
      <c r="O108" s="66"/>
      <c r="P108" s="184">
        <f>O108*H108</f>
        <v>0</v>
      </c>
      <c r="Q108" s="184">
        <v>3.0000000000000001E-5</v>
      </c>
      <c r="R108" s="184">
        <f>Q108*H108</f>
        <v>9.6000000000000002E-4</v>
      </c>
      <c r="S108" s="184">
        <v>0</v>
      </c>
      <c r="T108" s="185">
        <f>S108*H108</f>
        <v>0</v>
      </c>
      <c r="U108" s="36"/>
      <c r="V108" s="36"/>
      <c r="W108" s="36"/>
      <c r="X108" s="36"/>
      <c r="Y108" s="36"/>
      <c r="Z108" s="36"/>
      <c r="AA108" s="36"/>
      <c r="AB108" s="36"/>
      <c r="AC108" s="36"/>
      <c r="AD108" s="36"/>
      <c r="AE108" s="36"/>
      <c r="AR108" s="186" t="s">
        <v>128</v>
      </c>
      <c r="AT108" s="186" t="s">
        <v>123</v>
      </c>
      <c r="AU108" s="186" t="s">
        <v>86</v>
      </c>
      <c r="AY108" s="19" t="s">
        <v>120</v>
      </c>
      <c r="BE108" s="187">
        <f>IF(N108="základní",J108,0)</f>
        <v>0</v>
      </c>
      <c r="BF108" s="187">
        <f>IF(N108="snížená",J108,0)</f>
        <v>0</v>
      </c>
      <c r="BG108" s="187">
        <f>IF(N108="zákl. přenesená",J108,0)</f>
        <v>0</v>
      </c>
      <c r="BH108" s="187">
        <f>IF(N108="sníž. přenesená",J108,0)</f>
        <v>0</v>
      </c>
      <c r="BI108" s="187">
        <f>IF(N108="nulová",J108,0)</f>
        <v>0</v>
      </c>
      <c r="BJ108" s="19" t="s">
        <v>84</v>
      </c>
      <c r="BK108" s="187">
        <f>ROUND(I108*H108,2)</f>
        <v>0</v>
      </c>
      <c r="BL108" s="19" t="s">
        <v>128</v>
      </c>
      <c r="BM108" s="186" t="s">
        <v>337</v>
      </c>
    </row>
    <row r="109" spans="1:65" s="2" customFormat="1" ht="19.5">
      <c r="A109" s="36"/>
      <c r="B109" s="37"/>
      <c r="C109" s="38"/>
      <c r="D109" s="188" t="s">
        <v>130</v>
      </c>
      <c r="E109" s="38"/>
      <c r="F109" s="189" t="s">
        <v>338</v>
      </c>
      <c r="G109" s="38"/>
      <c r="H109" s="38"/>
      <c r="I109" s="190"/>
      <c r="J109" s="38"/>
      <c r="K109" s="38"/>
      <c r="L109" s="41"/>
      <c r="M109" s="191"/>
      <c r="N109" s="192"/>
      <c r="O109" s="66"/>
      <c r="P109" s="66"/>
      <c r="Q109" s="66"/>
      <c r="R109" s="66"/>
      <c r="S109" s="66"/>
      <c r="T109" s="67"/>
      <c r="U109" s="36"/>
      <c r="V109" s="36"/>
      <c r="W109" s="36"/>
      <c r="X109" s="36"/>
      <c r="Y109" s="36"/>
      <c r="Z109" s="36"/>
      <c r="AA109" s="36"/>
      <c r="AB109" s="36"/>
      <c r="AC109" s="36"/>
      <c r="AD109" s="36"/>
      <c r="AE109" s="36"/>
      <c r="AT109" s="19" t="s">
        <v>130</v>
      </c>
      <c r="AU109" s="19" t="s">
        <v>86</v>
      </c>
    </row>
    <row r="110" spans="1:65" s="2" customFormat="1" ht="11.25">
      <c r="A110" s="36"/>
      <c r="B110" s="37"/>
      <c r="C110" s="38"/>
      <c r="D110" s="193" t="s">
        <v>131</v>
      </c>
      <c r="E110" s="38"/>
      <c r="F110" s="194" t="s">
        <v>339</v>
      </c>
      <c r="G110" s="38"/>
      <c r="H110" s="38"/>
      <c r="I110" s="190"/>
      <c r="J110" s="38"/>
      <c r="K110" s="38"/>
      <c r="L110" s="41"/>
      <c r="M110" s="191"/>
      <c r="N110" s="192"/>
      <c r="O110" s="66"/>
      <c r="P110" s="66"/>
      <c r="Q110" s="66"/>
      <c r="R110" s="66"/>
      <c r="S110" s="66"/>
      <c r="T110" s="67"/>
      <c r="U110" s="36"/>
      <c r="V110" s="36"/>
      <c r="W110" s="36"/>
      <c r="X110" s="36"/>
      <c r="Y110" s="36"/>
      <c r="Z110" s="36"/>
      <c r="AA110" s="36"/>
      <c r="AB110" s="36"/>
      <c r="AC110" s="36"/>
      <c r="AD110" s="36"/>
      <c r="AE110" s="36"/>
      <c r="AT110" s="19" t="s">
        <v>131</v>
      </c>
      <c r="AU110" s="19" t="s">
        <v>86</v>
      </c>
    </row>
    <row r="111" spans="1:65" s="13" customFormat="1" ht="11.25">
      <c r="B111" s="195"/>
      <c r="C111" s="196"/>
      <c r="D111" s="188" t="s">
        <v>133</v>
      </c>
      <c r="E111" s="197" t="s">
        <v>19</v>
      </c>
      <c r="F111" s="198" t="s">
        <v>340</v>
      </c>
      <c r="G111" s="196"/>
      <c r="H111" s="199">
        <v>32</v>
      </c>
      <c r="I111" s="200"/>
      <c r="J111" s="196"/>
      <c r="K111" s="196"/>
      <c r="L111" s="201"/>
      <c r="M111" s="202"/>
      <c r="N111" s="203"/>
      <c r="O111" s="203"/>
      <c r="P111" s="203"/>
      <c r="Q111" s="203"/>
      <c r="R111" s="203"/>
      <c r="S111" s="203"/>
      <c r="T111" s="204"/>
      <c r="AT111" s="205" t="s">
        <v>133</v>
      </c>
      <c r="AU111" s="205" t="s">
        <v>86</v>
      </c>
      <c r="AV111" s="13" t="s">
        <v>86</v>
      </c>
      <c r="AW111" s="13" t="s">
        <v>37</v>
      </c>
      <c r="AX111" s="13" t="s">
        <v>84</v>
      </c>
      <c r="AY111" s="205" t="s">
        <v>120</v>
      </c>
    </row>
    <row r="112" spans="1:65" s="2" customFormat="1" ht="24.2" customHeight="1">
      <c r="A112" s="36"/>
      <c r="B112" s="37"/>
      <c r="C112" s="175" t="s">
        <v>169</v>
      </c>
      <c r="D112" s="175" t="s">
        <v>123</v>
      </c>
      <c r="E112" s="176" t="s">
        <v>341</v>
      </c>
      <c r="F112" s="177" t="s">
        <v>342</v>
      </c>
      <c r="G112" s="178" t="s">
        <v>343</v>
      </c>
      <c r="H112" s="179">
        <v>4</v>
      </c>
      <c r="I112" s="180"/>
      <c r="J112" s="181">
        <f>ROUND(I112*H112,2)</f>
        <v>0</v>
      </c>
      <c r="K112" s="177" t="s">
        <v>127</v>
      </c>
      <c r="L112" s="41"/>
      <c r="M112" s="182" t="s">
        <v>19</v>
      </c>
      <c r="N112" s="183" t="s">
        <v>47</v>
      </c>
      <c r="O112" s="66"/>
      <c r="P112" s="184">
        <f>O112*H112</f>
        <v>0</v>
      </c>
      <c r="Q112" s="184">
        <v>0</v>
      </c>
      <c r="R112" s="184">
        <f>Q112*H112</f>
        <v>0</v>
      </c>
      <c r="S112" s="184">
        <v>0</v>
      </c>
      <c r="T112" s="185">
        <f>S112*H112</f>
        <v>0</v>
      </c>
      <c r="U112" s="36"/>
      <c r="V112" s="36"/>
      <c r="W112" s="36"/>
      <c r="X112" s="36"/>
      <c r="Y112" s="36"/>
      <c r="Z112" s="36"/>
      <c r="AA112" s="36"/>
      <c r="AB112" s="36"/>
      <c r="AC112" s="36"/>
      <c r="AD112" s="36"/>
      <c r="AE112" s="36"/>
      <c r="AR112" s="186" t="s">
        <v>128</v>
      </c>
      <c r="AT112" s="186" t="s">
        <v>123</v>
      </c>
      <c r="AU112" s="186" t="s">
        <v>86</v>
      </c>
      <c r="AY112" s="19" t="s">
        <v>120</v>
      </c>
      <c r="BE112" s="187">
        <f>IF(N112="základní",J112,0)</f>
        <v>0</v>
      </c>
      <c r="BF112" s="187">
        <f>IF(N112="snížená",J112,0)</f>
        <v>0</v>
      </c>
      <c r="BG112" s="187">
        <f>IF(N112="zákl. přenesená",J112,0)</f>
        <v>0</v>
      </c>
      <c r="BH112" s="187">
        <f>IF(N112="sníž. přenesená",J112,0)</f>
        <v>0</v>
      </c>
      <c r="BI112" s="187">
        <f>IF(N112="nulová",J112,0)</f>
        <v>0</v>
      </c>
      <c r="BJ112" s="19" t="s">
        <v>84</v>
      </c>
      <c r="BK112" s="187">
        <f>ROUND(I112*H112,2)</f>
        <v>0</v>
      </c>
      <c r="BL112" s="19" t="s">
        <v>128</v>
      </c>
      <c r="BM112" s="186" t="s">
        <v>344</v>
      </c>
    </row>
    <row r="113" spans="1:65" s="2" customFormat="1" ht="19.5">
      <c r="A113" s="36"/>
      <c r="B113" s="37"/>
      <c r="C113" s="38"/>
      <c r="D113" s="188" t="s">
        <v>130</v>
      </c>
      <c r="E113" s="38"/>
      <c r="F113" s="189" t="s">
        <v>345</v>
      </c>
      <c r="G113" s="38"/>
      <c r="H113" s="38"/>
      <c r="I113" s="190"/>
      <c r="J113" s="38"/>
      <c r="K113" s="38"/>
      <c r="L113" s="41"/>
      <c r="M113" s="191"/>
      <c r="N113" s="192"/>
      <c r="O113" s="66"/>
      <c r="P113" s="66"/>
      <c r="Q113" s="66"/>
      <c r="R113" s="66"/>
      <c r="S113" s="66"/>
      <c r="T113" s="67"/>
      <c r="U113" s="36"/>
      <c r="V113" s="36"/>
      <c r="W113" s="36"/>
      <c r="X113" s="36"/>
      <c r="Y113" s="36"/>
      <c r="Z113" s="36"/>
      <c r="AA113" s="36"/>
      <c r="AB113" s="36"/>
      <c r="AC113" s="36"/>
      <c r="AD113" s="36"/>
      <c r="AE113" s="36"/>
      <c r="AT113" s="19" t="s">
        <v>130</v>
      </c>
      <c r="AU113" s="19" t="s">
        <v>86</v>
      </c>
    </row>
    <row r="114" spans="1:65" s="2" customFormat="1" ht="11.25">
      <c r="A114" s="36"/>
      <c r="B114" s="37"/>
      <c r="C114" s="38"/>
      <c r="D114" s="193" t="s">
        <v>131</v>
      </c>
      <c r="E114" s="38"/>
      <c r="F114" s="194" t="s">
        <v>346</v>
      </c>
      <c r="G114" s="38"/>
      <c r="H114" s="38"/>
      <c r="I114" s="190"/>
      <c r="J114" s="38"/>
      <c r="K114" s="38"/>
      <c r="L114" s="41"/>
      <c r="M114" s="191"/>
      <c r="N114" s="192"/>
      <c r="O114" s="66"/>
      <c r="P114" s="66"/>
      <c r="Q114" s="66"/>
      <c r="R114" s="66"/>
      <c r="S114" s="66"/>
      <c r="T114" s="67"/>
      <c r="U114" s="36"/>
      <c r="V114" s="36"/>
      <c r="W114" s="36"/>
      <c r="X114" s="36"/>
      <c r="Y114" s="36"/>
      <c r="Z114" s="36"/>
      <c r="AA114" s="36"/>
      <c r="AB114" s="36"/>
      <c r="AC114" s="36"/>
      <c r="AD114" s="36"/>
      <c r="AE114" s="36"/>
      <c r="AT114" s="19" t="s">
        <v>131</v>
      </c>
      <c r="AU114" s="19" t="s">
        <v>86</v>
      </c>
    </row>
    <row r="115" spans="1:65" s="13" customFormat="1" ht="11.25">
      <c r="B115" s="195"/>
      <c r="C115" s="196"/>
      <c r="D115" s="188" t="s">
        <v>133</v>
      </c>
      <c r="E115" s="197" t="s">
        <v>19</v>
      </c>
      <c r="F115" s="198" t="s">
        <v>128</v>
      </c>
      <c r="G115" s="196"/>
      <c r="H115" s="199">
        <v>4</v>
      </c>
      <c r="I115" s="200"/>
      <c r="J115" s="196"/>
      <c r="K115" s="196"/>
      <c r="L115" s="201"/>
      <c r="M115" s="202"/>
      <c r="N115" s="203"/>
      <c r="O115" s="203"/>
      <c r="P115" s="203"/>
      <c r="Q115" s="203"/>
      <c r="R115" s="203"/>
      <c r="S115" s="203"/>
      <c r="T115" s="204"/>
      <c r="AT115" s="205" t="s">
        <v>133</v>
      </c>
      <c r="AU115" s="205" t="s">
        <v>86</v>
      </c>
      <c r="AV115" s="13" t="s">
        <v>86</v>
      </c>
      <c r="AW115" s="13" t="s">
        <v>37</v>
      </c>
      <c r="AX115" s="13" t="s">
        <v>84</v>
      </c>
      <c r="AY115" s="205" t="s">
        <v>120</v>
      </c>
    </row>
    <row r="116" spans="1:65" s="2" customFormat="1" ht="33" customHeight="1">
      <c r="A116" s="36"/>
      <c r="B116" s="37"/>
      <c r="C116" s="175" t="s">
        <v>179</v>
      </c>
      <c r="D116" s="175" t="s">
        <v>123</v>
      </c>
      <c r="E116" s="176" t="s">
        <v>347</v>
      </c>
      <c r="F116" s="177" t="s">
        <v>348</v>
      </c>
      <c r="G116" s="178" t="s">
        <v>126</v>
      </c>
      <c r="H116" s="179">
        <v>256.16000000000003</v>
      </c>
      <c r="I116" s="180"/>
      <c r="J116" s="181">
        <f>ROUND(I116*H116,2)</f>
        <v>0</v>
      </c>
      <c r="K116" s="177" t="s">
        <v>127</v>
      </c>
      <c r="L116" s="41"/>
      <c r="M116" s="182" t="s">
        <v>19</v>
      </c>
      <c r="N116" s="183" t="s">
        <v>47</v>
      </c>
      <c r="O116" s="66"/>
      <c r="P116" s="184">
        <f>O116*H116</f>
        <v>0</v>
      </c>
      <c r="Q116" s="184">
        <v>0</v>
      </c>
      <c r="R116" s="184">
        <f>Q116*H116</f>
        <v>0</v>
      </c>
      <c r="S116" s="184">
        <v>0</v>
      </c>
      <c r="T116" s="185">
        <f>S116*H116</f>
        <v>0</v>
      </c>
      <c r="U116" s="36"/>
      <c r="V116" s="36"/>
      <c r="W116" s="36"/>
      <c r="X116" s="36"/>
      <c r="Y116" s="36"/>
      <c r="Z116" s="36"/>
      <c r="AA116" s="36"/>
      <c r="AB116" s="36"/>
      <c r="AC116" s="36"/>
      <c r="AD116" s="36"/>
      <c r="AE116" s="36"/>
      <c r="AR116" s="186" t="s">
        <v>128</v>
      </c>
      <c r="AT116" s="186" t="s">
        <v>123</v>
      </c>
      <c r="AU116" s="186" t="s">
        <v>86</v>
      </c>
      <c r="AY116" s="19" t="s">
        <v>120</v>
      </c>
      <c r="BE116" s="187">
        <f>IF(N116="základní",J116,0)</f>
        <v>0</v>
      </c>
      <c r="BF116" s="187">
        <f>IF(N116="snížená",J116,0)</f>
        <v>0</v>
      </c>
      <c r="BG116" s="187">
        <f>IF(N116="zákl. přenesená",J116,0)</f>
        <v>0</v>
      </c>
      <c r="BH116" s="187">
        <f>IF(N116="sníž. přenesená",J116,0)</f>
        <v>0</v>
      </c>
      <c r="BI116" s="187">
        <f>IF(N116="nulová",J116,0)</f>
        <v>0</v>
      </c>
      <c r="BJ116" s="19" t="s">
        <v>84</v>
      </c>
      <c r="BK116" s="187">
        <f>ROUND(I116*H116,2)</f>
        <v>0</v>
      </c>
      <c r="BL116" s="19" t="s">
        <v>128</v>
      </c>
      <c r="BM116" s="186" t="s">
        <v>349</v>
      </c>
    </row>
    <row r="117" spans="1:65" s="2" customFormat="1" ht="29.25">
      <c r="A117" s="36"/>
      <c r="B117" s="37"/>
      <c r="C117" s="38"/>
      <c r="D117" s="188" t="s">
        <v>130</v>
      </c>
      <c r="E117" s="38"/>
      <c r="F117" s="189" t="s">
        <v>350</v>
      </c>
      <c r="G117" s="38"/>
      <c r="H117" s="38"/>
      <c r="I117" s="190"/>
      <c r="J117" s="38"/>
      <c r="K117" s="38"/>
      <c r="L117" s="41"/>
      <c r="M117" s="191"/>
      <c r="N117" s="192"/>
      <c r="O117" s="66"/>
      <c r="P117" s="66"/>
      <c r="Q117" s="66"/>
      <c r="R117" s="66"/>
      <c r="S117" s="66"/>
      <c r="T117" s="67"/>
      <c r="U117" s="36"/>
      <c r="V117" s="36"/>
      <c r="W117" s="36"/>
      <c r="X117" s="36"/>
      <c r="Y117" s="36"/>
      <c r="Z117" s="36"/>
      <c r="AA117" s="36"/>
      <c r="AB117" s="36"/>
      <c r="AC117" s="36"/>
      <c r="AD117" s="36"/>
      <c r="AE117" s="36"/>
      <c r="AT117" s="19" t="s">
        <v>130</v>
      </c>
      <c r="AU117" s="19" t="s">
        <v>86</v>
      </c>
    </row>
    <row r="118" spans="1:65" s="2" customFormat="1" ht="11.25">
      <c r="A118" s="36"/>
      <c r="B118" s="37"/>
      <c r="C118" s="38"/>
      <c r="D118" s="193" t="s">
        <v>131</v>
      </c>
      <c r="E118" s="38"/>
      <c r="F118" s="194" t="s">
        <v>351</v>
      </c>
      <c r="G118" s="38"/>
      <c r="H118" s="38"/>
      <c r="I118" s="190"/>
      <c r="J118" s="38"/>
      <c r="K118" s="38"/>
      <c r="L118" s="41"/>
      <c r="M118" s="191"/>
      <c r="N118" s="192"/>
      <c r="O118" s="66"/>
      <c r="P118" s="66"/>
      <c r="Q118" s="66"/>
      <c r="R118" s="66"/>
      <c r="S118" s="66"/>
      <c r="T118" s="67"/>
      <c r="U118" s="36"/>
      <c r="V118" s="36"/>
      <c r="W118" s="36"/>
      <c r="X118" s="36"/>
      <c r="Y118" s="36"/>
      <c r="Z118" s="36"/>
      <c r="AA118" s="36"/>
      <c r="AB118" s="36"/>
      <c r="AC118" s="36"/>
      <c r="AD118" s="36"/>
      <c r="AE118" s="36"/>
      <c r="AT118" s="19" t="s">
        <v>131</v>
      </c>
      <c r="AU118" s="19" t="s">
        <v>86</v>
      </c>
    </row>
    <row r="119" spans="1:65" s="13" customFormat="1" ht="11.25">
      <c r="B119" s="195"/>
      <c r="C119" s="196"/>
      <c r="D119" s="188" t="s">
        <v>133</v>
      </c>
      <c r="E119" s="197" t="s">
        <v>19</v>
      </c>
      <c r="F119" s="198" t="s">
        <v>352</v>
      </c>
      <c r="G119" s="196"/>
      <c r="H119" s="199">
        <v>256.16000000000003</v>
      </c>
      <c r="I119" s="200"/>
      <c r="J119" s="196"/>
      <c r="K119" s="196"/>
      <c r="L119" s="201"/>
      <c r="M119" s="202"/>
      <c r="N119" s="203"/>
      <c r="O119" s="203"/>
      <c r="P119" s="203"/>
      <c r="Q119" s="203"/>
      <c r="R119" s="203"/>
      <c r="S119" s="203"/>
      <c r="T119" s="204"/>
      <c r="AT119" s="205" t="s">
        <v>133</v>
      </c>
      <c r="AU119" s="205" t="s">
        <v>86</v>
      </c>
      <c r="AV119" s="13" t="s">
        <v>86</v>
      </c>
      <c r="AW119" s="13" t="s">
        <v>37</v>
      </c>
      <c r="AX119" s="13" t="s">
        <v>84</v>
      </c>
      <c r="AY119" s="205" t="s">
        <v>120</v>
      </c>
    </row>
    <row r="120" spans="1:65" s="2" customFormat="1" ht="37.9" customHeight="1">
      <c r="A120" s="36"/>
      <c r="B120" s="37"/>
      <c r="C120" s="175" t="s">
        <v>189</v>
      </c>
      <c r="D120" s="175" t="s">
        <v>123</v>
      </c>
      <c r="E120" s="176" t="s">
        <v>353</v>
      </c>
      <c r="F120" s="177" t="s">
        <v>354</v>
      </c>
      <c r="G120" s="178" t="s">
        <v>126</v>
      </c>
      <c r="H120" s="179">
        <v>14.7</v>
      </c>
      <c r="I120" s="180"/>
      <c r="J120" s="181">
        <f>ROUND(I120*H120,2)</f>
        <v>0</v>
      </c>
      <c r="K120" s="177" t="s">
        <v>127</v>
      </c>
      <c r="L120" s="41"/>
      <c r="M120" s="182" t="s">
        <v>19</v>
      </c>
      <c r="N120" s="183" t="s">
        <v>47</v>
      </c>
      <c r="O120" s="66"/>
      <c r="P120" s="184">
        <f>O120*H120</f>
        <v>0</v>
      </c>
      <c r="Q120" s="184">
        <v>0</v>
      </c>
      <c r="R120" s="184">
        <f>Q120*H120</f>
        <v>0</v>
      </c>
      <c r="S120" s="184">
        <v>0</v>
      </c>
      <c r="T120" s="185">
        <f>S120*H120</f>
        <v>0</v>
      </c>
      <c r="U120" s="36"/>
      <c r="V120" s="36"/>
      <c r="W120" s="36"/>
      <c r="X120" s="36"/>
      <c r="Y120" s="36"/>
      <c r="Z120" s="36"/>
      <c r="AA120" s="36"/>
      <c r="AB120" s="36"/>
      <c r="AC120" s="36"/>
      <c r="AD120" s="36"/>
      <c r="AE120" s="36"/>
      <c r="AR120" s="186" t="s">
        <v>128</v>
      </c>
      <c r="AT120" s="186" t="s">
        <v>123</v>
      </c>
      <c r="AU120" s="186" t="s">
        <v>86</v>
      </c>
      <c r="AY120" s="19" t="s">
        <v>120</v>
      </c>
      <c r="BE120" s="187">
        <f>IF(N120="základní",J120,0)</f>
        <v>0</v>
      </c>
      <c r="BF120" s="187">
        <f>IF(N120="snížená",J120,0)</f>
        <v>0</v>
      </c>
      <c r="BG120" s="187">
        <f>IF(N120="zákl. přenesená",J120,0)</f>
        <v>0</v>
      </c>
      <c r="BH120" s="187">
        <f>IF(N120="sníž. přenesená",J120,0)</f>
        <v>0</v>
      </c>
      <c r="BI120" s="187">
        <f>IF(N120="nulová",J120,0)</f>
        <v>0</v>
      </c>
      <c r="BJ120" s="19" t="s">
        <v>84</v>
      </c>
      <c r="BK120" s="187">
        <f>ROUND(I120*H120,2)</f>
        <v>0</v>
      </c>
      <c r="BL120" s="19" t="s">
        <v>128</v>
      </c>
      <c r="BM120" s="186" t="s">
        <v>355</v>
      </c>
    </row>
    <row r="121" spans="1:65" s="2" customFormat="1" ht="29.25">
      <c r="A121" s="36"/>
      <c r="B121" s="37"/>
      <c r="C121" s="38"/>
      <c r="D121" s="188" t="s">
        <v>130</v>
      </c>
      <c r="E121" s="38"/>
      <c r="F121" s="189" t="s">
        <v>356</v>
      </c>
      <c r="G121" s="38"/>
      <c r="H121" s="38"/>
      <c r="I121" s="190"/>
      <c r="J121" s="38"/>
      <c r="K121" s="38"/>
      <c r="L121" s="41"/>
      <c r="M121" s="191"/>
      <c r="N121" s="192"/>
      <c r="O121" s="66"/>
      <c r="P121" s="66"/>
      <c r="Q121" s="66"/>
      <c r="R121" s="66"/>
      <c r="S121" s="66"/>
      <c r="T121" s="67"/>
      <c r="U121" s="36"/>
      <c r="V121" s="36"/>
      <c r="W121" s="36"/>
      <c r="X121" s="36"/>
      <c r="Y121" s="36"/>
      <c r="Z121" s="36"/>
      <c r="AA121" s="36"/>
      <c r="AB121" s="36"/>
      <c r="AC121" s="36"/>
      <c r="AD121" s="36"/>
      <c r="AE121" s="36"/>
      <c r="AT121" s="19" t="s">
        <v>130</v>
      </c>
      <c r="AU121" s="19" t="s">
        <v>86</v>
      </c>
    </row>
    <row r="122" spans="1:65" s="2" customFormat="1" ht="11.25">
      <c r="A122" s="36"/>
      <c r="B122" s="37"/>
      <c r="C122" s="38"/>
      <c r="D122" s="193" t="s">
        <v>131</v>
      </c>
      <c r="E122" s="38"/>
      <c r="F122" s="194" t="s">
        <v>357</v>
      </c>
      <c r="G122" s="38"/>
      <c r="H122" s="38"/>
      <c r="I122" s="190"/>
      <c r="J122" s="38"/>
      <c r="K122" s="38"/>
      <c r="L122" s="41"/>
      <c r="M122" s="191"/>
      <c r="N122" s="192"/>
      <c r="O122" s="66"/>
      <c r="P122" s="66"/>
      <c r="Q122" s="66"/>
      <c r="R122" s="66"/>
      <c r="S122" s="66"/>
      <c r="T122" s="67"/>
      <c r="U122" s="36"/>
      <c r="V122" s="36"/>
      <c r="W122" s="36"/>
      <c r="X122" s="36"/>
      <c r="Y122" s="36"/>
      <c r="Z122" s="36"/>
      <c r="AA122" s="36"/>
      <c r="AB122" s="36"/>
      <c r="AC122" s="36"/>
      <c r="AD122" s="36"/>
      <c r="AE122" s="36"/>
      <c r="AT122" s="19" t="s">
        <v>131</v>
      </c>
      <c r="AU122" s="19" t="s">
        <v>86</v>
      </c>
    </row>
    <row r="123" spans="1:65" s="13" customFormat="1" ht="11.25">
      <c r="B123" s="195"/>
      <c r="C123" s="196"/>
      <c r="D123" s="188" t="s">
        <v>133</v>
      </c>
      <c r="E123" s="197" t="s">
        <v>19</v>
      </c>
      <c r="F123" s="198" t="s">
        <v>358</v>
      </c>
      <c r="G123" s="196"/>
      <c r="H123" s="199">
        <v>14.7</v>
      </c>
      <c r="I123" s="200"/>
      <c r="J123" s="196"/>
      <c r="K123" s="196"/>
      <c r="L123" s="201"/>
      <c r="M123" s="202"/>
      <c r="N123" s="203"/>
      <c r="O123" s="203"/>
      <c r="P123" s="203"/>
      <c r="Q123" s="203"/>
      <c r="R123" s="203"/>
      <c r="S123" s="203"/>
      <c r="T123" s="204"/>
      <c r="AT123" s="205" t="s">
        <v>133</v>
      </c>
      <c r="AU123" s="205" t="s">
        <v>86</v>
      </c>
      <c r="AV123" s="13" t="s">
        <v>86</v>
      </c>
      <c r="AW123" s="13" t="s">
        <v>37</v>
      </c>
      <c r="AX123" s="13" t="s">
        <v>84</v>
      </c>
      <c r="AY123" s="205" t="s">
        <v>120</v>
      </c>
    </row>
    <row r="124" spans="1:65" s="2" customFormat="1" ht="21.75" customHeight="1">
      <c r="A124" s="36"/>
      <c r="B124" s="37"/>
      <c r="C124" s="175" t="s">
        <v>121</v>
      </c>
      <c r="D124" s="175" t="s">
        <v>123</v>
      </c>
      <c r="E124" s="176" t="s">
        <v>359</v>
      </c>
      <c r="F124" s="177" t="s">
        <v>360</v>
      </c>
      <c r="G124" s="178" t="s">
        <v>311</v>
      </c>
      <c r="H124" s="179">
        <v>29.4</v>
      </c>
      <c r="I124" s="180"/>
      <c r="J124" s="181">
        <f>ROUND(I124*H124,2)</f>
        <v>0</v>
      </c>
      <c r="K124" s="177" t="s">
        <v>127</v>
      </c>
      <c r="L124" s="41"/>
      <c r="M124" s="182" t="s">
        <v>19</v>
      </c>
      <c r="N124" s="183" t="s">
        <v>47</v>
      </c>
      <c r="O124" s="66"/>
      <c r="P124" s="184">
        <f>O124*H124</f>
        <v>0</v>
      </c>
      <c r="Q124" s="184">
        <v>8.3850999999999999E-4</v>
      </c>
      <c r="R124" s="184">
        <f>Q124*H124</f>
        <v>2.4652193999999999E-2</v>
      </c>
      <c r="S124" s="184">
        <v>0</v>
      </c>
      <c r="T124" s="185">
        <f>S124*H124</f>
        <v>0</v>
      </c>
      <c r="U124" s="36"/>
      <c r="V124" s="36"/>
      <c r="W124" s="36"/>
      <c r="X124" s="36"/>
      <c r="Y124" s="36"/>
      <c r="Z124" s="36"/>
      <c r="AA124" s="36"/>
      <c r="AB124" s="36"/>
      <c r="AC124" s="36"/>
      <c r="AD124" s="36"/>
      <c r="AE124" s="36"/>
      <c r="AR124" s="186" t="s">
        <v>128</v>
      </c>
      <c r="AT124" s="186" t="s">
        <v>123</v>
      </c>
      <c r="AU124" s="186" t="s">
        <v>86</v>
      </c>
      <c r="AY124" s="19" t="s">
        <v>120</v>
      </c>
      <c r="BE124" s="187">
        <f>IF(N124="základní",J124,0)</f>
        <v>0</v>
      </c>
      <c r="BF124" s="187">
        <f>IF(N124="snížená",J124,0)</f>
        <v>0</v>
      </c>
      <c r="BG124" s="187">
        <f>IF(N124="zákl. přenesená",J124,0)</f>
        <v>0</v>
      </c>
      <c r="BH124" s="187">
        <f>IF(N124="sníž. přenesená",J124,0)</f>
        <v>0</v>
      </c>
      <c r="BI124" s="187">
        <f>IF(N124="nulová",J124,0)</f>
        <v>0</v>
      </c>
      <c r="BJ124" s="19" t="s">
        <v>84</v>
      </c>
      <c r="BK124" s="187">
        <f>ROUND(I124*H124,2)</f>
        <v>0</v>
      </c>
      <c r="BL124" s="19" t="s">
        <v>128</v>
      </c>
      <c r="BM124" s="186" t="s">
        <v>361</v>
      </c>
    </row>
    <row r="125" spans="1:65" s="2" customFormat="1" ht="19.5">
      <c r="A125" s="36"/>
      <c r="B125" s="37"/>
      <c r="C125" s="38"/>
      <c r="D125" s="188" t="s">
        <v>130</v>
      </c>
      <c r="E125" s="38"/>
      <c r="F125" s="189" t="s">
        <v>362</v>
      </c>
      <c r="G125" s="38"/>
      <c r="H125" s="38"/>
      <c r="I125" s="190"/>
      <c r="J125" s="38"/>
      <c r="K125" s="38"/>
      <c r="L125" s="41"/>
      <c r="M125" s="191"/>
      <c r="N125" s="192"/>
      <c r="O125" s="66"/>
      <c r="P125" s="66"/>
      <c r="Q125" s="66"/>
      <c r="R125" s="66"/>
      <c r="S125" s="66"/>
      <c r="T125" s="67"/>
      <c r="U125" s="36"/>
      <c r="V125" s="36"/>
      <c r="W125" s="36"/>
      <c r="X125" s="36"/>
      <c r="Y125" s="36"/>
      <c r="Z125" s="36"/>
      <c r="AA125" s="36"/>
      <c r="AB125" s="36"/>
      <c r="AC125" s="36"/>
      <c r="AD125" s="36"/>
      <c r="AE125" s="36"/>
      <c r="AT125" s="19" t="s">
        <v>130</v>
      </c>
      <c r="AU125" s="19" t="s">
        <v>86</v>
      </c>
    </row>
    <row r="126" spans="1:65" s="2" customFormat="1" ht="11.25">
      <c r="A126" s="36"/>
      <c r="B126" s="37"/>
      <c r="C126" s="38"/>
      <c r="D126" s="193" t="s">
        <v>131</v>
      </c>
      <c r="E126" s="38"/>
      <c r="F126" s="194" t="s">
        <v>363</v>
      </c>
      <c r="G126" s="38"/>
      <c r="H126" s="38"/>
      <c r="I126" s="190"/>
      <c r="J126" s="38"/>
      <c r="K126" s="38"/>
      <c r="L126" s="41"/>
      <c r="M126" s="191"/>
      <c r="N126" s="192"/>
      <c r="O126" s="66"/>
      <c r="P126" s="66"/>
      <c r="Q126" s="66"/>
      <c r="R126" s="66"/>
      <c r="S126" s="66"/>
      <c r="T126" s="67"/>
      <c r="U126" s="36"/>
      <c r="V126" s="36"/>
      <c r="W126" s="36"/>
      <c r="X126" s="36"/>
      <c r="Y126" s="36"/>
      <c r="Z126" s="36"/>
      <c r="AA126" s="36"/>
      <c r="AB126" s="36"/>
      <c r="AC126" s="36"/>
      <c r="AD126" s="36"/>
      <c r="AE126" s="36"/>
      <c r="AT126" s="19" t="s">
        <v>131</v>
      </c>
      <c r="AU126" s="19" t="s">
        <v>86</v>
      </c>
    </row>
    <row r="127" spans="1:65" s="13" customFormat="1" ht="11.25">
      <c r="B127" s="195"/>
      <c r="C127" s="196"/>
      <c r="D127" s="188" t="s">
        <v>133</v>
      </c>
      <c r="E127" s="197" t="s">
        <v>19</v>
      </c>
      <c r="F127" s="198" t="s">
        <v>364</v>
      </c>
      <c r="G127" s="196"/>
      <c r="H127" s="199">
        <v>29.4</v>
      </c>
      <c r="I127" s="200"/>
      <c r="J127" s="196"/>
      <c r="K127" s="196"/>
      <c r="L127" s="201"/>
      <c r="M127" s="202"/>
      <c r="N127" s="203"/>
      <c r="O127" s="203"/>
      <c r="P127" s="203"/>
      <c r="Q127" s="203"/>
      <c r="R127" s="203"/>
      <c r="S127" s="203"/>
      <c r="T127" s="204"/>
      <c r="AT127" s="205" t="s">
        <v>133</v>
      </c>
      <c r="AU127" s="205" t="s">
        <v>86</v>
      </c>
      <c r="AV127" s="13" t="s">
        <v>86</v>
      </c>
      <c r="AW127" s="13" t="s">
        <v>37</v>
      </c>
      <c r="AX127" s="13" t="s">
        <v>84</v>
      </c>
      <c r="AY127" s="205" t="s">
        <v>120</v>
      </c>
    </row>
    <row r="128" spans="1:65" s="2" customFormat="1" ht="24.2" customHeight="1">
      <c r="A128" s="36"/>
      <c r="B128" s="37"/>
      <c r="C128" s="175" t="s">
        <v>199</v>
      </c>
      <c r="D128" s="175" t="s">
        <v>123</v>
      </c>
      <c r="E128" s="176" t="s">
        <v>365</v>
      </c>
      <c r="F128" s="177" t="s">
        <v>366</v>
      </c>
      <c r="G128" s="178" t="s">
        <v>311</v>
      </c>
      <c r="H128" s="179">
        <v>29.4</v>
      </c>
      <c r="I128" s="180"/>
      <c r="J128" s="181">
        <f>ROUND(I128*H128,2)</f>
        <v>0</v>
      </c>
      <c r="K128" s="177" t="s">
        <v>127</v>
      </c>
      <c r="L128" s="41"/>
      <c r="M128" s="182" t="s">
        <v>19</v>
      </c>
      <c r="N128" s="183" t="s">
        <v>47</v>
      </c>
      <c r="O128" s="66"/>
      <c r="P128" s="184">
        <f>O128*H128</f>
        <v>0</v>
      </c>
      <c r="Q128" s="184">
        <v>0</v>
      </c>
      <c r="R128" s="184">
        <f>Q128*H128</f>
        <v>0</v>
      </c>
      <c r="S128" s="184">
        <v>0</v>
      </c>
      <c r="T128" s="185">
        <f>S128*H128</f>
        <v>0</v>
      </c>
      <c r="U128" s="36"/>
      <c r="V128" s="36"/>
      <c r="W128" s="36"/>
      <c r="X128" s="36"/>
      <c r="Y128" s="36"/>
      <c r="Z128" s="36"/>
      <c r="AA128" s="36"/>
      <c r="AB128" s="36"/>
      <c r="AC128" s="36"/>
      <c r="AD128" s="36"/>
      <c r="AE128" s="36"/>
      <c r="AR128" s="186" t="s">
        <v>128</v>
      </c>
      <c r="AT128" s="186" t="s">
        <v>123</v>
      </c>
      <c r="AU128" s="186" t="s">
        <v>86</v>
      </c>
      <c r="AY128" s="19" t="s">
        <v>120</v>
      </c>
      <c r="BE128" s="187">
        <f>IF(N128="základní",J128,0)</f>
        <v>0</v>
      </c>
      <c r="BF128" s="187">
        <f>IF(N128="snížená",J128,0)</f>
        <v>0</v>
      </c>
      <c r="BG128" s="187">
        <f>IF(N128="zákl. přenesená",J128,0)</f>
        <v>0</v>
      </c>
      <c r="BH128" s="187">
        <f>IF(N128="sníž. přenesená",J128,0)</f>
        <v>0</v>
      </c>
      <c r="BI128" s="187">
        <f>IF(N128="nulová",J128,0)</f>
        <v>0</v>
      </c>
      <c r="BJ128" s="19" t="s">
        <v>84</v>
      </c>
      <c r="BK128" s="187">
        <f>ROUND(I128*H128,2)</f>
        <v>0</v>
      </c>
      <c r="BL128" s="19" t="s">
        <v>128</v>
      </c>
      <c r="BM128" s="186" t="s">
        <v>367</v>
      </c>
    </row>
    <row r="129" spans="1:65" s="2" customFormat="1" ht="29.25">
      <c r="A129" s="36"/>
      <c r="B129" s="37"/>
      <c r="C129" s="38"/>
      <c r="D129" s="188" t="s">
        <v>130</v>
      </c>
      <c r="E129" s="38"/>
      <c r="F129" s="189" t="s">
        <v>368</v>
      </c>
      <c r="G129" s="38"/>
      <c r="H129" s="38"/>
      <c r="I129" s="190"/>
      <c r="J129" s="38"/>
      <c r="K129" s="38"/>
      <c r="L129" s="41"/>
      <c r="M129" s="191"/>
      <c r="N129" s="192"/>
      <c r="O129" s="66"/>
      <c r="P129" s="66"/>
      <c r="Q129" s="66"/>
      <c r="R129" s="66"/>
      <c r="S129" s="66"/>
      <c r="T129" s="67"/>
      <c r="U129" s="36"/>
      <c r="V129" s="36"/>
      <c r="W129" s="36"/>
      <c r="X129" s="36"/>
      <c r="Y129" s="36"/>
      <c r="Z129" s="36"/>
      <c r="AA129" s="36"/>
      <c r="AB129" s="36"/>
      <c r="AC129" s="36"/>
      <c r="AD129" s="36"/>
      <c r="AE129" s="36"/>
      <c r="AT129" s="19" t="s">
        <v>130</v>
      </c>
      <c r="AU129" s="19" t="s">
        <v>86</v>
      </c>
    </row>
    <row r="130" spans="1:65" s="2" customFormat="1" ht="11.25">
      <c r="A130" s="36"/>
      <c r="B130" s="37"/>
      <c r="C130" s="38"/>
      <c r="D130" s="193" t="s">
        <v>131</v>
      </c>
      <c r="E130" s="38"/>
      <c r="F130" s="194" t="s">
        <v>369</v>
      </c>
      <c r="G130" s="38"/>
      <c r="H130" s="38"/>
      <c r="I130" s="190"/>
      <c r="J130" s="38"/>
      <c r="K130" s="38"/>
      <c r="L130" s="41"/>
      <c r="M130" s="191"/>
      <c r="N130" s="192"/>
      <c r="O130" s="66"/>
      <c r="P130" s="66"/>
      <c r="Q130" s="66"/>
      <c r="R130" s="66"/>
      <c r="S130" s="66"/>
      <c r="T130" s="67"/>
      <c r="U130" s="36"/>
      <c r="V130" s="36"/>
      <c r="W130" s="36"/>
      <c r="X130" s="36"/>
      <c r="Y130" s="36"/>
      <c r="Z130" s="36"/>
      <c r="AA130" s="36"/>
      <c r="AB130" s="36"/>
      <c r="AC130" s="36"/>
      <c r="AD130" s="36"/>
      <c r="AE130" s="36"/>
      <c r="AT130" s="19" t="s">
        <v>131</v>
      </c>
      <c r="AU130" s="19" t="s">
        <v>86</v>
      </c>
    </row>
    <row r="131" spans="1:65" s="13" customFormat="1" ht="11.25">
      <c r="B131" s="195"/>
      <c r="C131" s="196"/>
      <c r="D131" s="188" t="s">
        <v>133</v>
      </c>
      <c r="E131" s="197" t="s">
        <v>19</v>
      </c>
      <c r="F131" s="198" t="s">
        <v>364</v>
      </c>
      <c r="G131" s="196"/>
      <c r="H131" s="199">
        <v>29.4</v>
      </c>
      <c r="I131" s="200"/>
      <c r="J131" s="196"/>
      <c r="K131" s="196"/>
      <c r="L131" s="201"/>
      <c r="M131" s="202"/>
      <c r="N131" s="203"/>
      <c r="O131" s="203"/>
      <c r="P131" s="203"/>
      <c r="Q131" s="203"/>
      <c r="R131" s="203"/>
      <c r="S131" s="203"/>
      <c r="T131" s="204"/>
      <c r="AT131" s="205" t="s">
        <v>133</v>
      </c>
      <c r="AU131" s="205" t="s">
        <v>86</v>
      </c>
      <c r="AV131" s="13" t="s">
        <v>86</v>
      </c>
      <c r="AW131" s="13" t="s">
        <v>37</v>
      </c>
      <c r="AX131" s="13" t="s">
        <v>84</v>
      </c>
      <c r="AY131" s="205" t="s">
        <v>120</v>
      </c>
    </row>
    <row r="132" spans="1:65" s="2" customFormat="1" ht="33" customHeight="1">
      <c r="A132" s="36"/>
      <c r="B132" s="37"/>
      <c r="C132" s="175" t="s">
        <v>206</v>
      </c>
      <c r="D132" s="175" t="s">
        <v>123</v>
      </c>
      <c r="E132" s="176" t="s">
        <v>370</v>
      </c>
      <c r="F132" s="177" t="s">
        <v>371</v>
      </c>
      <c r="G132" s="178" t="s">
        <v>126</v>
      </c>
      <c r="H132" s="179">
        <v>270.86</v>
      </c>
      <c r="I132" s="180"/>
      <c r="J132" s="181">
        <f>ROUND(I132*H132,2)</f>
        <v>0</v>
      </c>
      <c r="K132" s="177" t="s">
        <v>127</v>
      </c>
      <c r="L132" s="41"/>
      <c r="M132" s="182" t="s">
        <v>19</v>
      </c>
      <c r="N132" s="183" t="s">
        <v>47</v>
      </c>
      <c r="O132" s="66"/>
      <c r="P132" s="184">
        <f>O132*H132</f>
        <v>0</v>
      </c>
      <c r="Q132" s="184">
        <v>0</v>
      </c>
      <c r="R132" s="184">
        <f>Q132*H132</f>
        <v>0</v>
      </c>
      <c r="S132" s="184">
        <v>0</v>
      </c>
      <c r="T132" s="185">
        <f>S132*H132</f>
        <v>0</v>
      </c>
      <c r="U132" s="36"/>
      <c r="V132" s="36"/>
      <c r="W132" s="36"/>
      <c r="X132" s="36"/>
      <c r="Y132" s="36"/>
      <c r="Z132" s="36"/>
      <c r="AA132" s="36"/>
      <c r="AB132" s="36"/>
      <c r="AC132" s="36"/>
      <c r="AD132" s="36"/>
      <c r="AE132" s="36"/>
      <c r="AR132" s="186" t="s">
        <v>128</v>
      </c>
      <c r="AT132" s="186" t="s">
        <v>123</v>
      </c>
      <c r="AU132" s="186" t="s">
        <v>86</v>
      </c>
      <c r="AY132" s="19" t="s">
        <v>120</v>
      </c>
      <c r="BE132" s="187">
        <f>IF(N132="základní",J132,0)</f>
        <v>0</v>
      </c>
      <c r="BF132" s="187">
        <f>IF(N132="snížená",J132,0)</f>
        <v>0</v>
      </c>
      <c r="BG132" s="187">
        <f>IF(N132="zákl. přenesená",J132,0)</f>
        <v>0</v>
      </c>
      <c r="BH132" s="187">
        <f>IF(N132="sníž. přenesená",J132,0)</f>
        <v>0</v>
      </c>
      <c r="BI132" s="187">
        <f>IF(N132="nulová",J132,0)</f>
        <v>0</v>
      </c>
      <c r="BJ132" s="19" t="s">
        <v>84</v>
      </c>
      <c r="BK132" s="187">
        <f>ROUND(I132*H132,2)</f>
        <v>0</v>
      </c>
      <c r="BL132" s="19" t="s">
        <v>128</v>
      </c>
      <c r="BM132" s="186" t="s">
        <v>372</v>
      </c>
    </row>
    <row r="133" spans="1:65" s="2" customFormat="1" ht="39">
      <c r="A133" s="36"/>
      <c r="B133" s="37"/>
      <c r="C133" s="38"/>
      <c r="D133" s="188" t="s">
        <v>130</v>
      </c>
      <c r="E133" s="38"/>
      <c r="F133" s="189" t="s">
        <v>373</v>
      </c>
      <c r="G133" s="38"/>
      <c r="H133" s="38"/>
      <c r="I133" s="190"/>
      <c r="J133" s="38"/>
      <c r="K133" s="38"/>
      <c r="L133" s="41"/>
      <c r="M133" s="191"/>
      <c r="N133" s="192"/>
      <c r="O133" s="66"/>
      <c r="P133" s="66"/>
      <c r="Q133" s="66"/>
      <c r="R133" s="66"/>
      <c r="S133" s="66"/>
      <c r="T133" s="67"/>
      <c r="U133" s="36"/>
      <c r="V133" s="36"/>
      <c r="W133" s="36"/>
      <c r="X133" s="36"/>
      <c r="Y133" s="36"/>
      <c r="Z133" s="36"/>
      <c r="AA133" s="36"/>
      <c r="AB133" s="36"/>
      <c r="AC133" s="36"/>
      <c r="AD133" s="36"/>
      <c r="AE133" s="36"/>
      <c r="AT133" s="19" t="s">
        <v>130</v>
      </c>
      <c r="AU133" s="19" t="s">
        <v>86</v>
      </c>
    </row>
    <row r="134" spans="1:65" s="2" customFormat="1" ht="11.25">
      <c r="A134" s="36"/>
      <c r="B134" s="37"/>
      <c r="C134" s="38"/>
      <c r="D134" s="193" t="s">
        <v>131</v>
      </c>
      <c r="E134" s="38"/>
      <c r="F134" s="194" t="s">
        <v>374</v>
      </c>
      <c r="G134" s="38"/>
      <c r="H134" s="38"/>
      <c r="I134" s="190"/>
      <c r="J134" s="38"/>
      <c r="K134" s="38"/>
      <c r="L134" s="41"/>
      <c r="M134" s="191"/>
      <c r="N134" s="192"/>
      <c r="O134" s="66"/>
      <c r="P134" s="66"/>
      <c r="Q134" s="66"/>
      <c r="R134" s="66"/>
      <c r="S134" s="66"/>
      <c r="T134" s="67"/>
      <c r="U134" s="36"/>
      <c r="V134" s="36"/>
      <c r="W134" s="36"/>
      <c r="X134" s="36"/>
      <c r="Y134" s="36"/>
      <c r="Z134" s="36"/>
      <c r="AA134" s="36"/>
      <c r="AB134" s="36"/>
      <c r="AC134" s="36"/>
      <c r="AD134" s="36"/>
      <c r="AE134" s="36"/>
      <c r="AT134" s="19" t="s">
        <v>131</v>
      </c>
      <c r="AU134" s="19" t="s">
        <v>86</v>
      </c>
    </row>
    <row r="135" spans="1:65" s="13" customFormat="1" ht="11.25">
      <c r="B135" s="195"/>
      <c r="C135" s="196"/>
      <c r="D135" s="188" t="s">
        <v>133</v>
      </c>
      <c r="E135" s="197" t="s">
        <v>19</v>
      </c>
      <c r="F135" s="198" t="s">
        <v>375</v>
      </c>
      <c r="G135" s="196"/>
      <c r="H135" s="199">
        <v>270.86</v>
      </c>
      <c r="I135" s="200"/>
      <c r="J135" s="196"/>
      <c r="K135" s="196"/>
      <c r="L135" s="201"/>
      <c r="M135" s="202"/>
      <c r="N135" s="203"/>
      <c r="O135" s="203"/>
      <c r="P135" s="203"/>
      <c r="Q135" s="203"/>
      <c r="R135" s="203"/>
      <c r="S135" s="203"/>
      <c r="T135" s="204"/>
      <c r="AT135" s="205" t="s">
        <v>133</v>
      </c>
      <c r="AU135" s="205" t="s">
        <v>86</v>
      </c>
      <c r="AV135" s="13" t="s">
        <v>86</v>
      </c>
      <c r="AW135" s="13" t="s">
        <v>37</v>
      </c>
      <c r="AX135" s="13" t="s">
        <v>84</v>
      </c>
      <c r="AY135" s="205" t="s">
        <v>120</v>
      </c>
    </row>
    <row r="136" spans="1:65" s="2" customFormat="1" ht="37.9" customHeight="1">
      <c r="A136" s="36"/>
      <c r="B136" s="37"/>
      <c r="C136" s="175" t="s">
        <v>8</v>
      </c>
      <c r="D136" s="175" t="s">
        <v>123</v>
      </c>
      <c r="E136" s="176" t="s">
        <v>376</v>
      </c>
      <c r="F136" s="177" t="s">
        <v>377</v>
      </c>
      <c r="G136" s="178" t="s">
        <v>126</v>
      </c>
      <c r="H136" s="179">
        <v>270.86</v>
      </c>
      <c r="I136" s="180"/>
      <c r="J136" s="181">
        <f>ROUND(I136*H136,2)</f>
        <v>0</v>
      </c>
      <c r="K136" s="177" t="s">
        <v>127</v>
      </c>
      <c r="L136" s="41"/>
      <c r="M136" s="182" t="s">
        <v>19</v>
      </c>
      <c r="N136" s="183" t="s">
        <v>47</v>
      </c>
      <c r="O136" s="66"/>
      <c r="P136" s="184">
        <f>O136*H136</f>
        <v>0</v>
      </c>
      <c r="Q136" s="184">
        <v>0</v>
      </c>
      <c r="R136" s="184">
        <f>Q136*H136</f>
        <v>0</v>
      </c>
      <c r="S136" s="184">
        <v>0</v>
      </c>
      <c r="T136" s="185">
        <f>S136*H136</f>
        <v>0</v>
      </c>
      <c r="U136" s="36"/>
      <c r="V136" s="36"/>
      <c r="W136" s="36"/>
      <c r="X136" s="36"/>
      <c r="Y136" s="36"/>
      <c r="Z136" s="36"/>
      <c r="AA136" s="36"/>
      <c r="AB136" s="36"/>
      <c r="AC136" s="36"/>
      <c r="AD136" s="36"/>
      <c r="AE136" s="36"/>
      <c r="AR136" s="186" t="s">
        <v>128</v>
      </c>
      <c r="AT136" s="186" t="s">
        <v>123</v>
      </c>
      <c r="AU136" s="186" t="s">
        <v>86</v>
      </c>
      <c r="AY136" s="19" t="s">
        <v>120</v>
      </c>
      <c r="BE136" s="187">
        <f>IF(N136="základní",J136,0)</f>
        <v>0</v>
      </c>
      <c r="BF136" s="187">
        <f>IF(N136="snížená",J136,0)</f>
        <v>0</v>
      </c>
      <c r="BG136" s="187">
        <f>IF(N136="zákl. přenesená",J136,0)</f>
        <v>0</v>
      </c>
      <c r="BH136" s="187">
        <f>IF(N136="sníž. přenesená",J136,0)</f>
        <v>0</v>
      </c>
      <c r="BI136" s="187">
        <f>IF(N136="nulová",J136,0)</f>
        <v>0</v>
      </c>
      <c r="BJ136" s="19" t="s">
        <v>84</v>
      </c>
      <c r="BK136" s="187">
        <f>ROUND(I136*H136,2)</f>
        <v>0</v>
      </c>
      <c r="BL136" s="19" t="s">
        <v>128</v>
      </c>
      <c r="BM136" s="186" t="s">
        <v>378</v>
      </c>
    </row>
    <row r="137" spans="1:65" s="2" customFormat="1" ht="39">
      <c r="A137" s="36"/>
      <c r="B137" s="37"/>
      <c r="C137" s="38"/>
      <c r="D137" s="188" t="s">
        <v>130</v>
      </c>
      <c r="E137" s="38"/>
      <c r="F137" s="189" t="s">
        <v>379</v>
      </c>
      <c r="G137" s="38"/>
      <c r="H137" s="38"/>
      <c r="I137" s="190"/>
      <c r="J137" s="38"/>
      <c r="K137" s="38"/>
      <c r="L137" s="41"/>
      <c r="M137" s="191"/>
      <c r="N137" s="192"/>
      <c r="O137" s="66"/>
      <c r="P137" s="66"/>
      <c r="Q137" s="66"/>
      <c r="R137" s="66"/>
      <c r="S137" s="66"/>
      <c r="T137" s="67"/>
      <c r="U137" s="36"/>
      <c r="V137" s="36"/>
      <c r="W137" s="36"/>
      <c r="X137" s="36"/>
      <c r="Y137" s="36"/>
      <c r="Z137" s="36"/>
      <c r="AA137" s="36"/>
      <c r="AB137" s="36"/>
      <c r="AC137" s="36"/>
      <c r="AD137" s="36"/>
      <c r="AE137" s="36"/>
      <c r="AT137" s="19" t="s">
        <v>130</v>
      </c>
      <c r="AU137" s="19" t="s">
        <v>86</v>
      </c>
    </row>
    <row r="138" spans="1:65" s="2" customFormat="1" ht="11.25">
      <c r="A138" s="36"/>
      <c r="B138" s="37"/>
      <c r="C138" s="38"/>
      <c r="D138" s="193" t="s">
        <v>131</v>
      </c>
      <c r="E138" s="38"/>
      <c r="F138" s="194" t="s">
        <v>380</v>
      </c>
      <c r="G138" s="38"/>
      <c r="H138" s="38"/>
      <c r="I138" s="190"/>
      <c r="J138" s="38"/>
      <c r="K138" s="38"/>
      <c r="L138" s="41"/>
      <c r="M138" s="191"/>
      <c r="N138" s="192"/>
      <c r="O138" s="66"/>
      <c r="P138" s="66"/>
      <c r="Q138" s="66"/>
      <c r="R138" s="66"/>
      <c r="S138" s="66"/>
      <c r="T138" s="67"/>
      <c r="U138" s="36"/>
      <c r="V138" s="36"/>
      <c r="W138" s="36"/>
      <c r="X138" s="36"/>
      <c r="Y138" s="36"/>
      <c r="Z138" s="36"/>
      <c r="AA138" s="36"/>
      <c r="AB138" s="36"/>
      <c r="AC138" s="36"/>
      <c r="AD138" s="36"/>
      <c r="AE138" s="36"/>
      <c r="AT138" s="19" t="s">
        <v>131</v>
      </c>
      <c r="AU138" s="19" t="s">
        <v>86</v>
      </c>
    </row>
    <row r="139" spans="1:65" s="13" customFormat="1" ht="11.25">
      <c r="B139" s="195"/>
      <c r="C139" s="196"/>
      <c r="D139" s="188" t="s">
        <v>133</v>
      </c>
      <c r="E139" s="197" t="s">
        <v>19</v>
      </c>
      <c r="F139" s="198" t="s">
        <v>375</v>
      </c>
      <c r="G139" s="196"/>
      <c r="H139" s="199">
        <v>270.86</v>
      </c>
      <c r="I139" s="200"/>
      <c r="J139" s="196"/>
      <c r="K139" s="196"/>
      <c r="L139" s="201"/>
      <c r="M139" s="202"/>
      <c r="N139" s="203"/>
      <c r="O139" s="203"/>
      <c r="P139" s="203"/>
      <c r="Q139" s="203"/>
      <c r="R139" s="203"/>
      <c r="S139" s="203"/>
      <c r="T139" s="204"/>
      <c r="AT139" s="205" t="s">
        <v>133</v>
      </c>
      <c r="AU139" s="205" t="s">
        <v>86</v>
      </c>
      <c r="AV139" s="13" t="s">
        <v>86</v>
      </c>
      <c r="AW139" s="13" t="s">
        <v>37</v>
      </c>
      <c r="AX139" s="13" t="s">
        <v>84</v>
      </c>
      <c r="AY139" s="205" t="s">
        <v>120</v>
      </c>
    </row>
    <row r="140" spans="1:65" s="2" customFormat="1" ht="33" customHeight="1">
      <c r="A140" s="36"/>
      <c r="B140" s="37"/>
      <c r="C140" s="175" t="s">
        <v>218</v>
      </c>
      <c r="D140" s="175" t="s">
        <v>123</v>
      </c>
      <c r="E140" s="176" t="s">
        <v>381</v>
      </c>
      <c r="F140" s="177" t="s">
        <v>382</v>
      </c>
      <c r="G140" s="178" t="s">
        <v>172</v>
      </c>
      <c r="H140" s="179">
        <v>487.548</v>
      </c>
      <c r="I140" s="180"/>
      <c r="J140" s="181">
        <f>ROUND(I140*H140,2)</f>
        <v>0</v>
      </c>
      <c r="K140" s="177" t="s">
        <v>127</v>
      </c>
      <c r="L140" s="41"/>
      <c r="M140" s="182" t="s">
        <v>19</v>
      </c>
      <c r="N140" s="183" t="s">
        <v>47</v>
      </c>
      <c r="O140" s="66"/>
      <c r="P140" s="184">
        <f>O140*H140</f>
        <v>0</v>
      </c>
      <c r="Q140" s="184">
        <v>0</v>
      </c>
      <c r="R140" s="184">
        <f>Q140*H140</f>
        <v>0</v>
      </c>
      <c r="S140" s="184">
        <v>0</v>
      </c>
      <c r="T140" s="185">
        <f>S140*H140</f>
        <v>0</v>
      </c>
      <c r="U140" s="36"/>
      <c r="V140" s="36"/>
      <c r="W140" s="36"/>
      <c r="X140" s="36"/>
      <c r="Y140" s="36"/>
      <c r="Z140" s="36"/>
      <c r="AA140" s="36"/>
      <c r="AB140" s="36"/>
      <c r="AC140" s="36"/>
      <c r="AD140" s="36"/>
      <c r="AE140" s="36"/>
      <c r="AR140" s="186" t="s">
        <v>128</v>
      </c>
      <c r="AT140" s="186" t="s">
        <v>123</v>
      </c>
      <c r="AU140" s="186" t="s">
        <v>86</v>
      </c>
      <c r="AY140" s="19" t="s">
        <v>120</v>
      </c>
      <c r="BE140" s="187">
        <f>IF(N140="základní",J140,0)</f>
        <v>0</v>
      </c>
      <c r="BF140" s="187">
        <f>IF(N140="snížená",J140,0)</f>
        <v>0</v>
      </c>
      <c r="BG140" s="187">
        <f>IF(N140="zákl. přenesená",J140,0)</f>
        <v>0</v>
      </c>
      <c r="BH140" s="187">
        <f>IF(N140="sníž. přenesená",J140,0)</f>
        <v>0</v>
      </c>
      <c r="BI140" s="187">
        <f>IF(N140="nulová",J140,0)</f>
        <v>0</v>
      </c>
      <c r="BJ140" s="19" t="s">
        <v>84</v>
      </c>
      <c r="BK140" s="187">
        <f>ROUND(I140*H140,2)</f>
        <v>0</v>
      </c>
      <c r="BL140" s="19" t="s">
        <v>128</v>
      </c>
      <c r="BM140" s="186" t="s">
        <v>383</v>
      </c>
    </row>
    <row r="141" spans="1:65" s="2" customFormat="1" ht="29.25">
      <c r="A141" s="36"/>
      <c r="B141" s="37"/>
      <c r="C141" s="38"/>
      <c r="D141" s="188" t="s">
        <v>130</v>
      </c>
      <c r="E141" s="38"/>
      <c r="F141" s="189" t="s">
        <v>384</v>
      </c>
      <c r="G141" s="38"/>
      <c r="H141" s="38"/>
      <c r="I141" s="190"/>
      <c r="J141" s="38"/>
      <c r="K141" s="38"/>
      <c r="L141" s="41"/>
      <c r="M141" s="191"/>
      <c r="N141" s="192"/>
      <c r="O141" s="66"/>
      <c r="P141" s="66"/>
      <c r="Q141" s="66"/>
      <c r="R141" s="66"/>
      <c r="S141" s="66"/>
      <c r="T141" s="67"/>
      <c r="U141" s="36"/>
      <c r="V141" s="36"/>
      <c r="W141" s="36"/>
      <c r="X141" s="36"/>
      <c r="Y141" s="36"/>
      <c r="Z141" s="36"/>
      <c r="AA141" s="36"/>
      <c r="AB141" s="36"/>
      <c r="AC141" s="36"/>
      <c r="AD141" s="36"/>
      <c r="AE141" s="36"/>
      <c r="AT141" s="19" t="s">
        <v>130</v>
      </c>
      <c r="AU141" s="19" t="s">
        <v>86</v>
      </c>
    </row>
    <row r="142" spans="1:65" s="2" customFormat="1" ht="11.25">
      <c r="A142" s="36"/>
      <c r="B142" s="37"/>
      <c r="C142" s="38"/>
      <c r="D142" s="193" t="s">
        <v>131</v>
      </c>
      <c r="E142" s="38"/>
      <c r="F142" s="194" t="s">
        <v>385</v>
      </c>
      <c r="G142" s="38"/>
      <c r="H142" s="38"/>
      <c r="I142" s="190"/>
      <c r="J142" s="38"/>
      <c r="K142" s="38"/>
      <c r="L142" s="41"/>
      <c r="M142" s="191"/>
      <c r="N142" s="192"/>
      <c r="O142" s="66"/>
      <c r="P142" s="66"/>
      <c r="Q142" s="66"/>
      <c r="R142" s="66"/>
      <c r="S142" s="66"/>
      <c r="T142" s="67"/>
      <c r="U142" s="36"/>
      <c r="V142" s="36"/>
      <c r="W142" s="36"/>
      <c r="X142" s="36"/>
      <c r="Y142" s="36"/>
      <c r="Z142" s="36"/>
      <c r="AA142" s="36"/>
      <c r="AB142" s="36"/>
      <c r="AC142" s="36"/>
      <c r="AD142" s="36"/>
      <c r="AE142" s="36"/>
      <c r="AT142" s="19" t="s">
        <v>131</v>
      </c>
      <c r="AU142" s="19" t="s">
        <v>86</v>
      </c>
    </row>
    <row r="143" spans="1:65" s="13" customFormat="1" ht="11.25">
      <c r="B143" s="195"/>
      <c r="C143" s="196"/>
      <c r="D143" s="188" t="s">
        <v>133</v>
      </c>
      <c r="E143" s="197" t="s">
        <v>19</v>
      </c>
      <c r="F143" s="198" t="s">
        <v>386</v>
      </c>
      <c r="G143" s="196"/>
      <c r="H143" s="199">
        <v>487.548</v>
      </c>
      <c r="I143" s="200"/>
      <c r="J143" s="196"/>
      <c r="K143" s="196"/>
      <c r="L143" s="201"/>
      <c r="M143" s="202"/>
      <c r="N143" s="203"/>
      <c r="O143" s="203"/>
      <c r="P143" s="203"/>
      <c r="Q143" s="203"/>
      <c r="R143" s="203"/>
      <c r="S143" s="203"/>
      <c r="T143" s="204"/>
      <c r="AT143" s="205" t="s">
        <v>133</v>
      </c>
      <c r="AU143" s="205" t="s">
        <v>86</v>
      </c>
      <c r="AV143" s="13" t="s">
        <v>86</v>
      </c>
      <c r="AW143" s="13" t="s">
        <v>37</v>
      </c>
      <c r="AX143" s="13" t="s">
        <v>76</v>
      </c>
      <c r="AY143" s="205" t="s">
        <v>120</v>
      </c>
    </row>
    <row r="144" spans="1:65" s="14" customFormat="1" ht="11.25">
      <c r="B144" s="206"/>
      <c r="C144" s="207"/>
      <c r="D144" s="188" t="s">
        <v>133</v>
      </c>
      <c r="E144" s="208" t="s">
        <v>19</v>
      </c>
      <c r="F144" s="209" t="s">
        <v>136</v>
      </c>
      <c r="G144" s="207"/>
      <c r="H144" s="210">
        <v>487.548</v>
      </c>
      <c r="I144" s="211"/>
      <c r="J144" s="207"/>
      <c r="K144" s="207"/>
      <c r="L144" s="212"/>
      <c r="M144" s="213"/>
      <c r="N144" s="214"/>
      <c r="O144" s="214"/>
      <c r="P144" s="214"/>
      <c r="Q144" s="214"/>
      <c r="R144" s="214"/>
      <c r="S144" s="214"/>
      <c r="T144" s="215"/>
      <c r="AT144" s="216" t="s">
        <v>133</v>
      </c>
      <c r="AU144" s="216" t="s">
        <v>86</v>
      </c>
      <c r="AV144" s="14" t="s">
        <v>128</v>
      </c>
      <c r="AW144" s="14" t="s">
        <v>37</v>
      </c>
      <c r="AX144" s="14" t="s">
        <v>84</v>
      </c>
      <c r="AY144" s="216" t="s">
        <v>120</v>
      </c>
    </row>
    <row r="145" spans="1:65" s="2" customFormat="1" ht="16.5" customHeight="1">
      <c r="A145" s="36"/>
      <c r="B145" s="37"/>
      <c r="C145" s="175" t="s">
        <v>225</v>
      </c>
      <c r="D145" s="175" t="s">
        <v>123</v>
      </c>
      <c r="E145" s="176" t="s">
        <v>387</v>
      </c>
      <c r="F145" s="177" t="s">
        <v>388</v>
      </c>
      <c r="G145" s="178" t="s">
        <v>126</v>
      </c>
      <c r="H145" s="179">
        <v>270.86</v>
      </c>
      <c r="I145" s="180"/>
      <c r="J145" s="181">
        <f>ROUND(I145*H145,2)</f>
        <v>0</v>
      </c>
      <c r="K145" s="177" t="s">
        <v>127</v>
      </c>
      <c r="L145" s="41"/>
      <c r="M145" s="182" t="s">
        <v>19</v>
      </c>
      <c r="N145" s="183" t="s">
        <v>47</v>
      </c>
      <c r="O145" s="66"/>
      <c r="P145" s="184">
        <f>O145*H145</f>
        <v>0</v>
      </c>
      <c r="Q145" s="184">
        <v>0</v>
      </c>
      <c r="R145" s="184">
        <f>Q145*H145</f>
        <v>0</v>
      </c>
      <c r="S145" s="184">
        <v>0</v>
      </c>
      <c r="T145" s="185">
        <f>S145*H145</f>
        <v>0</v>
      </c>
      <c r="U145" s="36"/>
      <c r="V145" s="36"/>
      <c r="W145" s="36"/>
      <c r="X145" s="36"/>
      <c r="Y145" s="36"/>
      <c r="Z145" s="36"/>
      <c r="AA145" s="36"/>
      <c r="AB145" s="36"/>
      <c r="AC145" s="36"/>
      <c r="AD145" s="36"/>
      <c r="AE145" s="36"/>
      <c r="AR145" s="186" t="s">
        <v>128</v>
      </c>
      <c r="AT145" s="186" t="s">
        <v>123</v>
      </c>
      <c r="AU145" s="186" t="s">
        <v>86</v>
      </c>
      <c r="AY145" s="19" t="s">
        <v>120</v>
      </c>
      <c r="BE145" s="187">
        <f>IF(N145="základní",J145,0)</f>
        <v>0</v>
      </c>
      <c r="BF145" s="187">
        <f>IF(N145="snížená",J145,0)</f>
        <v>0</v>
      </c>
      <c r="BG145" s="187">
        <f>IF(N145="zákl. přenesená",J145,0)</f>
        <v>0</v>
      </c>
      <c r="BH145" s="187">
        <f>IF(N145="sníž. přenesená",J145,0)</f>
        <v>0</v>
      </c>
      <c r="BI145" s="187">
        <f>IF(N145="nulová",J145,0)</f>
        <v>0</v>
      </c>
      <c r="BJ145" s="19" t="s">
        <v>84</v>
      </c>
      <c r="BK145" s="187">
        <f>ROUND(I145*H145,2)</f>
        <v>0</v>
      </c>
      <c r="BL145" s="19" t="s">
        <v>128</v>
      </c>
      <c r="BM145" s="186" t="s">
        <v>389</v>
      </c>
    </row>
    <row r="146" spans="1:65" s="2" customFormat="1" ht="19.5">
      <c r="A146" s="36"/>
      <c r="B146" s="37"/>
      <c r="C146" s="38"/>
      <c r="D146" s="188" t="s">
        <v>130</v>
      </c>
      <c r="E146" s="38"/>
      <c r="F146" s="189" t="s">
        <v>390</v>
      </c>
      <c r="G146" s="38"/>
      <c r="H146" s="38"/>
      <c r="I146" s="190"/>
      <c r="J146" s="38"/>
      <c r="K146" s="38"/>
      <c r="L146" s="41"/>
      <c r="M146" s="191"/>
      <c r="N146" s="192"/>
      <c r="O146" s="66"/>
      <c r="P146" s="66"/>
      <c r="Q146" s="66"/>
      <c r="R146" s="66"/>
      <c r="S146" s="66"/>
      <c r="T146" s="67"/>
      <c r="U146" s="36"/>
      <c r="V146" s="36"/>
      <c r="W146" s="36"/>
      <c r="X146" s="36"/>
      <c r="Y146" s="36"/>
      <c r="Z146" s="36"/>
      <c r="AA146" s="36"/>
      <c r="AB146" s="36"/>
      <c r="AC146" s="36"/>
      <c r="AD146" s="36"/>
      <c r="AE146" s="36"/>
      <c r="AT146" s="19" t="s">
        <v>130</v>
      </c>
      <c r="AU146" s="19" t="s">
        <v>86</v>
      </c>
    </row>
    <row r="147" spans="1:65" s="2" customFormat="1" ht="11.25">
      <c r="A147" s="36"/>
      <c r="B147" s="37"/>
      <c r="C147" s="38"/>
      <c r="D147" s="193" t="s">
        <v>131</v>
      </c>
      <c r="E147" s="38"/>
      <c r="F147" s="194" t="s">
        <v>391</v>
      </c>
      <c r="G147" s="38"/>
      <c r="H147" s="38"/>
      <c r="I147" s="190"/>
      <c r="J147" s="38"/>
      <c r="K147" s="38"/>
      <c r="L147" s="41"/>
      <c r="M147" s="191"/>
      <c r="N147" s="192"/>
      <c r="O147" s="66"/>
      <c r="P147" s="66"/>
      <c r="Q147" s="66"/>
      <c r="R147" s="66"/>
      <c r="S147" s="66"/>
      <c r="T147" s="67"/>
      <c r="U147" s="36"/>
      <c r="V147" s="36"/>
      <c r="W147" s="36"/>
      <c r="X147" s="36"/>
      <c r="Y147" s="36"/>
      <c r="Z147" s="36"/>
      <c r="AA147" s="36"/>
      <c r="AB147" s="36"/>
      <c r="AC147" s="36"/>
      <c r="AD147" s="36"/>
      <c r="AE147" s="36"/>
      <c r="AT147" s="19" t="s">
        <v>131</v>
      </c>
      <c r="AU147" s="19" t="s">
        <v>86</v>
      </c>
    </row>
    <row r="148" spans="1:65" s="13" customFormat="1" ht="11.25">
      <c r="B148" s="195"/>
      <c r="C148" s="196"/>
      <c r="D148" s="188" t="s">
        <v>133</v>
      </c>
      <c r="E148" s="197" t="s">
        <v>19</v>
      </c>
      <c r="F148" s="198" t="s">
        <v>375</v>
      </c>
      <c r="G148" s="196"/>
      <c r="H148" s="199">
        <v>270.86</v>
      </c>
      <c r="I148" s="200"/>
      <c r="J148" s="196"/>
      <c r="K148" s="196"/>
      <c r="L148" s="201"/>
      <c r="M148" s="202"/>
      <c r="N148" s="203"/>
      <c r="O148" s="203"/>
      <c r="P148" s="203"/>
      <c r="Q148" s="203"/>
      <c r="R148" s="203"/>
      <c r="S148" s="203"/>
      <c r="T148" s="204"/>
      <c r="AT148" s="205" t="s">
        <v>133</v>
      </c>
      <c r="AU148" s="205" t="s">
        <v>86</v>
      </c>
      <c r="AV148" s="13" t="s">
        <v>86</v>
      </c>
      <c r="AW148" s="13" t="s">
        <v>37</v>
      </c>
      <c r="AX148" s="13" t="s">
        <v>84</v>
      </c>
      <c r="AY148" s="205" t="s">
        <v>120</v>
      </c>
    </row>
    <row r="149" spans="1:65" s="2" customFormat="1" ht="24.2" customHeight="1">
      <c r="A149" s="36"/>
      <c r="B149" s="37"/>
      <c r="C149" s="175" t="s">
        <v>232</v>
      </c>
      <c r="D149" s="175" t="s">
        <v>123</v>
      </c>
      <c r="E149" s="176" t="s">
        <v>392</v>
      </c>
      <c r="F149" s="177" t="s">
        <v>393</v>
      </c>
      <c r="G149" s="178" t="s">
        <v>126</v>
      </c>
      <c r="H149" s="179">
        <v>4.9000000000000004</v>
      </c>
      <c r="I149" s="180"/>
      <c r="J149" s="181">
        <f>ROUND(I149*H149,2)</f>
        <v>0</v>
      </c>
      <c r="K149" s="177" t="s">
        <v>127</v>
      </c>
      <c r="L149" s="41"/>
      <c r="M149" s="182" t="s">
        <v>19</v>
      </c>
      <c r="N149" s="183" t="s">
        <v>47</v>
      </c>
      <c r="O149" s="66"/>
      <c r="P149" s="184">
        <f>O149*H149</f>
        <v>0</v>
      </c>
      <c r="Q149" s="184">
        <v>0</v>
      </c>
      <c r="R149" s="184">
        <f>Q149*H149</f>
        <v>0</v>
      </c>
      <c r="S149" s="184">
        <v>0</v>
      </c>
      <c r="T149" s="185">
        <f>S149*H149</f>
        <v>0</v>
      </c>
      <c r="U149" s="36"/>
      <c r="V149" s="36"/>
      <c r="W149" s="36"/>
      <c r="X149" s="36"/>
      <c r="Y149" s="36"/>
      <c r="Z149" s="36"/>
      <c r="AA149" s="36"/>
      <c r="AB149" s="36"/>
      <c r="AC149" s="36"/>
      <c r="AD149" s="36"/>
      <c r="AE149" s="36"/>
      <c r="AR149" s="186" t="s">
        <v>128</v>
      </c>
      <c r="AT149" s="186" t="s">
        <v>123</v>
      </c>
      <c r="AU149" s="186" t="s">
        <v>86</v>
      </c>
      <c r="AY149" s="19" t="s">
        <v>120</v>
      </c>
      <c r="BE149" s="187">
        <f>IF(N149="základní",J149,0)</f>
        <v>0</v>
      </c>
      <c r="BF149" s="187">
        <f>IF(N149="snížená",J149,0)</f>
        <v>0</v>
      </c>
      <c r="BG149" s="187">
        <f>IF(N149="zákl. přenesená",J149,0)</f>
        <v>0</v>
      </c>
      <c r="BH149" s="187">
        <f>IF(N149="sníž. přenesená",J149,0)</f>
        <v>0</v>
      </c>
      <c r="BI149" s="187">
        <f>IF(N149="nulová",J149,0)</f>
        <v>0</v>
      </c>
      <c r="BJ149" s="19" t="s">
        <v>84</v>
      </c>
      <c r="BK149" s="187">
        <f>ROUND(I149*H149,2)</f>
        <v>0</v>
      </c>
      <c r="BL149" s="19" t="s">
        <v>128</v>
      </c>
      <c r="BM149" s="186" t="s">
        <v>394</v>
      </c>
    </row>
    <row r="150" spans="1:65" s="2" customFormat="1" ht="29.25">
      <c r="A150" s="36"/>
      <c r="B150" s="37"/>
      <c r="C150" s="38"/>
      <c r="D150" s="188" t="s">
        <v>130</v>
      </c>
      <c r="E150" s="38"/>
      <c r="F150" s="189" t="s">
        <v>395</v>
      </c>
      <c r="G150" s="38"/>
      <c r="H150" s="38"/>
      <c r="I150" s="190"/>
      <c r="J150" s="38"/>
      <c r="K150" s="38"/>
      <c r="L150" s="41"/>
      <c r="M150" s="191"/>
      <c r="N150" s="192"/>
      <c r="O150" s="66"/>
      <c r="P150" s="66"/>
      <c r="Q150" s="66"/>
      <c r="R150" s="66"/>
      <c r="S150" s="66"/>
      <c r="T150" s="67"/>
      <c r="U150" s="36"/>
      <c r="V150" s="36"/>
      <c r="W150" s="36"/>
      <c r="X150" s="36"/>
      <c r="Y150" s="36"/>
      <c r="Z150" s="36"/>
      <c r="AA150" s="36"/>
      <c r="AB150" s="36"/>
      <c r="AC150" s="36"/>
      <c r="AD150" s="36"/>
      <c r="AE150" s="36"/>
      <c r="AT150" s="19" t="s">
        <v>130</v>
      </c>
      <c r="AU150" s="19" t="s">
        <v>86</v>
      </c>
    </row>
    <row r="151" spans="1:65" s="2" customFormat="1" ht="11.25">
      <c r="A151" s="36"/>
      <c r="B151" s="37"/>
      <c r="C151" s="38"/>
      <c r="D151" s="193" t="s">
        <v>131</v>
      </c>
      <c r="E151" s="38"/>
      <c r="F151" s="194" t="s">
        <v>396</v>
      </c>
      <c r="G151" s="38"/>
      <c r="H151" s="38"/>
      <c r="I151" s="190"/>
      <c r="J151" s="38"/>
      <c r="K151" s="38"/>
      <c r="L151" s="41"/>
      <c r="M151" s="191"/>
      <c r="N151" s="192"/>
      <c r="O151" s="66"/>
      <c r="P151" s="66"/>
      <c r="Q151" s="66"/>
      <c r="R151" s="66"/>
      <c r="S151" s="66"/>
      <c r="T151" s="67"/>
      <c r="U151" s="36"/>
      <c r="V151" s="36"/>
      <c r="W151" s="36"/>
      <c r="X151" s="36"/>
      <c r="Y151" s="36"/>
      <c r="Z151" s="36"/>
      <c r="AA151" s="36"/>
      <c r="AB151" s="36"/>
      <c r="AC151" s="36"/>
      <c r="AD151" s="36"/>
      <c r="AE151" s="36"/>
      <c r="AT151" s="19" t="s">
        <v>131</v>
      </c>
      <c r="AU151" s="19" t="s">
        <v>86</v>
      </c>
    </row>
    <row r="152" spans="1:65" s="13" customFormat="1" ht="11.25">
      <c r="B152" s="195"/>
      <c r="C152" s="196"/>
      <c r="D152" s="188" t="s">
        <v>133</v>
      </c>
      <c r="E152" s="197" t="s">
        <v>19</v>
      </c>
      <c r="F152" s="198" t="s">
        <v>397</v>
      </c>
      <c r="G152" s="196"/>
      <c r="H152" s="199">
        <v>4.9000000000000004</v>
      </c>
      <c r="I152" s="200"/>
      <c r="J152" s="196"/>
      <c r="K152" s="196"/>
      <c r="L152" s="201"/>
      <c r="M152" s="202"/>
      <c r="N152" s="203"/>
      <c r="O152" s="203"/>
      <c r="P152" s="203"/>
      <c r="Q152" s="203"/>
      <c r="R152" s="203"/>
      <c r="S152" s="203"/>
      <c r="T152" s="204"/>
      <c r="AT152" s="205" t="s">
        <v>133</v>
      </c>
      <c r="AU152" s="205" t="s">
        <v>86</v>
      </c>
      <c r="AV152" s="13" t="s">
        <v>86</v>
      </c>
      <c r="AW152" s="13" t="s">
        <v>37</v>
      </c>
      <c r="AX152" s="13" t="s">
        <v>84</v>
      </c>
      <c r="AY152" s="205" t="s">
        <v>120</v>
      </c>
    </row>
    <row r="153" spans="1:65" s="2" customFormat="1" ht="24.2" customHeight="1">
      <c r="A153" s="36"/>
      <c r="B153" s="37"/>
      <c r="C153" s="175" t="s">
        <v>239</v>
      </c>
      <c r="D153" s="175" t="s">
        <v>123</v>
      </c>
      <c r="E153" s="176" t="s">
        <v>398</v>
      </c>
      <c r="F153" s="177" t="s">
        <v>399</v>
      </c>
      <c r="G153" s="178" t="s">
        <v>126</v>
      </c>
      <c r="H153" s="179">
        <v>5.88</v>
      </c>
      <c r="I153" s="180"/>
      <c r="J153" s="181">
        <f>ROUND(I153*H153,2)</f>
        <v>0</v>
      </c>
      <c r="K153" s="177" t="s">
        <v>127</v>
      </c>
      <c r="L153" s="41"/>
      <c r="M153" s="182" t="s">
        <v>19</v>
      </c>
      <c r="N153" s="183" t="s">
        <v>47</v>
      </c>
      <c r="O153" s="66"/>
      <c r="P153" s="184">
        <f>O153*H153</f>
        <v>0</v>
      </c>
      <c r="Q153" s="184">
        <v>0</v>
      </c>
      <c r="R153" s="184">
        <f>Q153*H153</f>
        <v>0</v>
      </c>
      <c r="S153" s="184">
        <v>0</v>
      </c>
      <c r="T153" s="185">
        <f>S153*H153</f>
        <v>0</v>
      </c>
      <c r="U153" s="36"/>
      <c r="V153" s="36"/>
      <c r="W153" s="36"/>
      <c r="X153" s="36"/>
      <c r="Y153" s="36"/>
      <c r="Z153" s="36"/>
      <c r="AA153" s="36"/>
      <c r="AB153" s="36"/>
      <c r="AC153" s="36"/>
      <c r="AD153" s="36"/>
      <c r="AE153" s="36"/>
      <c r="AR153" s="186" t="s">
        <v>128</v>
      </c>
      <c r="AT153" s="186" t="s">
        <v>123</v>
      </c>
      <c r="AU153" s="186" t="s">
        <v>86</v>
      </c>
      <c r="AY153" s="19" t="s">
        <v>120</v>
      </c>
      <c r="BE153" s="187">
        <f>IF(N153="základní",J153,0)</f>
        <v>0</v>
      </c>
      <c r="BF153" s="187">
        <f>IF(N153="snížená",J153,0)</f>
        <v>0</v>
      </c>
      <c r="BG153" s="187">
        <f>IF(N153="zákl. přenesená",J153,0)</f>
        <v>0</v>
      </c>
      <c r="BH153" s="187">
        <f>IF(N153="sníž. přenesená",J153,0)</f>
        <v>0</v>
      </c>
      <c r="BI153" s="187">
        <f>IF(N153="nulová",J153,0)</f>
        <v>0</v>
      </c>
      <c r="BJ153" s="19" t="s">
        <v>84</v>
      </c>
      <c r="BK153" s="187">
        <f>ROUND(I153*H153,2)</f>
        <v>0</v>
      </c>
      <c r="BL153" s="19" t="s">
        <v>128</v>
      </c>
      <c r="BM153" s="186" t="s">
        <v>400</v>
      </c>
    </row>
    <row r="154" spans="1:65" s="2" customFormat="1" ht="39">
      <c r="A154" s="36"/>
      <c r="B154" s="37"/>
      <c r="C154" s="38"/>
      <c r="D154" s="188" t="s">
        <v>130</v>
      </c>
      <c r="E154" s="38"/>
      <c r="F154" s="189" t="s">
        <v>401</v>
      </c>
      <c r="G154" s="38"/>
      <c r="H154" s="38"/>
      <c r="I154" s="190"/>
      <c r="J154" s="38"/>
      <c r="K154" s="38"/>
      <c r="L154" s="41"/>
      <c r="M154" s="191"/>
      <c r="N154" s="192"/>
      <c r="O154" s="66"/>
      <c r="P154" s="66"/>
      <c r="Q154" s="66"/>
      <c r="R154" s="66"/>
      <c r="S154" s="66"/>
      <c r="T154" s="67"/>
      <c r="U154" s="36"/>
      <c r="V154" s="36"/>
      <c r="W154" s="36"/>
      <c r="X154" s="36"/>
      <c r="Y154" s="36"/>
      <c r="Z154" s="36"/>
      <c r="AA154" s="36"/>
      <c r="AB154" s="36"/>
      <c r="AC154" s="36"/>
      <c r="AD154" s="36"/>
      <c r="AE154" s="36"/>
      <c r="AT154" s="19" t="s">
        <v>130</v>
      </c>
      <c r="AU154" s="19" t="s">
        <v>86</v>
      </c>
    </row>
    <row r="155" spans="1:65" s="2" customFormat="1" ht="11.25">
      <c r="A155" s="36"/>
      <c r="B155" s="37"/>
      <c r="C155" s="38"/>
      <c r="D155" s="193" t="s">
        <v>131</v>
      </c>
      <c r="E155" s="38"/>
      <c r="F155" s="194" t="s">
        <v>402</v>
      </c>
      <c r="G155" s="38"/>
      <c r="H155" s="38"/>
      <c r="I155" s="190"/>
      <c r="J155" s="38"/>
      <c r="K155" s="38"/>
      <c r="L155" s="41"/>
      <c r="M155" s="191"/>
      <c r="N155" s="192"/>
      <c r="O155" s="66"/>
      <c r="P155" s="66"/>
      <c r="Q155" s="66"/>
      <c r="R155" s="66"/>
      <c r="S155" s="66"/>
      <c r="T155" s="67"/>
      <c r="U155" s="36"/>
      <c r="V155" s="36"/>
      <c r="W155" s="36"/>
      <c r="X155" s="36"/>
      <c r="Y155" s="36"/>
      <c r="Z155" s="36"/>
      <c r="AA155" s="36"/>
      <c r="AB155" s="36"/>
      <c r="AC155" s="36"/>
      <c r="AD155" s="36"/>
      <c r="AE155" s="36"/>
      <c r="AT155" s="19" t="s">
        <v>131</v>
      </c>
      <c r="AU155" s="19" t="s">
        <v>86</v>
      </c>
    </row>
    <row r="156" spans="1:65" s="13" customFormat="1" ht="11.25">
      <c r="B156" s="195"/>
      <c r="C156" s="196"/>
      <c r="D156" s="188" t="s">
        <v>133</v>
      </c>
      <c r="E156" s="197" t="s">
        <v>19</v>
      </c>
      <c r="F156" s="198" t="s">
        <v>403</v>
      </c>
      <c r="G156" s="196"/>
      <c r="H156" s="199">
        <v>5.88</v>
      </c>
      <c r="I156" s="200"/>
      <c r="J156" s="196"/>
      <c r="K156" s="196"/>
      <c r="L156" s="201"/>
      <c r="M156" s="202"/>
      <c r="N156" s="203"/>
      <c r="O156" s="203"/>
      <c r="P156" s="203"/>
      <c r="Q156" s="203"/>
      <c r="R156" s="203"/>
      <c r="S156" s="203"/>
      <c r="T156" s="204"/>
      <c r="AT156" s="205" t="s">
        <v>133</v>
      </c>
      <c r="AU156" s="205" t="s">
        <v>86</v>
      </c>
      <c r="AV156" s="13" t="s">
        <v>86</v>
      </c>
      <c r="AW156" s="13" t="s">
        <v>37</v>
      </c>
      <c r="AX156" s="13" t="s">
        <v>84</v>
      </c>
      <c r="AY156" s="205" t="s">
        <v>120</v>
      </c>
    </row>
    <row r="157" spans="1:65" s="2" customFormat="1" ht="16.5" customHeight="1">
      <c r="A157" s="36"/>
      <c r="B157" s="37"/>
      <c r="C157" s="231" t="s">
        <v>245</v>
      </c>
      <c r="D157" s="231" t="s">
        <v>404</v>
      </c>
      <c r="E157" s="232" t="s">
        <v>405</v>
      </c>
      <c r="F157" s="233" t="s">
        <v>406</v>
      </c>
      <c r="G157" s="234" t="s">
        <v>172</v>
      </c>
      <c r="H157" s="235">
        <v>9.8000000000000007</v>
      </c>
      <c r="I157" s="236"/>
      <c r="J157" s="237">
        <f>ROUND(I157*H157,2)</f>
        <v>0</v>
      </c>
      <c r="K157" s="233" t="s">
        <v>127</v>
      </c>
      <c r="L157" s="238"/>
      <c r="M157" s="239" t="s">
        <v>19</v>
      </c>
      <c r="N157" s="240" t="s">
        <v>47</v>
      </c>
      <c r="O157" s="66"/>
      <c r="P157" s="184">
        <f>O157*H157</f>
        <v>0</v>
      </c>
      <c r="Q157" s="184">
        <v>1</v>
      </c>
      <c r="R157" s="184">
        <f>Q157*H157</f>
        <v>9.8000000000000007</v>
      </c>
      <c r="S157" s="184">
        <v>0</v>
      </c>
      <c r="T157" s="185">
        <f>S157*H157</f>
        <v>0</v>
      </c>
      <c r="U157" s="36"/>
      <c r="V157" s="36"/>
      <c r="W157" s="36"/>
      <c r="X157" s="36"/>
      <c r="Y157" s="36"/>
      <c r="Z157" s="36"/>
      <c r="AA157" s="36"/>
      <c r="AB157" s="36"/>
      <c r="AC157" s="36"/>
      <c r="AD157" s="36"/>
      <c r="AE157" s="36"/>
      <c r="AR157" s="186" t="s">
        <v>189</v>
      </c>
      <c r="AT157" s="186" t="s">
        <v>404</v>
      </c>
      <c r="AU157" s="186" t="s">
        <v>86</v>
      </c>
      <c r="AY157" s="19" t="s">
        <v>120</v>
      </c>
      <c r="BE157" s="187">
        <f>IF(N157="základní",J157,0)</f>
        <v>0</v>
      </c>
      <c r="BF157" s="187">
        <f>IF(N157="snížená",J157,0)</f>
        <v>0</v>
      </c>
      <c r="BG157" s="187">
        <f>IF(N157="zákl. přenesená",J157,0)</f>
        <v>0</v>
      </c>
      <c r="BH157" s="187">
        <f>IF(N157="sníž. přenesená",J157,0)</f>
        <v>0</v>
      </c>
      <c r="BI157" s="187">
        <f>IF(N157="nulová",J157,0)</f>
        <v>0</v>
      </c>
      <c r="BJ157" s="19" t="s">
        <v>84</v>
      </c>
      <c r="BK157" s="187">
        <f>ROUND(I157*H157,2)</f>
        <v>0</v>
      </c>
      <c r="BL157" s="19" t="s">
        <v>128</v>
      </c>
      <c r="BM157" s="186" t="s">
        <v>407</v>
      </c>
    </row>
    <row r="158" spans="1:65" s="2" customFormat="1" ht="11.25">
      <c r="A158" s="36"/>
      <c r="B158" s="37"/>
      <c r="C158" s="38"/>
      <c r="D158" s="188" t="s">
        <v>130</v>
      </c>
      <c r="E158" s="38"/>
      <c r="F158" s="189" t="s">
        <v>406</v>
      </c>
      <c r="G158" s="38"/>
      <c r="H158" s="38"/>
      <c r="I158" s="190"/>
      <c r="J158" s="38"/>
      <c r="K158" s="38"/>
      <c r="L158" s="41"/>
      <c r="M158" s="191"/>
      <c r="N158" s="192"/>
      <c r="O158" s="66"/>
      <c r="P158" s="66"/>
      <c r="Q158" s="66"/>
      <c r="R158" s="66"/>
      <c r="S158" s="66"/>
      <c r="T158" s="67"/>
      <c r="U158" s="36"/>
      <c r="V158" s="36"/>
      <c r="W158" s="36"/>
      <c r="X158" s="36"/>
      <c r="Y158" s="36"/>
      <c r="Z158" s="36"/>
      <c r="AA158" s="36"/>
      <c r="AB158" s="36"/>
      <c r="AC158" s="36"/>
      <c r="AD158" s="36"/>
      <c r="AE158" s="36"/>
      <c r="AT158" s="19" t="s">
        <v>130</v>
      </c>
      <c r="AU158" s="19" t="s">
        <v>86</v>
      </c>
    </row>
    <row r="159" spans="1:65" s="13" customFormat="1" ht="11.25">
      <c r="B159" s="195"/>
      <c r="C159" s="196"/>
      <c r="D159" s="188" t="s">
        <v>133</v>
      </c>
      <c r="E159" s="197" t="s">
        <v>19</v>
      </c>
      <c r="F159" s="198" t="s">
        <v>397</v>
      </c>
      <c r="G159" s="196"/>
      <c r="H159" s="199">
        <v>4.9000000000000004</v>
      </c>
      <c r="I159" s="200"/>
      <c r="J159" s="196"/>
      <c r="K159" s="196"/>
      <c r="L159" s="201"/>
      <c r="M159" s="202"/>
      <c r="N159" s="203"/>
      <c r="O159" s="203"/>
      <c r="P159" s="203"/>
      <c r="Q159" s="203"/>
      <c r="R159" s="203"/>
      <c r="S159" s="203"/>
      <c r="T159" s="204"/>
      <c r="AT159" s="205" t="s">
        <v>133</v>
      </c>
      <c r="AU159" s="205" t="s">
        <v>86</v>
      </c>
      <c r="AV159" s="13" t="s">
        <v>86</v>
      </c>
      <c r="AW159" s="13" t="s">
        <v>37</v>
      </c>
      <c r="AX159" s="13" t="s">
        <v>84</v>
      </c>
      <c r="AY159" s="205" t="s">
        <v>120</v>
      </c>
    </row>
    <row r="160" spans="1:65" s="13" customFormat="1" ht="11.25">
      <c r="B160" s="195"/>
      <c r="C160" s="196"/>
      <c r="D160" s="188" t="s">
        <v>133</v>
      </c>
      <c r="E160" s="196"/>
      <c r="F160" s="198" t="s">
        <v>408</v>
      </c>
      <c r="G160" s="196"/>
      <c r="H160" s="199">
        <v>9.8000000000000007</v>
      </c>
      <c r="I160" s="200"/>
      <c r="J160" s="196"/>
      <c r="K160" s="196"/>
      <c r="L160" s="201"/>
      <c r="M160" s="202"/>
      <c r="N160" s="203"/>
      <c r="O160" s="203"/>
      <c r="P160" s="203"/>
      <c r="Q160" s="203"/>
      <c r="R160" s="203"/>
      <c r="S160" s="203"/>
      <c r="T160" s="204"/>
      <c r="AT160" s="205" t="s">
        <v>133</v>
      </c>
      <c r="AU160" s="205" t="s">
        <v>86</v>
      </c>
      <c r="AV160" s="13" t="s">
        <v>86</v>
      </c>
      <c r="AW160" s="13" t="s">
        <v>4</v>
      </c>
      <c r="AX160" s="13" t="s">
        <v>84</v>
      </c>
      <c r="AY160" s="205" t="s">
        <v>120</v>
      </c>
    </row>
    <row r="161" spans="1:65" s="12" customFormat="1" ht="22.9" customHeight="1">
      <c r="B161" s="159"/>
      <c r="C161" s="160"/>
      <c r="D161" s="161" t="s">
        <v>75</v>
      </c>
      <c r="E161" s="173" t="s">
        <v>128</v>
      </c>
      <c r="F161" s="173" t="s">
        <v>409</v>
      </c>
      <c r="G161" s="160"/>
      <c r="H161" s="160"/>
      <c r="I161" s="163"/>
      <c r="J161" s="174">
        <f>BK161</f>
        <v>0</v>
      </c>
      <c r="K161" s="160"/>
      <c r="L161" s="165"/>
      <c r="M161" s="166"/>
      <c r="N161" s="167"/>
      <c r="O161" s="167"/>
      <c r="P161" s="168">
        <f>SUM(P162:P165)</f>
        <v>0</v>
      </c>
      <c r="Q161" s="167"/>
      <c r="R161" s="168">
        <f>SUM(R162:R165)</f>
        <v>0</v>
      </c>
      <c r="S161" s="167"/>
      <c r="T161" s="169">
        <f>SUM(T162:T165)</f>
        <v>0</v>
      </c>
      <c r="AR161" s="170" t="s">
        <v>84</v>
      </c>
      <c r="AT161" s="171" t="s">
        <v>75</v>
      </c>
      <c r="AU161" s="171" t="s">
        <v>84</v>
      </c>
      <c r="AY161" s="170" t="s">
        <v>120</v>
      </c>
      <c r="BK161" s="172">
        <f>SUM(BK162:BK165)</f>
        <v>0</v>
      </c>
    </row>
    <row r="162" spans="1:65" s="2" customFormat="1" ht="16.5" customHeight="1">
      <c r="A162" s="36"/>
      <c r="B162" s="37"/>
      <c r="C162" s="175" t="s">
        <v>251</v>
      </c>
      <c r="D162" s="175" t="s">
        <v>123</v>
      </c>
      <c r="E162" s="176" t="s">
        <v>410</v>
      </c>
      <c r="F162" s="177" t="s">
        <v>411</v>
      </c>
      <c r="G162" s="178" t="s">
        <v>126</v>
      </c>
      <c r="H162" s="179">
        <v>1.47</v>
      </c>
      <c r="I162" s="180"/>
      <c r="J162" s="181">
        <f>ROUND(I162*H162,2)</f>
        <v>0</v>
      </c>
      <c r="K162" s="177" t="s">
        <v>127</v>
      </c>
      <c r="L162" s="41"/>
      <c r="M162" s="182" t="s">
        <v>19</v>
      </c>
      <c r="N162" s="183" t="s">
        <v>47</v>
      </c>
      <c r="O162" s="66"/>
      <c r="P162" s="184">
        <f>O162*H162</f>
        <v>0</v>
      </c>
      <c r="Q162" s="184">
        <v>0</v>
      </c>
      <c r="R162" s="184">
        <f>Q162*H162</f>
        <v>0</v>
      </c>
      <c r="S162" s="184">
        <v>0</v>
      </c>
      <c r="T162" s="185">
        <f>S162*H162</f>
        <v>0</v>
      </c>
      <c r="U162" s="36"/>
      <c r="V162" s="36"/>
      <c r="W162" s="36"/>
      <c r="X162" s="36"/>
      <c r="Y162" s="36"/>
      <c r="Z162" s="36"/>
      <c r="AA162" s="36"/>
      <c r="AB162" s="36"/>
      <c r="AC162" s="36"/>
      <c r="AD162" s="36"/>
      <c r="AE162" s="36"/>
      <c r="AR162" s="186" t="s">
        <v>128</v>
      </c>
      <c r="AT162" s="186" t="s">
        <v>123</v>
      </c>
      <c r="AU162" s="186" t="s">
        <v>86</v>
      </c>
      <c r="AY162" s="19" t="s">
        <v>120</v>
      </c>
      <c r="BE162" s="187">
        <f>IF(N162="základní",J162,0)</f>
        <v>0</v>
      </c>
      <c r="BF162" s="187">
        <f>IF(N162="snížená",J162,0)</f>
        <v>0</v>
      </c>
      <c r="BG162" s="187">
        <f>IF(N162="zákl. přenesená",J162,0)</f>
        <v>0</v>
      </c>
      <c r="BH162" s="187">
        <f>IF(N162="sníž. přenesená",J162,0)</f>
        <v>0</v>
      </c>
      <c r="BI162" s="187">
        <f>IF(N162="nulová",J162,0)</f>
        <v>0</v>
      </c>
      <c r="BJ162" s="19" t="s">
        <v>84</v>
      </c>
      <c r="BK162" s="187">
        <f>ROUND(I162*H162,2)</f>
        <v>0</v>
      </c>
      <c r="BL162" s="19" t="s">
        <v>128</v>
      </c>
      <c r="BM162" s="186" t="s">
        <v>412</v>
      </c>
    </row>
    <row r="163" spans="1:65" s="2" customFormat="1" ht="19.5">
      <c r="A163" s="36"/>
      <c r="B163" s="37"/>
      <c r="C163" s="38"/>
      <c r="D163" s="188" t="s">
        <v>130</v>
      </c>
      <c r="E163" s="38"/>
      <c r="F163" s="189" t="s">
        <v>413</v>
      </c>
      <c r="G163" s="38"/>
      <c r="H163" s="38"/>
      <c r="I163" s="190"/>
      <c r="J163" s="38"/>
      <c r="K163" s="38"/>
      <c r="L163" s="41"/>
      <c r="M163" s="191"/>
      <c r="N163" s="192"/>
      <c r="O163" s="66"/>
      <c r="P163" s="66"/>
      <c r="Q163" s="66"/>
      <c r="R163" s="66"/>
      <c r="S163" s="66"/>
      <c r="T163" s="67"/>
      <c r="U163" s="36"/>
      <c r="V163" s="36"/>
      <c r="W163" s="36"/>
      <c r="X163" s="36"/>
      <c r="Y163" s="36"/>
      <c r="Z163" s="36"/>
      <c r="AA163" s="36"/>
      <c r="AB163" s="36"/>
      <c r="AC163" s="36"/>
      <c r="AD163" s="36"/>
      <c r="AE163" s="36"/>
      <c r="AT163" s="19" t="s">
        <v>130</v>
      </c>
      <c r="AU163" s="19" t="s">
        <v>86</v>
      </c>
    </row>
    <row r="164" spans="1:65" s="2" customFormat="1" ht="11.25">
      <c r="A164" s="36"/>
      <c r="B164" s="37"/>
      <c r="C164" s="38"/>
      <c r="D164" s="193" t="s">
        <v>131</v>
      </c>
      <c r="E164" s="38"/>
      <c r="F164" s="194" t="s">
        <v>414</v>
      </c>
      <c r="G164" s="38"/>
      <c r="H164" s="38"/>
      <c r="I164" s="190"/>
      <c r="J164" s="38"/>
      <c r="K164" s="38"/>
      <c r="L164" s="41"/>
      <c r="M164" s="191"/>
      <c r="N164" s="192"/>
      <c r="O164" s="66"/>
      <c r="P164" s="66"/>
      <c r="Q164" s="66"/>
      <c r="R164" s="66"/>
      <c r="S164" s="66"/>
      <c r="T164" s="67"/>
      <c r="U164" s="36"/>
      <c r="V164" s="36"/>
      <c r="W164" s="36"/>
      <c r="X164" s="36"/>
      <c r="Y164" s="36"/>
      <c r="Z164" s="36"/>
      <c r="AA164" s="36"/>
      <c r="AB164" s="36"/>
      <c r="AC164" s="36"/>
      <c r="AD164" s="36"/>
      <c r="AE164" s="36"/>
      <c r="AT164" s="19" t="s">
        <v>131</v>
      </c>
      <c r="AU164" s="19" t="s">
        <v>86</v>
      </c>
    </row>
    <row r="165" spans="1:65" s="13" customFormat="1" ht="11.25">
      <c r="B165" s="195"/>
      <c r="C165" s="196"/>
      <c r="D165" s="188" t="s">
        <v>133</v>
      </c>
      <c r="E165" s="197" t="s">
        <v>19</v>
      </c>
      <c r="F165" s="198" t="s">
        <v>415</v>
      </c>
      <c r="G165" s="196"/>
      <c r="H165" s="199">
        <v>1.47</v>
      </c>
      <c r="I165" s="200"/>
      <c r="J165" s="196"/>
      <c r="K165" s="196"/>
      <c r="L165" s="201"/>
      <c r="M165" s="202"/>
      <c r="N165" s="203"/>
      <c r="O165" s="203"/>
      <c r="P165" s="203"/>
      <c r="Q165" s="203"/>
      <c r="R165" s="203"/>
      <c r="S165" s="203"/>
      <c r="T165" s="204"/>
      <c r="AT165" s="205" t="s">
        <v>133</v>
      </c>
      <c r="AU165" s="205" t="s">
        <v>86</v>
      </c>
      <c r="AV165" s="13" t="s">
        <v>86</v>
      </c>
      <c r="AW165" s="13" t="s">
        <v>37</v>
      </c>
      <c r="AX165" s="13" t="s">
        <v>84</v>
      </c>
      <c r="AY165" s="205" t="s">
        <v>120</v>
      </c>
    </row>
    <row r="166" spans="1:65" s="12" customFormat="1" ht="22.9" customHeight="1">
      <c r="B166" s="159"/>
      <c r="C166" s="160"/>
      <c r="D166" s="161" t="s">
        <v>75</v>
      </c>
      <c r="E166" s="173" t="s">
        <v>157</v>
      </c>
      <c r="F166" s="173" t="s">
        <v>416</v>
      </c>
      <c r="G166" s="160"/>
      <c r="H166" s="160"/>
      <c r="I166" s="163"/>
      <c r="J166" s="174">
        <f>BK166</f>
        <v>0</v>
      </c>
      <c r="K166" s="160"/>
      <c r="L166" s="165"/>
      <c r="M166" s="166"/>
      <c r="N166" s="167"/>
      <c r="O166" s="167"/>
      <c r="P166" s="168">
        <f>SUM(P167:P182)</f>
        <v>0</v>
      </c>
      <c r="Q166" s="167"/>
      <c r="R166" s="168">
        <f>SUM(R167:R182)</f>
        <v>0</v>
      </c>
      <c r="S166" s="167"/>
      <c r="T166" s="169">
        <f>SUM(T167:T182)</f>
        <v>0</v>
      </c>
      <c r="AR166" s="170" t="s">
        <v>84</v>
      </c>
      <c r="AT166" s="171" t="s">
        <v>75</v>
      </c>
      <c r="AU166" s="171" t="s">
        <v>84</v>
      </c>
      <c r="AY166" s="170" t="s">
        <v>120</v>
      </c>
      <c r="BK166" s="172">
        <f>SUM(BK167:BK182)</f>
        <v>0</v>
      </c>
    </row>
    <row r="167" spans="1:65" s="2" customFormat="1" ht="24.2" customHeight="1">
      <c r="A167" s="36"/>
      <c r="B167" s="37"/>
      <c r="C167" s="175" t="s">
        <v>258</v>
      </c>
      <c r="D167" s="175" t="s">
        <v>123</v>
      </c>
      <c r="E167" s="176" t="s">
        <v>417</v>
      </c>
      <c r="F167" s="177" t="s">
        <v>418</v>
      </c>
      <c r="G167" s="178" t="s">
        <v>311</v>
      </c>
      <c r="H167" s="179">
        <v>480.9</v>
      </c>
      <c r="I167" s="180"/>
      <c r="J167" s="181">
        <f>ROUND(I167*H167,2)</f>
        <v>0</v>
      </c>
      <c r="K167" s="177" t="s">
        <v>127</v>
      </c>
      <c r="L167" s="41"/>
      <c r="M167" s="182" t="s">
        <v>19</v>
      </c>
      <c r="N167" s="183" t="s">
        <v>47</v>
      </c>
      <c r="O167" s="66"/>
      <c r="P167" s="184">
        <f>O167*H167</f>
        <v>0</v>
      </c>
      <c r="Q167" s="184">
        <v>0</v>
      </c>
      <c r="R167" s="184">
        <f>Q167*H167</f>
        <v>0</v>
      </c>
      <c r="S167" s="184">
        <v>0</v>
      </c>
      <c r="T167" s="185">
        <f>S167*H167</f>
        <v>0</v>
      </c>
      <c r="U167" s="36"/>
      <c r="V167" s="36"/>
      <c r="W167" s="36"/>
      <c r="X167" s="36"/>
      <c r="Y167" s="36"/>
      <c r="Z167" s="36"/>
      <c r="AA167" s="36"/>
      <c r="AB167" s="36"/>
      <c r="AC167" s="36"/>
      <c r="AD167" s="36"/>
      <c r="AE167" s="36"/>
      <c r="AR167" s="186" t="s">
        <v>128</v>
      </c>
      <c r="AT167" s="186" t="s">
        <v>123</v>
      </c>
      <c r="AU167" s="186" t="s">
        <v>86</v>
      </c>
      <c r="AY167" s="19" t="s">
        <v>120</v>
      </c>
      <c r="BE167" s="187">
        <f>IF(N167="základní",J167,0)</f>
        <v>0</v>
      </c>
      <c r="BF167" s="187">
        <f>IF(N167="snížená",J167,0)</f>
        <v>0</v>
      </c>
      <c r="BG167" s="187">
        <f>IF(N167="zákl. přenesená",J167,0)</f>
        <v>0</v>
      </c>
      <c r="BH167" s="187">
        <f>IF(N167="sníž. přenesená",J167,0)</f>
        <v>0</v>
      </c>
      <c r="BI167" s="187">
        <f>IF(N167="nulová",J167,0)</f>
        <v>0</v>
      </c>
      <c r="BJ167" s="19" t="s">
        <v>84</v>
      </c>
      <c r="BK167" s="187">
        <f>ROUND(I167*H167,2)</f>
        <v>0</v>
      </c>
      <c r="BL167" s="19" t="s">
        <v>128</v>
      </c>
      <c r="BM167" s="186" t="s">
        <v>419</v>
      </c>
    </row>
    <row r="168" spans="1:65" s="2" customFormat="1" ht="19.5">
      <c r="A168" s="36"/>
      <c r="B168" s="37"/>
      <c r="C168" s="38"/>
      <c r="D168" s="188" t="s">
        <v>130</v>
      </c>
      <c r="E168" s="38"/>
      <c r="F168" s="189" t="s">
        <v>420</v>
      </c>
      <c r="G168" s="38"/>
      <c r="H168" s="38"/>
      <c r="I168" s="190"/>
      <c r="J168" s="38"/>
      <c r="K168" s="38"/>
      <c r="L168" s="41"/>
      <c r="M168" s="191"/>
      <c r="N168" s="192"/>
      <c r="O168" s="66"/>
      <c r="P168" s="66"/>
      <c r="Q168" s="66"/>
      <c r="R168" s="66"/>
      <c r="S168" s="66"/>
      <c r="T168" s="67"/>
      <c r="U168" s="36"/>
      <c r="V168" s="36"/>
      <c r="W168" s="36"/>
      <c r="X168" s="36"/>
      <c r="Y168" s="36"/>
      <c r="Z168" s="36"/>
      <c r="AA168" s="36"/>
      <c r="AB168" s="36"/>
      <c r="AC168" s="36"/>
      <c r="AD168" s="36"/>
      <c r="AE168" s="36"/>
      <c r="AT168" s="19" t="s">
        <v>130</v>
      </c>
      <c r="AU168" s="19" t="s">
        <v>86</v>
      </c>
    </row>
    <row r="169" spans="1:65" s="2" customFormat="1" ht="11.25">
      <c r="A169" s="36"/>
      <c r="B169" s="37"/>
      <c r="C169" s="38"/>
      <c r="D169" s="193" t="s">
        <v>131</v>
      </c>
      <c r="E169" s="38"/>
      <c r="F169" s="194" t="s">
        <v>421</v>
      </c>
      <c r="G169" s="38"/>
      <c r="H169" s="38"/>
      <c r="I169" s="190"/>
      <c r="J169" s="38"/>
      <c r="K169" s="38"/>
      <c r="L169" s="41"/>
      <c r="M169" s="191"/>
      <c r="N169" s="192"/>
      <c r="O169" s="66"/>
      <c r="P169" s="66"/>
      <c r="Q169" s="66"/>
      <c r="R169" s="66"/>
      <c r="S169" s="66"/>
      <c r="T169" s="67"/>
      <c r="U169" s="36"/>
      <c r="V169" s="36"/>
      <c r="W169" s="36"/>
      <c r="X169" s="36"/>
      <c r="Y169" s="36"/>
      <c r="Z169" s="36"/>
      <c r="AA169" s="36"/>
      <c r="AB169" s="36"/>
      <c r="AC169" s="36"/>
      <c r="AD169" s="36"/>
      <c r="AE169" s="36"/>
      <c r="AT169" s="19" t="s">
        <v>131</v>
      </c>
      <c r="AU169" s="19" t="s">
        <v>86</v>
      </c>
    </row>
    <row r="170" spans="1:65" s="13" customFormat="1" ht="11.25">
      <c r="B170" s="195"/>
      <c r="C170" s="196"/>
      <c r="D170" s="188" t="s">
        <v>133</v>
      </c>
      <c r="E170" s="197" t="s">
        <v>19</v>
      </c>
      <c r="F170" s="198" t="s">
        <v>422</v>
      </c>
      <c r="G170" s="196"/>
      <c r="H170" s="199">
        <v>480.9</v>
      </c>
      <c r="I170" s="200"/>
      <c r="J170" s="196"/>
      <c r="K170" s="196"/>
      <c r="L170" s="201"/>
      <c r="M170" s="202"/>
      <c r="N170" s="203"/>
      <c r="O170" s="203"/>
      <c r="P170" s="203"/>
      <c r="Q170" s="203"/>
      <c r="R170" s="203"/>
      <c r="S170" s="203"/>
      <c r="T170" s="204"/>
      <c r="AT170" s="205" t="s">
        <v>133</v>
      </c>
      <c r="AU170" s="205" t="s">
        <v>86</v>
      </c>
      <c r="AV170" s="13" t="s">
        <v>86</v>
      </c>
      <c r="AW170" s="13" t="s">
        <v>37</v>
      </c>
      <c r="AX170" s="13" t="s">
        <v>84</v>
      </c>
      <c r="AY170" s="205" t="s">
        <v>120</v>
      </c>
    </row>
    <row r="171" spans="1:65" s="2" customFormat="1" ht="24.2" customHeight="1">
      <c r="A171" s="36"/>
      <c r="B171" s="37"/>
      <c r="C171" s="175" t="s">
        <v>262</v>
      </c>
      <c r="D171" s="175" t="s">
        <v>123</v>
      </c>
      <c r="E171" s="176" t="s">
        <v>423</v>
      </c>
      <c r="F171" s="177" t="s">
        <v>424</v>
      </c>
      <c r="G171" s="178" t="s">
        <v>311</v>
      </c>
      <c r="H171" s="179">
        <v>480.9</v>
      </c>
      <c r="I171" s="180"/>
      <c r="J171" s="181">
        <f>ROUND(I171*H171,2)</f>
        <v>0</v>
      </c>
      <c r="K171" s="177" t="s">
        <v>127</v>
      </c>
      <c r="L171" s="41"/>
      <c r="M171" s="182" t="s">
        <v>19</v>
      </c>
      <c r="N171" s="183" t="s">
        <v>47</v>
      </c>
      <c r="O171" s="66"/>
      <c r="P171" s="184">
        <f>O171*H171</f>
        <v>0</v>
      </c>
      <c r="Q171" s="184">
        <v>0</v>
      </c>
      <c r="R171" s="184">
        <f>Q171*H171</f>
        <v>0</v>
      </c>
      <c r="S171" s="184">
        <v>0</v>
      </c>
      <c r="T171" s="185">
        <f>S171*H171</f>
        <v>0</v>
      </c>
      <c r="U171" s="36"/>
      <c r="V171" s="36"/>
      <c r="W171" s="36"/>
      <c r="X171" s="36"/>
      <c r="Y171" s="36"/>
      <c r="Z171" s="36"/>
      <c r="AA171" s="36"/>
      <c r="AB171" s="36"/>
      <c r="AC171" s="36"/>
      <c r="AD171" s="36"/>
      <c r="AE171" s="36"/>
      <c r="AR171" s="186" t="s">
        <v>128</v>
      </c>
      <c r="AT171" s="186" t="s">
        <v>123</v>
      </c>
      <c r="AU171" s="186" t="s">
        <v>86</v>
      </c>
      <c r="AY171" s="19" t="s">
        <v>120</v>
      </c>
      <c r="BE171" s="187">
        <f>IF(N171="základní",J171,0)</f>
        <v>0</v>
      </c>
      <c r="BF171" s="187">
        <f>IF(N171="snížená",J171,0)</f>
        <v>0</v>
      </c>
      <c r="BG171" s="187">
        <f>IF(N171="zákl. přenesená",J171,0)</f>
        <v>0</v>
      </c>
      <c r="BH171" s="187">
        <f>IF(N171="sníž. přenesená",J171,0)</f>
        <v>0</v>
      </c>
      <c r="BI171" s="187">
        <f>IF(N171="nulová",J171,0)</f>
        <v>0</v>
      </c>
      <c r="BJ171" s="19" t="s">
        <v>84</v>
      </c>
      <c r="BK171" s="187">
        <f>ROUND(I171*H171,2)</f>
        <v>0</v>
      </c>
      <c r="BL171" s="19" t="s">
        <v>128</v>
      </c>
      <c r="BM171" s="186" t="s">
        <v>425</v>
      </c>
    </row>
    <row r="172" spans="1:65" s="2" customFormat="1" ht="19.5">
      <c r="A172" s="36"/>
      <c r="B172" s="37"/>
      <c r="C172" s="38"/>
      <c r="D172" s="188" t="s">
        <v>130</v>
      </c>
      <c r="E172" s="38"/>
      <c r="F172" s="189" t="s">
        <v>426</v>
      </c>
      <c r="G172" s="38"/>
      <c r="H172" s="38"/>
      <c r="I172" s="190"/>
      <c r="J172" s="38"/>
      <c r="K172" s="38"/>
      <c r="L172" s="41"/>
      <c r="M172" s="191"/>
      <c r="N172" s="192"/>
      <c r="O172" s="66"/>
      <c r="P172" s="66"/>
      <c r="Q172" s="66"/>
      <c r="R172" s="66"/>
      <c r="S172" s="66"/>
      <c r="T172" s="67"/>
      <c r="U172" s="36"/>
      <c r="V172" s="36"/>
      <c r="W172" s="36"/>
      <c r="X172" s="36"/>
      <c r="Y172" s="36"/>
      <c r="Z172" s="36"/>
      <c r="AA172" s="36"/>
      <c r="AB172" s="36"/>
      <c r="AC172" s="36"/>
      <c r="AD172" s="36"/>
      <c r="AE172" s="36"/>
      <c r="AT172" s="19" t="s">
        <v>130</v>
      </c>
      <c r="AU172" s="19" t="s">
        <v>86</v>
      </c>
    </row>
    <row r="173" spans="1:65" s="2" customFormat="1" ht="11.25">
      <c r="A173" s="36"/>
      <c r="B173" s="37"/>
      <c r="C173" s="38"/>
      <c r="D173" s="193" t="s">
        <v>131</v>
      </c>
      <c r="E173" s="38"/>
      <c r="F173" s="194" t="s">
        <v>427</v>
      </c>
      <c r="G173" s="38"/>
      <c r="H173" s="38"/>
      <c r="I173" s="190"/>
      <c r="J173" s="38"/>
      <c r="K173" s="38"/>
      <c r="L173" s="41"/>
      <c r="M173" s="191"/>
      <c r="N173" s="192"/>
      <c r="O173" s="66"/>
      <c r="P173" s="66"/>
      <c r="Q173" s="66"/>
      <c r="R173" s="66"/>
      <c r="S173" s="66"/>
      <c r="T173" s="67"/>
      <c r="U173" s="36"/>
      <c r="V173" s="36"/>
      <c r="W173" s="36"/>
      <c r="X173" s="36"/>
      <c r="Y173" s="36"/>
      <c r="Z173" s="36"/>
      <c r="AA173" s="36"/>
      <c r="AB173" s="36"/>
      <c r="AC173" s="36"/>
      <c r="AD173" s="36"/>
      <c r="AE173" s="36"/>
      <c r="AT173" s="19" t="s">
        <v>131</v>
      </c>
      <c r="AU173" s="19" t="s">
        <v>86</v>
      </c>
    </row>
    <row r="174" spans="1:65" s="13" customFormat="1" ht="11.25">
      <c r="B174" s="195"/>
      <c r="C174" s="196"/>
      <c r="D174" s="188" t="s">
        <v>133</v>
      </c>
      <c r="E174" s="197" t="s">
        <v>19</v>
      </c>
      <c r="F174" s="198" t="s">
        <v>428</v>
      </c>
      <c r="G174" s="196"/>
      <c r="H174" s="199">
        <v>480.9</v>
      </c>
      <c r="I174" s="200"/>
      <c r="J174" s="196"/>
      <c r="K174" s="196"/>
      <c r="L174" s="201"/>
      <c r="M174" s="202"/>
      <c r="N174" s="203"/>
      <c r="O174" s="203"/>
      <c r="P174" s="203"/>
      <c r="Q174" s="203"/>
      <c r="R174" s="203"/>
      <c r="S174" s="203"/>
      <c r="T174" s="204"/>
      <c r="AT174" s="205" t="s">
        <v>133</v>
      </c>
      <c r="AU174" s="205" t="s">
        <v>86</v>
      </c>
      <c r="AV174" s="13" t="s">
        <v>86</v>
      </c>
      <c r="AW174" s="13" t="s">
        <v>37</v>
      </c>
      <c r="AX174" s="13" t="s">
        <v>84</v>
      </c>
      <c r="AY174" s="205" t="s">
        <v>120</v>
      </c>
    </row>
    <row r="175" spans="1:65" s="2" customFormat="1" ht="24.2" customHeight="1">
      <c r="A175" s="36"/>
      <c r="B175" s="37"/>
      <c r="C175" s="175" t="s">
        <v>7</v>
      </c>
      <c r="D175" s="175" t="s">
        <v>123</v>
      </c>
      <c r="E175" s="176" t="s">
        <v>429</v>
      </c>
      <c r="F175" s="177" t="s">
        <v>430</v>
      </c>
      <c r="G175" s="178" t="s">
        <v>311</v>
      </c>
      <c r="H175" s="179">
        <v>480.9</v>
      </c>
      <c r="I175" s="180"/>
      <c r="J175" s="181">
        <f>ROUND(I175*H175,2)</f>
        <v>0</v>
      </c>
      <c r="K175" s="177" t="s">
        <v>127</v>
      </c>
      <c r="L175" s="41"/>
      <c r="M175" s="182" t="s">
        <v>19</v>
      </c>
      <c r="N175" s="183" t="s">
        <v>47</v>
      </c>
      <c r="O175" s="66"/>
      <c r="P175" s="184">
        <f>O175*H175</f>
        <v>0</v>
      </c>
      <c r="Q175" s="184">
        <v>0</v>
      </c>
      <c r="R175" s="184">
        <f>Q175*H175</f>
        <v>0</v>
      </c>
      <c r="S175" s="184">
        <v>0</v>
      </c>
      <c r="T175" s="185">
        <f>S175*H175</f>
        <v>0</v>
      </c>
      <c r="U175" s="36"/>
      <c r="V175" s="36"/>
      <c r="W175" s="36"/>
      <c r="X175" s="36"/>
      <c r="Y175" s="36"/>
      <c r="Z175" s="36"/>
      <c r="AA175" s="36"/>
      <c r="AB175" s="36"/>
      <c r="AC175" s="36"/>
      <c r="AD175" s="36"/>
      <c r="AE175" s="36"/>
      <c r="AR175" s="186" t="s">
        <v>128</v>
      </c>
      <c r="AT175" s="186" t="s">
        <v>123</v>
      </c>
      <c r="AU175" s="186" t="s">
        <v>86</v>
      </c>
      <c r="AY175" s="19" t="s">
        <v>120</v>
      </c>
      <c r="BE175" s="187">
        <f>IF(N175="základní",J175,0)</f>
        <v>0</v>
      </c>
      <c r="BF175" s="187">
        <f>IF(N175="snížená",J175,0)</f>
        <v>0</v>
      </c>
      <c r="BG175" s="187">
        <f>IF(N175="zákl. přenesená",J175,0)</f>
        <v>0</v>
      </c>
      <c r="BH175" s="187">
        <f>IF(N175="sníž. přenesená",J175,0)</f>
        <v>0</v>
      </c>
      <c r="BI175" s="187">
        <f>IF(N175="nulová",J175,0)</f>
        <v>0</v>
      </c>
      <c r="BJ175" s="19" t="s">
        <v>84</v>
      </c>
      <c r="BK175" s="187">
        <f>ROUND(I175*H175,2)</f>
        <v>0</v>
      </c>
      <c r="BL175" s="19" t="s">
        <v>128</v>
      </c>
      <c r="BM175" s="186" t="s">
        <v>431</v>
      </c>
    </row>
    <row r="176" spans="1:65" s="2" customFormat="1" ht="19.5">
      <c r="A176" s="36"/>
      <c r="B176" s="37"/>
      <c r="C176" s="38"/>
      <c r="D176" s="188" t="s">
        <v>130</v>
      </c>
      <c r="E176" s="38"/>
      <c r="F176" s="189" t="s">
        <v>432</v>
      </c>
      <c r="G176" s="38"/>
      <c r="H176" s="38"/>
      <c r="I176" s="190"/>
      <c r="J176" s="38"/>
      <c r="K176" s="38"/>
      <c r="L176" s="41"/>
      <c r="M176" s="191"/>
      <c r="N176" s="192"/>
      <c r="O176" s="66"/>
      <c r="P176" s="66"/>
      <c r="Q176" s="66"/>
      <c r="R176" s="66"/>
      <c r="S176" s="66"/>
      <c r="T176" s="67"/>
      <c r="U176" s="36"/>
      <c r="V176" s="36"/>
      <c r="W176" s="36"/>
      <c r="X176" s="36"/>
      <c r="Y176" s="36"/>
      <c r="Z176" s="36"/>
      <c r="AA176" s="36"/>
      <c r="AB176" s="36"/>
      <c r="AC176" s="36"/>
      <c r="AD176" s="36"/>
      <c r="AE176" s="36"/>
      <c r="AT176" s="19" t="s">
        <v>130</v>
      </c>
      <c r="AU176" s="19" t="s">
        <v>86</v>
      </c>
    </row>
    <row r="177" spans="1:65" s="2" customFormat="1" ht="11.25">
      <c r="A177" s="36"/>
      <c r="B177" s="37"/>
      <c r="C177" s="38"/>
      <c r="D177" s="193" t="s">
        <v>131</v>
      </c>
      <c r="E177" s="38"/>
      <c r="F177" s="194" t="s">
        <v>433</v>
      </c>
      <c r="G177" s="38"/>
      <c r="H177" s="38"/>
      <c r="I177" s="190"/>
      <c r="J177" s="38"/>
      <c r="K177" s="38"/>
      <c r="L177" s="41"/>
      <c r="M177" s="191"/>
      <c r="N177" s="192"/>
      <c r="O177" s="66"/>
      <c r="P177" s="66"/>
      <c r="Q177" s="66"/>
      <c r="R177" s="66"/>
      <c r="S177" s="66"/>
      <c r="T177" s="67"/>
      <c r="U177" s="36"/>
      <c r="V177" s="36"/>
      <c r="W177" s="36"/>
      <c r="X177" s="36"/>
      <c r="Y177" s="36"/>
      <c r="Z177" s="36"/>
      <c r="AA177" s="36"/>
      <c r="AB177" s="36"/>
      <c r="AC177" s="36"/>
      <c r="AD177" s="36"/>
      <c r="AE177" s="36"/>
      <c r="AT177" s="19" t="s">
        <v>131</v>
      </c>
      <c r="AU177" s="19" t="s">
        <v>86</v>
      </c>
    </row>
    <row r="178" spans="1:65" s="13" customFormat="1" ht="11.25">
      <c r="B178" s="195"/>
      <c r="C178" s="196"/>
      <c r="D178" s="188" t="s">
        <v>133</v>
      </c>
      <c r="E178" s="197" t="s">
        <v>19</v>
      </c>
      <c r="F178" s="198" t="s">
        <v>428</v>
      </c>
      <c r="G178" s="196"/>
      <c r="H178" s="199">
        <v>480.9</v>
      </c>
      <c r="I178" s="200"/>
      <c r="J178" s="196"/>
      <c r="K178" s="196"/>
      <c r="L178" s="201"/>
      <c r="M178" s="202"/>
      <c r="N178" s="203"/>
      <c r="O178" s="203"/>
      <c r="P178" s="203"/>
      <c r="Q178" s="203"/>
      <c r="R178" s="203"/>
      <c r="S178" s="203"/>
      <c r="T178" s="204"/>
      <c r="AT178" s="205" t="s">
        <v>133</v>
      </c>
      <c r="AU178" s="205" t="s">
        <v>86</v>
      </c>
      <c r="AV178" s="13" t="s">
        <v>86</v>
      </c>
      <c r="AW178" s="13" t="s">
        <v>37</v>
      </c>
      <c r="AX178" s="13" t="s">
        <v>84</v>
      </c>
      <c r="AY178" s="205" t="s">
        <v>120</v>
      </c>
    </row>
    <row r="179" spans="1:65" s="2" customFormat="1" ht="24.2" customHeight="1">
      <c r="A179" s="36"/>
      <c r="B179" s="37"/>
      <c r="C179" s="175" t="s">
        <v>275</v>
      </c>
      <c r="D179" s="175" t="s">
        <v>123</v>
      </c>
      <c r="E179" s="176" t="s">
        <v>434</v>
      </c>
      <c r="F179" s="177" t="s">
        <v>435</v>
      </c>
      <c r="G179" s="178" t="s">
        <v>311</v>
      </c>
      <c r="H179" s="179">
        <v>480.9</v>
      </c>
      <c r="I179" s="180"/>
      <c r="J179" s="181">
        <f>ROUND(I179*H179,2)</f>
        <v>0</v>
      </c>
      <c r="K179" s="177" t="s">
        <v>127</v>
      </c>
      <c r="L179" s="41"/>
      <c r="M179" s="182" t="s">
        <v>19</v>
      </c>
      <c r="N179" s="183" t="s">
        <v>47</v>
      </c>
      <c r="O179" s="66"/>
      <c r="P179" s="184">
        <f>O179*H179</f>
        <v>0</v>
      </c>
      <c r="Q179" s="184">
        <v>0</v>
      </c>
      <c r="R179" s="184">
        <f>Q179*H179</f>
        <v>0</v>
      </c>
      <c r="S179" s="184">
        <v>0</v>
      </c>
      <c r="T179" s="185">
        <f>S179*H179</f>
        <v>0</v>
      </c>
      <c r="U179" s="36"/>
      <c r="V179" s="36"/>
      <c r="W179" s="36"/>
      <c r="X179" s="36"/>
      <c r="Y179" s="36"/>
      <c r="Z179" s="36"/>
      <c r="AA179" s="36"/>
      <c r="AB179" s="36"/>
      <c r="AC179" s="36"/>
      <c r="AD179" s="36"/>
      <c r="AE179" s="36"/>
      <c r="AR179" s="186" t="s">
        <v>128</v>
      </c>
      <c r="AT179" s="186" t="s">
        <v>123</v>
      </c>
      <c r="AU179" s="186" t="s">
        <v>86</v>
      </c>
      <c r="AY179" s="19" t="s">
        <v>120</v>
      </c>
      <c r="BE179" s="187">
        <f>IF(N179="základní",J179,0)</f>
        <v>0</v>
      </c>
      <c r="BF179" s="187">
        <f>IF(N179="snížená",J179,0)</f>
        <v>0</v>
      </c>
      <c r="BG179" s="187">
        <f>IF(N179="zákl. přenesená",J179,0)</f>
        <v>0</v>
      </c>
      <c r="BH179" s="187">
        <f>IF(N179="sníž. přenesená",J179,0)</f>
        <v>0</v>
      </c>
      <c r="BI179" s="187">
        <f>IF(N179="nulová",J179,0)</f>
        <v>0</v>
      </c>
      <c r="BJ179" s="19" t="s">
        <v>84</v>
      </c>
      <c r="BK179" s="187">
        <f>ROUND(I179*H179,2)</f>
        <v>0</v>
      </c>
      <c r="BL179" s="19" t="s">
        <v>128</v>
      </c>
      <c r="BM179" s="186" t="s">
        <v>436</v>
      </c>
    </row>
    <row r="180" spans="1:65" s="2" customFormat="1" ht="19.5">
      <c r="A180" s="36"/>
      <c r="B180" s="37"/>
      <c r="C180" s="38"/>
      <c r="D180" s="188" t="s">
        <v>130</v>
      </c>
      <c r="E180" s="38"/>
      <c r="F180" s="189" t="s">
        <v>437</v>
      </c>
      <c r="G180" s="38"/>
      <c r="H180" s="38"/>
      <c r="I180" s="190"/>
      <c r="J180" s="38"/>
      <c r="K180" s="38"/>
      <c r="L180" s="41"/>
      <c r="M180" s="191"/>
      <c r="N180" s="192"/>
      <c r="O180" s="66"/>
      <c r="P180" s="66"/>
      <c r="Q180" s="66"/>
      <c r="R180" s="66"/>
      <c r="S180" s="66"/>
      <c r="T180" s="67"/>
      <c r="U180" s="36"/>
      <c r="V180" s="36"/>
      <c r="W180" s="36"/>
      <c r="X180" s="36"/>
      <c r="Y180" s="36"/>
      <c r="Z180" s="36"/>
      <c r="AA180" s="36"/>
      <c r="AB180" s="36"/>
      <c r="AC180" s="36"/>
      <c r="AD180" s="36"/>
      <c r="AE180" s="36"/>
      <c r="AT180" s="19" t="s">
        <v>130</v>
      </c>
      <c r="AU180" s="19" t="s">
        <v>86</v>
      </c>
    </row>
    <row r="181" spans="1:65" s="2" customFormat="1" ht="11.25">
      <c r="A181" s="36"/>
      <c r="B181" s="37"/>
      <c r="C181" s="38"/>
      <c r="D181" s="193" t="s">
        <v>131</v>
      </c>
      <c r="E181" s="38"/>
      <c r="F181" s="194" t="s">
        <v>438</v>
      </c>
      <c r="G181" s="38"/>
      <c r="H181" s="38"/>
      <c r="I181" s="190"/>
      <c r="J181" s="38"/>
      <c r="K181" s="38"/>
      <c r="L181" s="41"/>
      <c r="M181" s="191"/>
      <c r="N181" s="192"/>
      <c r="O181" s="66"/>
      <c r="P181" s="66"/>
      <c r="Q181" s="66"/>
      <c r="R181" s="66"/>
      <c r="S181" s="66"/>
      <c r="T181" s="67"/>
      <c r="U181" s="36"/>
      <c r="V181" s="36"/>
      <c r="W181" s="36"/>
      <c r="X181" s="36"/>
      <c r="Y181" s="36"/>
      <c r="Z181" s="36"/>
      <c r="AA181" s="36"/>
      <c r="AB181" s="36"/>
      <c r="AC181" s="36"/>
      <c r="AD181" s="36"/>
      <c r="AE181" s="36"/>
      <c r="AT181" s="19" t="s">
        <v>131</v>
      </c>
      <c r="AU181" s="19" t="s">
        <v>86</v>
      </c>
    </row>
    <row r="182" spans="1:65" s="13" customFormat="1" ht="11.25">
      <c r="B182" s="195"/>
      <c r="C182" s="196"/>
      <c r="D182" s="188" t="s">
        <v>133</v>
      </c>
      <c r="E182" s="197" t="s">
        <v>19</v>
      </c>
      <c r="F182" s="198" t="s">
        <v>428</v>
      </c>
      <c r="G182" s="196"/>
      <c r="H182" s="199">
        <v>480.9</v>
      </c>
      <c r="I182" s="200"/>
      <c r="J182" s="196"/>
      <c r="K182" s="196"/>
      <c r="L182" s="201"/>
      <c r="M182" s="202"/>
      <c r="N182" s="203"/>
      <c r="O182" s="203"/>
      <c r="P182" s="203"/>
      <c r="Q182" s="203"/>
      <c r="R182" s="203"/>
      <c r="S182" s="203"/>
      <c r="T182" s="204"/>
      <c r="AT182" s="205" t="s">
        <v>133</v>
      </c>
      <c r="AU182" s="205" t="s">
        <v>86</v>
      </c>
      <c r="AV182" s="13" t="s">
        <v>86</v>
      </c>
      <c r="AW182" s="13" t="s">
        <v>37</v>
      </c>
      <c r="AX182" s="13" t="s">
        <v>84</v>
      </c>
      <c r="AY182" s="205" t="s">
        <v>120</v>
      </c>
    </row>
    <row r="183" spans="1:65" s="12" customFormat="1" ht="22.9" customHeight="1">
      <c r="B183" s="159"/>
      <c r="C183" s="160"/>
      <c r="D183" s="161" t="s">
        <v>75</v>
      </c>
      <c r="E183" s="173" t="s">
        <v>189</v>
      </c>
      <c r="F183" s="173" t="s">
        <v>439</v>
      </c>
      <c r="G183" s="160"/>
      <c r="H183" s="160"/>
      <c r="I183" s="163"/>
      <c r="J183" s="174">
        <f>BK183</f>
        <v>0</v>
      </c>
      <c r="K183" s="160"/>
      <c r="L183" s="165"/>
      <c r="M183" s="166"/>
      <c r="N183" s="167"/>
      <c r="O183" s="167"/>
      <c r="P183" s="168">
        <f>SUM(P184:P190)</f>
        <v>0</v>
      </c>
      <c r="Q183" s="167"/>
      <c r="R183" s="168">
        <f>SUM(R184:R190)</f>
        <v>3.8657079999999996E-2</v>
      </c>
      <c r="S183" s="167"/>
      <c r="T183" s="169">
        <f>SUM(T184:T190)</f>
        <v>0</v>
      </c>
      <c r="AR183" s="170" t="s">
        <v>84</v>
      </c>
      <c r="AT183" s="171" t="s">
        <v>75</v>
      </c>
      <c r="AU183" s="171" t="s">
        <v>84</v>
      </c>
      <c r="AY183" s="170" t="s">
        <v>120</v>
      </c>
      <c r="BK183" s="172">
        <f>SUM(BK184:BK190)</f>
        <v>0</v>
      </c>
    </row>
    <row r="184" spans="1:65" s="2" customFormat="1" ht="24.2" customHeight="1">
      <c r="A184" s="36"/>
      <c r="B184" s="37"/>
      <c r="C184" s="175" t="s">
        <v>285</v>
      </c>
      <c r="D184" s="175" t="s">
        <v>123</v>
      </c>
      <c r="E184" s="176" t="s">
        <v>440</v>
      </c>
      <c r="F184" s="177" t="s">
        <v>441</v>
      </c>
      <c r="G184" s="178" t="s">
        <v>139</v>
      </c>
      <c r="H184" s="179">
        <v>9.8000000000000007</v>
      </c>
      <c r="I184" s="180"/>
      <c r="J184" s="181">
        <f>ROUND(I184*H184,2)</f>
        <v>0</v>
      </c>
      <c r="K184" s="177" t="s">
        <v>127</v>
      </c>
      <c r="L184" s="41"/>
      <c r="M184" s="182" t="s">
        <v>19</v>
      </c>
      <c r="N184" s="183" t="s">
        <v>47</v>
      </c>
      <c r="O184" s="66"/>
      <c r="P184" s="184">
        <f>O184*H184</f>
        <v>0</v>
      </c>
      <c r="Q184" s="184">
        <v>1.0000000000000001E-5</v>
      </c>
      <c r="R184" s="184">
        <f>Q184*H184</f>
        <v>9.800000000000001E-5</v>
      </c>
      <c r="S184" s="184">
        <v>0</v>
      </c>
      <c r="T184" s="185">
        <f>S184*H184</f>
        <v>0</v>
      </c>
      <c r="U184" s="36"/>
      <c r="V184" s="36"/>
      <c r="W184" s="36"/>
      <c r="X184" s="36"/>
      <c r="Y184" s="36"/>
      <c r="Z184" s="36"/>
      <c r="AA184" s="36"/>
      <c r="AB184" s="36"/>
      <c r="AC184" s="36"/>
      <c r="AD184" s="36"/>
      <c r="AE184" s="36"/>
      <c r="AR184" s="186" t="s">
        <v>128</v>
      </c>
      <c r="AT184" s="186" t="s">
        <v>123</v>
      </c>
      <c r="AU184" s="186" t="s">
        <v>86</v>
      </c>
      <c r="AY184" s="19" t="s">
        <v>120</v>
      </c>
      <c r="BE184" s="187">
        <f>IF(N184="základní",J184,0)</f>
        <v>0</v>
      </c>
      <c r="BF184" s="187">
        <f>IF(N184="snížená",J184,0)</f>
        <v>0</v>
      </c>
      <c r="BG184" s="187">
        <f>IF(N184="zákl. přenesená",J184,0)</f>
        <v>0</v>
      </c>
      <c r="BH184" s="187">
        <f>IF(N184="sníž. přenesená",J184,0)</f>
        <v>0</v>
      </c>
      <c r="BI184" s="187">
        <f>IF(N184="nulová",J184,0)</f>
        <v>0</v>
      </c>
      <c r="BJ184" s="19" t="s">
        <v>84</v>
      </c>
      <c r="BK184" s="187">
        <f>ROUND(I184*H184,2)</f>
        <v>0</v>
      </c>
      <c r="BL184" s="19" t="s">
        <v>128</v>
      </c>
      <c r="BM184" s="186" t="s">
        <v>442</v>
      </c>
    </row>
    <row r="185" spans="1:65" s="2" customFormat="1" ht="19.5">
      <c r="A185" s="36"/>
      <c r="B185" s="37"/>
      <c r="C185" s="38"/>
      <c r="D185" s="188" t="s">
        <v>130</v>
      </c>
      <c r="E185" s="38"/>
      <c r="F185" s="189" t="s">
        <v>443</v>
      </c>
      <c r="G185" s="38"/>
      <c r="H185" s="38"/>
      <c r="I185" s="190"/>
      <c r="J185" s="38"/>
      <c r="K185" s="38"/>
      <c r="L185" s="41"/>
      <c r="M185" s="191"/>
      <c r="N185" s="192"/>
      <c r="O185" s="66"/>
      <c r="P185" s="66"/>
      <c r="Q185" s="66"/>
      <c r="R185" s="66"/>
      <c r="S185" s="66"/>
      <c r="T185" s="67"/>
      <c r="U185" s="36"/>
      <c r="V185" s="36"/>
      <c r="W185" s="36"/>
      <c r="X185" s="36"/>
      <c r="Y185" s="36"/>
      <c r="Z185" s="36"/>
      <c r="AA185" s="36"/>
      <c r="AB185" s="36"/>
      <c r="AC185" s="36"/>
      <c r="AD185" s="36"/>
      <c r="AE185" s="36"/>
      <c r="AT185" s="19" t="s">
        <v>130</v>
      </c>
      <c r="AU185" s="19" t="s">
        <v>86</v>
      </c>
    </row>
    <row r="186" spans="1:65" s="2" customFormat="1" ht="11.25">
      <c r="A186" s="36"/>
      <c r="B186" s="37"/>
      <c r="C186" s="38"/>
      <c r="D186" s="193" t="s">
        <v>131</v>
      </c>
      <c r="E186" s="38"/>
      <c r="F186" s="194" t="s">
        <v>444</v>
      </c>
      <c r="G186" s="38"/>
      <c r="H186" s="38"/>
      <c r="I186" s="190"/>
      <c r="J186" s="38"/>
      <c r="K186" s="38"/>
      <c r="L186" s="41"/>
      <c r="M186" s="191"/>
      <c r="N186" s="192"/>
      <c r="O186" s="66"/>
      <c r="P186" s="66"/>
      <c r="Q186" s="66"/>
      <c r="R186" s="66"/>
      <c r="S186" s="66"/>
      <c r="T186" s="67"/>
      <c r="U186" s="36"/>
      <c r="V186" s="36"/>
      <c r="W186" s="36"/>
      <c r="X186" s="36"/>
      <c r="Y186" s="36"/>
      <c r="Z186" s="36"/>
      <c r="AA186" s="36"/>
      <c r="AB186" s="36"/>
      <c r="AC186" s="36"/>
      <c r="AD186" s="36"/>
      <c r="AE186" s="36"/>
      <c r="AT186" s="19" t="s">
        <v>131</v>
      </c>
      <c r="AU186" s="19" t="s">
        <v>86</v>
      </c>
    </row>
    <row r="187" spans="1:65" s="13" customFormat="1" ht="11.25">
      <c r="B187" s="195"/>
      <c r="C187" s="196"/>
      <c r="D187" s="188" t="s">
        <v>133</v>
      </c>
      <c r="E187" s="197" t="s">
        <v>19</v>
      </c>
      <c r="F187" s="198" t="s">
        <v>445</v>
      </c>
      <c r="G187" s="196"/>
      <c r="H187" s="199">
        <v>9.8000000000000007</v>
      </c>
      <c r="I187" s="200"/>
      <c r="J187" s="196"/>
      <c r="K187" s="196"/>
      <c r="L187" s="201"/>
      <c r="M187" s="202"/>
      <c r="N187" s="203"/>
      <c r="O187" s="203"/>
      <c r="P187" s="203"/>
      <c r="Q187" s="203"/>
      <c r="R187" s="203"/>
      <c r="S187" s="203"/>
      <c r="T187" s="204"/>
      <c r="AT187" s="205" t="s">
        <v>133</v>
      </c>
      <c r="AU187" s="205" t="s">
        <v>86</v>
      </c>
      <c r="AV187" s="13" t="s">
        <v>86</v>
      </c>
      <c r="AW187" s="13" t="s">
        <v>37</v>
      </c>
      <c r="AX187" s="13" t="s">
        <v>84</v>
      </c>
      <c r="AY187" s="205" t="s">
        <v>120</v>
      </c>
    </row>
    <row r="188" spans="1:65" s="2" customFormat="1" ht="24.2" customHeight="1">
      <c r="A188" s="36"/>
      <c r="B188" s="37"/>
      <c r="C188" s="231" t="s">
        <v>292</v>
      </c>
      <c r="D188" s="231" t="s">
        <v>404</v>
      </c>
      <c r="E188" s="232" t="s">
        <v>446</v>
      </c>
      <c r="F188" s="233" t="s">
        <v>447</v>
      </c>
      <c r="G188" s="234" t="s">
        <v>139</v>
      </c>
      <c r="H188" s="235">
        <v>10.093999999999999</v>
      </c>
      <c r="I188" s="236"/>
      <c r="J188" s="237">
        <f>ROUND(I188*H188,2)</f>
        <v>0</v>
      </c>
      <c r="K188" s="233" t="s">
        <v>127</v>
      </c>
      <c r="L188" s="238"/>
      <c r="M188" s="239" t="s">
        <v>19</v>
      </c>
      <c r="N188" s="240" t="s">
        <v>47</v>
      </c>
      <c r="O188" s="66"/>
      <c r="P188" s="184">
        <f>O188*H188</f>
        <v>0</v>
      </c>
      <c r="Q188" s="184">
        <v>3.82E-3</v>
      </c>
      <c r="R188" s="184">
        <f>Q188*H188</f>
        <v>3.8559079999999996E-2</v>
      </c>
      <c r="S188" s="184">
        <v>0</v>
      </c>
      <c r="T188" s="185">
        <f>S188*H188</f>
        <v>0</v>
      </c>
      <c r="U188" s="36"/>
      <c r="V188" s="36"/>
      <c r="W188" s="36"/>
      <c r="X188" s="36"/>
      <c r="Y188" s="36"/>
      <c r="Z188" s="36"/>
      <c r="AA188" s="36"/>
      <c r="AB188" s="36"/>
      <c r="AC188" s="36"/>
      <c r="AD188" s="36"/>
      <c r="AE188" s="36"/>
      <c r="AR188" s="186" t="s">
        <v>189</v>
      </c>
      <c r="AT188" s="186" t="s">
        <v>404</v>
      </c>
      <c r="AU188" s="186" t="s">
        <v>86</v>
      </c>
      <c r="AY188" s="19" t="s">
        <v>120</v>
      </c>
      <c r="BE188" s="187">
        <f>IF(N188="základní",J188,0)</f>
        <v>0</v>
      </c>
      <c r="BF188" s="187">
        <f>IF(N188="snížená",J188,0)</f>
        <v>0</v>
      </c>
      <c r="BG188" s="187">
        <f>IF(N188="zákl. přenesená",J188,0)</f>
        <v>0</v>
      </c>
      <c r="BH188" s="187">
        <f>IF(N188="sníž. přenesená",J188,0)</f>
        <v>0</v>
      </c>
      <c r="BI188" s="187">
        <f>IF(N188="nulová",J188,0)</f>
        <v>0</v>
      </c>
      <c r="BJ188" s="19" t="s">
        <v>84</v>
      </c>
      <c r="BK188" s="187">
        <f>ROUND(I188*H188,2)</f>
        <v>0</v>
      </c>
      <c r="BL188" s="19" t="s">
        <v>128</v>
      </c>
      <c r="BM188" s="186" t="s">
        <v>448</v>
      </c>
    </row>
    <row r="189" spans="1:65" s="2" customFormat="1" ht="19.5">
      <c r="A189" s="36"/>
      <c r="B189" s="37"/>
      <c r="C189" s="38"/>
      <c r="D189" s="188" t="s">
        <v>130</v>
      </c>
      <c r="E189" s="38"/>
      <c r="F189" s="189" t="s">
        <v>447</v>
      </c>
      <c r="G189" s="38"/>
      <c r="H189" s="38"/>
      <c r="I189" s="190"/>
      <c r="J189" s="38"/>
      <c r="K189" s="38"/>
      <c r="L189" s="41"/>
      <c r="M189" s="191"/>
      <c r="N189" s="192"/>
      <c r="O189" s="66"/>
      <c r="P189" s="66"/>
      <c r="Q189" s="66"/>
      <c r="R189" s="66"/>
      <c r="S189" s="66"/>
      <c r="T189" s="67"/>
      <c r="U189" s="36"/>
      <c r="V189" s="36"/>
      <c r="W189" s="36"/>
      <c r="X189" s="36"/>
      <c r="Y189" s="36"/>
      <c r="Z189" s="36"/>
      <c r="AA189" s="36"/>
      <c r="AB189" s="36"/>
      <c r="AC189" s="36"/>
      <c r="AD189" s="36"/>
      <c r="AE189" s="36"/>
      <c r="AT189" s="19" t="s">
        <v>130</v>
      </c>
      <c r="AU189" s="19" t="s">
        <v>86</v>
      </c>
    </row>
    <row r="190" spans="1:65" s="13" customFormat="1" ht="11.25">
      <c r="B190" s="195"/>
      <c r="C190" s="196"/>
      <c r="D190" s="188" t="s">
        <v>133</v>
      </c>
      <c r="E190" s="196"/>
      <c r="F190" s="198" t="s">
        <v>449</v>
      </c>
      <c r="G190" s="196"/>
      <c r="H190" s="199">
        <v>10.093999999999999</v>
      </c>
      <c r="I190" s="200"/>
      <c r="J190" s="196"/>
      <c r="K190" s="196"/>
      <c r="L190" s="201"/>
      <c r="M190" s="202"/>
      <c r="N190" s="203"/>
      <c r="O190" s="203"/>
      <c r="P190" s="203"/>
      <c r="Q190" s="203"/>
      <c r="R190" s="203"/>
      <c r="S190" s="203"/>
      <c r="T190" s="204"/>
      <c r="AT190" s="205" t="s">
        <v>133</v>
      </c>
      <c r="AU190" s="205" t="s">
        <v>86</v>
      </c>
      <c r="AV190" s="13" t="s">
        <v>86</v>
      </c>
      <c r="AW190" s="13" t="s">
        <v>4</v>
      </c>
      <c r="AX190" s="13" t="s">
        <v>84</v>
      </c>
      <c r="AY190" s="205" t="s">
        <v>120</v>
      </c>
    </row>
    <row r="191" spans="1:65" s="12" customFormat="1" ht="22.9" customHeight="1">
      <c r="B191" s="159"/>
      <c r="C191" s="160"/>
      <c r="D191" s="161" t="s">
        <v>75</v>
      </c>
      <c r="E191" s="173" t="s">
        <v>121</v>
      </c>
      <c r="F191" s="173" t="s">
        <v>122</v>
      </c>
      <c r="G191" s="160"/>
      <c r="H191" s="160"/>
      <c r="I191" s="163"/>
      <c r="J191" s="174">
        <f>BK191</f>
        <v>0</v>
      </c>
      <c r="K191" s="160"/>
      <c r="L191" s="165"/>
      <c r="M191" s="166"/>
      <c r="N191" s="167"/>
      <c r="O191" s="167"/>
      <c r="P191" s="168">
        <f>SUM(P192:P210)</f>
        <v>0</v>
      </c>
      <c r="Q191" s="167"/>
      <c r="R191" s="168">
        <f>SUM(R192:R210)</f>
        <v>0</v>
      </c>
      <c r="S191" s="167"/>
      <c r="T191" s="169">
        <f>SUM(T192:T210)</f>
        <v>3.3863349999999999</v>
      </c>
      <c r="AR191" s="170" t="s">
        <v>84</v>
      </c>
      <c r="AT191" s="171" t="s">
        <v>75</v>
      </c>
      <c r="AU191" s="171" t="s">
        <v>84</v>
      </c>
      <c r="AY191" s="170" t="s">
        <v>120</v>
      </c>
      <c r="BK191" s="172">
        <f>SUM(BK192:BK210)</f>
        <v>0</v>
      </c>
    </row>
    <row r="192" spans="1:65" s="2" customFormat="1" ht="24.2" customHeight="1">
      <c r="A192" s="36"/>
      <c r="B192" s="37"/>
      <c r="C192" s="175" t="s">
        <v>450</v>
      </c>
      <c r="D192" s="175" t="s">
        <v>123</v>
      </c>
      <c r="E192" s="176" t="s">
        <v>451</v>
      </c>
      <c r="F192" s="177" t="s">
        <v>452</v>
      </c>
      <c r="G192" s="178" t="s">
        <v>139</v>
      </c>
      <c r="H192" s="179">
        <v>5.9</v>
      </c>
      <c r="I192" s="180"/>
      <c r="J192" s="181">
        <f>ROUND(I192*H192,2)</f>
        <v>0</v>
      </c>
      <c r="K192" s="177" t="s">
        <v>127</v>
      </c>
      <c r="L192" s="41"/>
      <c r="M192" s="182" t="s">
        <v>19</v>
      </c>
      <c r="N192" s="183" t="s">
        <v>47</v>
      </c>
      <c r="O192" s="66"/>
      <c r="P192" s="184">
        <f>O192*H192</f>
        <v>0</v>
      </c>
      <c r="Q192" s="184">
        <v>0</v>
      </c>
      <c r="R192" s="184">
        <f>Q192*H192</f>
        <v>0</v>
      </c>
      <c r="S192" s="184">
        <v>9.2499999999999995E-3</v>
      </c>
      <c r="T192" s="185">
        <f>S192*H192</f>
        <v>5.4574999999999999E-2</v>
      </c>
      <c r="U192" s="36"/>
      <c r="V192" s="36"/>
      <c r="W192" s="36"/>
      <c r="X192" s="36"/>
      <c r="Y192" s="36"/>
      <c r="Z192" s="36"/>
      <c r="AA192" s="36"/>
      <c r="AB192" s="36"/>
      <c r="AC192" s="36"/>
      <c r="AD192" s="36"/>
      <c r="AE192" s="36"/>
      <c r="AR192" s="186" t="s">
        <v>128</v>
      </c>
      <c r="AT192" s="186" t="s">
        <v>123</v>
      </c>
      <c r="AU192" s="186" t="s">
        <v>86</v>
      </c>
      <c r="AY192" s="19" t="s">
        <v>120</v>
      </c>
      <c r="BE192" s="187">
        <f>IF(N192="základní",J192,0)</f>
        <v>0</v>
      </c>
      <c r="BF192" s="187">
        <f>IF(N192="snížená",J192,0)</f>
        <v>0</v>
      </c>
      <c r="BG192" s="187">
        <f>IF(N192="zákl. přenesená",J192,0)</f>
        <v>0</v>
      </c>
      <c r="BH192" s="187">
        <f>IF(N192="sníž. přenesená",J192,0)</f>
        <v>0</v>
      </c>
      <c r="BI192" s="187">
        <f>IF(N192="nulová",J192,0)</f>
        <v>0</v>
      </c>
      <c r="BJ192" s="19" t="s">
        <v>84</v>
      </c>
      <c r="BK192" s="187">
        <f>ROUND(I192*H192,2)</f>
        <v>0</v>
      </c>
      <c r="BL192" s="19" t="s">
        <v>128</v>
      </c>
      <c r="BM192" s="186" t="s">
        <v>453</v>
      </c>
    </row>
    <row r="193" spans="1:65" s="2" customFormat="1" ht="19.5">
      <c r="A193" s="36"/>
      <c r="B193" s="37"/>
      <c r="C193" s="38"/>
      <c r="D193" s="188" t="s">
        <v>130</v>
      </c>
      <c r="E193" s="38"/>
      <c r="F193" s="189" t="s">
        <v>454</v>
      </c>
      <c r="G193" s="38"/>
      <c r="H193" s="38"/>
      <c r="I193" s="190"/>
      <c r="J193" s="38"/>
      <c r="K193" s="38"/>
      <c r="L193" s="41"/>
      <c r="M193" s="191"/>
      <c r="N193" s="192"/>
      <c r="O193" s="66"/>
      <c r="P193" s="66"/>
      <c r="Q193" s="66"/>
      <c r="R193" s="66"/>
      <c r="S193" s="66"/>
      <c r="T193" s="67"/>
      <c r="U193" s="36"/>
      <c r="V193" s="36"/>
      <c r="W193" s="36"/>
      <c r="X193" s="36"/>
      <c r="Y193" s="36"/>
      <c r="Z193" s="36"/>
      <c r="AA193" s="36"/>
      <c r="AB193" s="36"/>
      <c r="AC193" s="36"/>
      <c r="AD193" s="36"/>
      <c r="AE193" s="36"/>
      <c r="AT193" s="19" t="s">
        <v>130</v>
      </c>
      <c r="AU193" s="19" t="s">
        <v>86</v>
      </c>
    </row>
    <row r="194" spans="1:65" s="2" customFormat="1" ht="11.25">
      <c r="A194" s="36"/>
      <c r="B194" s="37"/>
      <c r="C194" s="38"/>
      <c r="D194" s="193" t="s">
        <v>131</v>
      </c>
      <c r="E194" s="38"/>
      <c r="F194" s="194" t="s">
        <v>455</v>
      </c>
      <c r="G194" s="38"/>
      <c r="H194" s="38"/>
      <c r="I194" s="190"/>
      <c r="J194" s="38"/>
      <c r="K194" s="38"/>
      <c r="L194" s="41"/>
      <c r="M194" s="191"/>
      <c r="N194" s="192"/>
      <c r="O194" s="66"/>
      <c r="P194" s="66"/>
      <c r="Q194" s="66"/>
      <c r="R194" s="66"/>
      <c r="S194" s="66"/>
      <c r="T194" s="67"/>
      <c r="U194" s="36"/>
      <c r="V194" s="36"/>
      <c r="W194" s="36"/>
      <c r="X194" s="36"/>
      <c r="Y194" s="36"/>
      <c r="Z194" s="36"/>
      <c r="AA194" s="36"/>
      <c r="AB194" s="36"/>
      <c r="AC194" s="36"/>
      <c r="AD194" s="36"/>
      <c r="AE194" s="36"/>
      <c r="AT194" s="19" t="s">
        <v>131</v>
      </c>
      <c r="AU194" s="19" t="s">
        <v>86</v>
      </c>
    </row>
    <row r="195" spans="1:65" s="13" customFormat="1" ht="11.25">
      <c r="B195" s="195"/>
      <c r="C195" s="196"/>
      <c r="D195" s="188" t="s">
        <v>133</v>
      </c>
      <c r="E195" s="197" t="s">
        <v>19</v>
      </c>
      <c r="F195" s="198" t="s">
        <v>456</v>
      </c>
      <c r="G195" s="196"/>
      <c r="H195" s="199">
        <v>5.9</v>
      </c>
      <c r="I195" s="200"/>
      <c r="J195" s="196"/>
      <c r="K195" s="196"/>
      <c r="L195" s="201"/>
      <c r="M195" s="202"/>
      <c r="N195" s="203"/>
      <c r="O195" s="203"/>
      <c r="P195" s="203"/>
      <c r="Q195" s="203"/>
      <c r="R195" s="203"/>
      <c r="S195" s="203"/>
      <c r="T195" s="204"/>
      <c r="AT195" s="205" t="s">
        <v>133</v>
      </c>
      <c r="AU195" s="205" t="s">
        <v>86</v>
      </c>
      <c r="AV195" s="13" t="s">
        <v>86</v>
      </c>
      <c r="AW195" s="13" t="s">
        <v>37</v>
      </c>
      <c r="AX195" s="13" t="s">
        <v>84</v>
      </c>
      <c r="AY195" s="205" t="s">
        <v>120</v>
      </c>
    </row>
    <row r="196" spans="1:65" s="2" customFormat="1" ht="24.2" customHeight="1">
      <c r="A196" s="36"/>
      <c r="B196" s="37"/>
      <c r="C196" s="175" t="s">
        <v>457</v>
      </c>
      <c r="D196" s="175" t="s">
        <v>123</v>
      </c>
      <c r="E196" s="176" t="s">
        <v>458</v>
      </c>
      <c r="F196" s="177" t="s">
        <v>459</v>
      </c>
      <c r="G196" s="178" t="s">
        <v>139</v>
      </c>
      <c r="H196" s="179">
        <v>9.1999999999999993</v>
      </c>
      <c r="I196" s="180"/>
      <c r="J196" s="181">
        <f>ROUND(I196*H196,2)</f>
        <v>0</v>
      </c>
      <c r="K196" s="177" t="s">
        <v>127</v>
      </c>
      <c r="L196" s="41"/>
      <c r="M196" s="182" t="s">
        <v>19</v>
      </c>
      <c r="N196" s="183" t="s">
        <v>47</v>
      </c>
      <c r="O196" s="66"/>
      <c r="P196" s="184">
        <f>O196*H196</f>
        <v>0</v>
      </c>
      <c r="Q196" s="184">
        <v>0</v>
      </c>
      <c r="R196" s="184">
        <f>Q196*H196</f>
        <v>0</v>
      </c>
      <c r="S196" s="184">
        <v>4.53E-2</v>
      </c>
      <c r="T196" s="185">
        <f>S196*H196</f>
        <v>0.41675999999999996</v>
      </c>
      <c r="U196" s="36"/>
      <c r="V196" s="36"/>
      <c r="W196" s="36"/>
      <c r="X196" s="36"/>
      <c r="Y196" s="36"/>
      <c r="Z196" s="36"/>
      <c r="AA196" s="36"/>
      <c r="AB196" s="36"/>
      <c r="AC196" s="36"/>
      <c r="AD196" s="36"/>
      <c r="AE196" s="36"/>
      <c r="AR196" s="186" t="s">
        <v>128</v>
      </c>
      <c r="AT196" s="186" t="s">
        <v>123</v>
      </c>
      <c r="AU196" s="186" t="s">
        <v>86</v>
      </c>
      <c r="AY196" s="19" t="s">
        <v>120</v>
      </c>
      <c r="BE196" s="187">
        <f>IF(N196="základní",J196,0)</f>
        <v>0</v>
      </c>
      <c r="BF196" s="187">
        <f>IF(N196="snížená",J196,0)</f>
        <v>0</v>
      </c>
      <c r="BG196" s="187">
        <f>IF(N196="zákl. přenesená",J196,0)</f>
        <v>0</v>
      </c>
      <c r="BH196" s="187">
        <f>IF(N196="sníž. přenesená",J196,0)</f>
        <v>0</v>
      </c>
      <c r="BI196" s="187">
        <f>IF(N196="nulová",J196,0)</f>
        <v>0</v>
      </c>
      <c r="BJ196" s="19" t="s">
        <v>84</v>
      </c>
      <c r="BK196" s="187">
        <f>ROUND(I196*H196,2)</f>
        <v>0</v>
      </c>
      <c r="BL196" s="19" t="s">
        <v>128</v>
      </c>
      <c r="BM196" s="186" t="s">
        <v>460</v>
      </c>
    </row>
    <row r="197" spans="1:65" s="2" customFormat="1" ht="19.5">
      <c r="A197" s="36"/>
      <c r="B197" s="37"/>
      <c r="C197" s="38"/>
      <c r="D197" s="188" t="s">
        <v>130</v>
      </c>
      <c r="E197" s="38"/>
      <c r="F197" s="189" t="s">
        <v>461</v>
      </c>
      <c r="G197" s="38"/>
      <c r="H197" s="38"/>
      <c r="I197" s="190"/>
      <c r="J197" s="38"/>
      <c r="K197" s="38"/>
      <c r="L197" s="41"/>
      <c r="M197" s="191"/>
      <c r="N197" s="192"/>
      <c r="O197" s="66"/>
      <c r="P197" s="66"/>
      <c r="Q197" s="66"/>
      <c r="R197" s="66"/>
      <c r="S197" s="66"/>
      <c r="T197" s="67"/>
      <c r="U197" s="36"/>
      <c r="V197" s="36"/>
      <c r="W197" s="36"/>
      <c r="X197" s="36"/>
      <c r="Y197" s="36"/>
      <c r="Z197" s="36"/>
      <c r="AA197" s="36"/>
      <c r="AB197" s="36"/>
      <c r="AC197" s="36"/>
      <c r="AD197" s="36"/>
      <c r="AE197" s="36"/>
      <c r="AT197" s="19" t="s">
        <v>130</v>
      </c>
      <c r="AU197" s="19" t="s">
        <v>86</v>
      </c>
    </row>
    <row r="198" spans="1:65" s="2" customFormat="1" ht="11.25">
      <c r="A198" s="36"/>
      <c r="B198" s="37"/>
      <c r="C198" s="38"/>
      <c r="D198" s="193" t="s">
        <v>131</v>
      </c>
      <c r="E198" s="38"/>
      <c r="F198" s="194" t="s">
        <v>462</v>
      </c>
      <c r="G198" s="38"/>
      <c r="H198" s="38"/>
      <c r="I198" s="190"/>
      <c r="J198" s="38"/>
      <c r="K198" s="38"/>
      <c r="L198" s="41"/>
      <c r="M198" s="191"/>
      <c r="N198" s="192"/>
      <c r="O198" s="66"/>
      <c r="P198" s="66"/>
      <c r="Q198" s="66"/>
      <c r="R198" s="66"/>
      <c r="S198" s="66"/>
      <c r="T198" s="67"/>
      <c r="U198" s="36"/>
      <c r="V198" s="36"/>
      <c r="W198" s="36"/>
      <c r="X198" s="36"/>
      <c r="Y198" s="36"/>
      <c r="Z198" s="36"/>
      <c r="AA198" s="36"/>
      <c r="AB198" s="36"/>
      <c r="AC198" s="36"/>
      <c r="AD198" s="36"/>
      <c r="AE198" s="36"/>
      <c r="AT198" s="19" t="s">
        <v>131</v>
      </c>
      <c r="AU198" s="19" t="s">
        <v>86</v>
      </c>
    </row>
    <row r="199" spans="1:65" s="13" customFormat="1" ht="11.25">
      <c r="B199" s="195"/>
      <c r="C199" s="196"/>
      <c r="D199" s="188" t="s">
        <v>133</v>
      </c>
      <c r="E199" s="197" t="s">
        <v>19</v>
      </c>
      <c r="F199" s="198" t="s">
        <v>463</v>
      </c>
      <c r="G199" s="196"/>
      <c r="H199" s="199">
        <v>9.1999999999999993</v>
      </c>
      <c r="I199" s="200"/>
      <c r="J199" s="196"/>
      <c r="K199" s="196"/>
      <c r="L199" s="201"/>
      <c r="M199" s="202"/>
      <c r="N199" s="203"/>
      <c r="O199" s="203"/>
      <c r="P199" s="203"/>
      <c r="Q199" s="203"/>
      <c r="R199" s="203"/>
      <c r="S199" s="203"/>
      <c r="T199" s="204"/>
      <c r="AT199" s="205" t="s">
        <v>133</v>
      </c>
      <c r="AU199" s="205" t="s">
        <v>86</v>
      </c>
      <c r="AV199" s="13" t="s">
        <v>86</v>
      </c>
      <c r="AW199" s="13" t="s">
        <v>37</v>
      </c>
      <c r="AX199" s="13" t="s">
        <v>84</v>
      </c>
      <c r="AY199" s="205" t="s">
        <v>120</v>
      </c>
    </row>
    <row r="200" spans="1:65" s="2" customFormat="1" ht="21.75" customHeight="1">
      <c r="A200" s="36"/>
      <c r="B200" s="37"/>
      <c r="C200" s="175" t="s">
        <v>464</v>
      </c>
      <c r="D200" s="175" t="s">
        <v>123</v>
      </c>
      <c r="E200" s="176" t="s">
        <v>465</v>
      </c>
      <c r="F200" s="177" t="s">
        <v>466</v>
      </c>
      <c r="G200" s="178" t="s">
        <v>152</v>
      </c>
      <c r="H200" s="179">
        <v>3</v>
      </c>
      <c r="I200" s="180"/>
      <c r="J200" s="181">
        <f>ROUND(I200*H200,2)</f>
        <v>0</v>
      </c>
      <c r="K200" s="177" t="s">
        <v>127</v>
      </c>
      <c r="L200" s="41"/>
      <c r="M200" s="182" t="s">
        <v>19</v>
      </c>
      <c r="N200" s="183" t="s">
        <v>47</v>
      </c>
      <c r="O200" s="66"/>
      <c r="P200" s="184">
        <f>O200*H200</f>
        <v>0</v>
      </c>
      <c r="Q200" s="184">
        <v>0</v>
      </c>
      <c r="R200" s="184">
        <f>Q200*H200</f>
        <v>0</v>
      </c>
      <c r="S200" s="184">
        <v>0.21</v>
      </c>
      <c r="T200" s="185">
        <f>S200*H200</f>
        <v>0.63</v>
      </c>
      <c r="U200" s="36"/>
      <c r="V200" s="36"/>
      <c r="W200" s="36"/>
      <c r="X200" s="36"/>
      <c r="Y200" s="36"/>
      <c r="Z200" s="36"/>
      <c r="AA200" s="36"/>
      <c r="AB200" s="36"/>
      <c r="AC200" s="36"/>
      <c r="AD200" s="36"/>
      <c r="AE200" s="36"/>
      <c r="AR200" s="186" t="s">
        <v>128</v>
      </c>
      <c r="AT200" s="186" t="s">
        <v>123</v>
      </c>
      <c r="AU200" s="186" t="s">
        <v>86</v>
      </c>
      <c r="AY200" s="19" t="s">
        <v>120</v>
      </c>
      <c r="BE200" s="187">
        <f>IF(N200="základní",J200,0)</f>
        <v>0</v>
      </c>
      <c r="BF200" s="187">
        <f>IF(N200="snížená",J200,0)</f>
        <v>0</v>
      </c>
      <c r="BG200" s="187">
        <f>IF(N200="zákl. přenesená",J200,0)</f>
        <v>0</v>
      </c>
      <c r="BH200" s="187">
        <f>IF(N200="sníž. přenesená",J200,0)</f>
        <v>0</v>
      </c>
      <c r="BI200" s="187">
        <f>IF(N200="nulová",J200,0)</f>
        <v>0</v>
      </c>
      <c r="BJ200" s="19" t="s">
        <v>84</v>
      </c>
      <c r="BK200" s="187">
        <f>ROUND(I200*H200,2)</f>
        <v>0</v>
      </c>
      <c r="BL200" s="19" t="s">
        <v>128</v>
      </c>
      <c r="BM200" s="186" t="s">
        <v>467</v>
      </c>
    </row>
    <row r="201" spans="1:65" s="2" customFormat="1" ht="11.25">
      <c r="A201" s="36"/>
      <c r="B201" s="37"/>
      <c r="C201" s="38"/>
      <c r="D201" s="188" t="s">
        <v>130</v>
      </c>
      <c r="E201" s="38"/>
      <c r="F201" s="189" t="s">
        <v>468</v>
      </c>
      <c r="G201" s="38"/>
      <c r="H201" s="38"/>
      <c r="I201" s="190"/>
      <c r="J201" s="38"/>
      <c r="K201" s="38"/>
      <c r="L201" s="41"/>
      <c r="M201" s="191"/>
      <c r="N201" s="192"/>
      <c r="O201" s="66"/>
      <c r="P201" s="66"/>
      <c r="Q201" s="66"/>
      <c r="R201" s="66"/>
      <c r="S201" s="66"/>
      <c r="T201" s="67"/>
      <c r="U201" s="36"/>
      <c r="V201" s="36"/>
      <c r="W201" s="36"/>
      <c r="X201" s="36"/>
      <c r="Y201" s="36"/>
      <c r="Z201" s="36"/>
      <c r="AA201" s="36"/>
      <c r="AB201" s="36"/>
      <c r="AC201" s="36"/>
      <c r="AD201" s="36"/>
      <c r="AE201" s="36"/>
      <c r="AT201" s="19" t="s">
        <v>130</v>
      </c>
      <c r="AU201" s="19" t="s">
        <v>86</v>
      </c>
    </row>
    <row r="202" spans="1:65" s="2" customFormat="1" ht="11.25">
      <c r="A202" s="36"/>
      <c r="B202" s="37"/>
      <c r="C202" s="38"/>
      <c r="D202" s="193" t="s">
        <v>131</v>
      </c>
      <c r="E202" s="38"/>
      <c r="F202" s="194" t="s">
        <v>469</v>
      </c>
      <c r="G202" s="38"/>
      <c r="H202" s="38"/>
      <c r="I202" s="190"/>
      <c r="J202" s="38"/>
      <c r="K202" s="38"/>
      <c r="L202" s="41"/>
      <c r="M202" s="191"/>
      <c r="N202" s="192"/>
      <c r="O202" s="66"/>
      <c r="P202" s="66"/>
      <c r="Q202" s="66"/>
      <c r="R202" s="66"/>
      <c r="S202" s="66"/>
      <c r="T202" s="67"/>
      <c r="U202" s="36"/>
      <c r="V202" s="36"/>
      <c r="W202" s="36"/>
      <c r="X202" s="36"/>
      <c r="Y202" s="36"/>
      <c r="Z202" s="36"/>
      <c r="AA202" s="36"/>
      <c r="AB202" s="36"/>
      <c r="AC202" s="36"/>
      <c r="AD202" s="36"/>
      <c r="AE202" s="36"/>
      <c r="AT202" s="19" t="s">
        <v>131</v>
      </c>
      <c r="AU202" s="19" t="s">
        <v>86</v>
      </c>
    </row>
    <row r="203" spans="1:65" s="13" customFormat="1" ht="11.25">
      <c r="B203" s="195"/>
      <c r="C203" s="196"/>
      <c r="D203" s="188" t="s">
        <v>133</v>
      </c>
      <c r="E203" s="197" t="s">
        <v>19</v>
      </c>
      <c r="F203" s="198" t="s">
        <v>143</v>
      </c>
      <c r="G203" s="196"/>
      <c r="H203" s="199">
        <v>3</v>
      </c>
      <c r="I203" s="200"/>
      <c r="J203" s="196"/>
      <c r="K203" s="196"/>
      <c r="L203" s="201"/>
      <c r="M203" s="202"/>
      <c r="N203" s="203"/>
      <c r="O203" s="203"/>
      <c r="P203" s="203"/>
      <c r="Q203" s="203"/>
      <c r="R203" s="203"/>
      <c r="S203" s="203"/>
      <c r="T203" s="204"/>
      <c r="AT203" s="205" t="s">
        <v>133</v>
      </c>
      <c r="AU203" s="205" t="s">
        <v>86</v>
      </c>
      <c r="AV203" s="13" t="s">
        <v>86</v>
      </c>
      <c r="AW203" s="13" t="s">
        <v>37</v>
      </c>
      <c r="AX203" s="13" t="s">
        <v>84</v>
      </c>
      <c r="AY203" s="205" t="s">
        <v>120</v>
      </c>
    </row>
    <row r="204" spans="1:65" s="2" customFormat="1" ht="21.75" customHeight="1">
      <c r="A204" s="36"/>
      <c r="B204" s="37"/>
      <c r="C204" s="175" t="s">
        <v>470</v>
      </c>
      <c r="D204" s="175" t="s">
        <v>123</v>
      </c>
      <c r="E204" s="176" t="s">
        <v>471</v>
      </c>
      <c r="F204" s="177" t="s">
        <v>472</v>
      </c>
      <c r="G204" s="178" t="s">
        <v>152</v>
      </c>
      <c r="H204" s="179">
        <v>1</v>
      </c>
      <c r="I204" s="180"/>
      <c r="J204" s="181">
        <f>ROUND(I204*H204,2)</f>
        <v>0</v>
      </c>
      <c r="K204" s="177" t="s">
        <v>127</v>
      </c>
      <c r="L204" s="41"/>
      <c r="M204" s="182" t="s">
        <v>19</v>
      </c>
      <c r="N204" s="183" t="s">
        <v>47</v>
      </c>
      <c r="O204" s="66"/>
      <c r="P204" s="184">
        <f>O204*H204</f>
        <v>0</v>
      </c>
      <c r="Q204" s="184">
        <v>0</v>
      </c>
      <c r="R204" s="184">
        <f>Q204*H204</f>
        <v>0</v>
      </c>
      <c r="S204" s="184">
        <v>0.28499999999999998</v>
      </c>
      <c r="T204" s="185">
        <f>S204*H204</f>
        <v>0.28499999999999998</v>
      </c>
      <c r="U204" s="36"/>
      <c r="V204" s="36"/>
      <c r="W204" s="36"/>
      <c r="X204" s="36"/>
      <c r="Y204" s="36"/>
      <c r="Z204" s="36"/>
      <c r="AA204" s="36"/>
      <c r="AB204" s="36"/>
      <c r="AC204" s="36"/>
      <c r="AD204" s="36"/>
      <c r="AE204" s="36"/>
      <c r="AR204" s="186" t="s">
        <v>128</v>
      </c>
      <c r="AT204" s="186" t="s">
        <v>123</v>
      </c>
      <c r="AU204" s="186" t="s">
        <v>86</v>
      </c>
      <c r="AY204" s="19" t="s">
        <v>120</v>
      </c>
      <c r="BE204" s="187">
        <f>IF(N204="základní",J204,0)</f>
        <v>0</v>
      </c>
      <c r="BF204" s="187">
        <f>IF(N204="snížená",J204,0)</f>
        <v>0</v>
      </c>
      <c r="BG204" s="187">
        <f>IF(N204="zákl. přenesená",J204,0)</f>
        <v>0</v>
      </c>
      <c r="BH204" s="187">
        <f>IF(N204="sníž. přenesená",J204,0)</f>
        <v>0</v>
      </c>
      <c r="BI204" s="187">
        <f>IF(N204="nulová",J204,0)</f>
        <v>0</v>
      </c>
      <c r="BJ204" s="19" t="s">
        <v>84</v>
      </c>
      <c r="BK204" s="187">
        <f>ROUND(I204*H204,2)</f>
        <v>0</v>
      </c>
      <c r="BL204" s="19" t="s">
        <v>128</v>
      </c>
      <c r="BM204" s="186" t="s">
        <v>473</v>
      </c>
    </row>
    <row r="205" spans="1:65" s="2" customFormat="1" ht="19.5">
      <c r="A205" s="36"/>
      <c r="B205" s="37"/>
      <c r="C205" s="38"/>
      <c r="D205" s="188" t="s">
        <v>130</v>
      </c>
      <c r="E205" s="38"/>
      <c r="F205" s="189" t="s">
        <v>474</v>
      </c>
      <c r="G205" s="38"/>
      <c r="H205" s="38"/>
      <c r="I205" s="190"/>
      <c r="J205" s="38"/>
      <c r="K205" s="38"/>
      <c r="L205" s="41"/>
      <c r="M205" s="191"/>
      <c r="N205" s="192"/>
      <c r="O205" s="66"/>
      <c r="P205" s="66"/>
      <c r="Q205" s="66"/>
      <c r="R205" s="66"/>
      <c r="S205" s="66"/>
      <c r="T205" s="67"/>
      <c r="U205" s="36"/>
      <c r="V205" s="36"/>
      <c r="W205" s="36"/>
      <c r="X205" s="36"/>
      <c r="Y205" s="36"/>
      <c r="Z205" s="36"/>
      <c r="AA205" s="36"/>
      <c r="AB205" s="36"/>
      <c r="AC205" s="36"/>
      <c r="AD205" s="36"/>
      <c r="AE205" s="36"/>
      <c r="AT205" s="19" t="s">
        <v>130</v>
      </c>
      <c r="AU205" s="19" t="s">
        <v>86</v>
      </c>
    </row>
    <row r="206" spans="1:65" s="2" customFormat="1" ht="11.25">
      <c r="A206" s="36"/>
      <c r="B206" s="37"/>
      <c r="C206" s="38"/>
      <c r="D206" s="193" t="s">
        <v>131</v>
      </c>
      <c r="E206" s="38"/>
      <c r="F206" s="194" t="s">
        <v>475</v>
      </c>
      <c r="G206" s="38"/>
      <c r="H206" s="38"/>
      <c r="I206" s="190"/>
      <c r="J206" s="38"/>
      <c r="K206" s="38"/>
      <c r="L206" s="41"/>
      <c r="M206" s="191"/>
      <c r="N206" s="192"/>
      <c r="O206" s="66"/>
      <c r="P206" s="66"/>
      <c r="Q206" s="66"/>
      <c r="R206" s="66"/>
      <c r="S206" s="66"/>
      <c r="T206" s="67"/>
      <c r="U206" s="36"/>
      <c r="V206" s="36"/>
      <c r="W206" s="36"/>
      <c r="X206" s="36"/>
      <c r="Y206" s="36"/>
      <c r="Z206" s="36"/>
      <c r="AA206" s="36"/>
      <c r="AB206" s="36"/>
      <c r="AC206" s="36"/>
      <c r="AD206" s="36"/>
      <c r="AE206" s="36"/>
      <c r="AT206" s="19" t="s">
        <v>131</v>
      </c>
      <c r="AU206" s="19" t="s">
        <v>86</v>
      </c>
    </row>
    <row r="207" spans="1:65" s="13" customFormat="1" ht="11.25">
      <c r="B207" s="195"/>
      <c r="C207" s="196"/>
      <c r="D207" s="188" t="s">
        <v>133</v>
      </c>
      <c r="E207" s="197" t="s">
        <v>19</v>
      </c>
      <c r="F207" s="198" t="s">
        <v>84</v>
      </c>
      <c r="G207" s="196"/>
      <c r="H207" s="199">
        <v>1</v>
      </c>
      <c r="I207" s="200"/>
      <c r="J207" s="196"/>
      <c r="K207" s="196"/>
      <c r="L207" s="201"/>
      <c r="M207" s="202"/>
      <c r="N207" s="203"/>
      <c r="O207" s="203"/>
      <c r="P207" s="203"/>
      <c r="Q207" s="203"/>
      <c r="R207" s="203"/>
      <c r="S207" s="203"/>
      <c r="T207" s="204"/>
      <c r="AT207" s="205" t="s">
        <v>133</v>
      </c>
      <c r="AU207" s="205" t="s">
        <v>86</v>
      </c>
      <c r="AV207" s="13" t="s">
        <v>86</v>
      </c>
      <c r="AW207" s="13" t="s">
        <v>37</v>
      </c>
      <c r="AX207" s="13" t="s">
        <v>84</v>
      </c>
      <c r="AY207" s="205" t="s">
        <v>120</v>
      </c>
    </row>
    <row r="208" spans="1:65" s="2" customFormat="1" ht="55.5" customHeight="1">
      <c r="A208" s="36"/>
      <c r="B208" s="37"/>
      <c r="C208" s="175" t="s">
        <v>476</v>
      </c>
      <c r="D208" s="175" t="s">
        <v>123</v>
      </c>
      <c r="E208" s="176" t="s">
        <v>477</v>
      </c>
      <c r="F208" s="177" t="s">
        <v>478</v>
      </c>
      <c r="G208" s="178" t="s">
        <v>479</v>
      </c>
      <c r="H208" s="179">
        <v>1</v>
      </c>
      <c r="I208" s="180"/>
      <c r="J208" s="181">
        <f>ROUND(I208*H208,2)</f>
        <v>0</v>
      </c>
      <c r="K208" s="177" t="s">
        <v>19</v>
      </c>
      <c r="L208" s="41"/>
      <c r="M208" s="182" t="s">
        <v>19</v>
      </c>
      <c r="N208" s="183" t="s">
        <v>47</v>
      </c>
      <c r="O208" s="66"/>
      <c r="P208" s="184">
        <f>O208*H208</f>
        <v>0</v>
      </c>
      <c r="Q208" s="184">
        <v>0</v>
      </c>
      <c r="R208" s="184">
        <f>Q208*H208</f>
        <v>0</v>
      </c>
      <c r="S208" s="184">
        <v>2</v>
      </c>
      <c r="T208" s="185">
        <f>S208*H208</f>
        <v>2</v>
      </c>
      <c r="U208" s="36"/>
      <c r="V208" s="36"/>
      <c r="W208" s="36"/>
      <c r="X208" s="36"/>
      <c r="Y208" s="36"/>
      <c r="Z208" s="36"/>
      <c r="AA208" s="36"/>
      <c r="AB208" s="36"/>
      <c r="AC208" s="36"/>
      <c r="AD208" s="36"/>
      <c r="AE208" s="36"/>
      <c r="AR208" s="186" t="s">
        <v>128</v>
      </c>
      <c r="AT208" s="186" t="s">
        <v>123</v>
      </c>
      <c r="AU208" s="186" t="s">
        <v>86</v>
      </c>
      <c r="AY208" s="19" t="s">
        <v>120</v>
      </c>
      <c r="BE208" s="187">
        <f>IF(N208="základní",J208,0)</f>
        <v>0</v>
      </c>
      <c r="BF208" s="187">
        <f>IF(N208="snížená",J208,0)</f>
        <v>0</v>
      </c>
      <c r="BG208" s="187">
        <f>IF(N208="zákl. přenesená",J208,0)</f>
        <v>0</v>
      </c>
      <c r="BH208" s="187">
        <f>IF(N208="sníž. přenesená",J208,0)</f>
        <v>0</v>
      </c>
      <c r="BI208" s="187">
        <f>IF(N208="nulová",J208,0)</f>
        <v>0</v>
      </c>
      <c r="BJ208" s="19" t="s">
        <v>84</v>
      </c>
      <c r="BK208" s="187">
        <f>ROUND(I208*H208,2)</f>
        <v>0</v>
      </c>
      <c r="BL208" s="19" t="s">
        <v>128</v>
      </c>
      <c r="BM208" s="186" t="s">
        <v>480</v>
      </c>
    </row>
    <row r="209" spans="1:65" s="2" customFormat="1" ht="39">
      <c r="A209" s="36"/>
      <c r="B209" s="37"/>
      <c r="C209" s="38"/>
      <c r="D209" s="188" t="s">
        <v>130</v>
      </c>
      <c r="E209" s="38"/>
      <c r="F209" s="189" t="s">
        <v>478</v>
      </c>
      <c r="G209" s="38"/>
      <c r="H209" s="38"/>
      <c r="I209" s="190"/>
      <c r="J209" s="38"/>
      <c r="K209" s="38"/>
      <c r="L209" s="41"/>
      <c r="M209" s="191"/>
      <c r="N209" s="192"/>
      <c r="O209" s="66"/>
      <c r="P209" s="66"/>
      <c r="Q209" s="66"/>
      <c r="R209" s="66"/>
      <c r="S209" s="66"/>
      <c r="T209" s="67"/>
      <c r="U209" s="36"/>
      <c r="V209" s="36"/>
      <c r="W209" s="36"/>
      <c r="X209" s="36"/>
      <c r="Y209" s="36"/>
      <c r="Z209" s="36"/>
      <c r="AA209" s="36"/>
      <c r="AB209" s="36"/>
      <c r="AC209" s="36"/>
      <c r="AD209" s="36"/>
      <c r="AE209" s="36"/>
      <c r="AT209" s="19" t="s">
        <v>130</v>
      </c>
      <c r="AU209" s="19" t="s">
        <v>86</v>
      </c>
    </row>
    <row r="210" spans="1:65" s="13" customFormat="1" ht="11.25">
      <c r="B210" s="195"/>
      <c r="C210" s="196"/>
      <c r="D210" s="188" t="s">
        <v>133</v>
      </c>
      <c r="E210" s="197" t="s">
        <v>19</v>
      </c>
      <c r="F210" s="198" t="s">
        <v>84</v>
      </c>
      <c r="G210" s="196"/>
      <c r="H210" s="199">
        <v>1</v>
      </c>
      <c r="I210" s="200"/>
      <c r="J210" s="196"/>
      <c r="K210" s="196"/>
      <c r="L210" s="201"/>
      <c r="M210" s="202"/>
      <c r="N210" s="203"/>
      <c r="O210" s="203"/>
      <c r="P210" s="203"/>
      <c r="Q210" s="203"/>
      <c r="R210" s="203"/>
      <c r="S210" s="203"/>
      <c r="T210" s="204"/>
      <c r="AT210" s="205" t="s">
        <v>133</v>
      </c>
      <c r="AU210" s="205" t="s">
        <v>86</v>
      </c>
      <c r="AV210" s="13" t="s">
        <v>86</v>
      </c>
      <c r="AW210" s="13" t="s">
        <v>37</v>
      </c>
      <c r="AX210" s="13" t="s">
        <v>84</v>
      </c>
      <c r="AY210" s="205" t="s">
        <v>120</v>
      </c>
    </row>
    <row r="211" spans="1:65" s="12" customFormat="1" ht="22.9" customHeight="1">
      <c r="B211" s="159"/>
      <c r="C211" s="160"/>
      <c r="D211" s="161" t="s">
        <v>75</v>
      </c>
      <c r="E211" s="173" t="s">
        <v>177</v>
      </c>
      <c r="F211" s="173" t="s">
        <v>178</v>
      </c>
      <c r="G211" s="160"/>
      <c r="H211" s="160"/>
      <c r="I211" s="163"/>
      <c r="J211" s="174">
        <f>BK211</f>
        <v>0</v>
      </c>
      <c r="K211" s="160"/>
      <c r="L211" s="165"/>
      <c r="M211" s="166"/>
      <c r="N211" s="167"/>
      <c r="O211" s="167"/>
      <c r="P211" s="168">
        <f>SUM(P212:P229)</f>
        <v>0</v>
      </c>
      <c r="Q211" s="167"/>
      <c r="R211" s="168">
        <f>SUM(R212:R229)</f>
        <v>0</v>
      </c>
      <c r="S211" s="167"/>
      <c r="T211" s="169">
        <f>SUM(T212:T229)</f>
        <v>0</v>
      </c>
      <c r="AR211" s="170" t="s">
        <v>84</v>
      </c>
      <c r="AT211" s="171" t="s">
        <v>75</v>
      </c>
      <c r="AU211" s="171" t="s">
        <v>84</v>
      </c>
      <c r="AY211" s="170" t="s">
        <v>120</v>
      </c>
      <c r="BK211" s="172">
        <f>SUM(BK212:BK229)</f>
        <v>0</v>
      </c>
    </row>
    <row r="212" spans="1:65" s="2" customFormat="1" ht="37.9" customHeight="1">
      <c r="A212" s="36"/>
      <c r="B212" s="37"/>
      <c r="C212" s="175" t="s">
        <v>481</v>
      </c>
      <c r="D212" s="175" t="s">
        <v>123</v>
      </c>
      <c r="E212" s="176" t="s">
        <v>226</v>
      </c>
      <c r="F212" s="177" t="s">
        <v>227</v>
      </c>
      <c r="G212" s="178" t="s">
        <v>172</v>
      </c>
      <c r="H212" s="179">
        <v>9.0259999999999998</v>
      </c>
      <c r="I212" s="180"/>
      <c r="J212" s="181">
        <f>ROUND(I212*H212,2)</f>
        <v>0</v>
      </c>
      <c r="K212" s="177" t="s">
        <v>127</v>
      </c>
      <c r="L212" s="41"/>
      <c r="M212" s="182" t="s">
        <v>19</v>
      </c>
      <c r="N212" s="183" t="s">
        <v>47</v>
      </c>
      <c r="O212" s="66"/>
      <c r="P212" s="184">
        <f>O212*H212</f>
        <v>0</v>
      </c>
      <c r="Q212" s="184">
        <v>0</v>
      </c>
      <c r="R212" s="184">
        <f>Q212*H212</f>
        <v>0</v>
      </c>
      <c r="S212" s="184">
        <v>0</v>
      </c>
      <c r="T212" s="185">
        <f>S212*H212</f>
        <v>0</v>
      </c>
      <c r="U212" s="36"/>
      <c r="V212" s="36"/>
      <c r="W212" s="36"/>
      <c r="X212" s="36"/>
      <c r="Y212" s="36"/>
      <c r="Z212" s="36"/>
      <c r="AA212" s="36"/>
      <c r="AB212" s="36"/>
      <c r="AC212" s="36"/>
      <c r="AD212" s="36"/>
      <c r="AE212" s="36"/>
      <c r="AR212" s="186" t="s">
        <v>128</v>
      </c>
      <c r="AT212" s="186" t="s">
        <v>123</v>
      </c>
      <c r="AU212" s="186" t="s">
        <v>86</v>
      </c>
      <c r="AY212" s="19" t="s">
        <v>120</v>
      </c>
      <c r="BE212" s="187">
        <f>IF(N212="základní",J212,0)</f>
        <v>0</v>
      </c>
      <c r="BF212" s="187">
        <f>IF(N212="snížená",J212,0)</f>
        <v>0</v>
      </c>
      <c r="BG212" s="187">
        <f>IF(N212="zákl. přenesená",J212,0)</f>
        <v>0</v>
      </c>
      <c r="BH212" s="187">
        <f>IF(N212="sníž. přenesená",J212,0)</f>
        <v>0</v>
      </c>
      <c r="BI212" s="187">
        <f>IF(N212="nulová",J212,0)</f>
        <v>0</v>
      </c>
      <c r="BJ212" s="19" t="s">
        <v>84</v>
      </c>
      <c r="BK212" s="187">
        <f>ROUND(I212*H212,2)</f>
        <v>0</v>
      </c>
      <c r="BL212" s="19" t="s">
        <v>128</v>
      </c>
      <c r="BM212" s="186" t="s">
        <v>482</v>
      </c>
    </row>
    <row r="213" spans="1:65" s="2" customFormat="1" ht="29.25">
      <c r="A213" s="36"/>
      <c r="B213" s="37"/>
      <c r="C213" s="38"/>
      <c r="D213" s="188" t="s">
        <v>130</v>
      </c>
      <c r="E213" s="38"/>
      <c r="F213" s="189" t="s">
        <v>229</v>
      </c>
      <c r="G213" s="38"/>
      <c r="H213" s="38"/>
      <c r="I213" s="190"/>
      <c r="J213" s="38"/>
      <c r="K213" s="38"/>
      <c r="L213" s="41"/>
      <c r="M213" s="191"/>
      <c r="N213" s="192"/>
      <c r="O213" s="66"/>
      <c r="P213" s="66"/>
      <c r="Q213" s="66"/>
      <c r="R213" s="66"/>
      <c r="S213" s="66"/>
      <c r="T213" s="67"/>
      <c r="U213" s="36"/>
      <c r="V213" s="36"/>
      <c r="W213" s="36"/>
      <c r="X213" s="36"/>
      <c r="Y213" s="36"/>
      <c r="Z213" s="36"/>
      <c r="AA213" s="36"/>
      <c r="AB213" s="36"/>
      <c r="AC213" s="36"/>
      <c r="AD213" s="36"/>
      <c r="AE213" s="36"/>
      <c r="AT213" s="19" t="s">
        <v>130</v>
      </c>
      <c r="AU213" s="19" t="s">
        <v>86</v>
      </c>
    </row>
    <row r="214" spans="1:65" s="2" customFormat="1" ht="11.25">
      <c r="A214" s="36"/>
      <c r="B214" s="37"/>
      <c r="C214" s="38"/>
      <c r="D214" s="193" t="s">
        <v>131</v>
      </c>
      <c r="E214" s="38"/>
      <c r="F214" s="194" t="s">
        <v>230</v>
      </c>
      <c r="G214" s="38"/>
      <c r="H214" s="38"/>
      <c r="I214" s="190"/>
      <c r="J214" s="38"/>
      <c r="K214" s="38"/>
      <c r="L214" s="41"/>
      <c r="M214" s="191"/>
      <c r="N214" s="192"/>
      <c r="O214" s="66"/>
      <c r="P214" s="66"/>
      <c r="Q214" s="66"/>
      <c r="R214" s="66"/>
      <c r="S214" s="66"/>
      <c r="T214" s="67"/>
      <c r="U214" s="36"/>
      <c r="V214" s="36"/>
      <c r="W214" s="36"/>
      <c r="X214" s="36"/>
      <c r="Y214" s="36"/>
      <c r="Z214" s="36"/>
      <c r="AA214" s="36"/>
      <c r="AB214" s="36"/>
      <c r="AC214" s="36"/>
      <c r="AD214" s="36"/>
      <c r="AE214" s="36"/>
      <c r="AT214" s="19" t="s">
        <v>131</v>
      </c>
      <c r="AU214" s="19" t="s">
        <v>86</v>
      </c>
    </row>
    <row r="215" spans="1:65" s="13" customFormat="1" ht="11.25">
      <c r="B215" s="195"/>
      <c r="C215" s="196"/>
      <c r="D215" s="188" t="s">
        <v>133</v>
      </c>
      <c r="E215" s="197" t="s">
        <v>19</v>
      </c>
      <c r="F215" s="198" t="s">
        <v>483</v>
      </c>
      <c r="G215" s="196"/>
      <c r="H215" s="199">
        <v>9.0259999999999998</v>
      </c>
      <c r="I215" s="200"/>
      <c r="J215" s="196"/>
      <c r="K215" s="196"/>
      <c r="L215" s="201"/>
      <c r="M215" s="202"/>
      <c r="N215" s="203"/>
      <c r="O215" s="203"/>
      <c r="P215" s="203"/>
      <c r="Q215" s="203"/>
      <c r="R215" s="203"/>
      <c r="S215" s="203"/>
      <c r="T215" s="204"/>
      <c r="AT215" s="205" t="s">
        <v>133</v>
      </c>
      <c r="AU215" s="205" t="s">
        <v>86</v>
      </c>
      <c r="AV215" s="13" t="s">
        <v>86</v>
      </c>
      <c r="AW215" s="13" t="s">
        <v>37</v>
      </c>
      <c r="AX215" s="13" t="s">
        <v>84</v>
      </c>
      <c r="AY215" s="205" t="s">
        <v>120</v>
      </c>
    </row>
    <row r="216" spans="1:65" s="2" customFormat="1" ht="44.25" customHeight="1">
      <c r="A216" s="36"/>
      <c r="B216" s="37"/>
      <c r="C216" s="175" t="s">
        <v>484</v>
      </c>
      <c r="D216" s="175" t="s">
        <v>123</v>
      </c>
      <c r="E216" s="176" t="s">
        <v>485</v>
      </c>
      <c r="F216" s="177" t="s">
        <v>486</v>
      </c>
      <c r="G216" s="178" t="s">
        <v>172</v>
      </c>
      <c r="H216" s="179">
        <v>96.554000000000002</v>
      </c>
      <c r="I216" s="180"/>
      <c r="J216" s="181">
        <f>ROUND(I216*H216,2)</f>
        <v>0</v>
      </c>
      <c r="K216" s="177" t="s">
        <v>127</v>
      </c>
      <c r="L216" s="41"/>
      <c r="M216" s="182" t="s">
        <v>19</v>
      </c>
      <c r="N216" s="183" t="s">
        <v>47</v>
      </c>
      <c r="O216" s="66"/>
      <c r="P216" s="184">
        <f>O216*H216</f>
        <v>0</v>
      </c>
      <c r="Q216" s="184">
        <v>0</v>
      </c>
      <c r="R216" s="184">
        <f>Q216*H216</f>
        <v>0</v>
      </c>
      <c r="S216" s="184">
        <v>0</v>
      </c>
      <c r="T216" s="185">
        <f>S216*H216</f>
        <v>0</v>
      </c>
      <c r="U216" s="36"/>
      <c r="V216" s="36"/>
      <c r="W216" s="36"/>
      <c r="X216" s="36"/>
      <c r="Y216" s="36"/>
      <c r="Z216" s="36"/>
      <c r="AA216" s="36"/>
      <c r="AB216" s="36"/>
      <c r="AC216" s="36"/>
      <c r="AD216" s="36"/>
      <c r="AE216" s="36"/>
      <c r="AR216" s="186" t="s">
        <v>128</v>
      </c>
      <c r="AT216" s="186" t="s">
        <v>123</v>
      </c>
      <c r="AU216" s="186" t="s">
        <v>86</v>
      </c>
      <c r="AY216" s="19" t="s">
        <v>120</v>
      </c>
      <c r="BE216" s="187">
        <f>IF(N216="základní",J216,0)</f>
        <v>0</v>
      </c>
      <c r="BF216" s="187">
        <f>IF(N216="snížená",J216,0)</f>
        <v>0</v>
      </c>
      <c r="BG216" s="187">
        <f>IF(N216="zákl. přenesená",J216,0)</f>
        <v>0</v>
      </c>
      <c r="BH216" s="187">
        <f>IF(N216="sníž. přenesená",J216,0)</f>
        <v>0</v>
      </c>
      <c r="BI216" s="187">
        <f>IF(N216="nulová",J216,0)</f>
        <v>0</v>
      </c>
      <c r="BJ216" s="19" t="s">
        <v>84</v>
      </c>
      <c r="BK216" s="187">
        <f>ROUND(I216*H216,2)</f>
        <v>0</v>
      </c>
      <c r="BL216" s="19" t="s">
        <v>128</v>
      </c>
      <c r="BM216" s="186" t="s">
        <v>487</v>
      </c>
    </row>
    <row r="217" spans="1:65" s="2" customFormat="1" ht="29.25">
      <c r="A217" s="36"/>
      <c r="B217" s="37"/>
      <c r="C217" s="38"/>
      <c r="D217" s="188" t="s">
        <v>130</v>
      </c>
      <c r="E217" s="38"/>
      <c r="F217" s="189" t="s">
        <v>486</v>
      </c>
      <c r="G217" s="38"/>
      <c r="H217" s="38"/>
      <c r="I217" s="190"/>
      <c r="J217" s="38"/>
      <c r="K217" s="38"/>
      <c r="L217" s="41"/>
      <c r="M217" s="191"/>
      <c r="N217" s="192"/>
      <c r="O217" s="66"/>
      <c r="P217" s="66"/>
      <c r="Q217" s="66"/>
      <c r="R217" s="66"/>
      <c r="S217" s="66"/>
      <c r="T217" s="67"/>
      <c r="U217" s="36"/>
      <c r="V217" s="36"/>
      <c r="W217" s="36"/>
      <c r="X217" s="36"/>
      <c r="Y217" s="36"/>
      <c r="Z217" s="36"/>
      <c r="AA217" s="36"/>
      <c r="AB217" s="36"/>
      <c r="AC217" s="36"/>
      <c r="AD217" s="36"/>
      <c r="AE217" s="36"/>
      <c r="AT217" s="19" t="s">
        <v>130</v>
      </c>
      <c r="AU217" s="19" t="s">
        <v>86</v>
      </c>
    </row>
    <row r="218" spans="1:65" s="2" customFormat="1" ht="11.25">
      <c r="A218" s="36"/>
      <c r="B218" s="37"/>
      <c r="C218" s="38"/>
      <c r="D218" s="193" t="s">
        <v>131</v>
      </c>
      <c r="E218" s="38"/>
      <c r="F218" s="194" t="s">
        <v>488</v>
      </c>
      <c r="G218" s="38"/>
      <c r="H218" s="38"/>
      <c r="I218" s="190"/>
      <c r="J218" s="38"/>
      <c r="K218" s="38"/>
      <c r="L218" s="41"/>
      <c r="M218" s="191"/>
      <c r="N218" s="192"/>
      <c r="O218" s="66"/>
      <c r="P218" s="66"/>
      <c r="Q218" s="66"/>
      <c r="R218" s="66"/>
      <c r="S218" s="66"/>
      <c r="T218" s="67"/>
      <c r="U218" s="36"/>
      <c r="V218" s="36"/>
      <c r="W218" s="36"/>
      <c r="X218" s="36"/>
      <c r="Y218" s="36"/>
      <c r="Z218" s="36"/>
      <c r="AA218" s="36"/>
      <c r="AB218" s="36"/>
      <c r="AC218" s="36"/>
      <c r="AD218" s="36"/>
      <c r="AE218" s="36"/>
      <c r="AT218" s="19" t="s">
        <v>131</v>
      </c>
      <c r="AU218" s="19" t="s">
        <v>86</v>
      </c>
    </row>
    <row r="219" spans="1:65" s="13" customFormat="1" ht="11.25">
      <c r="B219" s="195"/>
      <c r="C219" s="196"/>
      <c r="D219" s="188" t="s">
        <v>133</v>
      </c>
      <c r="E219" s="197" t="s">
        <v>19</v>
      </c>
      <c r="F219" s="198" t="s">
        <v>489</v>
      </c>
      <c r="G219" s="196"/>
      <c r="H219" s="199">
        <v>96.554000000000002</v>
      </c>
      <c r="I219" s="200"/>
      <c r="J219" s="196"/>
      <c r="K219" s="196"/>
      <c r="L219" s="201"/>
      <c r="M219" s="202"/>
      <c r="N219" s="203"/>
      <c r="O219" s="203"/>
      <c r="P219" s="203"/>
      <c r="Q219" s="203"/>
      <c r="R219" s="203"/>
      <c r="S219" s="203"/>
      <c r="T219" s="204"/>
      <c r="AT219" s="205" t="s">
        <v>133</v>
      </c>
      <c r="AU219" s="205" t="s">
        <v>86</v>
      </c>
      <c r="AV219" s="13" t="s">
        <v>86</v>
      </c>
      <c r="AW219" s="13" t="s">
        <v>37</v>
      </c>
      <c r="AX219" s="13" t="s">
        <v>84</v>
      </c>
      <c r="AY219" s="205" t="s">
        <v>120</v>
      </c>
    </row>
    <row r="220" spans="1:65" s="2" customFormat="1" ht="16.5" customHeight="1">
      <c r="A220" s="36"/>
      <c r="B220" s="37"/>
      <c r="C220" s="175" t="s">
        <v>490</v>
      </c>
      <c r="D220" s="175" t="s">
        <v>123</v>
      </c>
      <c r="E220" s="176" t="s">
        <v>263</v>
      </c>
      <c r="F220" s="177" t="s">
        <v>264</v>
      </c>
      <c r="G220" s="178" t="s">
        <v>172</v>
      </c>
      <c r="H220" s="179">
        <v>106.96599999999999</v>
      </c>
      <c r="I220" s="180"/>
      <c r="J220" s="181">
        <f>ROUND(I220*H220,2)</f>
        <v>0</v>
      </c>
      <c r="K220" s="177" t="s">
        <v>127</v>
      </c>
      <c r="L220" s="41"/>
      <c r="M220" s="182" t="s">
        <v>19</v>
      </c>
      <c r="N220" s="183" t="s">
        <v>47</v>
      </c>
      <c r="O220" s="66"/>
      <c r="P220" s="184">
        <f>O220*H220</f>
        <v>0</v>
      </c>
      <c r="Q220" s="184">
        <v>0</v>
      </c>
      <c r="R220" s="184">
        <f>Q220*H220</f>
        <v>0</v>
      </c>
      <c r="S220" s="184">
        <v>0</v>
      </c>
      <c r="T220" s="185">
        <f>S220*H220</f>
        <v>0</v>
      </c>
      <c r="U220" s="36"/>
      <c r="V220" s="36"/>
      <c r="W220" s="36"/>
      <c r="X220" s="36"/>
      <c r="Y220" s="36"/>
      <c r="Z220" s="36"/>
      <c r="AA220" s="36"/>
      <c r="AB220" s="36"/>
      <c r="AC220" s="36"/>
      <c r="AD220" s="36"/>
      <c r="AE220" s="36"/>
      <c r="AR220" s="186" t="s">
        <v>128</v>
      </c>
      <c r="AT220" s="186" t="s">
        <v>123</v>
      </c>
      <c r="AU220" s="186" t="s">
        <v>86</v>
      </c>
      <c r="AY220" s="19" t="s">
        <v>120</v>
      </c>
      <c r="BE220" s="187">
        <f>IF(N220="základní",J220,0)</f>
        <v>0</v>
      </c>
      <c r="BF220" s="187">
        <f>IF(N220="snížená",J220,0)</f>
        <v>0</v>
      </c>
      <c r="BG220" s="187">
        <f>IF(N220="zákl. přenesená",J220,0)</f>
        <v>0</v>
      </c>
      <c r="BH220" s="187">
        <f>IF(N220="sníž. přenesená",J220,0)</f>
        <v>0</v>
      </c>
      <c r="BI220" s="187">
        <f>IF(N220="nulová",J220,0)</f>
        <v>0</v>
      </c>
      <c r="BJ220" s="19" t="s">
        <v>84</v>
      </c>
      <c r="BK220" s="187">
        <f>ROUND(I220*H220,2)</f>
        <v>0</v>
      </c>
      <c r="BL220" s="19" t="s">
        <v>128</v>
      </c>
      <c r="BM220" s="186" t="s">
        <v>491</v>
      </c>
    </row>
    <row r="221" spans="1:65" s="2" customFormat="1" ht="19.5">
      <c r="A221" s="36"/>
      <c r="B221" s="37"/>
      <c r="C221" s="38"/>
      <c r="D221" s="188" t="s">
        <v>130</v>
      </c>
      <c r="E221" s="38"/>
      <c r="F221" s="189" t="s">
        <v>266</v>
      </c>
      <c r="G221" s="38"/>
      <c r="H221" s="38"/>
      <c r="I221" s="190"/>
      <c r="J221" s="38"/>
      <c r="K221" s="38"/>
      <c r="L221" s="41"/>
      <c r="M221" s="191"/>
      <c r="N221" s="192"/>
      <c r="O221" s="66"/>
      <c r="P221" s="66"/>
      <c r="Q221" s="66"/>
      <c r="R221" s="66"/>
      <c r="S221" s="66"/>
      <c r="T221" s="67"/>
      <c r="U221" s="36"/>
      <c r="V221" s="36"/>
      <c r="W221" s="36"/>
      <c r="X221" s="36"/>
      <c r="Y221" s="36"/>
      <c r="Z221" s="36"/>
      <c r="AA221" s="36"/>
      <c r="AB221" s="36"/>
      <c r="AC221" s="36"/>
      <c r="AD221" s="36"/>
      <c r="AE221" s="36"/>
      <c r="AT221" s="19" t="s">
        <v>130</v>
      </c>
      <c r="AU221" s="19" t="s">
        <v>86</v>
      </c>
    </row>
    <row r="222" spans="1:65" s="2" customFormat="1" ht="11.25">
      <c r="A222" s="36"/>
      <c r="B222" s="37"/>
      <c r="C222" s="38"/>
      <c r="D222" s="193" t="s">
        <v>131</v>
      </c>
      <c r="E222" s="38"/>
      <c r="F222" s="194" t="s">
        <v>267</v>
      </c>
      <c r="G222" s="38"/>
      <c r="H222" s="38"/>
      <c r="I222" s="190"/>
      <c r="J222" s="38"/>
      <c r="K222" s="38"/>
      <c r="L222" s="41"/>
      <c r="M222" s="191"/>
      <c r="N222" s="192"/>
      <c r="O222" s="66"/>
      <c r="P222" s="66"/>
      <c r="Q222" s="66"/>
      <c r="R222" s="66"/>
      <c r="S222" s="66"/>
      <c r="T222" s="67"/>
      <c r="U222" s="36"/>
      <c r="V222" s="36"/>
      <c r="W222" s="36"/>
      <c r="X222" s="36"/>
      <c r="Y222" s="36"/>
      <c r="Z222" s="36"/>
      <c r="AA222" s="36"/>
      <c r="AB222" s="36"/>
      <c r="AC222" s="36"/>
      <c r="AD222" s="36"/>
      <c r="AE222" s="36"/>
      <c r="AT222" s="19" t="s">
        <v>131</v>
      </c>
      <c r="AU222" s="19" t="s">
        <v>86</v>
      </c>
    </row>
    <row r="223" spans="1:65" s="2" customFormat="1" ht="24.2" customHeight="1">
      <c r="A223" s="36"/>
      <c r="B223" s="37"/>
      <c r="C223" s="175" t="s">
        <v>492</v>
      </c>
      <c r="D223" s="175" t="s">
        <v>123</v>
      </c>
      <c r="E223" s="176" t="s">
        <v>269</v>
      </c>
      <c r="F223" s="177" t="s">
        <v>270</v>
      </c>
      <c r="G223" s="178" t="s">
        <v>172</v>
      </c>
      <c r="H223" s="179">
        <v>962.69399999999996</v>
      </c>
      <c r="I223" s="180"/>
      <c r="J223" s="181">
        <f>ROUND(I223*H223,2)</f>
        <v>0</v>
      </c>
      <c r="K223" s="177" t="s">
        <v>127</v>
      </c>
      <c r="L223" s="41"/>
      <c r="M223" s="182" t="s">
        <v>19</v>
      </c>
      <c r="N223" s="183" t="s">
        <v>47</v>
      </c>
      <c r="O223" s="66"/>
      <c r="P223" s="184">
        <f>O223*H223</f>
        <v>0</v>
      </c>
      <c r="Q223" s="184">
        <v>0</v>
      </c>
      <c r="R223" s="184">
        <f>Q223*H223</f>
        <v>0</v>
      </c>
      <c r="S223" s="184">
        <v>0</v>
      </c>
      <c r="T223" s="185">
        <f>S223*H223</f>
        <v>0</v>
      </c>
      <c r="U223" s="36"/>
      <c r="V223" s="36"/>
      <c r="W223" s="36"/>
      <c r="X223" s="36"/>
      <c r="Y223" s="36"/>
      <c r="Z223" s="36"/>
      <c r="AA223" s="36"/>
      <c r="AB223" s="36"/>
      <c r="AC223" s="36"/>
      <c r="AD223" s="36"/>
      <c r="AE223" s="36"/>
      <c r="AR223" s="186" t="s">
        <v>128</v>
      </c>
      <c r="AT223" s="186" t="s">
        <v>123</v>
      </c>
      <c r="AU223" s="186" t="s">
        <v>86</v>
      </c>
      <c r="AY223" s="19" t="s">
        <v>120</v>
      </c>
      <c r="BE223" s="187">
        <f>IF(N223="základní",J223,0)</f>
        <v>0</v>
      </c>
      <c r="BF223" s="187">
        <f>IF(N223="snížená",J223,0)</f>
        <v>0</v>
      </c>
      <c r="BG223" s="187">
        <f>IF(N223="zákl. přenesená",J223,0)</f>
        <v>0</v>
      </c>
      <c r="BH223" s="187">
        <f>IF(N223="sníž. přenesená",J223,0)</f>
        <v>0</v>
      </c>
      <c r="BI223" s="187">
        <f>IF(N223="nulová",J223,0)</f>
        <v>0</v>
      </c>
      <c r="BJ223" s="19" t="s">
        <v>84</v>
      </c>
      <c r="BK223" s="187">
        <f>ROUND(I223*H223,2)</f>
        <v>0</v>
      </c>
      <c r="BL223" s="19" t="s">
        <v>128</v>
      </c>
      <c r="BM223" s="186" t="s">
        <v>493</v>
      </c>
    </row>
    <row r="224" spans="1:65" s="2" customFormat="1" ht="29.25">
      <c r="A224" s="36"/>
      <c r="B224" s="37"/>
      <c r="C224" s="38"/>
      <c r="D224" s="188" t="s">
        <v>130</v>
      </c>
      <c r="E224" s="38"/>
      <c r="F224" s="189" t="s">
        <v>272</v>
      </c>
      <c r="G224" s="38"/>
      <c r="H224" s="38"/>
      <c r="I224" s="190"/>
      <c r="J224" s="38"/>
      <c r="K224" s="38"/>
      <c r="L224" s="41"/>
      <c r="M224" s="191"/>
      <c r="N224" s="192"/>
      <c r="O224" s="66"/>
      <c r="P224" s="66"/>
      <c r="Q224" s="66"/>
      <c r="R224" s="66"/>
      <c r="S224" s="66"/>
      <c r="T224" s="67"/>
      <c r="U224" s="36"/>
      <c r="V224" s="36"/>
      <c r="W224" s="36"/>
      <c r="X224" s="36"/>
      <c r="Y224" s="36"/>
      <c r="Z224" s="36"/>
      <c r="AA224" s="36"/>
      <c r="AB224" s="36"/>
      <c r="AC224" s="36"/>
      <c r="AD224" s="36"/>
      <c r="AE224" s="36"/>
      <c r="AT224" s="19" t="s">
        <v>130</v>
      </c>
      <c r="AU224" s="19" t="s">
        <v>86</v>
      </c>
    </row>
    <row r="225" spans="1:65" s="2" customFormat="1" ht="11.25">
      <c r="A225" s="36"/>
      <c r="B225" s="37"/>
      <c r="C225" s="38"/>
      <c r="D225" s="193" t="s">
        <v>131</v>
      </c>
      <c r="E225" s="38"/>
      <c r="F225" s="194" t="s">
        <v>273</v>
      </c>
      <c r="G225" s="38"/>
      <c r="H225" s="38"/>
      <c r="I225" s="190"/>
      <c r="J225" s="38"/>
      <c r="K225" s="38"/>
      <c r="L225" s="41"/>
      <c r="M225" s="191"/>
      <c r="N225" s="192"/>
      <c r="O225" s="66"/>
      <c r="P225" s="66"/>
      <c r="Q225" s="66"/>
      <c r="R225" s="66"/>
      <c r="S225" s="66"/>
      <c r="T225" s="67"/>
      <c r="U225" s="36"/>
      <c r="V225" s="36"/>
      <c r="W225" s="36"/>
      <c r="X225" s="36"/>
      <c r="Y225" s="36"/>
      <c r="Z225" s="36"/>
      <c r="AA225" s="36"/>
      <c r="AB225" s="36"/>
      <c r="AC225" s="36"/>
      <c r="AD225" s="36"/>
      <c r="AE225" s="36"/>
      <c r="AT225" s="19" t="s">
        <v>131</v>
      </c>
      <c r="AU225" s="19" t="s">
        <v>86</v>
      </c>
    </row>
    <row r="226" spans="1:65" s="13" customFormat="1" ht="11.25">
      <c r="B226" s="195"/>
      <c r="C226" s="196"/>
      <c r="D226" s="188" t="s">
        <v>133</v>
      </c>
      <c r="E226" s="196"/>
      <c r="F226" s="198" t="s">
        <v>494</v>
      </c>
      <c r="G226" s="196"/>
      <c r="H226" s="199">
        <v>962.69399999999996</v>
      </c>
      <c r="I226" s="200"/>
      <c r="J226" s="196"/>
      <c r="K226" s="196"/>
      <c r="L226" s="201"/>
      <c r="M226" s="202"/>
      <c r="N226" s="203"/>
      <c r="O226" s="203"/>
      <c r="P226" s="203"/>
      <c r="Q226" s="203"/>
      <c r="R226" s="203"/>
      <c r="S226" s="203"/>
      <c r="T226" s="204"/>
      <c r="AT226" s="205" t="s">
        <v>133</v>
      </c>
      <c r="AU226" s="205" t="s">
        <v>86</v>
      </c>
      <c r="AV226" s="13" t="s">
        <v>86</v>
      </c>
      <c r="AW226" s="13" t="s">
        <v>4</v>
      </c>
      <c r="AX226" s="13" t="s">
        <v>84</v>
      </c>
      <c r="AY226" s="205" t="s">
        <v>120</v>
      </c>
    </row>
    <row r="227" spans="1:65" s="2" customFormat="1" ht="24.2" customHeight="1">
      <c r="A227" s="36"/>
      <c r="B227" s="37"/>
      <c r="C227" s="175" t="s">
        <v>495</v>
      </c>
      <c r="D227" s="175" t="s">
        <v>123</v>
      </c>
      <c r="E227" s="176" t="s">
        <v>276</v>
      </c>
      <c r="F227" s="177" t="s">
        <v>277</v>
      </c>
      <c r="G227" s="178" t="s">
        <v>172</v>
      </c>
      <c r="H227" s="179">
        <v>106.96599999999999</v>
      </c>
      <c r="I227" s="180"/>
      <c r="J227" s="181">
        <f>ROUND(I227*H227,2)</f>
        <v>0</v>
      </c>
      <c r="K227" s="177" t="s">
        <v>127</v>
      </c>
      <c r="L227" s="41"/>
      <c r="M227" s="182" t="s">
        <v>19</v>
      </c>
      <c r="N227" s="183" t="s">
        <v>47</v>
      </c>
      <c r="O227" s="66"/>
      <c r="P227" s="184">
        <f>O227*H227</f>
        <v>0</v>
      </c>
      <c r="Q227" s="184">
        <v>0</v>
      </c>
      <c r="R227" s="184">
        <f>Q227*H227</f>
        <v>0</v>
      </c>
      <c r="S227" s="184">
        <v>0</v>
      </c>
      <c r="T227" s="185">
        <f>S227*H227</f>
        <v>0</v>
      </c>
      <c r="U227" s="36"/>
      <c r="V227" s="36"/>
      <c r="W227" s="36"/>
      <c r="X227" s="36"/>
      <c r="Y227" s="36"/>
      <c r="Z227" s="36"/>
      <c r="AA227" s="36"/>
      <c r="AB227" s="36"/>
      <c r="AC227" s="36"/>
      <c r="AD227" s="36"/>
      <c r="AE227" s="36"/>
      <c r="AR227" s="186" t="s">
        <v>128</v>
      </c>
      <c r="AT227" s="186" t="s">
        <v>123</v>
      </c>
      <c r="AU227" s="186" t="s">
        <v>86</v>
      </c>
      <c r="AY227" s="19" t="s">
        <v>120</v>
      </c>
      <c r="BE227" s="187">
        <f>IF(N227="základní",J227,0)</f>
        <v>0</v>
      </c>
      <c r="BF227" s="187">
        <f>IF(N227="snížená",J227,0)</f>
        <v>0</v>
      </c>
      <c r="BG227" s="187">
        <f>IF(N227="zákl. přenesená",J227,0)</f>
        <v>0</v>
      </c>
      <c r="BH227" s="187">
        <f>IF(N227="sníž. přenesená",J227,0)</f>
        <v>0</v>
      </c>
      <c r="BI227" s="187">
        <f>IF(N227="nulová",J227,0)</f>
        <v>0</v>
      </c>
      <c r="BJ227" s="19" t="s">
        <v>84</v>
      </c>
      <c r="BK227" s="187">
        <f>ROUND(I227*H227,2)</f>
        <v>0</v>
      </c>
      <c r="BL227" s="19" t="s">
        <v>128</v>
      </c>
      <c r="BM227" s="186" t="s">
        <v>496</v>
      </c>
    </row>
    <row r="228" spans="1:65" s="2" customFormat="1" ht="19.5">
      <c r="A228" s="36"/>
      <c r="B228" s="37"/>
      <c r="C228" s="38"/>
      <c r="D228" s="188" t="s">
        <v>130</v>
      </c>
      <c r="E228" s="38"/>
      <c r="F228" s="189" t="s">
        <v>279</v>
      </c>
      <c r="G228" s="38"/>
      <c r="H228" s="38"/>
      <c r="I228" s="190"/>
      <c r="J228" s="38"/>
      <c r="K228" s="38"/>
      <c r="L228" s="41"/>
      <c r="M228" s="191"/>
      <c r="N228" s="192"/>
      <c r="O228" s="66"/>
      <c r="P228" s="66"/>
      <c r="Q228" s="66"/>
      <c r="R228" s="66"/>
      <c r="S228" s="66"/>
      <c r="T228" s="67"/>
      <c r="U228" s="36"/>
      <c r="V228" s="36"/>
      <c r="W228" s="36"/>
      <c r="X228" s="36"/>
      <c r="Y228" s="36"/>
      <c r="Z228" s="36"/>
      <c r="AA228" s="36"/>
      <c r="AB228" s="36"/>
      <c r="AC228" s="36"/>
      <c r="AD228" s="36"/>
      <c r="AE228" s="36"/>
      <c r="AT228" s="19" t="s">
        <v>130</v>
      </c>
      <c r="AU228" s="19" t="s">
        <v>86</v>
      </c>
    </row>
    <row r="229" spans="1:65" s="2" customFormat="1" ht="11.25">
      <c r="A229" s="36"/>
      <c r="B229" s="37"/>
      <c r="C229" s="38"/>
      <c r="D229" s="193" t="s">
        <v>131</v>
      </c>
      <c r="E229" s="38"/>
      <c r="F229" s="194" t="s">
        <v>280</v>
      </c>
      <c r="G229" s="38"/>
      <c r="H229" s="38"/>
      <c r="I229" s="190"/>
      <c r="J229" s="38"/>
      <c r="K229" s="38"/>
      <c r="L229" s="41"/>
      <c r="M229" s="191"/>
      <c r="N229" s="192"/>
      <c r="O229" s="66"/>
      <c r="P229" s="66"/>
      <c r="Q229" s="66"/>
      <c r="R229" s="66"/>
      <c r="S229" s="66"/>
      <c r="T229" s="67"/>
      <c r="U229" s="36"/>
      <c r="V229" s="36"/>
      <c r="W229" s="36"/>
      <c r="X229" s="36"/>
      <c r="Y229" s="36"/>
      <c r="Z229" s="36"/>
      <c r="AA229" s="36"/>
      <c r="AB229" s="36"/>
      <c r="AC229" s="36"/>
      <c r="AD229" s="36"/>
      <c r="AE229" s="36"/>
      <c r="AT229" s="19" t="s">
        <v>131</v>
      </c>
      <c r="AU229" s="19" t="s">
        <v>86</v>
      </c>
    </row>
    <row r="230" spans="1:65" s="12" customFormat="1" ht="25.9" customHeight="1">
      <c r="B230" s="159"/>
      <c r="C230" s="160"/>
      <c r="D230" s="161" t="s">
        <v>75</v>
      </c>
      <c r="E230" s="162" t="s">
        <v>404</v>
      </c>
      <c r="F230" s="162" t="s">
        <v>497</v>
      </c>
      <c r="G230" s="160"/>
      <c r="H230" s="160"/>
      <c r="I230" s="163"/>
      <c r="J230" s="164">
        <f>BK230</f>
        <v>0</v>
      </c>
      <c r="K230" s="160"/>
      <c r="L230" s="165"/>
      <c r="M230" s="166"/>
      <c r="N230" s="167"/>
      <c r="O230" s="167"/>
      <c r="P230" s="168">
        <f>P231+P238</f>
        <v>0</v>
      </c>
      <c r="Q230" s="167"/>
      <c r="R230" s="168">
        <f>R231+R238</f>
        <v>0</v>
      </c>
      <c r="S230" s="167"/>
      <c r="T230" s="169">
        <f>T231+T238</f>
        <v>0</v>
      </c>
      <c r="AR230" s="170" t="s">
        <v>143</v>
      </c>
      <c r="AT230" s="171" t="s">
        <v>75</v>
      </c>
      <c r="AU230" s="171" t="s">
        <v>76</v>
      </c>
      <c r="AY230" s="170" t="s">
        <v>120</v>
      </c>
      <c r="BK230" s="172">
        <f>BK231+BK238</f>
        <v>0</v>
      </c>
    </row>
    <row r="231" spans="1:65" s="12" customFormat="1" ht="22.9" customHeight="1">
      <c r="B231" s="159"/>
      <c r="C231" s="160"/>
      <c r="D231" s="161" t="s">
        <v>75</v>
      </c>
      <c r="E231" s="173" t="s">
        <v>498</v>
      </c>
      <c r="F231" s="173" t="s">
        <v>499</v>
      </c>
      <c r="G231" s="160"/>
      <c r="H231" s="160"/>
      <c r="I231" s="163"/>
      <c r="J231" s="174">
        <f>BK231</f>
        <v>0</v>
      </c>
      <c r="K231" s="160"/>
      <c r="L231" s="165"/>
      <c r="M231" s="166"/>
      <c r="N231" s="167"/>
      <c r="O231" s="167"/>
      <c r="P231" s="168">
        <f>SUM(P232:P237)</f>
        <v>0</v>
      </c>
      <c r="Q231" s="167"/>
      <c r="R231" s="168">
        <f>SUM(R232:R237)</f>
        <v>0</v>
      </c>
      <c r="S231" s="167"/>
      <c r="T231" s="169">
        <f>SUM(T232:T237)</f>
        <v>0</v>
      </c>
      <c r="AR231" s="170" t="s">
        <v>143</v>
      </c>
      <c r="AT231" s="171" t="s">
        <v>75</v>
      </c>
      <c r="AU231" s="171" t="s">
        <v>84</v>
      </c>
      <c r="AY231" s="170" t="s">
        <v>120</v>
      </c>
      <c r="BK231" s="172">
        <f>SUM(BK232:BK237)</f>
        <v>0</v>
      </c>
    </row>
    <row r="232" spans="1:65" s="2" customFormat="1" ht="49.15" customHeight="1">
      <c r="A232" s="36"/>
      <c r="B232" s="37"/>
      <c r="C232" s="175" t="s">
        <v>500</v>
      </c>
      <c r="D232" s="175" t="s">
        <v>123</v>
      </c>
      <c r="E232" s="176" t="s">
        <v>501</v>
      </c>
      <c r="F232" s="177" t="s">
        <v>502</v>
      </c>
      <c r="G232" s="178" t="s">
        <v>479</v>
      </c>
      <c r="H232" s="179">
        <v>1</v>
      </c>
      <c r="I232" s="180"/>
      <c r="J232" s="181">
        <f>ROUND(I232*H232,2)</f>
        <v>0</v>
      </c>
      <c r="K232" s="177" t="s">
        <v>19</v>
      </c>
      <c r="L232" s="41"/>
      <c r="M232" s="182" t="s">
        <v>19</v>
      </c>
      <c r="N232" s="183" t="s">
        <v>47</v>
      </c>
      <c r="O232" s="66"/>
      <c r="P232" s="184">
        <f>O232*H232</f>
        <v>0</v>
      </c>
      <c r="Q232" s="184">
        <v>0</v>
      </c>
      <c r="R232" s="184">
        <f>Q232*H232</f>
        <v>0</v>
      </c>
      <c r="S232" s="184">
        <v>0</v>
      </c>
      <c r="T232" s="185">
        <f>S232*H232</f>
        <v>0</v>
      </c>
      <c r="U232" s="36"/>
      <c r="V232" s="36"/>
      <c r="W232" s="36"/>
      <c r="X232" s="36"/>
      <c r="Y232" s="36"/>
      <c r="Z232" s="36"/>
      <c r="AA232" s="36"/>
      <c r="AB232" s="36"/>
      <c r="AC232" s="36"/>
      <c r="AD232" s="36"/>
      <c r="AE232" s="36"/>
      <c r="AR232" s="186" t="s">
        <v>128</v>
      </c>
      <c r="AT232" s="186" t="s">
        <v>123</v>
      </c>
      <c r="AU232" s="186" t="s">
        <v>86</v>
      </c>
      <c r="AY232" s="19" t="s">
        <v>120</v>
      </c>
      <c r="BE232" s="187">
        <f>IF(N232="základní",J232,0)</f>
        <v>0</v>
      </c>
      <c r="BF232" s="187">
        <f>IF(N232="snížená",J232,0)</f>
        <v>0</v>
      </c>
      <c r="BG232" s="187">
        <f>IF(N232="zákl. přenesená",J232,0)</f>
        <v>0</v>
      </c>
      <c r="BH232" s="187">
        <f>IF(N232="sníž. přenesená",J232,0)</f>
        <v>0</v>
      </c>
      <c r="BI232" s="187">
        <f>IF(N232="nulová",J232,0)</f>
        <v>0</v>
      </c>
      <c r="BJ232" s="19" t="s">
        <v>84</v>
      </c>
      <c r="BK232" s="187">
        <f>ROUND(I232*H232,2)</f>
        <v>0</v>
      </c>
      <c r="BL232" s="19" t="s">
        <v>128</v>
      </c>
      <c r="BM232" s="186" t="s">
        <v>503</v>
      </c>
    </row>
    <row r="233" spans="1:65" s="2" customFormat="1" ht="39">
      <c r="A233" s="36"/>
      <c r="B233" s="37"/>
      <c r="C233" s="38"/>
      <c r="D233" s="188" t="s">
        <v>130</v>
      </c>
      <c r="E233" s="38"/>
      <c r="F233" s="189" t="s">
        <v>502</v>
      </c>
      <c r="G233" s="38"/>
      <c r="H233" s="38"/>
      <c r="I233" s="190"/>
      <c r="J233" s="38"/>
      <c r="K233" s="38"/>
      <c r="L233" s="41"/>
      <c r="M233" s="191"/>
      <c r="N233" s="192"/>
      <c r="O233" s="66"/>
      <c r="P233" s="66"/>
      <c r="Q233" s="66"/>
      <c r="R233" s="66"/>
      <c r="S233" s="66"/>
      <c r="T233" s="67"/>
      <c r="U233" s="36"/>
      <c r="V233" s="36"/>
      <c r="W233" s="36"/>
      <c r="X233" s="36"/>
      <c r="Y233" s="36"/>
      <c r="Z233" s="36"/>
      <c r="AA233" s="36"/>
      <c r="AB233" s="36"/>
      <c r="AC233" s="36"/>
      <c r="AD233" s="36"/>
      <c r="AE233" s="36"/>
      <c r="AT233" s="19" t="s">
        <v>130</v>
      </c>
      <c r="AU233" s="19" t="s">
        <v>86</v>
      </c>
    </row>
    <row r="234" spans="1:65" s="13" customFormat="1" ht="11.25">
      <c r="B234" s="195"/>
      <c r="C234" s="196"/>
      <c r="D234" s="188" t="s">
        <v>133</v>
      </c>
      <c r="E234" s="197" t="s">
        <v>19</v>
      </c>
      <c r="F234" s="198" t="s">
        <v>84</v>
      </c>
      <c r="G234" s="196"/>
      <c r="H234" s="199">
        <v>1</v>
      </c>
      <c r="I234" s="200"/>
      <c r="J234" s="196"/>
      <c r="K234" s="196"/>
      <c r="L234" s="201"/>
      <c r="M234" s="202"/>
      <c r="N234" s="203"/>
      <c r="O234" s="203"/>
      <c r="P234" s="203"/>
      <c r="Q234" s="203"/>
      <c r="R234" s="203"/>
      <c r="S234" s="203"/>
      <c r="T234" s="204"/>
      <c r="AT234" s="205" t="s">
        <v>133</v>
      </c>
      <c r="AU234" s="205" t="s">
        <v>86</v>
      </c>
      <c r="AV234" s="13" t="s">
        <v>86</v>
      </c>
      <c r="AW234" s="13" t="s">
        <v>37</v>
      </c>
      <c r="AX234" s="13" t="s">
        <v>84</v>
      </c>
      <c r="AY234" s="205" t="s">
        <v>120</v>
      </c>
    </row>
    <row r="235" spans="1:65" s="2" customFormat="1" ht="33" customHeight="1">
      <c r="A235" s="36"/>
      <c r="B235" s="37"/>
      <c r="C235" s="175" t="s">
        <v>504</v>
      </c>
      <c r="D235" s="175" t="s">
        <v>123</v>
      </c>
      <c r="E235" s="176" t="s">
        <v>505</v>
      </c>
      <c r="F235" s="177" t="s">
        <v>506</v>
      </c>
      <c r="G235" s="178" t="s">
        <v>479</v>
      </c>
      <c r="H235" s="179">
        <v>1</v>
      </c>
      <c r="I235" s="180"/>
      <c r="J235" s="181">
        <f>ROUND(I235*H235,2)</f>
        <v>0</v>
      </c>
      <c r="K235" s="177" t="s">
        <v>19</v>
      </c>
      <c r="L235" s="41"/>
      <c r="M235" s="182" t="s">
        <v>19</v>
      </c>
      <c r="N235" s="183" t="s">
        <v>47</v>
      </c>
      <c r="O235" s="66"/>
      <c r="P235" s="184">
        <f>O235*H235</f>
        <v>0</v>
      </c>
      <c r="Q235" s="184">
        <v>0</v>
      </c>
      <c r="R235" s="184">
        <f>Q235*H235</f>
        <v>0</v>
      </c>
      <c r="S235" s="184">
        <v>0</v>
      </c>
      <c r="T235" s="185">
        <f>S235*H235</f>
        <v>0</v>
      </c>
      <c r="U235" s="36"/>
      <c r="V235" s="36"/>
      <c r="W235" s="36"/>
      <c r="X235" s="36"/>
      <c r="Y235" s="36"/>
      <c r="Z235" s="36"/>
      <c r="AA235" s="36"/>
      <c r="AB235" s="36"/>
      <c r="AC235" s="36"/>
      <c r="AD235" s="36"/>
      <c r="AE235" s="36"/>
      <c r="AR235" s="186" t="s">
        <v>507</v>
      </c>
      <c r="AT235" s="186" t="s">
        <v>123</v>
      </c>
      <c r="AU235" s="186" t="s">
        <v>86</v>
      </c>
      <c r="AY235" s="19" t="s">
        <v>120</v>
      </c>
      <c r="BE235" s="187">
        <f>IF(N235="základní",J235,0)</f>
        <v>0</v>
      </c>
      <c r="BF235" s="187">
        <f>IF(N235="snížená",J235,0)</f>
        <v>0</v>
      </c>
      <c r="BG235" s="187">
        <f>IF(N235="zákl. přenesená",J235,0)</f>
        <v>0</v>
      </c>
      <c r="BH235" s="187">
        <f>IF(N235="sníž. přenesená",J235,0)</f>
        <v>0</v>
      </c>
      <c r="BI235" s="187">
        <f>IF(N235="nulová",J235,0)</f>
        <v>0</v>
      </c>
      <c r="BJ235" s="19" t="s">
        <v>84</v>
      </c>
      <c r="BK235" s="187">
        <f>ROUND(I235*H235,2)</f>
        <v>0</v>
      </c>
      <c r="BL235" s="19" t="s">
        <v>507</v>
      </c>
      <c r="BM235" s="186" t="s">
        <v>508</v>
      </c>
    </row>
    <row r="236" spans="1:65" s="2" customFormat="1" ht="19.5">
      <c r="A236" s="36"/>
      <c r="B236" s="37"/>
      <c r="C236" s="38"/>
      <c r="D236" s="188" t="s">
        <v>130</v>
      </c>
      <c r="E236" s="38"/>
      <c r="F236" s="189" t="s">
        <v>506</v>
      </c>
      <c r="G236" s="38"/>
      <c r="H236" s="38"/>
      <c r="I236" s="190"/>
      <c r="J236" s="38"/>
      <c r="K236" s="38"/>
      <c r="L236" s="41"/>
      <c r="M236" s="191"/>
      <c r="N236" s="192"/>
      <c r="O236" s="66"/>
      <c r="P236" s="66"/>
      <c r="Q236" s="66"/>
      <c r="R236" s="66"/>
      <c r="S236" s="66"/>
      <c r="T236" s="67"/>
      <c r="U236" s="36"/>
      <c r="V236" s="36"/>
      <c r="W236" s="36"/>
      <c r="X236" s="36"/>
      <c r="Y236" s="36"/>
      <c r="Z236" s="36"/>
      <c r="AA236" s="36"/>
      <c r="AB236" s="36"/>
      <c r="AC236" s="36"/>
      <c r="AD236" s="36"/>
      <c r="AE236" s="36"/>
      <c r="AT236" s="19" t="s">
        <v>130</v>
      </c>
      <c r="AU236" s="19" t="s">
        <v>86</v>
      </c>
    </row>
    <row r="237" spans="1:65" s="13" customFormat="1" ht="11.25">
      <c r="B237" s="195"/>
      <c r="C237" s="196"/>
      <c r="D237" s="188" t="s">
        <v>133</v>
      </c>
      <c r="E237" s="197" t="s">
        <v>19</v>
      </c>
      <c r="F237" s="198" t="s">
        <v>84</v>
      </c>
      <c r="G237" s="196"/>
      <c r="H237" s="199">
        <v>1</v>
      </c>
      <c r="I237" s="200"/>
      <c r="J237" s="196"/>
      <c r="K237" s="196"/>
      <c r="L237" s="201"/>
      <c r="M237" s="202"/>
      <c r="N237" s="203"/>
      <c r="O237" s="203"/>
      <c r="P237" s="203"/>
      <c r="Q237" s="203"/>
      <c r="R237" s="203"/>
      <c r="S237" s="203"/>
      <c r="T237" s="204"/>
      <c r="AT237" s="205" t="s">
        <v>133</v>
      </c>
      <c r="AU237" s="205" t="s">
        <v>86</v>
      </c>
      <c r="AV237" s="13" t="s">
        <v>86</v>
      </c>
      <c r="AW237" s="13" t="s">
        <v>37</v>
      </c>
      <c r="AX237" s="13" t="s">
        <v>84</v>
      </c>
      <c r="AY237" s="205" t="s">
        <v>120</v>
      </c>
    </row>
    <row r="238" spans="1:65" s="12" customFormat="1" ht="22.9" customHeight="1">
      <c r="B238" s="159"/>
      <c r="C238" s="160"/>
      <c r="D238" s="161" t="s">
        <v>75</v>
      </c>
      <c r="E238" s="173" t="s">
        <v>509</v>
      </c>
      <c r="F238" s="173" t="s">
        <v>510</v>
      </c>
      <c r="G238" s="160"/>
      <c r="H238" s="160"/>
      <c r="I238" s="163"/>
      <c r="J238" s="174">
        <f>BK238</f>
        <v>0</v>
      </c>
      <c r="K238" s="160"/>
      <c r="L238" s="165"/>
      <c r="M238" s="166"/>
      <c r="N238" s="167"/>
      <c r="O238" s="167"/>
      <c r="P238" s="168">
        <f>SUM(P239:P246)</f>
        <v>0</v>
      </c>
      <c r="Q238" s="167"/>
      <c r="R238" s="168">
        <f>SUM(R239:R246)</f>
        <v>0</v>
      </c>
      <c r="S238" s="167"/>
      <c r="T238" s="169">
        <f>SUM(T239:T246)</f>
        <v>0</v>
      </c>
      <c r="AR238" s="170" t="s">
        <v>143</v>
      </c>
      <c r="AT238" s="171" t="s">
        <v>75</v>
      </c>
      <c r="AU238" s="171" t="s">
        <v>84</v>
      </c>
      <c r="AY238" s="170" t="s">
        <v>120</v>
      </c>
      <c r="BK238" s="172">
        <f>SUM(BK239:BK246)</f>
        <v>0</v>
      </c>
    </row>
    <row r="239" spans="1:65" s="2" customFormat="1" ht="33" customHeight="1">
      <c r="A239" s="36"/>
      <c r="B239" s="37"/>
      <c r="C239" s="175" t="s">
        <v>511</v>
      </c>
      <c r="D239" s="175" t="s">
        <v>123</v>
      </c>
      <c r="E239" s="176" t="s">
        <v>512</v>
      </c>
      <c r="F239" s="177" t="s">
        <v>513</v>
      </c>
      <c r="G239" s="178" t="s">
        <v>126</v>
      </c>
      <c r="H239" s="179">
        <v>0.432</v>
      </c>
      <c r="I239" s="180"/>
      <c r="J239" s="181">
        <f>ROUND(I239*H239,2)</f>
        <v>0</v>
      </c>
      <c r="K239" s="177" t="s">
        <v>127</v>
      </c>
      <c r="L239" s="41"/>
      <c r="M239" s="182" t="s">
        <v>19</v>
      </c>
      <c r="N239" s="183" t="s">
        <v>47</v>
      </c>
      <c r="O239" s="66"/>
      <c r="P239" s="184">
        <f>O239*H239</f>
        <v>0</v>
      </c>
      <c r="Q239" s="184">
        <v>0</v>
      </c>
      <c r="R239" s="184">
        <f>Q239*H239</f>
        <v>0</v>
      </c>
      <c r="S239" s="184">
        <v>0</v>
      </c>
      <c r="T239" s="185">
        <f>S239*H239</f>
        <v>0</v>
      </c>
      <c r="U239" s="36"/>
      <c r="V239" s="36"/>
      <c r="W239" s="36"/>
      <c r="X239" s="36"/>
      <c r="Y239" s="36"/>
      <c r="Z239" s="36"/>
      <c r="AA239" s="36"/>
      <c r="AB239" s="36"/>
      <c r="AC239" s="36"/>
      <c r="AD239" s="36"/>
      <c r="AE239" s="36"/>
      <c r="AR239" s="186" t="s">
        <v>507</v>
      </c>
      <c r="AT239" s="186" t="s">
        <v>123</v>
      </c>
      <c r="AU239" s="186" t="s">
        <v>86</v>
      </c>
      <c r="AY239" s="19" t="s">
        <v>120</v>
      </c>
      <c r="BE239" s="187">
        <f>IF(N239="základní",J239,0)</f>
        <v>0</v>
      </c>
      <c r="BF239" s="187">
        <f>IF(N239="snížená",J239,0)</f>
        <v>0</v>
      </c>
      <c r="BG239" s="187">
        <f>IF(N239="zákl. přenesená",J239,0)</f>
        <v>0</v>
      </c>
      <c r="BH239" s="187">
        <f>IF(N239="sníž. přenesená",J239,0)</f>
        <v>0</v>
      </c>
      <c r="BI239" s="187">
        <f>IF(N239="nulová",J239,0)</f>
        <v>0</v>
      </c>
      <c r="BJ239" s="19" t="s">
        <v>84</v>
      </c>
      <c r="BK239" s="187">
        <f>ROUND(I239*H239,2)</f>
        <v>0</v>
      </c>
      <c r="BL239" s="19" t="s">
        <v>507</v>
      </c>
      <c r="BM239" s="186" t="s">
        <v>514</v>
      </c>
    </row>
    <row r="240" spans="1:65" s="2" customFormat="1" ht="39">
      <c r="A240" s="36"/>
      <c r="B240" s="37"/>
      <c r="C240" s="38"/>
      <c r="D240" s="188" t="s">
        <v>130</v>
      </c>
      <c r="E240" s="38"/>
      <c r="F240" s="189" t="s">
        <v>515</v>
      </c>
      <c r="G240" s="38"/>
      <c r="H240" s="38"/>
      <c r="I240" s="190"/>
      <c r="J240" s="38"/>
      <c r="K240" s="38"/>
      <c r="L240" s="41"/>
      <c r="M240" s="191"/>
      <c r="N240" s="192"/>
      <c r="O240" s="66"/>
      <c r="P240" s="66"/>
      <c r="Q240" s="66"/>
      <c r="R240" s="66"/>
      <c r="S240" s="66"/>
      <c r="T240" s="67"/>
      <c r="U240" s="36"/>
      <c r="V240" s="36"/>
      <c r="W240" s="36"/>
      <c r="X240" s="36"/>
      <c r="Y240" s="36"/>
      <c r="Z240" s="36"/>
      <c r="AA240" s="36"/>
      <c r="AB240" s="36"/>
      <c r="AC240" s="36"/>
      <c r="AD240" s="36"/>
      <c r="AE240" s="36"/>
      <c r="AT240" s="19" t="s">
        <v>130</v>
      </c>
      <c r="AU240" s="19" t="s">
        <v>86</v>
      </c>
    </row>
    <row r="241" spans="1:65" s="2" customFormat="1" ht="11.25">
      <c r="A241" s="36"/>
      <c r="B241" s="37"/>
      <c r="C241" s="38"/>
      <c r="D241" s="193" t="s">
        <v>131</v>
      </c>
      <c r="E241" s="38"/>
      <c r="F241" s="194" t="s">
        <v>516</v>
      </c>
      <c r="G241" s="38"/>
      <c r="H241" s="38"/>
      <c r="I241" s="190"/>
      <c r="J241" s="38"/>
      <c r="K241" s="38"/>
      <c r="L241" s="41"/>
      <c r="M241" s="191"/>
      <c r="N241" s="192"/>
      <c r="O241" s="66"/>
      <c r="P241" s="66"/>
      <c r="Q241" s="66"/>
      <c r="R241" s="66"/>
      <c r="S241" s="66"/>
      <c r="T241" s="67"/>
      <c r="U241" s="36"/>
      <c r="V241" s="36"/>
      <c r="W241" s="36"/>
      <c r="X241" s="36"/>
      <c r="Y241" s="36"/>
      <c r="Z241" s="36"/>
      <c r="AA241" s="36"/>
      <c r="AB241" s="36"/>
      <c r="AC241" s="36"/>
      <c r="AD241" s="36"/>
      <c r="AE241" s="36"/>
      <c r="AT241" s="19" t="s">
        <v>131</v>
      </c>
      <c r="AU241" s="19" t="s">
        <v>86</v>
      </c>
    </row>
    <row r="242" spans="1:65" s="13" customFormat="1" ht="11.25">
      <c r="B242" s="195"/>
      <c r="C242" s="196"/>
      <c r="D242" s="188" t="s">
        <v>133</v>
      </c>
      <c r="E242" s="197" t="s">
        <v>19</v>
      </c>
      <c r="F242" s="198" t="s">
        <v>517</v>
      </c>
      <c r="G242" s="196"/>
      <c r="H242" s="199">
        <v>0.432</v>
      </c>
      <c r="I242" s="200"/>
      <c r="J242" s="196"/>
      <c r="K242" s="196"/>
      <c r="L242" s="201"/>
      <c r="M242" s="202"/>
      <c r="N242" s="203"/>
      <c r="O242" s="203"/>
      <c r="P242" s="203"/>
      <c r="Q242" s="203"/>
      <c r="R242" s="203"/>
      <c r="S242" s="203"/>
      <c r="T242" s="204"/>
      <c r="AT242" s="205" t="s">
        <v>133</v>
      </c>
      <c r="AU242" s="205" t="s">
        <v>86</v>
      </c>
      <c r="AV242" s="13" t="s">
        <v>86</v>
      </c>
      <c r="AW242" s="13" t="s">
        <v>37</v>
      </c>
      <c r="AX242" s="13" t="s">
        <v>84</v>
      </c>
      <c r="AY242" s="205" t="s">
        <v>120</v>
      </c>
    </row>
    <row r="243" spans="1:65" s="2" customFormat="1" ht="24.2" customHeight="1">
      <c r="A243" s="36"/>
      <c r="B243" s="37"/>
      <c r="C243" s="175" t="s">
        <v>518</v>
      </c>
      <c r="D243" s="175" t="s">
        <v>123</v>
      </c>
      <c r="E243" s="176" t="s">
        <v>519</v>
      </c>
      <c r="F243" s="177" t="s">
        <v>520</v>
      </c>
      <c r="G243" s="178" t="s">
        <v>126</v>
      </c>
      <c r="H243" s="179">
        <v>0.432</v>
      </c>
      <c r="I243" s="180"/>
      <c r="J243" s="181">
        <f>ROUND(I243*H243,2)</f>
        <v>0</v>
      </c>
      <c r="K243" s="177" t="s">
        <v>127</v>
      </c>
      <c r="L243" s="41"/>
      <c r="M243" s="182" t="s">
        <v>19</v>
      </c>
      <c r="N243" s="183" t="s">
        <v>47</v>
      </c>
      <c r="O243" s="66"/>
      <c r="P243" s="184">
        <f>O243*H243</f>
        <v>0</v>
      </c>
      <c r="Q243" s="184">
        <v>0</v>
      </c>
      <c r="R243" s="184">
        <f>Q243*H243</f>
        <v>0</v>
      </c>
      <c r="S243" s="184">
        <v>0</v>
      </c>
      <c r="T243" s="185">
        <f>S243*H243</f>
        <v>0</v>
      </c>
      <c r="U243" s="36"/>
      <c r="V243" s="36"/>
      <c r="W243" s="36"/>
      <c r="X243" s="36"/>
      <c r="Y243" s="36"/>
      <c r="Z243" s="36"/>
      <c r="AA243" s="36"/>
      <c r="AB243" s="36"/>
      <c r="AC243" s="36"/>
      <c r="AD243" s="36"/>
      <c r="AE243" s="36"/>
      <c r="AR243" s="186" t="s">
        <v>507</v>
      </c>
      <c r="AT243" s="186" t="s">
        <v>123</v>
      </c>
      <c r="AU243" s="186" t="s">
        <v>86</v>
      </c>
      <c r="AY243" s="19" t="s">
        <v>120</v>
      </c>
      <c r="BE243" s="187">
        <f>IF(N243="základní",J243,0)</f>
        <v>0</v>
      </c>
      <c r="BF243" s="187">
        <f>IF(N243="snížená",J243,0)</f>
        <v>0</v>
      </c>
      <c r="BG243" s="187">
        <f>IF(N243="zákl. přenesená",J243,0)</f>
        <v>0</v>
      </c>
      <c r="BH243" s="187">
        <f>IF(N243="sníž. přenesená",J243,0)</f>
        <v>0</v>
      </c>
      <c r="BI243" s="187">
        <f>IF(N243="nulová",J243,0)</f>
        <v>0</v>
      </c>
      <c r="BJ243" s="19" t="s">
        <v>84</v>
      </c>
      <c r="BK243" s="187">
        <f>ROUND(I243*H243,2)</f>
        <v>0</v>
      </c>
      <c r="BL243" s="19" t="s">
        <v>507</v>
      </c>
      <c r="BM243" s="186" t="s">
        <v>521</v>
      </c>
    </row>
    <row r="244" spans="1:65" s="2" customFormat="1" ht="19.5">
      <c r="A244" s="36"/>
      <c r="B244" s="37"/>
      <c r="C244" s="38"/>
      <c r="D244" s="188" t="s">
        <v>130</v>
      </c>
      <c r="E244" s="38"/>
      <c r="F244" s="189" t="s">
        <v>522</v>
      </c>
      <c r="G244" s="38"/>
      <c r="H244" s="38"/>
      <c r="I244" s="190"/>
      <c r="J244" s="38"/>
      <c r="K244" s="38"/>
      <c r="L244" s="41"/>
      <c r="M244" s="191"/>
      <c r="N244" s="192"/>
      <c r="O244" s="66"/>
      <c r="P244" s="66"/>
      <c r="Q244" s="66"/>
      <c r="R244" s="66"/>
      <c r="S244" s="66"/>
      <c r="T244" s="67"/>
      <c r="U244" s="36"/>
      <c r="V244" s="36"/>
      <c r="W244" s="36"/>
      <c r="X244" s="36"/>
      <c r="Y244" s="36"/>
      <c r="Z244" s="36"/>
      <c r="AA244" s="36"/>
      <c r="AB244" s="36"/>
      <c r="AC244" s="36"/>
      <c r="AD244" s="36"/>
      <c r="AE244" s="36"/>
      <c r="AT244" s="19" t="s">
        <v>130</v>
      </c>
      <c r="AU244" s="19" t="s">
        <v>86</v>
      </c>
    </row>
    <row r="245" spans="1:65" s="2" customFormat="1" ht="11.25">
      <c r="A245" s="36"/>
      <c r="B245" s="37"/>
      <c r="C245" s="38"/>
      <c r="D245" s="193" t="s">
        <v>131</v>
      </c>
      <c r="E245" s="38"/>
      <c r="F245" s="194" t="s">
        <v>523</v>
      </c>
      <c r="G245" s="38"/>
      <c r="H245" s="38"/>
      <c r="I245" s="190"/>
      <c r="J245" s="38"/>
      <c r="K245" s="38"/>
      <c r="L245" s="41"/>
      <c r="M245" s="191"/>
      <c r="N245" s="192"/>
      <c r="O245" s="66"/>
      <c r="P245" s="66"/>
      <c r="Q245" s="66"/>
      <c r="R245" s="66"/>
      <c r="S245" s="66"/>
      <c r="T245" s="67"/>
      <c r="U245" s="36"/>
      <c r="V245" s="36"/>
      <c r="W245" s="36"/>
      <c r="X245" s="36"/>
      <c r="Y245" s="36"/>
      <c r="Z245" s="36"/>
      <c r="AA245" s="36"/>
      <c r="AB245" s="36"/>
      <c r="AC245" s="36"/>
      <c r="AD245" s="36"/>
      <c r="AE245" s="36"/>
      <c r="AT245" s="19" t="s">
        <v>131</v>
      </c>
      <c r="AU245" s="19" t="s">
        <v>86</v>
      </c>
    </row>
    <row r="246" spans="1:65" s="13" customFormat="1" ht="11.25">
      <c r="B246" s="195"/>
      <c r="C246" s="196"/>
      <c r="D246" s="188" t="s">
        <v>133</v>
      </c>
      <c r="E246" s="197" t="s">
        <v>19</v>
      </c>
      <c r="F246" s="198" t="s">
        <v>517</v>
      </c>
      <c r="G246" s="196"/>
      <c r="H246" s="199">
        <v>0.432</v>
      </c>
      <c r="I246" s="200"/>
      <c r="J246" s="196"/>
      <c r="K246" s="196"/>
      <c r="L246" s="201"/>
      <c r="M246" s="241"/>
      <c r="N246" s="242"/>
      <c r="O246" s="242"/>
      <c r="P246" s="242"/>
      <c r="Q246" s="242"/>
      <c r="R246" s="242"/>
      <c r="S246" s="242"/>
      <c r="T246" s="243"/>
      <c r="AT246" s="205" t="s">
        <v>133</v>
      </c>
      <c r="AU246" s="205" t="s">
        <v>86</v>
      </c>
      <c r="AV246" s="13" t="s">
        <v>86</v>
      </c>
      <c r="AW246" s="13" t="s">
        <v>37</v>
      </c>
      <c r="AX246" s="13" t="s">
        <v>84</v>
      </c>
      <c r="AY246" s="205" t="s">
        <v>120</v>
      </c>
    </row>
    <row r="247" spans="1:65" s="2" customFormat="1" ht="6.95" customHeight="1">
      <c r="A247" s="36"/>
      <c r="B247" s="49"/>
      <c r="C247" s="50"/>
      <c r="D247" s="50"/>
      <c r="E247" s="50"/>
      <c r="F247" s="50"/>
      <c r="G247" s="50"/>
      <c r="H247" s="50"/>
      <c r="I247" s="50"/>
      <c r="J247" s="50"/>
      <c r="K247" s="50"/>
      <c r="L247" s="41"/>
      <c r="M247" s="36"/>
      <c r="O247" s="36"/>
      <c r="P247" s="36"/>
      <c r="Q247" s="36"/>
      <c r="R247" s="36"/>
      <c r="S247" s="36"/>
      <c r="T247" s="36"/>
      <c r="U247" s="36"/>
      <c r="V247" s="36"/>
      <c r="W247" s="36"/>
      <c r="X247" s="36"/>
      <c r="Y247" s="36"/>
      <c r="Z247" s="36"/>
      <c r="AA247" s="36"/>
      <c r="AB247" s="36"/>
      <c r="AC247" s="36"/>
      <c r="AD247" s="36"/>
      <c r="AE247" s="36"/>
    </row>
  </sheetData>
  <sheetProtection algorithmName="SHA-512" hashValue="9Qw+bEgjpRyrkcBPOJ+XBcNZMxfsM+TPhXcrf1ErLRWx89SZedMK5nkCUqkvjhKrRdfiZt8aRpB93jCcgOYneg==" saltValue="zjy21j/3Uv0J25OuureIIa0IyHKTeq2fQlY/+uHSchvmulrhDadokLfGJv8iKqltLNFn4O0s5wTertTqDGK0aA==" spinCount="100000" sheet="1" objects="1" scenarios="1" formatColumns="0" formatRows="0" autoFilter="0"/>
  <autoFilter ref="C88:K246"/>
  <mergeCells count="9">
    <mergeCell ref="E50:H50"/>
    <mergeCell ref="E79:H79"/>
    <mergeCell ref="E81:H81"/>
    <mergeCell ref="L2:V2"/>
    <mergeCell ref="E7:H7"/>
    <mergeCell ref="E9:H9"/>
    <mergeCell ref="E18:H18"/>
    <mergeCell ref="E27:H27"/>
    <mergeCell ref="E48:H48"/>
  </mergeCells>
  <hyperlinks>
    <hyperlink ref="F94" r:id="rId1"/>
    <hyperlink ref="F98" r:id="rId2"/>
    <hyperlink ref="F102" r:id="rId3"/>
    <hyperlink ref="F106" r:id="rId4"/>
    <hyperlink ref="F110" r:id="rId5"/>
    <hyperlink ref="F114" r:id="rId6"/>
    <hyperlink ref="F118" r:id="rId7"/>
    <hyperlink ref="F122" r:id="rId8"/>
    <hyperlink ref="F126" r:id="rId9"/>
    <hyperlink ref="F130" r:id="rId10"/>
    <hyperlink ref="F134" r:id="rId11"/>
    <hyperlink ref="F138" r:id="rId12"/>
    <hyperlink ref="F142" r:id="rId13"/>
    <hyperlink ref="F147" r:id="rId14"/>
    <hyperlink ref="F151" r:id="rId15"/>
    <hyperlink ref="F155" r:id="rId16"/>
    <hyperlink ref="F164" r:id="rId17"/>
    <hyperlink ref="F169" r:id="rId18"/>
    <hyperlink ref="F173" r:id="rId19"/>
    <hyperlink ref="F177" r:id="rId20"/>
    <hyperlink ref="F181" r:id="rId21"/>
    <hyperlink ref="F186" r:id="rId22"/>
    <hyperlink ref="F194" r:id="rId23"/>
    <hyperlink ref="F198" r:id="rId24"/>
    <hyperlink ref="F202" r:id="rId25"/>
    <hyperlink ref="F206" r:id="rId26"/>
    <hyperlink ref="F214" r:id="rId27"/>
    <hyperlink ref="F218" r:id="rId28"/>
    <hyperlink ref="F222" r:id="rId29"/>
    <hyperlink ref="F225" r:id="rId30"/>
    <hyperlink ref="F229" r:id="rId31"/>
    <hyperlink ref="F241" r:id="rId32"/>
    <hyperlink ref="F245" r:id="rId33"/>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41"/>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0"/>
      <c r="M2" s="370"/>
      <c r="N2" s="370"/>
      <c r="O2" s="370"/>
      <c r="P2" s="370"/>
      <c r="Q2" s="370"/>
      <c r="R2" s="370"/>
      <c r="S2" s="370"/>
      <c r="T2" s="370"/>
      <c r="U2" s="370"/>
      <c r="V2" s="370"/>
      <c r="AT2" s="19" t="s">
        <v>92</v>
      </c>
    </row>
    <row r="3" spans="1:46" s="1" customFormat="1" ht="6.95" customHeight="1">
      <c r="B3" s="103"/>
      <c r="C3" s="104"/>
      <c r="D3" s="104"/>
      <c r="E3" s="104"/>
      <c r="F3" s="104"/>
      <c r="G3" s="104"/>
      <c r="H3" s="104"/>
      <c r="I3" s="104"/>
      <c r="J3" s="104"/>
      <c r="K3" s="104"/>
      <c r="L3" s="22"/>
      <c r="AT3" s="19" t="s">
        <v>86</v>
      </c>
    </row>
    <row r="4" spans="1:46" s="1" customFormat="1" ht="24.95" customHeight="1">
      <c r="B4" s="22"/>
      <c r="D4" s="105" t="s">
        <v>93</v>
      </c>
      <c r="L4" s="22"/>
      <c r="M4" s="106" t="s">
        <v>10</v>
      </c>
      <c r="AT4" s="19" t="s">
        <v>4</v>
      </c>
    </row>
    <row r="5" spans="1:46" s="1" customFormat="1" ht="6.95" customHeight="1">
      <c r="B5" s="22"/>
      <c r="L5" s="22"/>
    </row>
    <row r="6" spans="1:46" s="1" customFormat="1" ht="12" customHeight="1">
      <c r="B6" s="22"/>
      <c r="D6" s="107" t="s">
        <v>16</v>
      </c>
      <c r="L6" s="22"/>
    </row>
    <row r="7" spans="1:46" s="1" customFormat="1" ht="16.5" customHeight="1">
      <c r="B7" s="22"/>
      <c r="E7" s="371" t="str">
        <f>'Rekapitulace stavby'!K6</f>
        <v>OA a HŠ Třebíč - Odstranění objektů ve vnitrobloku Bráfova</v>
      </c>
      <c r="F7" s="372"/>
      <c r="G7" s="372"/>
      <c r="H7" s="372"/>
      <c r="L7" s="22"/>
    </row>
    <row r="8" spans="1:46" s="2" customFormat="1" ht="12" customHeight="1">
      <c r="A8" s="36"/>
      <c r="B8" s="41"/>
      <c r="C8" s="36"/>
      <c r="D8" s="107" t="s">
        <v>94</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73" t="s">
        <v>524</v>
      </c>
      <c r="F9" s="374"/>
      <c r="G9" s="374"/>
      <c r="H9" s="374"/>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19</v>
      </c>
      <c r="G11" s="36"/>
      <c r="H11" s="36"/>
      <c r="I11" s="107" t="s">
        <v>20</v>
      </c>
      <c r="J11" s="109" t="s">
        <v>19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21</v>
      </c>
      <c r="E12" s="36"/>
      <c r="F12" s="109" t="s">
        <v>22</v>
      </c>
      <c r="G12" s="36"/>
      <c r="H12" s="36"/>
      <c r="I12" s="107" t="s">
        <v>23</v>
      </c>
      <c r="J12" s="110" t="str">
        <f>'Rekapitulace stavby'!AN8</f>
        <v>29. 4. 2025</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25</v>
      </c>
      <c r="E14" s="36"/>
      <c r="F14" s="36"/>
      <c r="G14" s="36"/>
      <c r="H14" s="36"/>
      <c r="I14" s="107" t="s">
        <v>26</v>
      </c>
      <c r="J14" s="109" t="s">
        <v>27</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28</v>
      </c>
      <c r="F15" s="36"/>
      <c r="G15" s="36"/>
      <c r="H15" s="36"/>
      <c r="I15" s="107" t="s">
        <v>29</v>
      </c>
      <c r="J15" s="109" t="s">
        <v>30</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31</v>
      </c>
      <c r="E17" s="36"/>
      <c r="F17" s="36"/>
      <c r="G17" s="36"/>
      <c r="H17" s="36"/>
      <c r="I17" s="107" t="s">
        <v>26</v>
      </c>
      <c r="J17" s="32"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75" t="str">
        <f>'Rekapitulace stavby'!E14</f>
        <v>Vyplň údaj</v>
      </c>
      <c r="F18" s="376"/>
      <c r="G18" s="376"/>
      <c r="H18" s="376"/>
      <c r="I18" s="107" t="s">
        <v>29</v>
      </c>
      <c r="J18" s="32"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33</v>
      </c>
      <c r="E20" s="36"/>
      <c r="F20" s="36"/>
      <c r="G20" s="36"/>
      <c r="H20" s="36"/>
      <c r="I20" s="107" t="s">
        <v>26</v>
      </c>
      <c r="J20" s="109" t="s">
        <v>34</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35</v>
      </c>
      <c r="F21" s="36"/>
      <c r="G21" s="36"/>
      <c r="H21" s="36"/>
      <c r="I21" s="107" t="s">
        <v>29</v>
      </c>
      <c r="J21" s="109" t="s">
        <v>36</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38</v>
      </c>
      <c r="E23" s="36"/>
      <c r="F23" s="36"/>
      <c r="G23" s="36"/>
      <c r="H23" s="36"/>
      <c r="I23" s="107" t="s">
        <v>26</v>
      </c>
      <c r="J23" s="109" t="str">
        <f>IF('Rekapitulace stavby'!AN19="","",'Rekapitulace stavby'!AN19)</f>
        <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tr">
        <f>IF('Rekapitulace stavby'!E20="","",'Rekapitulace stavby'!E20)</f>
        <v xml:space="preserve"> </v>
      </c>
      <c r="F24" s="36"/>
      <c r="G24" s="36"/>
      <c r="H24" s="36"/>
      <c r="I24" s="107" t="s">
        <v>29</v>
      </c>
      <c r="J24" s="109" t="str">
        <f>IF('Rekapitulace stavby'!AN20="","",'Rekapitulace stavby'!AN20)</f>
        <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40</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16.5" customHeight="1">
      <c r="A27" s="111"/>
      <c r="B27" s="112"/>
      <c r="C27" s="111"/>
      <c r="D27" s="111"/>
      <c r="E27" s="377" t="s">
        <v>19</v>
      </c>
      <c r="F27" s="377"/>
      <c r="G27" s="377"/>
      <c r="H27" s="377"/>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42</v>
      </c>
      <c r="E30" s="36"/>
      <c r="F30" s="36"/>
      <c r="G30" s="36"/>
      <c r="H30" s="36"/>
      <c r="I30" s="36"/>
      <c r="J30" s="116">
        <f>ROUND(J87,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44</v>
      </c>
      <c r="G32" s="36"/>
      <c r="H32" s="36"/>
      <c r="I32" s="117" t="s">
        <v>43</v>
      </c>
      <c r="J32" s="117" t="s">
        <v>45</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46</v>
      </c>
      <c r="E33" s="107" t="s">
        <v>47</v>
      </c>
      <c r="F33" s="119">
        <f>ROUND((SUM(BE87:BE140)),  2)</f>
        <v>0</v>
      </c>
      <c r="G33" s="36"/>
      <c r="H33" s="36"/>
      <c r="I33" s="120">
        <v>0.21</v>
      </c>
      <c r="J33" s="119">
        <f>ROUND(((SUM(BE87:BE140))*I33),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48</v>
      </c>
      <c r="F34" s="119">
        <f>ROUND((SUM(BF87:BF140)),  2)</f>
        <v>0</v>
      </c>
      <c r="G34" s="36"/>
      <c r="H34" s="36"/>
      <c r="I34" s="120">
        <v>0.12</v>
      </c>
      <c r="J34" s="119">
        <f>ROUND(((SUM(BF87:BF140))*I34),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49</v>
      </c>
      <c r="F35" s="119">
        <f>ROUND((SUM(BG87:BG140)),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50</v>
      </c>
      <c r="F36" s="119">
        <f>ROUND((SUM(BH87:BH140)),  2)</f>
        <v>0</v>
      </c>
      <c r="G36" s="36"/>
      <c r="H36" s="36"/>
      <c r="I36" s="120">
        <v>0.12</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51</v>
      </c>
      <c r="F37" s="119">
        <f>ROUND((SUM(BI87:BI140)),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52</v>
      </c>
      <c r="E39" s="123"/>
      <c r="F39" s="123"/>
      <c r="G39" s="124" t="s">
        <v>53</v>
      </c>
      <c r="H39" s="125" t="s">
        <v>54</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customHeight="1">
      <c r="A45" s="36"/>
      <c r="B45" s="37"/>
      <c r="C45" s="25" t="s">
        <v>96</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customHeight="1">
      <c r="A47" s="36"/>
      <c r="B47" s="37"/>
      <c r="C47" s="31"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16.5" customHeight="1">
      <c r="A48" s="36"/>
      <c r="B48" s="37"/>
      <c r="C48" s="38"/>
      <c r="D48" s="38"/>
      <c r="E48" s="378" t="str">
        <f>E7</f>
        <v>OA a HŠ Třebíč - Odstranění objektů ve vnitrobloku Bráfova</v>
      </c>
      <c r="F48" s="379"/>
      <c r="G48" s="379"/>
      <c r="H48" s="379"/>
      <c r="I48" s="38"/>
      <c r="J48" s="38"/>
      <c r="K48" s="38"/>
      <c r="L48" s="108"/>
      <c r="S48" s="36"/>
      <c r="T48" s="36"/>
      <c r="U48" s="36"/>
      <c r="V48" s="36"/>
      <c r="W48" s="36"/>
      <c r="X48" s="36"/>
      <c r="Y48" s="36"/>
      <c r="Z48" s="36"/>
      <c r="AA48" s="36"/>
      <c r="AB48" s="36"/>
      <c r="AC48" s="36"/>
      <c r="AD48" s="36"/>
      <c r="AE48" s="36"/>
    </row>
    <row r="49" spans="1:47" s="2" customFormat="1" ht="12" customHeight="1">
      <c r="A49" s="36"/>
      <c r="B49" s="37"/>
      <c r="C49" s="31" t="s">
        <v>94</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customHeight="1">
      <c r="A50" s="36"/>
      <c r="B50" s="37"/>
      <c r="C50" s="38"/>
      <c r="D50" s="38"/>
      <c r="E50" s="350" t="str">
        <f>E9</f>
        <v>VN a ON - Vedlejší náklady a ostatní náklady</v>
      </c>
      <c r="F50" s="380"/>
      <c r="G50" s="380"/>
      <c r="H50" s="380"/>
      <c r="I50" s="38"/>
      <c r="J50" s="38"/>
      <c r="K50" s="38"/>
      <c r="L50" s="108"/>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customHeight="1">
      <c r="A52" s="36"/>
      <c r="B52" s="37"/>
      <c r="C52" s="31" t="s">
        <v>21</v>
      </c>
      <c r="D52" s="38"/>
      <c r="E52" s="38"/>
      <c r="F52" s="29" t="str">
        <f>F12</f>
        <v>Třebíč</v>
      </c>
      <c r="G52" s="38"/>
      <c r="H52" s="38"/>
      <c r="I52" s="31" t="s">
        <v>23</v>
      </c>
      <c r="J52" s="61" t="str">
        <f>IF(J12="","",J12)</f>
        <v>29. 4. 2025</v>
      </c>
      <c r="K52" s="38"/>
      <c r="L52" s="108"/>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40.15" customHeight="1">
      <c r="A54" s="36"/>
      <c r="B54" s="37"/>
      <c r="C54" s="31" t="s">
        <v>25</v>
      </c>
      <c r="D54" s="38"/>
      <c r="E54" s="38"/>
      <c r="F54" s="29" t="str">
        <f>E15</f>
        <v xml:space="preserve">Kraj Vysočina,  Žižkova 1882/57,  58601 Jihlava </v>
      </c>
      <c r="G54" s="38"/>
      <c r="H54" s="38"/>
      <c r="I54" s="31" t="s">
        <v>33</v>
      </c>
      <c r="J54" s="34" t="str">
        <f>E21</f>
        <v>ARTPROJEKT JIHLAVA, spol. s r.o., 58601 Jihlava</v>
      </c>
      <c r="K54" s="38"/>
      <c r="L54" s="108"/>
      <c r="S54" s="36"/>
      <c r="T54" s="36"/>
      <c r="U54" s="36"/>
      <c r="V54" s="36"/>
      <c r="W54" s="36"/>
      <c r="X54" s="36"/>
      <c r="Y54" s="36"/>
      <c r="Z54" s="36"/>
      <c r="AA54" s="36"/>
      <c r="AB54" s="36"/>
      <c r="AC54" s="36"/>
      <c r="AD54" s="36"/>
      <c r="AE54" s="36"/>
    </row>
    <row r="55" spans="1:47" s="2" customFormat="1" ht="15.2" customHeight="1">
      <c r="A55" s="36"/>
      <c r="B55" s="37"/>
      <c r="C55" s="31" t="s">
        <v>31</v>
      </c>
      <c r="D55" s="38"/>
      <c r="E55" s="38"/>
      <c r="F55" s="29" t="str">
        <f>IF(E18="","",E18)</f>
        <v>Vyplň údaj</v>
      </c>
      <c r="G55" s="38"/>
      <c r="H55" s="38"/>
      <c r="I55" s="31" t="s">
        <v>38</v>
      </c>
      <c r="J55" s="34" t="str">
        <f>E24</f>
        <v xml:space="preserve"> </v>
      </c>
      <c r="K55" s="38"/>
      <c r="L55" s="108"/>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customHeight="1">
      <c r="A57" s="36"/>
      <c r="B57" s="37"/>
      <c r="C57" s="132" t="s">
        <v>97</v>
      </c>
      <c r="D57" s="133"/>
      <c r="E57" s="133"/>
      <c r="F57" s="133"/>
      <c r="G57" s="133"/>
      <c r="H57" s="133"/>
      <c r="I57" s="133"/>
      <c r="J57" s="134" t="s">
        <v>98</v>
      </c>
      <c r="K57" s="133"/>
      <c r="L57" s="108"/>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customHeight="1">
      <c r="A59" s="36"/>
      <c r="B59" s="37"/>
      <c r="C59" s="135" t="s">
        <v>74</v>
      </c>
      <c r="D59" s="38"/>
      <c r="E59" s="38"/>
      <c r="F59" s="38"/>
      <c r="G59" s="38"/>
      <c r="H59" s="38"/>
      <c r="I59" s="38"/>
      <c r="J59" s="79">
        <f>J87</f>
        <v>0</v>
      </c>
      <c r="K59" s="38"/>
      <c r="L59" s="108"/>
      <c r="S59" s="36"/>
      <c r="T59" s="36"/>
      <c r="U59" s="36"/>
      <c r="V59" s="36"/>
      <c r="W59" s="36"/>
      <c r="X59" s="36"/>
      <c r="Y59" s="36"/>
      <c r="Z59" s="36"/>
      <c r="AA59" s="36"/>
      <c r="AB59" s="36"/>
      <c r="AC59" s="36"/>
      <c r="AD59" s="36"/>
      <c r="AE59" s="36"/>
      <c r="AU59" s="19" t="s">
        <v>99</v>
      </c>
    </row>
    <row r="60" spans="1:47" s="9" customFormat="1" ht="24.95" customHeight="1">
      <c r="B60" s="136"/>
      <c r="C60" s="137"/>
      <c r="D60" s="138" t="s">
        <v>100</v>
      </c>
      <c r="E60" s="139"/>
      <c r="F60" s="139"/>
      <c r="G60" s="139"/>
      <c r="H60" s="139"/>
      <c r="I60" s="139"/>
      <c r="J60" s="140">
        <f>J88</f>
        <v>0</v>
      </c>
      <c r="K60" s="137"/>
      <c r="L60" s="141"/>
    </row>
    <row r="61" spans="1:47" s="10" customFormat="1" ht="19.899999999999999" customHeight="1">
      <c r="B61" s="142"/>
      <c r="C61" s="143"/>
      <c r="D61" s="144" t="s">
        <v>101</v>
      </c>
      <c r="E61" s="145"/>
      <c r="F61" s="145"/>
      <c r="G61" s="145"/>
      <c r="H61" s="145"/>
      <c r="I61" s="145"/>
      <c r="J61" s="146">
        <f>J89</f>
        <v>0</v>
      </c>
      <c r="K61" s="143"/>
      <c r="L61" s="147"/>
    </row>
    <row r="62" spans="1:47" s="9" customFormat="1" ht="24.95" customHeight="1">
      <c r="B62" s="136"/>
      <c r="C62" s="137"/>
      <c r="D62" s="138" t="s">
        <v>525</v>
      </c>
      <c r="E62" s="139"/>
      <c r="F62" s="139"/>
      <c r="G62" s="139"/>
      <c r="H62" s="139"/>
      <c r="I62" s="139"/>
      <c r="J62" s="140">
        <f>J90</f>
        <v>0</v>
      </c>
      <c r="K62" s="137"/>
      <c r="L62" s="141"/>
    </row>
    <row r="63" spans="1:47" s="10" customFormat="1" ht="19.899999999999999" customHeight="1">
      <c r="B63" s="142"/>
      <c r="C63" s="143"/>
      <c r="D63" s="144" t="s">
        <v>526</v>
      </c>
      <c r="E63" s="145"/>
      <c r="F63" s="145"/>
      <c r="G63" s="145"/>
      <c r="H63" s="145"/>
      <c r="I63" s="145"/>
      <c r="J63" s="146">
        <f>J91</f>
        <v>0</v>
      </c>
      <c r="K63" s="143"/>
      <c r="L63" s="147"/>
    </row>
    <row r="64" spans="1:47" s="10" customFormat="1" ht="19.899999999999999" customHeight="1">
      <c r="B64" s="142"/>
      <c r="C64" s="143"/>
      <c r="D64" s="144" t="s">
        <v>527</v>
      </c>
      <c r="E64" s="145"/>
      <c r="F64" s="145"/>
      <c r="G64" s="145"/>
      <c r="H64" s="145"/>
      <c r="I64" s="145"/>
      <c r="J64" s="146">
        <f>J96</f>
        <v>0</v>
      </c>
      <c r="K64" s="143"/>
      <c r="L64" s="147"/>
    </row>
    <row r="65" spans="1:31" s="10" customFormat="1" ht="19.899999999999999" customHeight="1">
      <c r="B65" s="142"/>
      <c r="C65" s="143"/>
      <c r="D65" s="144" t="s">
        <v>528</v>
      </c>
      <c r="E65" s="145"/>
      <c r="F65" s="145"/>
      <c r="G65" s="145"/>
      <c r="H65" s="145"/>
      <c r="I65" s="145"/>
      <c r="J65" s="146">
        <f>J101</f>
        <v>0</v>
      </c>
      <c r="K65" s="143"/>
      <c r="L65" s="147"/>
    </row>
    <row r="66" spans="1:31" s="10" customFormat="1" ht="19.899999999999999" customHeight="1">
      <c r="B66" s="142"/>
      <c r="C66" s="143"/>
      <c r="D66" s="144" t="s">
        <v>529</v>
      </c>
      <c r="E66" s="145"/>
      <c r="F66" s="145"/>
      <c r="G66" s="145"/>
      <c r="H66" s="145"/>
      <c r="I66" s="145"/>
      <c r="J66" s="146">
        <f>J130</f>
        <v>0</v>
      </c>
      <c r="K66" s="143"/>
      <c r="L66" s="147"/>
    </row>
    <row r="67" spans="1:31" s="10" customFormat="1" ht="19.899999999999999" customHeight="1">
      <c r="B67" s="142"/>
      <c r="C67" s="143"/>
      <c r="D67" s="144" t="s">
        <v>530</v>
      </c>
      <c r="E67" s="145"/>
      <c r="F67" s="145"/>
      <c r="G67" s="145"/>
      <c r="H67" s="145"/>
      <c r="I67" s="145"/>
      <c r="J67" s="146">
        <f>J136</f>
        <v>0</v>
      </c>
      <c r="K67" s="143"/>
      <c r="L67" s="147"/>
    </row>
    <row r="68" spans="1:31" s="2" customFormat="1" ht="21.75" customHeight="1">
      <c r="A68" s="36"/>
      <c r="B68" s="37"/>
      <c r="C68" s="38"/>
      <c r="D68" s="38"/>
      <c r="E68" s="38"/>
      <c r="F68" s="38"/>
      <c r="G68" s="38"/>
      <c r="H68" s="38"/>
      <c r="I68" s="38"/>
      <c r="J68" s="38"/>
      <c r="K68" s="38"/>
      <c r="L68" s="108"/>
      <c r="S68" s="36"/>
      <c r="T68" s="36"/>
      <c r="U68" s="36"/>
      <c r="V68" s="36"/>
      <c r="W68" s="36"/>
      <c r="X68" s="36"/>
      <c r="Y68" s="36"/>
      <c r="Z68" s="36"/>
      <c r="AA68" s="36"/>
      <c r="AB68" s="36"/>
      <c r="AC68" s="36"/>
      <c r="AD68" s="36"/>
      <c r="AE68" s="36"/>
    </row>
    <row r="69" spans="1:31" s="2" customFormat="1" ht="6.95" customHeight="1">
      <c r="A69" s="36"/>
      <c r="B69" s="49"/>
      <c r="C69" s="50"/>
      <c r="D69" s="50"/>
      <c r="E69" s="50"/>
      <c r="F69" s="50"/>
      <c r="G69" s="50"/>
      <c r="H69" s="50"/>
      <c r="I69" s="50"/>
      <c r="J69" s="50"/>
      <c r="K69" s="50"/>
      <c r="L69" s="108"/>
      <c r="S69" s="36"/>
      <c r="T69" s="36"/>
      <c r="U69" s="36"/>
      <c r="V69" s="36"/>
      <c r="W69" s="36"/>
      <c r="X69" s="36"/>
      <c r="Y69" s="36"/>
      <c r="Z69" s="36"/>
      <c r="AA69" s="36"/>
      <c r="AB69" s="36"/>
      <c r="AC69" s="36"/>
      <c r="AD69" s="36"/>
      <c r="AE69" s="36"/>
    </row>
    <row r="73" spans="1:31" s="2" customFormat="1" ht="6.95" customHeight="1">
      <c r="A73" s="36"/>
      <c r="B73" s="51"/>
      <c r="C73" s="52"/>
      <c r="D73" s="52"/>
      <c r="E73" s="52"/>
      <c r="F73" s="52"/>
      <c r="G73" s="52"/>
      <c r="H73" s="52"/>
      <c r="I73" s="52"/>
      <c r="J73" s="52"/>
      <c r="K73" s="52"/>
      <c r="L73" s="108"/>
      <c r="S73" s="36"/>
      <c r="T73" s="36"/>
      <c r="U73" s="36"/>
      <c r="V73" s="36"/>
      <c r="W73" s="36"/>
      <c r="X73" s="36"/>
      <c r="Y73" s="36"/>
      <c r="Z73" s="36"/>
      <c r="AA73" s="36"/>
      <c r="AB73" s="36"/>
      <c r="AC73" s="36"/>
      <c r="AD73" s="36"/>
      <c r="AE73" s="36"/>
    </row>
    <row r="74" spans="1:31" s="2" customFormat="1" ht="24.95" customHeight="1">
      <c r="A74" s="36"/>
      <c r="B74" s="37"/>
      <c r="C74" s="25" t="s">
        <v>105</v>
      </c>
      <c r="D74" s="38"/>
      <c r="E74" s="38"/>
      <c r="F74" s="38"/>
      <c r="G74" s="38"/>
      <c r="H74" s="38"/>
      <c r="I74" s="38"/>
      <c r="J74" s="38"/>
      <c r="K74" s="38"/>
      <c r="L74" s="108"/>
      <c r="S74" s="36"/>
      <c r="T74" s="36"/>
      <c r="U74" s="36"/>
      <c r="V74" s="36"/>
      <c r="W74" s="36"/>
      <c r="X74" s="36"/>
      <c r="Y74" s="36"/>
      <c r="Z74" s="36"/>
      <c r="AA74" s="36"/>
      <c r="AB74" s="36"/>
      <c r="AC74" s="36"/>
      <c r="AD74" s="36"/>
      <c r="AE74" s="36"/>
    </row>
    <row r="75" spans="1:31" s="2" customFormat="1" ht="6.95" customHeight="1">
      <c r="A75" s="36"/>
      <c r="B75" s="37"/>
      <c r="C75" s="38"/>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12" customHeight="1">
      <c r="A76" s="36"/>
      <c r="B76" s="37"/>
      <c r="C76" s="31" t="s">
        <v>16</v>
      </c>
      <c r="D76" s="38"/>
      <c r="E76" s="38"/>
      <c r="F76" s="38"/>
      <c r="G76" s="38"/>
      <c r="H76" s="38"/>
      <c r="I76" s="38"/>
      <c r="J76" s="38"/>
      <c r="K76" s="38"/>
      <c r="L76" s="108"/>
      <c r="S76" s="36"/>
      <c r="T76" s="36"/>
      <c r="U76" s="36"/>
      <c r="V76" s="36"/>
      <c r="W76" s="36"/>
      <c r="X76" s="36"/>
      <c r="Y76" s="36"/>
      <c r="Z76" s="36"/>
      <c r="AA76" s="36"/>
      <c r="AB76" s="36"/>
      <c r="AC76" s="36"/>
      <c r="AD76" s="36"/>
      <c r="AE76" s="36"/>
    </row>
    <row r="77" spans="1:31" s="2" customFormat="1" ht="16.5" customHeight="1">
      <c r="A77" s="36"/>
      <c r="B77" s="37"/>
      <c r="C77" s="38"/>
      <c r="D77" s="38"/>
      <c r="E77" s="378" t="str">
        <f>E7</f>
        <v>OA a HŠ Třebíč - Odstranění objektů ve vnitrobloku Bráfova</v>
      </c>
      <c r="F77" s="379"/>
      <c r="G77" s="379"/>
      <c r="H77" s="379"/>
      <c r="I77" s="38"/>
      <c r="J77" s="38"/>
      <c r="K77" s="38"/>
      <c r="L77" s="108"/>
      <c r="S77" s="36"/>
      <c r="T77" s="36"/>
      <c r="U77" s="36"/>
      <c r="V77" s="36"/>
      <c r="W77" s="36"/>
      <c r="X77" s="36"/>
      <c r="Y77" s="36"/>
      <c r="Z77" s="36"/>
      <c r="AA77" s="36"/>
      <c r="AB77" s="36"/>
      <c r="AC77" s="36"/>
      <c r="AD77" s="36"/>
      <c r="AE77" s="36"/>
    </row>
    <row r="78" spans="1:31" s="2" customFormat="1" ht="12" customHeight="1">
      <c r="A78" s="36"/>
      <c r="B78" s="37"/>
      <c r="C78" s="31" t="s">
        <v>94</v>
      </c>
      <c r="D78" s="38"/>
      <c r="E78" s="38"/>
      <c r="F78" s="38"/>
      <c r="G78" s="38"/>
      <c r="H78" s="38"/>
      <c r="I78" s="38"/>
      <c r="J78" s="38"/>
      <c r="K78" s="38"/>
      <c r="L78" s="108"/>
      <c r="S78" s="36"/>
      <c r="T78" s="36"/>
      <c r="U78" s="36"/>
      <c r="V78" s="36"/>
      <c r="W78" s="36"/>
      <c r="X78" s="36"/>
      <c r="Y78" s="36"/>
      <c r="Z78" s="36"/>
      <c r="AA78" s="36"/>
      <c r="AB78" s="36"/>
      <c r="AC78" s="36"/>
      <c r="AD78" s="36"/>
      <c r="AE78" s="36"/>
    </row>
    <row r="79" spans="1:31" s="2" customFormat="1" ht="16.5" customHeight="1">
      <c r="A79" s="36"/>
      <c r="B79" s="37"/>
      <c r="C79" s="38"/>
      <c r="D79" s="38"/>
      <c r="E79" s="350" t="str">
        <f>E9</f>
        <v>VN a ON - Vedlejší náklady a ostatní náklady</v>
      </c>
      <c r="F79" s="380"/>
      <c r="G79" s="380"/>
      <c r="H79" s="380"/>
      <c r="I79" s="38"/>
      <c r="J79" s="38"/>
      <c r="K79" s="38"/>
      <c r="L79" s="108"/>
      <c r="S79" s="36"/>
      <c r="T79" s="36"/>
      <c r="U79" s="36"/>
      <c r="V79" s="36"/>
      <c r="W79" s="36"/>
      <c r="X79" s="36"/>
      <c r="Y79" s="36"/>
      <c r="Z79" s="36"/>
      <c r="AA79" s="36"/>
      <c r="AB79" s="36"/>
      <c r="AC79" s="36"/>
      <c r="AD79" s="36"/>
      <c r="AE79" s="36"/>
    </row>
    <row r="80" spans="1:31" s="2" customFormat="1" ht="6.95" customHeight="1">
      <c r="A80" s="36"/>
      <c r="B80" s="37"/>
      <c r="C80" s="38"/>
      <c r="D80" s="38"/>
      <c r="E80" s="38"/>
      <c r="F80" s="38"/>
      <c r="G80" s="38"/>
      <c r="H80" s="38"/>
      <c r="I80" s="38"/>
      <c r="J80" s="38"/>
      <c r="K80" s="38"/>
      <c r="L80" s="108"/>
      <c r="S80" s="36"/>
      <c r="T80" s="36"/>
      <c r="U80" s="36"/>
      <c r="V80" s="36"/>
      <c r="W80" s="36"/>
      <c r="X80" s="36"/>
      <c r="Y80" s="36"/>
      <c r="Z80" s="36"/>
      <c r="AA80" s="36"/>
      <c r="AB80" s="36"/>
      <c r="AC80" s="36"/>
      <c r="AD80" s="36"/>
      <c r="AE80" s="36"/>
    </row>
    <row r="81" spans="1:65" s="2" customFormat="1" ht="12" customHeight="1">
      <c r="A81" s="36"/>
      <c r="B81" s="37"/>
      <c r="C81" s="31" t="s">
        <v>21</v>
      </c>
      <c r="D81" s="38"/>
      <c r="E81" s="38"/>
      <c r="F81" s="29" t="str">
        <f>F12</f>
        <v>Třebíč</v>
      </c>
      <c r="G81" s="38"/>
      <c r="H81" s="38"/>
      <c r="I81" s="31" t="s">
        <v>23</v>
      </c>
      <c r="J81" s="61" t="str">
        <f>IF(J12="","",J12)</f>
        <v>29. 4. 2025</v>
      </c>
      <c r="K81" s="38"/>
      <c r="L81" s="108"/>
      <c r="S81" s="36"/>
      <c r="T81" s="36"/>
      <c r="U81" s="36"/>
      <c r="V81" s="36"/>
      <c r="W81" s="36"/>
      <c r="X81" s="36"/>
      <c r="Y81" s="36"/>
      <c r="Z81" s="36"/>
      <c r="AA81" s="36"/>
      <c r="AB81" s="36"/>
      <c r="AC81" s="36"/>
      <c r="AD81" s="36"/>
      <c r="AE81" s="36"/>
    </row>
    <row r="82" spans="1:65" s="2" customFormat="1" ht="6.95" customHeight="1">
      <c r="A82" s="36"/>
      <c r="B82" s="37"/>
      <c r="C82" s="38"/>
      <c r="D82" s="38"/>
      <c r="E82" s="38"/>
      <c r="F82" s="38"/>
      <c r="G82" s="38"/>
      <c r="H82" s="38"/>
      <c r="I82" s="38"/>
      <c r="J82" s="38"/>
      <c r="K82" s="38"/>
      <c r="L82" s="108"/>
      <c r="S82" s="36"/>
      <c r="T82" s="36"/>
      <c r="U82" s="36"/>
      <c r="V82" s="36"/>
      <c r="W82" s="36"/>
      <c r="X82" s="36"/>
      <c r="Y82" s="36"/>
      <c r="Z82" s="36"/>
      <c r="AA82" s="36"/>
      <c r="AB82" s="36"/>
      <c r="AC82" s="36"/>
      <c r="AD82" s="36"/>
      <c r="AE82" s="36"/>
    </row>
    <row r="83" spans="1:65" s="2" customFormat="1" ht="40.15" customHeight="1">
      <c r="A83" s="36"/>
      <c r="B83" s="37"/>
      <c r="C83" s="31" t="s">
        <v>25</v>
      </c>
      <c r="D83" s="38"/>
      <c r="E83" s="38"/>
      <c r="F83" s="29" t="str">
        <f>E15</f>
        <v xml:space="preserve">Kraj Vysočina,  Žižkova 1882/57,  58601 Jihlava </v>
      </c>
      <c r="G83" s="38"/>
      <c r="H83" s="38"/>
      <c r="I83" s="31" t="s">
        <v>33</v>
      </c>
      <c r="J83" s="34" t="str">
        <f>E21</f>
        <v>ARTPROJEKT JIHLAVA, spol. s r.o., 58601 Jihlava</v>
      </c>
      <c r="K83" s="38"/>
      <c r="L83" s="108"/>
      <c r="S83" s="36"/>
      <c r="T83" s="36"/>
      <c r="U83" s="36"/>
      <c r="V83" s="36"/>
      <c r="W83" s="36"/>
      <c r="X83" s="36"/>
      <c r="Y83" s="36"/>
      <c r="Z83" s="36"/>
      <c r="AA83" s="36"/>
      <c r="AB83" s="36"/>
      <c r="AC83" s="36"/>
      <c r="AD83" s="36"/>
      <c r="AE83" s="36"/>
    </row>
    <row r="84" spans="1:65" s="2" customFormat="1" ht="15.2" customHeight="1">
      <c r="A84" s="36"/>
      <c r="B84" s="37"/>
      <c r="C84" s="31" t="s">
        <v>31</v>
      </c>
      <c r="D84" s="38"/>
      <c r="E84" s="38"/>
      <c r="F84" s="29" t="str">
        <f>IF(E18="","",E18)</f>
        <v>Vyplň údaj</v>
      </c>
      <c r="G84" s="38"/>
      <c r="H84" s="38"/>
      <c r="I84" s="31" t="s">
        <v>38</v>
      </c>
      <c r="J84" s="34" t="str">
        <f>E24</f>
        <v xml:space="preserve"> </v>
      </c>
      <c r="K84" s="38"/>
      <c r="L84" s="108"/>
      <c r="S84" s="36"/>
      <c r="T84" s="36"/>
      <c r="U84" s="36"/>
      <c r="V84" s="36"/>
      <c r="W84" s="36"/>
      <c r="X84" s="36"/>
      <c r="Y84" s="36"/>
      <c r="Z84" s="36"/>
      <c r="AA84" s="36"/>
      <c r="AB84" s="36"/>
      <c r="AC84" s="36"/>
      <c r="AD84" s="36"/>
      <c r="AE84" s="36"/>
    </row>
    <row r="85" spans="1:65" s="2" customFormat="1" ht="10.35" customHeight="1">
      <c r="A85" s="36"/>
      <c r="B85" s="37"/>
      <c r="C85" s="38"/>
      <c r="D85" s="38"/>
      <c r="E85" s="38"/>
      <c r="F85" s="38"/>
      <c r="G85" s="38"/>
      <c r="H85" s="38"/>
      <c r="I85" s="38"/>
      <c r="J85" s="38"/>
      <c r="K85" s="38"/>
      <c r="L85" s="108"/>
      <c r="S85" s="36"/>
      <c r="T85" s="36"/>
      <c r="U85" s="36"/>
      <c r="V85" s="36"/>
      <c r="W85" s="36"/>
      <c r="X85" s="36"/>
      <c r="Y85" s="36"/>
      <c r="Z85" s="36"/>
      <c r="AA85" s="36"/>
      <c r="AB85" s="36"/>
      <c r="AC85" s="36"/>
      <c r="AD85" s="36"/>
      <c r="AE85" s="36"/>
    </row>
    <row r="86" spans="1:65" s="11" customFormat="1" ht="29.25" customHeight="1">
      <c r="A86" s="148"/>
      <c r="B86" s="149"/>
      <c r="C86" s="150" t="s">
        <v>106</v>
      </c>
      <c r="D86" s="151" t="s">
        <v>61</v>
      </c>
      <c r="E86" s="151" t="s">
        <v>57</v>
      </c>
      <c r="F86" s="151" t="s">
        <v>58</v>
      </c>
      <c r="G86" s="151" t="s">
        <v>107</v>
      </c>
      <c r="H86" s="151" t="s">
        <v>108</v>
      </c>
      <c r="I86" s="151" t="s">
        <v>109</v>
      </c>
      <c r="J86" s="151" t="s">
        <v>98</v>
      </c>
      <c r="K86" s="152" t="s">
        <v>110</v>
      </c>
      <c r="L86" s="153"/>
      <c r="M86" s="70" t="s">
        <v>19</v>
      </c>
      <c r="N86" s="71" t="s">
        <v>46</v>
      </c>
      <c r="O86" s="71" t="s">
        <v>111</v>
      </c>
      <c r="P86" s="71" t="s">
        <v>112</v>
      </c>
      <c r="Q86" s="71" t="s">
        <v>113</v>
      </c>
      <c r="R86" s="71" t="s">
        <v>114</v>
      </c>
      <c r="S86" s="71" t="s">
        <v>115</v>
      </c>
      <c r="T86" s="72" t="s">
        <v>116</v>
      </c>
      <c r="U86" s="148"/>
      <c r="V86" s="148"/>
      <c r="W86" s="148"/>
      <c r="X86" s="148"/>
      <c r="Y86" s="148"/>
      <c r="Z86" s="148"/>
      <c r="AA86" s="148"/>
      <c r="AB86" s="148"/>
      <c r="AC86" s="148"/>
      <c r="AD86" s="148"/>
      <c r="AE86" s="148"/>
    </row>
    <row r="87" spans="1:65" s="2" customFormat="1" ht="22.9" customHeight="1">
      <c r="A87" s="36"/>
      <c r="B87" s="37"/>
      <c r="C87" s="77" t="s">
        <v>117</v>
      </c>
      <c r="D87" s="38"/>
      <c r="E87" s="38"/>
      <c r="F87" s="38"/>
      <c r="G87" s="38"/>
      <c r="H87" s="38"/>
      <c r="I87" s="38"/>
      <c r="J87" s="154">
        <f>BK87</f>
        <v>0</v>
      </c>
      <c r="K87" s="38"/>
      <c r="L87" s="41"/>
      <c r="M87" s="73"/>
      <c r="N87" s="155"/>
      <c r="O87" s="74"/>
      <c r="P87" s="156">
        <f>P88+P90</f>
        <v>0</v>
      </c>
      <c r="Q87" s="74"/>
      <c r="R87" s="156">
        <f>R88+R90</f>
        <v>0</v>
      </c>
      <c r="S87" s="74"/>
      <c r="T87" s="157">
        <f>T88+T90</f>
        <v>0</v>
      </c>
      <c r="U87" s="36"/>
      <c r="V87" s="36"/>
      <c r="W87" s="36"/>
      <c r="X87" s="36"/>
      <c r="Y87" s="36"/>
      <c r="Z87" s="36"/>
      <c r="AA87" s="36"/>
      <c r="AB87" s="36"/>
      <c r="AC87" s="36"/>
      <c r="AD87" s="36"/>
      <c r="AE87" s="36"/>
      <c r="AT87" s="19" t="s">
        <v>75</v>
      </c>
      <c r="AU87" s="19" t="s">
        <v>99</v>
      </c>
      <c r="BK87" s="158">
        <f>BK88+BK90</f>
        <v>0</v>
      </c>
    </row>
    <row r="88" spans="1:65" s="12" customFormat="1" ht="25.9" customHeight="1">
      <c r="B88" s="159"/>
      <c r="C88" s="160"/>
      <c r="D88" s="161" t="s">
        <v>75</v>
      </c>
      <c r="E88" s="162" t="s">
        <v>118</v>
      </c>
      <c r="F88" s="162" t="s">
        <v>119</v>
      </c>
      <c r="G88" s="160"/>
      <c r="H88" s="160"/>
      <c r="I88" s="163"/>
      <c r="J88" s="164">
        <f>BK88</f>
        <v>0</v>
      </c>
      <c r="K88" s="160"/>
      <c r="L88" s="165"/>
      <c r="M88" s="166"/>
      <c r="N88" s="167"/>
      <c r="O88" s="167"/>
      <c r="P88" s="168">
        <f>P89</f>
        <v>0</v>
      </c>
      <c r="Q88" s="167"/>
      <c r="R88" s="168">
        <f>R89</f>
        <v>0</v>
      </c>
      <c r="S88" s="167"/>
      <c r="T88" s="169">
        <f>T89</f>
        <v>0</v>
      </c>
      <c r="AR88" s="170" t="s">
        <v>84</v>
      </c>
      <c r="AT88" s="171" t="s">
        <v>75</v>
      </c>
      <c r="AU88" s="171" t="s">
        <v>76</v>
      </c>
      <c r="AY88" s="170" t="s">
        <v>120</v>
      </c>
      <c r="BK88" s="172">
        <f>BK89</f>
        <v>0</v>
      </c>
    </row>
    <row r="89" spans="1:65" s="12" customFormat="1" ht="22.9" customHeight="1">
      <c r="B89" s="159"/>
      <c r="C89" s="160"/>
      <c r="D89" s="161" t="s">
        <v>75</v>
      </c>
      <c r="E89" s="173" t="s">
        <v>121</v>
      </c>
      <c r="F89" s="173" t="s">
        <v>122</v>
      </c>
      <c r="G89" s="160"/>
      <c r="H89" s="160"/>
      <c r="I89" s="163"/>
      <c r="J89" s="174">
        <f>BK89</f>
        <v>0</v>
      </c>
      <c r="K89" s="160"/>
      <c r="L89" s="165"/>
      <c r="M89" s="166"/>
      <c r="N89" s="167"/>
      <c r="O89" s="167"/>
      <c r="P89" s="168">
        <v>0</v>
      </c>
      <c r="Q89" s="167"/>
      <c r="R89" s="168">
        <v>0</v>
      </c>
      <c r="S89" s="167"/>
      <c r="T89" s="169">
        <v>0</v>
      </c>
      <c r="AR89" s="170" t="s">
        <v>84</v>
      </c>
      <c r="AT89" s="171" t="s">
        <v>75</v>
      </c>
      <c r="AU89" s="171" t="s">
        <v>84</v>
      </c>
      <c r="AY89" s="170" t="s">
        <v>120</v>
      </c>
      <c r="BK89" s="172">
        <v>0</v>
      </c>
    </row>
    <row r="90" spans="1:65" s="12" customFormat="1" ht="25.9" customHeight="1">
      <c r="B90" s="159"/>
      <c r="C90" s="160"/>
      <c r="D90" s="161" t="s">
        <v>75</v>
      </c>
      <c r="E90" s="162" t="s">
        <v>531</v>
      </c>
      <c r="F90" s="162" t="s">
        <v>532</v>
      </c>
      <c r="G90" s="160"/>
      <c r="H90" s="160"/>
      <c r="I90" s="163"/>
      <c r="J90" s="164">
        <f>BK90</f>
        <v>0</v>
      </c>
      <c r="K90" s="160"/>
      <c r="L90" s="165"/>
      <c r="M90" s="166"/>
      <c r="N90" s="167"/>
      <c r="O90" s="167"/>
      <c r="P90" s="168">
        <f>P91+P96+P101+P130+P136</f>
        <v>0</v>
      </c>
      <c r="Q90" s="167"/>
      <c r="R90" s="168">
        <f>R91+R96+R101+R130+R136</f>
        <v>0</v>
      </c>
      <c r="S90" s="167"/>
      <c r="T90" s="169">
        <f>T91+T96+T101+T130+T136</f>
        <v>0</v>
      </c>
      <c r="AR90" s="170" t="s">
        <v>157</v>
      </c>
      <c r="AT90" s="171" t="s">
        <v>75</v>
      </c>
      <c r="AU90" s="171" t="s">
        <v>76</v>
      </c>
      <c r="AY90" s="170" t="s">
        <v>120</v>
      </c>
      <c r="BK90" s="172">
        <f>BK91+BK96+BK101+BK130+BK136</f>
        <v>0</v>
      </c>
    </row>
    <row r="91" spans="1:65" s="12" customFormat="1" ht="22.9" customHeight="1">
      <c r="B91" s="159"/>
      <c r="C91" s="160"/>
      <c r="D91" s="161" t="s">
        <v>75</v>
      </c>
      <c r="E91" s="173" t="s">
        <v>533</v>
      </c>
      <c r="F91" s="173" t="s">
        <v>534</v>
      </c>
      <c r="G91" s="160"/>
      <c r="H91" s="160"/>
      <c r="I91" s="163"/>
      <c r="J91" s="174">
        <f>BK91</f>
        <v>0</v>
      </c>
      <c r="K91" s="160"/>
      <c r="L91" s="165"/>
      <c r="M91" s="166"/>
      <c r="N91" s="167"/>
      <c r="O91" s="167"/>
      <c r="P91" s="168">
        <f>SUM(P92:P95)</f>
        <v>0</v>
      </c>
      <c r="Q91" s="167"/>
      <c r="R91" s="168">
        <f>SUM(R92:R95)</f>
        <v>0</v>
      </c>
      <c r="S91" s="167"/>
      <c r="T91" s="169">
        <f>SUM(T92:T95)</f>
        <v>0</v>
      </c>
      <c r="AR91" s="170" t="s">
        <v>157</v>
      </c>
      <c r="AT91" s="171" t="s">
        <v>75</v>
      </c>
      <c r="AU91" s="171" t="s">
        <v>84</v>
      </c>
      <c r="AY91" s="170" t="s">
        <v>120</v>
      </c>
      <c r="BK91" s="172">
        <f>SUM(BK92:BK95)</f>
        <v>0</v>
      </c>
    </row>
    <row r="92" spans="1:65" s="2" customFormat="1" ht="21.75" customHeight="1">
      <c r="A92" s="36"/>
      <c r="B92" s="37"/>
      <c r="C92" s="175" t="s">
        <v>84</v>
      </c>
      <c r="D92" s="175" t="s">
        <v>123</v>
      </c>
      <c r="E92" s="176" t="s">
        <v>84</v>
      </c>
      <c r="F92" s="177" t="s">
        <v>535</v>
      </c>
      <c r="G92" s="178" t="s">
        <v>479</v>
      </c>
      <c r="H92" s="179">
        <v>1</v>
      </c>
      <c r="I92" s="180"/>
      <c r="J92" s="181">
        <f>ROUND(I92*H92,2)</f>
        <v>0</v>
      </c>
      <c r="K92" s="177" t="s">
        <v>19</v>
      </c>
      <c r="L92" s="41"/>
      <c r="M92" s="182" t="s">
        <v>19</v>
      </c>
      <c r="N92" s="183" t="s">
        <v>47</v>
      </c>
      <c r="O92" s="66"/>
      <c r="P92" s="184">
        <f>O92*H92</f>
        <v>0</v>
      </c>
      <c r="Q92" s="184">
        <v>0</v>
      </c>
      <c r="R92" s="184">
        <f>Q92*H92</f>
        <v>0</v>
      </c>
      <c r="S92" s="184">
        <v>0</v>
      </c>
      <c r="T92" s="185">
        <f>S92*H92</f>
        <v>0</v>
      </c>
      <c r="U92" s="36"/>
      <c r="V92" s="36"/>
      <c r="W92" s="36"/>
      <c r="X92" s="36"/>
      <c r="Y92" s="36"/>
      <c r="Z92" s="36"/>
      <c r="AA92" s="36"/>
      <c r="AB92" s="36"/>
      <c r="AC92" s="36"/>
      <c r="AD92" s="36"/>
      <c r="AE92" s="36"/>
      <c r="AR92" s="186" t="s">
        <v>536</v>
      </c>
      <c r="AT92" s="186" t="s">
        <v>123</v>
      </c>
      <c r="AU92" s="186" t="s">
        <v>86</v>
      </c>
      <c r="AY92" s="19" t="s">
        <v>120</v>
      </c>
      <c r="BE92" s="187">
        <f>IF(N92="základní",J92,0)</f>
        <v>0</v>
      </c>
      <c r="BF92" s="187">
        <f>IF(N92="snížená",J92,0)</f>
        <v>0</v>
      </c>
      <c r="BG92" s="187">
        <f>IF(N92="zákl. přenesená",J92,0)</f>
        <v>0</v>
      </c>
      <c r="BH92" s="187">
        <f>IF(N92="sníž. přenesená",J92,0)</f>
        <v>0</v>
      </c>
      <c r="BI92" s="187">
        <f>IF(N92="nulová",J92,0)</f>
        <v>0</v>
      </c>
      <c r="BJ92" s="19" t="s">
        <v>84</v>
      </c>
      <c r="BK92" s="187">
        <f>ROUND(I92*H92,2)</f>
        <v>0</v>
      </c>
      <c r="BL92" s="19" t="s">
        <v>536</v>
      </c>
      <c r="BM92" s="186" t="s">
        <v>537</v>
      </c>
    </row>
    <row r="93" spans="1:65" s="2" customFormat="1" ht="48.75">
      <c r="A93" s="36"/>
      <c r="B93" s="37"/>
      <c r="C93" s="38"/>
      <c r="D93" s="188" t="s">
        <v>130</v>
      </c>
      <c r="E93" s="38"/>
      <c r="F93" s="189" t="s">
        <v>538</v>
      </c>
      <c r="G93" s="38"/>
      <c r="H93" s="38"/>
      <c r="I93" s="190"/>
      <c r="J93" s="38"/>
      <c r="K93" s="38"/>
      <c r="L93" s="41"/>
      <c r="M93" s="191"/>
      <c r="N93" s="192"/>
      <c r="O93" s="66"/>
      <c r="P93" s="66"/>
      <c r="Q93" s="66"/>
      <c r="R93" s="66"/>
      <c r="S93" s="66"/>
      <c r="T93" s="67"/>
      <c r="U93" s="36"/>
      <c r="V93" s="36"/>
      <c r="W93" s="36"/>
      <c r="X93" s="36"/>
      <c r="Y93" s="36"/>
      <c r="Z93" s="36"/>
      <c r="AA93" s="36"/>
      <c r="AB93" s="36"/>
      <c r="AC93" s="36"/>
      <c r="AD93" s="36"/>
      <c r="AE93" s="36"/>
      <c r="AT93" s="19" t="s">
        <v>130</v>
      </c>
      <c r="AU93" s="19" t="s">
        <v>86</v>
      </c>
    </row>
    <row r="94" spans="1:65" s="13" customFormat="1" ht="22.5">
      <c r="B94" s="195"/>
      <c r="C94" s="196"/>
      <c r="D94" s="188" t="s">
        <v>133</v>
      </c>
      <c r="E94" s="197" t="s">
        <v>19</v>
      </c>
      <c r="F94" s="198" t="s">
        <v>539</v>
      </c>
      <c r="G94" s="196"/>
      <c r="H94" s="199">
        <v>1</v>
      </c>
      <c r="I94" s="200"/>
      <c r="J94" s="196"/>
      <c r="K94" s="196"/>
      <c r="L94" s="201"/>
      <c r="M94" s="202"/>
      <c r="N94" s="203"/>
      <c r="O94" s="203"/>
      <c r="P94" s="203"/>
      <c r="Q94" s="203"/>
      <c r="R94" s="203"/>
      <c r="S94" s="203"/>
      <c r="T94" s="204"/>
      <c r="AT94" s="205" t="s">
        <v>133</v>
      </c>
      <c r="AU94" s="205" t="s">
        <v>86</v>
      </c>
      <c r="AV94" s="13" t="s">
        <v>86</v>
      </c>
      <c r="AW94" s="13" t="s">
        <v>37</v>
      </c>
      <c r="AX94" s="13" t="s">
        <v>76</v>
      </c>
      <c r="AY94" s="205" t="s">
        <v>120</v>
      </c>
    </row>
    <row r="95" spans="1:65" s="14" customFormat="1" ht="11.25">
      <c r="B95" s="206"/>
      <c r="C95" s="207"/>
      <c r="D95" s="188" t="s">
        <v>133</v>
      </c>
      <c r="E95" s="208" t="s">
        <v>19</v>
      </c>
      <c r="F95" s="209" t="s">
        <v>136</v>
      </c>
      <c r="G95" s="207"/>
      <c r="H95" s="210">
        <v>1</v>
      </c>
      <c r="I95" s="211"/>
      <c r="J95" s="207"/>
      <c r="K95" s="207"/>
      <c r="L95" s="212"/>
      <c r="M95" s="213"/>
      <c r="N95" s="214"/>
      <c r="O95" s="214"/>
      <c r="P95" s="214"/>
      <c r="Q95" s="214"/>
      <c r="R95" s="214"/>
      <c r="S95" s="214"/>
      <c r="T95" s="215"/>
      <c r="AT95" s="216" t="s">
        <v>133</v>
      </c>
      <c r="AU95" s="216" t="s">
        <v>86</v>
      </c>
      <c r="AV95" s="14" t="s">
        <v>128</v>
      </c>
      <c r="AW95" s="14" t="s">
        <v>37</v>
      </c>
      <c r="AX95" s="14" t="s">
        <v>84</v>
      </c>
      <c r="AY95" s="216" t="s">
        <v>120</v>
      </c>
    </row>
    <row r="96" spans="1:65" s="12" customFormat="1" ht="22.9" customHeight="1">
      <c r="B96" s="159"/>
      <c r="C96" s="160"/>
      <c r="D96" s="161" t="s">
        <v>75</v>
      </c>
      <c r="E96" s="173" t="s">
        <v>540</v>
      </c>
      <c r="F96" s="173" t="s">
        <v>541</v>
      </c>
      <c r="G96" s="160"/>
      <c r="H96" s="160"/>
      <c r="I96" s="163"/>
      <c r="J96" s="174">
        <f>BK96</f>
        <v>0</v>
      </c>
      <c r="K96" s="160"/>
      <c r="L96" s="165"/>
      <c r="M96" s="166"/>
      <c r="N96" s="167"/>
      <c r="O96" s="167"/>
      <c r="P96" s="168">
        <f>SUM(P97:P100)</f>
        <v>0</v>
      </c>
      <c r="Q96" s="167"/>
      <c r="R96" s="168">
        <f>SUM(R97:R100)</f>
        <v>0</v>
      </c>
      <c r="S96" s="167"/>
      <c r="T96" s="169">
        <f>SUM(T97:T100)</f>
        <v>0</v>
      </c>
      <c r="AR96" s="170" t="s">
        <v>157</v>
      </c>
      <c r="AT96" s="171" t="s">
        <v>75</v>
      </c>
      <c r="AU96" s="171" t="s">
        <v>84</v>
      </c>
      <c r="AY96" s="170" t="s">
        <v>120</v>
      </c>
      <c r="BK96" s="172">
        <f>SUM(BK97:BK100)</f>
        <v>0</v>
      </c>
    </row>
    <row r="97" spans="1:65" s="2" customFormat="1" ht="16.5" customHeight="1">
      <c r="A97" s="36"/>
      <c r="B97" s="37"/>
      <c r="C97" s="175" t="s">
        <v>86</v>
      </c>
      <c r="D97" s="175" t="s">
        <v>123</v>
      </c>
      <c r="E97" s="176" t="s">
        <v>86</v>
      </c>
      <c r="F97" s="177" t="s">
        <v>541</v>
      </c>
      <c r="G97" s="178" t="s">
        <v>479</v>
      </c>
      <c r="H97" s="179">
        <v>1</v>
      </c>
      <c r="I97" s="180"/>
      <c r="J97" s="181">
        <f>ROUND(I97*H97,2)</f>
        <v>0</v>
      </c>
      <c r="K97" s="177" t="s">
        <v>19</v>
      </c>
      <c r="L97" s="41"/>
      <c r="M97" s="182" t="s">
        <v>19</v>
      </c>
      <c r="N97" s="183" t="s">
        <v>47</v>
      </c>
      <c r="O97" s="66"/>
      <c r="P97" s="184">
        <f>O97*H97</f>
        <v>0</v>
      </c>
      <c r="Q97" s="184">
        <v>0</v>
      </c>
      <c r="R97" s="184">
        <f>Q97*H97</f>
        <v>0</v>
      </c>
      <c r="S97" s="184">
        <v>0</v>
      </c>
      <c r="T97" s="185">
        <f>S97*H97</f>
        <v>0</v>
      </c>
      <c r="U97" s="36"/>
      <c r="V97" s="36"/>
      <c r="W97" s="36"/>
      <c r="X97" s="36"/>
      <c r="Y97" s="36"/>
      <c r="Z97" s="36"/>
      <c r="AA97" s="36"/>
      <c r="AB97" s="36"/>
      <c r="AC97" s="36"/>
      <c r="AD97" s="36"/>
      <c r="AE97" s="36"/>
      <c r="AR97" s="186" t="s">
        <v>536</v>
      </c>
      <c r="AT97" s="186" t="s">
        <v>123</v>
      </c>
      <c r="AU97" s="186" t="s">
        <v>86</v>
      </c>
      <c r="AY97" s="19" t="s">
        <v>120</v>
      </c>
      <c r="BE97" s="187">
        <f>IF(N97="základní",J97,0)</f>
        <v>0</v>
      </c>
      <c r="BF97" s="187">
        <f>IF(N97="snížená",J97,0)</f>
        <v>0</v>
      </c>
      <c r="BG97" s="187">
        <f>IF(N97="zákl. přenesená",J97,0)</f>
        <v>0</v>
      </c>
      <c r="BH97" s="187">
        <f>IF(N97="sníž. přenesená",J97,0)</f>
        <v>0</v>
      </c>
      <c r="BI97" s="187">
        <f>IF(N97="nulová",J97,0)</f>
        <v>0</v>
      </c>
      <c r="BJ97" s="19" t="s">
        <v>84</v>
      </c>
      <c r="BK97" s="187">
        <f>ROUND(I97*H97,2)</f>
        <v>0</v>
      </c>
      <c r="BL97" s="19" t="s">
        <v>536</v>
      </c>
      <c r="BM97" s="186" t="s">
        <v>542</v>
      </c>
    </row>
    <row r="98" spans="1:65" s="2" customFormat="1" ht="341.25">
      <c r="A98" s="36"/>
      <c r="B98" s="37"/>
      <c r="C98" s="38"/>
      <c r="D98" s="188" t="s">
        <v>130</v>
      </c>
      <c r="E98" s="38"/>
      <c r="F98" s="189" t="s">
        <v>543</v>
      </c>
      <c r="G98" s="38"/>
      <c r="H98" s="38"/>
      <c r="I98" s="190"/>
      <c r="J98" s="38"/>
      <c r="K98" s="38"/>
      <c r="L98" s="41"/>
      <c r="M98" s="191"/>
      <c r="N98" s="192"/>
      <c r="O98" s="66"/>
      <c r="P98" s="66"/>
      <c r="Q98" s="66"/>
      <c r="R98" s="66"/>
      <c r="S98" s="66"/>
      <c r="T98" s="67"/>
      <c r="U98" s="36"/>
      <c r="V98" s="36"/>
      <c r="W98" s="36"/>
      <c r="X98" s="36"/>
      <c r="Y98" s="36"/>
      <c r="Z98" s="36"/>
      <c r="AA98" s="36"/>
      <c r="AB98" s="36"/>
      <c r="AC98" s="36"/>
      <c r="AD98" s="36"/>
      <c r="AE98" s="36"/>
      <c r="AT98" s="19" t="s">
        <v>130</v>
      </c>
      <c r="AU98" s="19" t="s">
        <v>86</v>
      </c>
    </row>
    <row r="99" spans="1:65" s="13" customFormat="1" ht="22.5">
      <c r="B99" s="195"/>
      <c r="C99" s="196"/>
      <c r="D99" s="188" t="s">
        <v>133</v>
      </c>
      <c r="E99" s="197" t="s">
        <v>19</v>
      </c>
      <c r="F99" s="198" t="s">
        <v>539</v>
      </c>
      <c r="G99" s="196"/>
      <c r="H99" s="199">
        <v>1</v>
      </c>
      <c r="I99" s="200"/>
      <c r="J99" s="196"/>
      <c r="K99" s="196"/>
      <c r="L99" s="201"/>
      <c r="M99" s="202"/>
      <c r="N99" s="203"/>
      <c r="O99" s="203"/>
      <c r="P99" s="203"/>
      <c r="Q99" s="203"/>
      <c r="R99" s="203"/>
      <c r="S99" s="203"/>
      <c r="T99" s="204"/>
      <c r="AT99" s="205" t="s">
        <v>133</v>
      </c>
      <c r="AU99" s="205" t="s">
        <v>86</v>
      </c>
      <c r="AV99" s="13" t="s">
        <v>86</v>
      </c>
      <c r="AW99" s="13" t="s">
        <v>37</v>
      </c>
      <c r="AX99" s="13" t="s">
        <v>76</v>
      </c>
      <c r="AY99" s="205" t="s">
        <v>120</v>
      </c>
    </row>
    <row r="100" spans="1:65" s="14" customFormat="1" ht="11.25">
      <c r="B100" s="206"/>
      <c r="C100" s="207"/>
      <c r="D100" s="188" t="s">
        <v>133</v>
      </c>
      <c r="E100" s="208" t="s">
        <v>19</v>
      </c>
      <c r="F100" s="209" t="s">
        <v>136</v>
      </c>
      <c r="G100" s="207"/>
      <c r="H100" s="210">
        <v>1</v>
      </c>
      <c r="I100" s="211"/>
      <c r="J100" s="207"/>
      <c r="K100" s="207"/>
      <c r="L100" s="212"/>
      <c r="M100" s="213"/>
      <c r="N100" s="214"/>
      <c r="O100" s="214"/>
      <c r="P100" s="214"/>
      <c r="Q100" s="214"/>
      <c r="R100" s="214"/>
      <c r="S100" s="214"/>
      <c r="T100" s="215"/>
      <c r="AT100" s="216" t="s">
        <v>133</v>
      </c>
      <c r="AU100" s="216" t="s">
        <v>86</v>
      </c>
      <c r="AV100" s="14" t="s">
        <v>128</v>
      </c>
      <c r="AW100" s="14" t="s">
        <v>37</v>
      </c>
      <c r="AX100" s="14" t="s">
        <v>84</v>
      </c>
      <c r="AY100" s="216" t="s">
        <v>120</v>
      </c>
    </row>
    <row r="101" spans="1:65" s="12" customFormat="1" ht="22.9" customHeight="1">
      <c r="B101" s="159"/>
      <c r="C101" s="160"/>
      <c r="D101" s="161" t="s">
        <v>75</v>
      </c>
      <c r="E101" s="173" t="s">
        <v>544</v>
      </c>
      <c r="F101" s="173" t="s">
        <v>545</v>
      </c>
      <c r="G101" s="160"/>
      <c r="H101" s="160"/>
      <c r="I101" s="163"/>
      <c r="J101" s="174">
        <f>BK101</f>
        <v>0</v>
      </c>
      <c r="K101" s="160"/>
      <c r="L101" s="165"/>
      <c r="M101" s="166"/>
      <c r="N101" s="167"/>
      <c r="O101" s="167"/>
      <c r="P101" s="168">
        <f>SUM(P102:P129)</f>
        <v>0</v>
      </c>
      <c r="Q101" s="167"/>
      <c r="R101" s="168">
        <f>SUM(R102:R129)</f>
        <v>0</v>
      </c>
      <c r="S101" s="167"/>
      <c r="T101" s="169">
        <f>SUM(T102:T129)</f>
        <v>0</v>
      </c>
      <c r="AR101" s="170" t="s">
        <v>157</v>
      </c>
      <c r="AT101" s="171" t="s">
        <v>75</v>
      </c>
      <c r="AU101" s="171" t="s">
        <v>84</v>
      </c>
      <c r="AY101" s="170" t="s">
        <v>120</v>
      </c>
      <c r="BK101" s="172">
        <f>SUM(BK102:BK129)</f>
        <v>0</v>
      </c>
    </row>
    <row r="102" spans="1:65" s="2" customFormat="1" ht="16.5" customHeight="1">
      <c r="A102" s="36"/>
      <c r="B102" s="37"/>
      <c r="C102" s="175" t="s">
        <v>143</v>
      </c>
      <c r="D102" s="175" t="s">
        <v>123</v>
      </c>
      <c r="E102" s="176" t="s">
        <v>143</v>
      </c>
      <c r="F102" s="177" t="s">
        <v>545</v>
      </c>
      <c r="G102" s="178" t="s">
        <v>479</v>
      </c>
      <c r="H102" s="179">
        <v>1</v>
      </c>
      <c r="I102" s="180"/>
      <c r="J102" s="181">
        <f>ROUND(I102*H102,2)</f>
        <v>0</v>
      </c>
      <c r="K102" s="177" t="s">
        <v>19</v>
      </c>
      <c r="L102" s="41"/>
      <c r="M102" s="182" t="s">
        <v>19</v>
      </c>
      <c r="N102" s="183" t="s">
        <v>47</v>
      </c>
      <c r="O102" s="66"/>
      <c r="P102" s="184">
        <f>O102*H102</f>
        <v>0</v>
      </c>
      <c r="Q102" s="184">
        <v>0</v>
      </c>
      <c r="R102" s="184">
        <f>Q102*H102</f>
        <v>0</v>
      </c>
      <c r="S102" s="184">
        <v>0</v>
      </c>
      <c r="T102" s="185">
        <f>S102*H102</f>
        <v>0</v>
      </c>
      <c r="U102" s="36"/>
      <c r="V102" s="36"/>
      <c r="W102" s="36"/>
      <c r="X102" s="36"/>
      <c r="Y102" s="36"/>
      <c r="Z102" s="36"/>
      <c r="AA102" s="36"/>
      <c r="AB102" s="36"/>
      <c r="AC102" s="36"/>
      <c r="AD102" s="36"/>
      <c r="AE102" s="36"/>
      <c r="AR102" s="186" t="s">
        <v>536</v>
      </c>
      <c r="AT102" s="186" t="s">
        <v>123</v>
      </c>
      <c r="AU102" s="186" t="s">
        <v>86</v>
      </c>
      <c r="AY102" s="19" t="s">
        <v>120</v>
      </c>
      <c r="BE102" s="187">
        <f>IF(N102="základní",J102,0)</f>
        <v>0</v>
      </c>
      <c r="BF102" s="187">
        <f>IF(N102="snížená",J102,0)</f>
        <v>0</v>
      </c>
      <c r="BG102" s="187">
        <f>IF(N102="zákl. přenesená",J102,0)</f>
        <v>0</v>
      </c>
      <c r="BH102" s="187">
        <f>IF(N102="sníž. přenesená",J102,0)</f>
        <v>0</v>
      </c>
      <c r="BI102" s="187">
        <f>IF(N102="nulová",J102,0)</f>
        <v>0</v>
      </c>
      <c r="BJ102" s="19" t="s">
        <v>84</v>
      </c>
      <c r="BK102" s="187">
        <f>ROUND(I102*H102,2)</f>
        <v>0</v>
      </c>
      <c r="BL102" s="19" t="s">
        <v>536</v>
      </c>
      <c r="BM102" s="186" t="s">
        <v>546</v>
      </c>
    </row>
    <row r="103" spans="1:65" s="2" customFormat="1" ht="360.75">
      <c r="A103" s="36"/>
      <c r="B103" s="37"/>
      <c r="C103" s="38"/>
      <c r="D103" s="188" t="s">
        <v>130</v>
      </c>
      <c r="E103" s="38"/>
      <c r="F103" s="189" t="s">
        <v>547</v>
      </c>
      <c r="G103" s="38"/>
      <c r="H103" s="38"/>
      <c r="I103" s="190"/>
      <c r="J103" s="38"/>
      <c r="K103" s="38"/>
      <c r="L103" s="41"/>
      <c r="M103" s="191"/>
      <c r="N103" s="192"/>
      <c r="O103" s="66"/>
      <c r="P103" s="66"/>
      <c r="Q103" s="66"/>
      <c r="R103" s="66"/>
      <c r="S103" s="66"/>
      <c r="T103" s="67"/>
      <c r="U103" s="36"/>
      <c r="V103" s="36"/>
      <c r="W103" s="36"/>
      <c r="X103" s="36"/>
      <c r="Y103" s="36"/>
      <c r="Z103" s="36"/>
      <c r="AA103" s="36"/>
      <c r="AB103" s="36"/>
      <c r="AC103" s="36"/>
      <c r="AD103" s="36"/>
      <c r="AE103" s="36"/>
      <c r="AT103" s="19" t="s">
        <v>130</v>
      </c>
      <c r="AU103" s="19" t="s">
        <v>86</v>
      </c>
    </row>
    <row r="104" spans="1:65" s="13" customFormat="1" ht="22.5">
      <c r="B104" s="195"/>
      <c r="C104" s="196"/>
      <c r="D104" s="188" t="s">
        <v>133</v>
      </c>
      <c r="E104" s="197" t="s">
        <v>19</v>
      </c>
      <c r="F104" s="198" t="s">
        <v>539</v>
      </c>
      <c r="G104" s="196"/>
      <c r="H104" s="199">
        <v>1</v>
      </c>
      <c r="I104" s="200"/>
      <c r="J104" s="196"/>
      <c r="K104" s="196"/>
      <c r="L104" s="201"/>
      <c r="M104" s="202"/>
      <c r="N104" s="203"/>
      <c r="O104" s="203"/>
      <c r="P104" s="203"/>
      <c r="Q104" s="203"/>
      <c r="R104" s="203"/>
      <c r="S104" s="203"/>
      <c r="T104" s="204"/>
      <c r="AT104" s="205" t="s">
        <v>133</v>
      </c>
      <c r="AU104" s="205" t="s">
        <v>86</v>
      </c>
      <c r="AV104" s="13" t="s">
        <v>86</v>
      </c>
      <c r="AW104" s="13" t="s">
        <v>37</v>
      </c>
      <c r="AX104" s="13" t="s">
        <v>76</v>
      </c>
      <c r="AY104" s="205" t="s">
        <v>120</v>
      </c>
    </row>
    <row r="105" spans="1:65" s="14" customFormat="1" ht="11.25">
      <c r="B105" s="206"/>
      <c r="C105" s="207"/>
      <c r="D105" s="188" t="s">
        <v>133</v>
      </c>
      <c r="E105" s="208" t="s">
        <v>19</v>
      </c>
      <c r="F105" s="209" t="s">
        <v>136</v>
      </c>
      <c r="G105" s="207"/>
      <c r="H105" s="210">
        <v>1</v>
      </c>
      <c r="I105" s="211"/>
      <c r="J105" s="207"/>
      <c r="K105" s="207"/>
      <c r="L105" s="212"/>
      <c r="M105" s="213"/>
      <c r="N105" s="214"/>
      <c r="O105" s="214"/>
      <c r="P105" s="214"/>
      <c r="Q105" s="214"/>
      <c r="R105" s="214"/>
      <c r="S105" s="214"/>
      <c r="T105" s="215"/>
      <c r="AT105" s="216" t="s">
        <v>133</v>
      </c>
      <c r="AU105" s="216" t="s">
        <v>86</v>
      </c>
      <c r="AV105" s="14" t="s">
        <v>128</v>
      </c>
      <c r="AW105" s="14" t="s">
        <v>37</v>
      </c>
      <c r="AX105" s="14" t="s">
        <v>84</v>
      </c>
      <c r="AY105" s="216" t="s">
        <v>120</v>
      </c>
    </row>
    <row r="106" spans="1:65" s="2" customFormat="1" ht="24.2" customHeight="1">
      <c r="A106" s="36"/>
      <c r="B106" s="37"/>
      <c r="C106" s="175" t="s">
        <v>128</v>
      </c>
      <c r="D106" s="175" t="s">
        <v>123</v>
      </c>
      <c r="E106" s="176" t="s">
        <v>128</v>
      </c>
      <c r="F106" s="177" t="s">
        <v>548</v>
      </c>
      <c r="G106" s="178" t="s">
        <v>479</v>
      </c>
      <c r="H106" s="179">
        <v>1</v>
      </c>
      <c r="I106" s="180"/>
      <c r="J106" s="181">
        <f>ROUND(I106*H106,2)</f>
        <v>0</v>
      </c>
      <c r="K106" s="177" t="s">
        <v>19</v>
      </c>
      <c r="L106" s="41"/>
      <c r="M106" s="182" t="s">
        <v>19</v>
      </c>
      <c r="N106" s="183" t="s">
        <v>47</v>
      </c>
      <c r="O106" s="66"/>
      <c r="P106" s="184">
        <f>O106*H106</f>
        <v>0</v>
      </c>
      <c r="Q106" s="184">
        <v>0</v>
      </c>
      <c r="R106" s="184">
        <f>Q106*H106</f>
        <v>0</v>
      </c>
      <c r="S106" s="184">
        <v>0</v>
      </c>
      <c r="T106" s="185">
        <f>S106*H106</f>
        <v>0</v>
      </c>
      <c r="U106" s="36"/>
      <c r="V106" s="36"/>
      <c r="W106" s="36"/>
      <c r="X106" s="36"/>
      <c r="Y106" s="36"/>
      <c r="Z106" s="36"/>
      <c r="AA106" s="36"/>
      <c r="AB106" s="36"/>
      <c r="AC106" s="36"/>
      <c r="AD106" s="36"/>
      <c r="AE106" s="36"/>
      <c r="AR106" s="186" t="s">
        <v>128</v>
      </c>
      <c r="AT106" s="186" t="s">
        <v>123</v>
      </c>
      <c r="AU106" s="186" t="s">
        <v>86</v>
      </c>
      <c r="AY106" s="19" t="s">
        <v>120</v>
      </c>
      <c r="BE106" s="187">
        <f>IF(N106="základní",J106,0)</f>
        <v>0</v>
      </c>
      <c r="BF106" s="187">
        <f>IF(N106="snížená",J106,0)</f>
        <v>0</v>
      </c>
      <c r="BG106" s="187">
        <f>IF(N106="zákl. přenesená",J106,0)</f>
        <v>0</v>
      </c>
      <c r="BH106" s="187">
        <f>IF(N106="sníž. přenesená",J106,0)</f>
        <v>0</v>
      </c>
      <c r="BI106" s="187">
        <f>IF(N106="nulová",J106,0)</f>
        <v>0</v>
      </c>
      <c r="BJ106" s="19" t="s">
        <v>84</v>
      </c>
      <c r="BK106" s="187">
        <f>ROUND(I106*H106,2)</f>
        <v>0</v>
      </c>
      <c r="BL106" s="19" t="s">
        <v>128</v>
      </c>
      <c r="BM106" s="186" t="s">
        <v>549</v>
      </c>
    </row>
    <row r="107" spans="1:65" s="2" customFormat="1" ht="11.25">
      <c r="A107" s="36"/>
      <c r="B107" s="37"/>
      <c r="C107" s="38"/>
      <c r="D107" s="188" t="s">
        <v>130</v>
      </c>
      <c r="E107" s="38"/>
      <c r="F107" s="189" t="s">
        <v>548</v>
      </c>
      <c r="G107" s="38"/>
      <c r="H107" s="38"/>
      <c r="I107" s="190"/>
      <c r="J107" s="38"/>
      <c r="K107" s="38"/>
      <c r="L107" s="41"/>
      <c r="M107" s="191"/>
      <c r="N107" s="192"/>
      <c r="O107" s="66"/>
      <c r="P107" s="66"/>
      <c r="Q107" s="66"/>
      <c r="R107" s="66"/>
      <c r="S107" s="66"/>
      <c r="T107" s="67"/>
      <c r="U107" s="36"/>
      <c r="V107" s="36"/>
      <c r="W107" s="36"/>
      <c r="X107" s="36"/>
      <c r="Y107" s="36"/>
      <c r="Z107" s="36"/>
      <c r="AA107" s="36"/>
      <c r="AB107" s="36"/>
      <c r="AC107" s="36"/>
      <c r="AD107" s="36"/>
      <c r="AE107" s="36"/>
      <c r="AT107" s="19" t="s">
        <v>130</v>
      </c>
      <c r="AU107" s="19" t="s">
        <v>86</v>
      </c>
    </row>
    <row r="108" spans="1:65" s="13" customFormat="1" ht="11.25">
      <c r="B108" s="195"/>
      <c r="C108" s="196"/>
      <c r="D108" s="188" t="s">
        <v>133</v>
      </c>
      <c r="E108" s="197" t="s">
        <v>19</v>
      </c>
      <c r="F108" s="198" t="s">
        <v>550</v>
      </c>
      <c r="G108" s="196"/>
      <c r="H108" s="199">
        <v>1</v>
      </c>
      <c r="I108" s="200"/>
      <c r="J108" s="196"/>
      <c r="K108" s="196"/>
      <c r="L108" s="201"/>
      <c r="M108" s="202"/>
      <c r="N108" s="203"/>
      <c r="O108" s="203"/>
      <c r="P108" s="203"/>
      <c r="Q108" s="203"/>
      <c r="R108" s="203"/>
      <c r="S108" s="203"/>
      <c r="T108" s="204"/>
      <c r="AT108" s="205" t="s">
        <v>133</v>
      </c>
      <c r="AU108" s="205" t="s">
        <v>86</v>
      </c>
      <c r="AV108" s="13" t="s">
        <v>86</v>
      </c>
      <c r="AW108" s="13" t="s">
        <v>37</v>
      </c>
      <c r="AX108" s="13" t="s">
        <v>76</v>
      </c>
      <c r="AY108" s="205" t="s">
        <v>120</v>
      </c>
    </row>
    <row r="109" spans="1:65" s="14" customFormat="1" ht="11.25">
      <c r="B109" s="206"/>
      <c r="C109" s="207"/>
      <c r="D109" s="188" t="s">
        <v>133</v>
      </c>
      <c r="E109" s="208" t="s">
        <v>19</v>
      </c>
      <c r="F109" s="209" t="s">
        <v>136</v>
      </c>
      <c r="G109" s="207"/>
      <c r="H109" s="210">
        <v>1</v>
      </c>
      <c r="I109" s="211"/>
      <c r="J109" s="207"/>
      <c r="K109" s="207"/>
      <c r="L109" s="212"/>
      <c r="M109" s="213"/>
      <c r="N109" s="214"/>
      <c r="O109" s="214"/>
      <c r="P109" s="214"/>
      <c r="Q109" s="214"/>
      <c r="R109" s="214"/>
      <c r="S109" s="214"/>
      <c r="T109" s="215"/>
      <c r="AT109" s="216" t="s">
        <v>133</v>
      </c>
      <c r="AU109" s="216" t="s">
        <v>86</v>
      </c>
      <c r="AV109" s="14" t="s">
        <v>128</v>
      </c>
      <c r="AW109" s="14" t="s">
        <v>37</v>
      </c>
      <c r="AX109" s="14" t="s">
        <v>84</v>
      </c>
      <c r="AY109" s="216" t="s">
        <v>120</v>
      </c>
    </row>
    <row r="110" spans="1:65" s="2" customFormat="1" ht="24.2" customHeight="1">
      <c r="A110" s="36"/>
      <c r="B110" s="37"/>
      <c r="C110" s="175" t="s">
        <v>157</v>
      </c>
      <c r="D110" s="175" t="s">
        <v>123</v>
      </c>
      <c r="E110" s="176" t="s">
        <v>157</v>
      </c>
      <c r="F110" s="177" t="s">
        <v>551</v>
      </c>
      <c r="G110" s="178" t="s">
        <v>479</v>
      </c>
      <c r="H110" s="179">
        <v>2</v>
      </c>
      <c r="I110" s="180"/>
      <c r="J110" s="181">
        <f>ROUND(I110*H110,2)</f>
        <v>0</v>
      </c>
      <c r="K110" s="177" t="s">
        <v>19</v>
      </c>
      <c r="L110" s="41"/>
      <c r="M110" s="182" t="s">
        <v>19</v>
      </c>
      <c r="N110" s="183" t="s">
        <v>47</v>
      </c>
      <c r="O110" s="66"/>
      <c r="P110" s="184">
        <f>O110*H110</f>
        <v>0</v>
      </c>
      <c r="Q110" s="184">
        <v>0</v>
      </c>
      <c r="R110" s="184">
        <f>Q110*H110</f>
        <v>0</v>
      </c>
      <c r="S110" s="184">
        <v>0</v>
      </c>
      <c r="T110" s="185">
        <f>S110*H110</f>
        <v>0</v>
      </c>
      <c r="U110" s="36"/>
      <c r="V110" s="36"/>
      <c r="W110" s="36"/>
      <c r="X110" s="36"/>
      <c r="Y110" s="36"/>
      <c r="Z110" s="36"/>
      <c r="AA110" s="36"/>
      <c r="AB110" s="36"/>
      <c r="AC110" s="36"/>
      <c r="AD110" s="36"/>
      <c r="AE110" s="36"/>
      <c r="AR110" s="186" t="s">
        <v>128</v>
      </c>
      <c r="AT110" s="186" t="s">
        <v>123</v>
      </c>
      <c r="AU110" s="186" t="s">
        <v>86</v>
      </c>
      <c r="AY110" s="19" t="s">
        <v>120</v>
      </c>
      <c r="BE110" s="187">
        <f>IF(N110="základní",J110,0)</f>
        <v>0</v>
      </c>
      <c r="BF110" s="187">
        <f>IF(N110="snížená",J110,0)</f>
        <v>0</v>
      </c>
      <c r="BG110" s="187">
        <f>IF(N110="zákl. přenesená",J110,0)</f>
        <v>0</v>
      </c>
      <c r="BH110" s="187">
        <f>IF(N110="sníž. přenesená",J110,0)</f>
        <v>0</v>
      </c>
      <c r="BI110" s="187">
        <f>IF(N110="nulová",J110,0)</f>
        <v>0</v>
      </c>
      <c r="BJ110" s="19" t="s">
        <v>84</v>
      </c>
      <c r="BK110" s="187">
        <f>ROUND(I110*H110,2)</f>
        <v>0</v>
      </c>
      <c r="BL110" s="19" t="s">
        <v>128</v>
      </c>
      <c r="BM110" s="186" t="s">
        <v>552</v>
      </c>
    </row>
    <row r="111" spans="1:65" s="2" customFormat="1" ht="11.25">
      <c r="A111" s="36"/>
      <c r="B111" s="37"/>
      <c r="C111" s="38"/>
      <c r="D111" s="188" t="s">
        <v>130</v>
      </c>
      <c r="E111" s="38"/>
      <c r="F111" s="189" t="s">
        <v>551</v>
      </c>
      <c r="G111" s="38"/>
      <c r="H111" s="38"/>
      <c r="I111" s="190"/>
      <c r="J111" s="38"/>
      <c r="K111" s="38"/>
      <c r="L111" s="41"/>
      <c r="M111" s="191"/>
      <c r="N111" s="192"/>
      <c r="O111" s="66"/>
      <c r="P111" s="66"/>
      <c r="Q111" s="66"/>
      <c r="R111" s="66"/>
      <c r="S111" s="66"/>
      <c r="T111" s="67"/>
      <c r="U111" s="36"/>
      <c r="V111" s="36"/>
      <c r="W111" s="36"/>
      <c r="X111" s="36"/>
      <c r="Y111" s="36"/>
      <c r="Z111" s="36"/>
      <c r="AA111" s="36"/>
      <c r="AB111" s="36"/>
      <c r="AC111" s="36"/>
      <c r="AD111" s="36"/>
      <c r="AE111" s="36"/>
      <c r="AT111" s="19" t="s">
        <v>130</v>
      </c>
      <c r="AU111" s="19" t="s">
        <v>86</v>
      </c>
    </row>
    <row r="112" spans="1:65" s="13" customFormat="1" ht="11.25">
      <c r="B112" s="195"/>
      <c r="C112" s="196"/>
      <c r="D112" s="188" t="s">
        <v>133</v>
      </c>
      <c r="E112" s="197" t="s">
        <v>19</v>
      </c>
      <c r="F112" s="198" t="s">
        <v>553</v>
      </c>
      <c r="G112" s="196"/>
      <c r="H112" s="199">
        <v>2</v>
      </c>
      <c r="I112" s="200"/>
      <c r="J112" s="196"/>
      <c r="K112" s="196"/>
      <c r="L112" s="201"/>
      <c r="M112" s="202"/>
      <c r="N112" s="203"/>
      <c r="O112" s="203"/>
      <c r="P112" s="203"/>
      <c r="Q112" s="203"/>
      <c r="R112" s="203"/>
      <c r="S112" s="203"/>
      <c r="T112" s="204"/>
      <c r="AT112" s="205" t="s">
        <v>133</v>
      </c>
      <c r="AU112" s="205" t="s">
        <v>86</v>
      </c>
      <c r="AV112" s="13" t="s">
        <v>86</v>
      </c>
      <c r="AW112" s="13" t="s">
        <v>37</v>
      </c>
      <c r="AX112" s="13" t="s">
        <v>76</v>
      </c>
      <c r="AY112" s="205" t="s">
        <v>120</v>
      </c>
    </row>
    <row r="113" spans="1:65" s="14" customFormat="1" ht="11.25">
      <c r="B113" s="206"/>
      <c r="C113" s="207"/>
      <c r="D113" s="188" t="s">
        <v>133</v>
      </c>
      <c r="E113" s="208" t="s">
        <v>19</v>
      </c>
      <c r="F113" s="209" t="s">
        <v>136</v>
      </c>
      <c r="G113" s="207"/>
      <c r="H113" s="210">
        <v>2</v>
      </c>
      <c r="I113" s="211"/>
      <c r="J113" s="207"/>
      <c r="K113" s="207"/>
      <c r="L113" s="212"/>
      <c r="M113" s="213"/>
      <c r="N113" s="214"/>
      <c r="O113" s="214"/>
      <c r="P113" s="214"/>
      <c r="Q113" s="214"/>
      <c r="R113" s="214"/>
      <c r="S113" s="214"/>
      <c r="T113" s="215"/>
      <c r="AT113" s="216" t="s">
        <v>133</v>
      </c>
      <c r="AU113" s="216" t="s">
        <v>86</v>
      </c>
      <c r="AV113" s="14" t="s">
        <v>128</v>
      </c>
      <c r="AW113" s="14" t="s">
        <v>37</v>
      </c>
      <c r="AX113" s="14" t="s">
        <v>84</v>
      </c>
      <c r="AY113" s="216" t="s">
        <v>120</v>
      </c>
    </row>
    <row r="114" spans="1:65" s="2" customFormat="1" ht="24.2" customHeight="1">
      <c r="A114" s="36"/>
      <c r="B114" s="37"/>
      <c r="C114" s="175" t="s">
        <v>169</v>
      </c>
      <c r="D114" s="175" t="s">
        <v>123</v>
      </c>
      <c r="E114" s="176" t="s">
        <v>169</v>
      </c>
      <c r="F114" s="177" t="s">
        <v>554</v>
      </c>
      <c r="G114" s="178" t="s">
        <v>479</v>
      </c>
      <c r="H114" s="179">
        <v>1</v>
      </c>
      <c r="I114" s="180"/>
      <c r="J114" s="181">
        <f>ROUND(I114*H114,2)</f>
        <v>0</v>
      </c>
      <c r="K114" s="177" t="s">
        <v>19</v>
      </c>
      <c r="L114" s="41"/>
      <c r="M114" s="182" t="s">
        <v>19</v>
      </c>
      <c r="N114" s="183" t="s">
        <v>47</v>
      </c>
      <c r="O114" s="66"/>
      <c r="P114" s="184">
        <f>O114*H114</f>
        <v>0</v>
      </c>
      <c r="Q114" s="184">
        <v>0</v>
      </c>
      <c r="R114" s="184">
        <f>Q114*H114</f>
        <v>0</v>
      </c>
      <c r="S114" s="184">
        <v>0</v>
      </c>
      <c r="T114" s="185">
        <f>S114*H114</f>
        <v>0</v>
      </c>
      <c r="U114" s="36"/>
      <c r="V114" s="36"/>
      <c r="W114" s="36"/>
      <c r="X114" s="36"/>
      <c r="Y114" s="36"/>
      <c r="Z114" s="36"/>
      <c r="AA114" s="36"/>
      <c r="AB114" s="36"/>
      <c r="AC114" s="36"/>
      <c r="AD114" s="36"/>
      <c r="AE114" s="36"/>
      <c r="AR114" s="186" t="s">
        <v>128</v>
      </c>
      <c r="AT114" s="186" t="s">
        <v>123</v>
      </c>
      <c r="AU114" s="186" t="s">
        <v>86</v>
      </c>
      <c r="AY114" s="19" t="s">
        <v>120</v>
      </c>
      <c r="BE114" s="187">
        <f>IF(N114="základní",J114,0)</f>
        <v>0</v>
      </c>
      <c r="BF114" s="187">
        <f>IF(N114="snížená",J114,0)</f>
        <v>0</v>
      </c>
      <c r="BG114" s="187">
        <f>IF(N114="zákl. přenesená",J114,0)</f>
        <v>0</v>
      </c>
      <c r="BH114" s="187">
        <f>IF(N114="sníž. přenesená",J114,0)</f>
        <v>0</v>
      </c>
      <c r="BI114" s="187">
        <f>IF(N114="nulová",J114,0)</f>
        <v>0</v>
      </c>
      <c r="BJ114" s="19" t="s">
        <v>84</v>
      </c>
      <c r="BK114" s="187">
        <f>ROUND(I114*H114,2)</f>
        <v>0</v>
      </c>
      <c r="BL114" s="19" t="s">
        <v>128</v>
      </c>
      <c r="BM114" s="186" t="s">
        <v>555</v>
      </c>
    </row>
    <row r="115" spans="1:65" s="2" customFormat="1" ht="11.25">
      <c r="A115" s="36"/>
      <c r="B115" s="37"/>
      <c r="C115" s="38"/>
      <c r="D115" s="188" t="s">
        <v>130</v>
      </c>
      <c r="E115" s="38"/>
      <c r="F115" s="189" t="s">
        <v>554</v>
      </c>
      <c r="G115" s="38"/>
      <c r="H115" s="38"/>
      <c r="I115" s="190"/>
      <c r="J115" s="38"/>
      <c r="K115" s="38"/>
      <c r="L115" s="41"/>
      <c r="M115" s="191"/>
      <c r="N115" s="192"/>
      <c r="O115" s="66"/>
      <c r="P115" s="66"/>
      <c r="Q115" s="66"/>
      <c r="R115" s="66"/>
      <c r="S115" s="66"/>
      <c r="T115" s="67"/>
      <c r="U115" s="36"/>
      <c r="V115" s="36"/>
      <c r="W115" s="36"/>
      <c r="X115" s="36"/>
      <c r="Y115" s="36"/>
      <c r="Z115" s="36"/>
      <c r="AA115" s="36"/>
      <c r="AB115" s="36"/>
      <c r="AC115" s="36"/>
      <c r="AD115" s="36"/>
      <c r="AE115" s="36"/>
      <c r="AT115" s="19" t="s">
        <v>130</v>
      </c>
      <c r="AU115" s="19" t="s">
        <v>86</v>
      </c>
    </row>
    <row r="116" spans="1:65" s="13" customFormat="1" ht="11.25">
      <c r="B116" s="195"/>
      <c r="C116" s="196"/>
      <c r="D116" s="188" t="s">
        <v>133</v>
      </c>
      <c r="E116" s="197" t="s">
        <v>19</v>
      </c>
      <c r="F116" s="198" t="s">
        <v>550</v>
      </c>
      <c r="G116" s="196"/>
      <c r="H116" s="199">
        <v>1</v>
      </c>
      <c r="I116" s="200"/>
      <c r="J116" s="196"/>
      <c r="K116" s="196"/>
      <c r="L116" s="201"/>
      <c r="M116" s="202"/>
      <c r="N116" s="203"/>
      <c r="O116" s="203"/>
      <c r="P116" s="203"/>
      <c r="Q116" s="203"/>
      <c r="R116" s="203"/>
      <c r="S116" s="203"/>
      <c r="T116" s="204"/>
      <c r="AT116" s="205" t="s">
        <v>133</v>
      </c>
      <c r="AU116" s="205" t="s">
        <v>86</v>
      </c>
      <c r="AV116" s="13" t="s">
        <v>86</v>
      </c>
      <c r="AW116" s="13" t="s">
        <v>37</v>
      </c>
      <c r="AX116" s="13" t="s">
        <v>76</v>
      </c>
      <c r="AY116" s="205" t="s">
        <v>120</v>
      </c>
    </row>
    <row r="117" spans="1:65" s="14" customFormat="1" ht="11.25">
      <c r="B117" s="206"/>
      <c r="C117" s="207"/>
      <c r="D117" s="188" t="s">
        <v>133</v>
      </c>
      <c r="E117" s="208" t="s">
        <v>19</v>
      </c>
      <c r="F117" s="209" t="s">
        <v>136</v>
      </c>
      <c r="G117" s="207"/>
      <c r="H117" s="210">
        <v>1</v>
      </c>
      <c r="I117" s="211"/>
      <c r="J117" s="207"/>
      <c r="K117" s="207"/>
      <c r="L117" s="212"/>
      <c r="M117" s="213"/>
      <c r="N117" s="214"/>
      <c r="O117" s="214"/>
      <c r="P117" s="214"/>
      <c r="Q117" s="214"/>
      <c r="R117" s="214"/>
      <c r="S117" s="214"/>
      <c r="T117" s="215"/>
      <c r="AT117" s="216" t="s">
        <v>133</v>
      </c>
      <c r="AU117" s="216" t="s">
        <v>86</v>
      </c>
      <c r="AV117" s="14" t="s">
        <v>128</v>
      </c>
      <c r="AW117" s="14" t="s">
        <v>37</v>
      </c>
      <c r="AX117" s="14" t="s">
        <v>84</v>
      </c>
      <c r="AY117" s="216" t="s">
        <v>120</v>
      </c>
    </row>
    <row r="118" spans="1:65" s="2" customFormat="1" ht="24.2" customHeight="1">
      <c r="A118" s="36"/>
      <c r="B118" s="37"/>
      <c r="C118" s="175" t="s">
        <v>179</v>
      </c>
      <c r="D118" s="175" t="s">
        <v>123</v>
      </c>
      <c r="E118" s="176" t="s">
        <v>179</v>
      </c>
      <c r="F118" s="177" t="s">
        <v>556</v>
      </c>
      <c r="G118" s="178" t="s">
        <v>479</v>
      </c>
      <c r="H118" s="179">
        <v>1</v>
      </c>
      <c r="I118" s="180"/>
      <c r="J118" s="181">
        <f>ROUND(I118*H118,2)</f>
        <v>0</v>
      </c>
      <c r="K118" s="177" t="s">
        <v>19</v>
      </c>
      <c r="L118" s="41"/>
      <c r="M118" s="182" t="s">
        <v>19</v>
      </c>
      <c r="N118" s="183" t="s">
        <v>47</v>
      </c>
      <c r="O118" s="66"/>
      <c r="P118" s="184">
        <f>O118*H118</f>
        <v>0</v>
      </c>
      <c r="Q118" s="184">
        <v>0</v>
      </c>
      <c r="R118" s="184">
        <f>Q118*H118</f>
        <v>0</v>
      </c>
      <c r="S118" s="184">
        <v>0</v>
      </c>
      <c r="T118" s="185">
        <f>S118*H118</f>
        <v>0</v>
      </c>
      <c r="U118" s="36"/>
      <c r="V118" s="36"/>
      <c r="W118" s="36"/>
      <c r="X118" s="36"/>
      <c r="Y118" s="36"/>
      <c r="Z118" s="36"/>
      <c r="AA118" s="36"/>
      <c r="AB118" s="36"/>
      <c r="AC118" s="36"/>
      <c r="AD118" s="36"/>
      <c r="AE118" s="36"/>
      <c r="AR118" s="186" t="s">
        <v>128</v>
      </c>
      <c r="AT118" s="186" t="s">
        <v>123</v>
      </c>
      <c r="AU118" s="186" t="s">
        <v>86</v>
      </c>
      <c r="AY118" s="19" t="s">
        <v>120</v>
      </c>
      <c r="BE118" s="187">
        <f>IF(N118="základní",J118,0)</f>
        <v>0</v>
      </c>
      <c r="BF118" s="187">
        <f>IF(N118="snížená",J118,0)</f>
        <v>0</v>
      </c>
      <c r="BG118" s="187">
        <f>IF(N118="zákl. přenesená",J118,0)</f>
        <v>0</v>
      </c>
      <c r="BH118" s="187">
        <f>IF(N118="sníž. přenesená",J118,0)</f>
        <v>0</v>
      </c>
      <c r="BI118" s="187">
        <f>IF(N118="nulová",J118,0)</f>
        <v>0</v>
      </c>
      <c r="BJ118" s="19" t="s">
        <v>84</v>
      </c>
      <c r="BK118" s="187">
        <f>ROUND(I118*H118,2)</f>
        <v>0</v>
      </c>
      <c r="BL118" s="19" t="s">
        <v>128</v>
      </c>
      <c r="BM118" s="186" t="s">
        <v>557</v>
      </c>
    </row>
    <row r="119" spans="1:65" s="2" customFormat="1" ht="19.5">
      <c r="A119" s="36"/>
      <c r="B119" s="37"/>
      <c r="C119" s="38"/>
      <c r="D119" s="188" t="s">
        <v>130</v>
      </c>
      <c r="E119" s="38"/>
      <c r="F119" s="189" t="s">
        <v>556</v>
      </c>
      <c r="G119" s="38"/>
      <c r="H119" s="38"/>
      <c r="I119" s="190"/>
      <c r="J119" s="38"/>
      <c r="K119" s="38"/>
      <c r="L119" s="41"/>
      <c r="M119" s="191"/>
      <c r="N119" s="192"/>
      <c r="O119" s="66"/>
      <c r="P119" s="66"/>
      <c r="Q119" s="66"/>
      <c r="R119" s="66"/>
      <c r="S119" s="66"/>
      <c r="T119" s="67"/>
      <c r="U119" s="36"/>
      <c r="V119" s="36"/>
      <c r="W119" s="36"/>
      <c r="X119" s="36"/>
      <c r="Y119" s="36"/>
      <c r="Z119" s="36"/>
      <c r="AA119" s="36"/>
      <c r="AB119" s="36"/>
      <c r="AC119" s="36"/>
      <c r="AD119" s="36"/>
      <c r="AE119" s="36"/>
      <c r="AT119" s="19" t="s">
        <v>130</v>
      </c>
      <c r="AU119" s="19" t="s">
        <v>86</v>
      </c>
    </row>
    <row r="120" spans="1:65" s="13" customFormat="1" ht="11.25">
      <c r="B120" s="195"/>
      <c r="C120" s="196"/>
      <c r="D120" s="188" t="s">
        <v>133</v>
      </c>
      <c r="E120" s="197" t="s">
        <v>19</v>
      </c>
      <c r="F120" s="198" t="s">
        <v>550</v>
      </c>
      <c r="G120" s="196"/>
      <c r="H120" s="199">
        <v>1</v>
      </c>
      <c r="I120" s="200"/>
      <c r="J120" s="196"/>
      <c r="K120" s="196"/>
      <c r="L120" s="201"/>
      <c r="M120" s="202"/>
      <c r="N120" s="203"/>
      <c r="O120" s="203"/>
      <c r="P120" s="203"/>
      <c r="Q120" s="203"/>
      <c r="R120" s="203"/>
      <c r="S120" s="203"/>
      <c r="T120" s="204"/>
      <c r="AT120" s="205" t="s">
        <v>133</v>
      </c>
      <c r="AU120" s="205" t="s">
        <v>86</v>
      </c>
      <c r="AV120" s="13" t="s">
        <v>86</v>
      </c>
      <c r="AW120" s="13" t="s">
        <v>37</v>
      </c>
      <c r="AX120" s="13" t="s">
        <v>76</v>
      </c>
      <c r="AY120" s="205" t="s">
        <v>120</v>
      </c>
    </row>
    <row r="121" spans="1:65" s="14" customFormat="1" ht="11.25">
      <c r="B121" s="206"/>
      <c r="C121" s="207"/>
      <c r="D121" s="188" t="s">
        <v>133</v>
      </c>
      <c r="E121" s="208" t="s">
        <v>19</v>
      </c>
      <c r="F121" s="209" t="s">
        <v>136</v>
      </c>
      <c r="G121" s="207"/>
      <c r="H121" s="210">
        <v>1</v>
      </c>
      <c r="I121" s="211"/>
      <c r="J121" s="207"/>
      <c r="K121" s="207"/>
      <c r="L121" s="212"/>
      <c r="M121" s="213"/>
      <c r="N121" s="214"/>
      <c r="O121" s="214"/>
      <c r="P121" s="214"/>
      <c r="Q121" s="214"/>
      <c r="R121" s="214"/>
      <c r="S121" s="214"/>
      <c r="T121" s="215"/>
      <c r="AT121" s="216" t="s">
        <v>133</v>
      </c>
      <c r="AU121" s="216" t="s">
        <v>86</v>
      </c>
      <c r="AV121" s="14" t="s">
        <v>128</v>
      </c>
      <c r="AW121" s="14" t="s">
        <v>37</v>
      </c>
      <c r="AX121" s="14" t="s">
        <v>84</v>
      </c>
      <c r="AY121" s="216" t="s">
        <v>120</v>
      </c>
    </row>
    <row r="122" spans="1:65" s="2" customFormat="1" ht="24.2" customHeight="1">
      <c r="A122" s="36"/>
      <c r="B122" s="37"/>
      <c r="C122" s="175" t="s">
        <v>189</v>
      </c>
      <c r="D122" s="175" t="s">
        <v>123</v>
      </c>
      <c r="E122" s="176" t="s">
        <v>189</v>
      </c>
      <c r="F122" s="177" t="s">
        <v>558</v>
      </c>
      <c r="G122" s="178" t="s">
        <v>479</v>
      </c>
      <c r="H122" s="179">
        <v>1</v>
      </c>
      <c r="I122" s="180"/>
      <c r="J122" s="181">
        <f>ROUND(I122*H122,2)</f>
        <v>0</v>
      </c>
      <c r="K122" s="177" t="s">
        <v>19</v>
      </c>
      <c r="L122" s="41"/>
      <c r="M122" s="182" t="s">
        <v>19</v>
      </c>
      <c r="N122" s="183" t="s">
        <v>47</v>
      </c>
      <c r="O122" s="66"/>
      <c r="P122" s="184">
        <f>O122*H122</f>
        <v>0</v>
      </c>
      <c r="Q122" s="184">
        <v>0</v>
      </c>
      <c r="R122" s="184">
        <f>Q122*H122</f>
        <v>0</v>
      </c>
      <c r="S122" s="184">
        <v>0</v>
      </c>
      <c r="T122" s="185">
        <f>S122*H122</f>
        <v>0</v>
      </c>
      <c r="U122" s="36"/>
      <c r="V122" s="36"/>
      <c r="W122" s="36"/>
      <c r="X122" s="36"/>
      <c r="Y122" s="36"/>
      <c r="Z122" s="36"/>
      <c r="AA122" s="36"/>
      <c r="AB122" s="36"/>
      <c r="AC122" s="36"/>
      <c r="AD122" s="36"/>
      <c r="AE122" s="36"/>
      <c r="AR122" s="186" t="s">
        <v>128</v>
      </c>
      <c r="AT122" s="186" t="s">
        <v>123</v>
      </c>
      <c r="AU122" s="186" t="s">
        <v>86</v>
      </c>
      <c r="AY122" s="19" t="s">
        <v>120</v>
      </c>
      <c r="BE122" s="187">
        <f>IF(N122="základní",J122,0)</f>
        <v>0</v>
      </c>
      <c r="BF122" s="187">
        <f>IF(N122="snížená",J122,0)</f>
        <v>0</v>
      </c>
      <c r="BG122" s="187">
        <f>IF(N122="zákl. přenesená",J122,0)</f>
        <v>0</v>
      </c>
      <c r="BH122" s="187">
        <f>IF(N122="sníž. přenesená",J122,0)</f>
        <v>0</v>
      </c>
      <c r="BI122" s="187">
        <f>IF(N122="nulová",J122,0)</f>
        <v>0</v>
      </c>
      <c r="BJ122" s="19" t="s">
        <v>84</v>
      </c>
      <c r="BK122" s="187">
        <f>ROUND(I122*H122,2)</f>
        <v>0</v>
      </c>
      <c r="BL122" s="19" t="s">
        <v>128</v>
      </c>
      <c r="BM122" s="186" t="s">
        <v>559</v>
      </c>
    </row>
    <row r="123" spans="1:65" s="2" customFormat="1" ht="11.25">
      <c r="A123" s="36"/>
      <c r="B123" s="37"/>
      <c r="C123" s="38"/>
      <c r="D123" s="188" t="s">
        <v>130</v>
      </c>
      <c r="E123" s="38"/>
      <c r="F123" s="189" t="s">
        <v>558</v>
      </c>
      <c r="G123" s="38"/>
      <c r="H123" s="38"/>
      <c r="I123" s="190"/>
      <c r="J123" s="38"/>
      <c r="K123" s="38"/>
      <c r="L123" s="41"/>
      <c r="M123" s="191"/>
      <c r="N123" s="192"/>
      <c r="O123" s="66"/>
      <c r="P123" s="66"/>
      <c r="Q123" s="66"/>
      <c r="R123" s="66"/>
      <c r="S123" s="66"/>
      <c r="T123" s="67"/>
      <c r="U123" s="36"/>
      <c r="V123" s="36"/>
      <c r="W123" s="36"/>
      <c r="X123" s="36"/>
      <c r="Y123" s="36"/>
      <c r="Z123" s="36"/>
      <c r="AA123" s="36"/>
      <c r="AB123" s="36"/>
      <c r="AC123" s="36"/>
      <c r="AD123" s="36"/>
      <c r="AE123" s="36"/>
      <c r="AT123" s="19" t="s">
        <v>130</v>
      </c>
      <c r="AU123" s="19" t="s">
        <v>86</v>
      </c>
    </row>
    <row r="124" spans="1:65" s="13" customFormat="1" ht="11.25">
      <c r="B124" s="195"/>
      <c r="C124" s="196"/>
      <c r="D124" s="188" t="s">
        <v>133</v>
      </c>
      <c r="E124" s="197" t="s">
        <v>19</v>
      </c>
      <c r="F124" s="198" t="s">
        <v>550</v>
      </c>
      <c r="G124" s="196"/>
      <c r="H124" s="199">
        <v>1</v>
      </c>
      <c r="I124" s="200"/>
      <c r="J124" s="196"/>
      <c r="K124" s="196"/>
      <c r="L124" s="201"/>
      <c r="M124" s="202"/>
      <c r="N124" s="203"/>
      <c r="O124" s="203"/>
      <c r="P124" s="203"/>
      <c r="Q124" s="203"/>
      <c r="R124" s="203"/>
      <c r="S124" s="203"/>
      <c r="T124" s="204"/>
      <c r="AT124" s="205" t="s">
        <v>133</v>
      </c>
      <c r="AU124" s="205" t="s">
        <v>86</v>
      </c>
      <c r="AV124" s="13" t="s">
        <v>86</v>
      </c>
      <c r="AW124" s="13" t="s">
        <v>37</v>
      </c>
      <c r="AX124" s="13" t="s">
        <v>76</v>
      </c>
      <c r="AY124" s="205" t="s">
        <v>120</v>
      </c>
    </row>
    <row r="125" spans="1:65" s="14" customFormat="1" ht="11.25">
      <c r="B125" s="206"/>
      <c r="C125" s="207"/>
      <c r="D125" s="188" t="s">
        <v>133</v>
      </c>
      <c r="E125" s="208" t="s">
        <v>19</v>
      </c>
      <c r="F125" s="209" t="s">
        <v>136</v>
      </c>
      <c r="G125" s="207"/>
      <c r="H125" s="210">
        <v>1</v>
      </c>
      <c r="I125" s="211"/>
      <c r="J125" s="207"/>
      <c r="K125" s="207"/>
      <c r="L125" s="212"/>
      <c r="M125" s="213"/>
      <c r="N125" s="214"/>
      <c r="O125" s="214"/>
      <c r="P125" s="214"/>
      <c r="Q125" s="214"/>
      <c r="R125" s="214"/>
      <c r="S125" s="214"/>
      <c r="T125" s="215"/>
      <c r="AT125" s="216" t="s">
        <v>133</v>
      </c>
      <c r="AU125" s="216" t="s">
        <v>86</v>
      </c>
      <c r="AV125" s="14" t="s">
        <v>128</v>
      </c>
      <c r="AW125" s="14" t="s">
        <v>37</v>
      </c>
      <c r="AX125" s="14" t="s">
        <v>84</v>
      </c>
      <c r="AY125" s="216" t="s">
        <v>120</v>
      </c>
    </row>
    <row r="126" spans="1:65" s="2" customFormat="1" ht="24.2" customHeight="1">
      <c r="A126" s="36"/>
      <c r="B126" s="37"/>
      <c r="C126" s="175" t="s">
        <v>121</v>
      </c>
      <c r="D126" s="175" t="s">
        <v>123</v>
      </c>
      <c r="E126" s="176" t="s">
        <v>121</v>
      </c>
      <c r="F126" s="177" t="s">
        <v>560</v>
      </c>
      <c r="G126" s="178" t="s">
        <v>479</v>
      </c>
      <c r="H126" s="179">
        <v>2</v>
      </c>
      <c r="I126" s="180"/>
      <c r="J126" s="181">
        <f>ROUND(I126*H126,2)</f>
        <v>0</v>
      </c>
      <c r="K126" s="177" t="s">
        <v>19</v>
      </c>
      <c r="L126" s="41"/>
      <c r="M126" s="182" t="s">
        <v>19</v>
      </c>
      <c r="N126" s="183" t="s">
        <v>47</v>
      </c>
      <c r="O126" s="66"/>
      <c r="P126" s="184">
        <f>O126*H126</f>
        <v>0</v>
      </c>
      <c r="Q126" s="184">
        <v>0</v>
      </c>
      <c r="R126" s="184">
        <f>Q126*H126</f>
        <v>0</v>
      </c>
      <c r="S126" s="184">
        <v>0</v>
      </c>
      <c r="T126" s="185">
        <f>S126*H126</f>
        <v>0</v>
      </c>
      <c r="U126" s="36"/>
      <c r="V126" s="36"/>
      <c r="W126" s="36"/>
      <c r="X126" s="36"/>
      <c r="Y126" s="36"/>
      <c r="Z126" s="36"/>
      <c r="AA126" s="36"/>
      <c r="AB126" s="36"/>
      <c r="AC126" s="36"/>
      <c r="AD126" s="36"/>
      <c r="AE126" s="36"/>
      <c r="AR126" s="186" t="s">
        <v>128</v>
      </c>
      <c r="AT126" s="186" t="s">
        <v>123</v>
      </c>
      <c r="AU126" s="186" t="s">
        <v>86</v>
      </c>
      <c r="AY126" s="19" t="s">
        <v>120</v>
      </c>
      <c r="BE126" s="187">
        <f>IF(N126="základní",J126,0)</f>
        <v>0</v>
      </c>
      <c r="BF126" s="187">
        <f>IF(N126="snížená",J126,0)</f>
        <v>0</v>
      </c>
      <c r="BG126" s="187">
        <f>IF(N126="zákl. přenesená",J126,0)</f>
        <v>0</v>
      </c>
      <c r="BH126" s="187">
        <f>IF(N126="sníž. přenesená",J126,0)</f>
        <v>0</v>
      </c>
      <c r="BI126" s="187">
        <f>IF(N126="nulová",J126,0)</f>
        <v>0</v>
      </c>
      <c r="BJ126" s="19" t="s">
        <v>84</v>
      </c>
      <c r="BK126" s="187">
        <f>ROUND(I126*H126,2)</f>
        <v>0</v>
      </c>
      <c r="BL126" s="19" t="s">
        <v>128</v>
      </c>
      <c r="BM126" s="186" t="s">
        <v>561</v>
      </c>
    </row>
    <row r="127" spans="1:65" s="2" customFormat="1" ht="11.25">
      <c r="A127" s="36"/>
      <c r="B127" s="37"/>
      <c r="C127" s="38"/>
      <c r="D127" s="188" t="s">
        <v>130</v>
      </c>
      <c r="E127" s="38"/>
      <c r="F127" s="189" t="s">
        <v>560</v>
      </c>
      <c r="G127" s="38"/>
      <c r="H127" s="38"/>
      <c r="I127" s="190"/>
      <c r="J127" s="38"/>
      <c r="K127" s="38"/>
      <c r="L127" s="41"/>
      <c r="M127" s="191"/>
      <c r="N127" s="192"/>
      <c r="O127" s="66"/>
      <c r="P127" s="66"/>
      <c r="Q127" s="66"/>
      <c r="R127" s="66"/>
      <c r="S127" s="66"/>
      <c r="T127" s="67"/>
      <c r="U127" s="36"/>
      <c r="V127" s="36"/>
      <c r="W127" s="36"/>
      <c r="X127" s="36"/>
      <c r="Y127" s="36"/>
      <c r="Z127" s="36"/>
      <c r="AA127" s="36"/>
      <c r="AB127" s="36"/>
      <c r="AC127" s="36"/>
      <c r="AD127" s="36"/>
      <c r="AE127" s="36"/>
      <c r="AT127" s="19" t="s">
        <v>130</v>
      </c>
      <c r="AU127" s="19" t="s">
        <v>86</v>
      </c>
    </row>
    <row r="128" spans="1:65" s="13" customFormat="1" ht="11.25">
      <c r="B128" s="195"/>
      <c r="C128" s="196"/>
      <c r="D128" s="188" t="s">
        <v>133</v>
      </c>
      <c r="E128" s="197" t="s">
        <v>19</v>
      </c>
      <c r="F128" s="198" t="s">
        <v>553</v>
      </c>
      <c r="G128" s="196"/>
      <c r="H128" s="199">
        <v>2</v>
      </c>
      <c r="I128" s="200"/>
      <c r="J128" s="196"/>
      <c r="K128" s="196"/>
      <c r="L128" s="201"/>
      <c r="M128" s="202"/>
      <c r="N128" s="203"/>
      <c r="O128" s="203"/>
      <c r="P128" s="203"/>
      <c r="Q128" s="203"/>
      <c r="R128" s="203"/>
      <c r="S128" s="203"/>
      <c r="T128" s="204"/>
      <c r="AT128" s="205" t="s">
        <v>133</v>
      </c>
      <c r="AU128" s="205" t="s">
        <v>86</v>
      </c>
      <c r="AV128" s="13" t="s">
        <v>86</v>
      </c>
      <c r="AW128" s="13" t="s">
        <v>37</v>
      </c>
      <c r="AX128" s="13" t="s">
        <v>76</v>
      </c>
      <c r="AY128" s="205" t="s">
        <v>120</v>
      </c>
    </row>
    <row r="129" spans="1:65" s="14" customFormat="1" ht="11.25">
      <c r="B129" s="206"/>
      <c r="C129" s="207"/>
      <c r="D129" s="188" t="s">
        <v>133</v>
      </c>
      <c r="E129" s="208" t="s">
        <v>19</v>
      </c>
      <c r="F129" s="209" t="s">
        <v>136</v>
      </c>
      <c r="G129" s="207"/>
      <c r="H129" s="210">
        <v>2</v>
      </c>
      <c r="I129" s="211"/>
      <c r="J129" s="207"/>
      <c r="K129" s="207"/>
      <c r="L129" s="212"/>
      <c r="M129" s="213"/>
      <c r="N129" s="214"/>
      <c r="O129" s="214"/>
      <c r="P129" s="214"/>
      <c r="Q129" s="214"/>
      <c r="R129" s="214"/>
      <c r="S129" s="214"/>
      <c r="T129" s="215"/>
      <c r="AT129" s="216" t="s">
        <v>133</v>
      </c>
      <c r="AU129" s="216" t="s">
        <v>86</v>
      </c>
      <c r="AV129" s="14" t="s">
        <v>128</v>
      </c>
      <c r="AW129" s="14" t="s">
        <v>37</v>
      </c>
      <c r="AX129" s="14" t="s">
        <v>84</v>
      </c>
      <c r="AY129" s="216" t="s">
        <v>120</v>
      </c>
    </row>
    <row r="130" spans="1:65" s="12" customFormat="1" ht="22.9" customHeight="1">
      <c r="B130" s="159"/>
      <c r="C130" s="160"/>
      <c r="D130" s="161" t="s">
        <v>75</v>
      </c>
      <c r="E130" s="173" t="s">
        <v>562</v>
      </c>
      <c r="F130" s="173" t="s">
        <v>563</v>
      </c>
      <c r="G130" s="160"/>
      <c r="H130" s="160"/>
      <c r="I130" s="163"/>
      <c r="J130" s="174">
        <f>BK130</f>
        <v>0</v>
      </c>
      <c r="K130" s="160"/>
      <c r="L130" s="165"/>
      <c r="M130" s="166"/>
      <c r="N130" s="167"/>
      <c r="O130" s="167"/>
      <c r="P130" s="168">
        <f>SUM(P131:P135)</f>
        <v>0</v>
      </c>
      <c r="Q130" s="167"/>
      <c r="R130" s="168">
        <f>SUM(R131:R135)</f>
        <v>0</v>
      </c>
      <c r="S130" s="167"/>
      <c r="T130" s="169">
        <f>SUM(T131:T135)</f>
        <v>0</v>
      </c>
      <c r="AR130" s="170" t="s">
        <v>157</v>
      </c>
      <c r="AT130" s="171" t="s">
        <v>75</v>
      </c>
      <c r="AU130" s="171" t="s">
        <v>84</v>
      </c>
      <c r="AY130" s="170" t="s">
        <v>120</v>
      </c>
      <c r="BK130" s="172">
        <f>SUM(BK131:BK135)</f>
        <v>0</v>
      </c>
    </row>
    <row r="131" spans="1:65" s="2" customFormat="1" ht="24.2" customHeight="1">
      <c r="A131" s="36"/>
      <c r="B131" s="37"/>
      <c r="C131" s="175" t="s">
        <v>199</v>
      </c>
      <c r="D131" s="175" t="s">
        <v>123</v>
      </c>
      <c r="E131" s="176" t="s">
        <v>199</v>
      </c>
      <c r="F131" s="177" t="s">
        <v>564</v>
      </c>
      <c r="G131" s="178" t="s">
        <v>479</v>
      </c>
      <c r="H131" s="179">
        <v>1</v>
      </c>
      <c r="I131" s="180"/>
      <c r="J131" s="181">
        <f>ROUND(I131*H131,2)</f>
        <v>0</v>
      </c>
      <c r="K131" s="177" t="s">
        <v>19</v>
      </c>
      <c r="L131" s="41"/>
      <c r="M131" s="182" t="s">
        <v>19</v>
      </c>
      <c r="N131" s="183" t="s">
        <v>47</v>
      </c>
      <c r="O131" s="66"/>
      <c r="P131" s="184">
        <f>O131*H131</f>
        <v>0</v>
      </c>
      <c r="Q131" s="184">
        <v>0</v>
      </c>
      <c r="R131" s="184">
        <f>Q131*H131</f>
        <v>0</v>
      </c>
      <c r="S131" s="184">
        <v>0</v>
      </c>
      <c r="T131" s="185">
        <f>S131*H131</f>
        <v>0</v>
      </c>
      <c r="U131" s="36"/>
      <c r="V131" s="36"/>
      <c r="W131" s="36"/>
      <c r="X131" s="36"/>
      <c r="Y131" s="36"/>
      <c r="Z131" s="36"/>
      <c r="AA131" s="36"/>
      <c r="AB131" s="36"/>
      <c r="AC131" s="36"/>
      <c r="AD131" s="36"/>
      <c r="AE131" s="36"/>
      <c r="AR131" s="186" t="s">
        <v>536</v>
      </c>
      <c r="AT131" s="186" t="s">
        <v>123</v>
      </c>
      <c r="AU131" s="186" t="s">
        <v>86</v>
      </c>
      <c r="AY131" s="19" t="s">
        <v>120</v>
      </c>
      <c r="BE131" s="187">
        <f>IF(N131="základní",J131,0)</f>
        <v>0</v>
      </c>
      <c r="BF131" s="187">
        <f>IF(N131="snížená",J131,0)</f>
        <v>0</v>
      </c>
      <c r="BG131" s="187">
        <f>IF(N131="zákl. přenesená",J131,0)</f>
        <v>0</v>
      </c>
      <c r="BH131" s="187">
        <f>IF(N131="sníž. přenesená",J131,0)</f>
        <v>0</v>
      </c>
      <c r="BI131" s="187">
        <f>IF(N131="nulová",J131,0)</f>
        <v>0</v>
      </c>
      <c r="BJ131" s="19" t="s">
        <v>84</v>
      </c>
      <c r="BK131" s="187">
        <f>ROUND(I131*H131,2)</f>
        <v>0</v>
      </c>
      <c r="BL131" s="19" t="s">
        <v>536</v>
      </c>
      <c r="BM131" s="186" t="s">
        <v>565</v>
      </c>
    </row>
    <row r="132" spans="1:65" s="2" customFormat="1" ht="39">
      <c r="A132" s="36"/>
      <c r="B132" s="37"/>
      <c r="C132" s="38"/>
      <c r="D132" s="188" t="s">
        <v>130</v>
      </c>
      <c r="E132" s="38"/>
      <c r="F132" s="189" t="s">
        <v>566</v>
      </c>
      <c r="G132" s="38"/>
      <c r="H132" s="38"/>
      <c r="I132" s="190"/>
      <c r="J132" s="38"/>
      <c r="K132" s="38"/>
      <c r="L132" s="41"/>
      <c r="M132" s="191"/>
      <c r="N132" s="192"/>
      <c r="O132" s="66"/>
      <c r="P132" s="66"/>
      <c r="Q132" s="66"/>
      <c r="R132" s="66"/>
      <c r="S132" s="66"/>
      <c r="T132" s="67"/>
      <c r="U132" s="36"/>
      <c r="V132" s="36"/>
      <c r="W132" s="36"/>
      <c r="X132" s="36"/>
      <c r="Y132" s="36"/>
      <c r="Z132" s="36"/>
      <c r="AA132" s="36"/>
      <c r="AB132" s="36"/>
      <c r="AC132" s="36"/>
      <c r="AD132" s="36"/>
      <c r="AE132" s="36"/>
      <c r="AT132" s="19" t="s">
        <v>130</v>
      </c>
      <c r="AU132" s="19" t="s">
        <v>86</v>
      </c>
    </row>
    <row r="133" spans="1:65" s="2" customFormat="1" ht="19.5">
      <c r="A133" s="36"/>
      <c r="B133" s="37"/>
      <c r="C133" s="38"/>
      <c r="D133" s="188" t="s">
        <v>186</v>
      </c>
      <c r="E133" s="38"/>
      <c r="F133" s="227" t="s">
        <v>567</v>
      </c>
      <c r="G133" s="38"/>
      <c r="H133" s="38"/>
      <c r="I133" s="190"/>
      <c r="J133" s="38"/>
      <c r="K133" s="38"/>
      <c r="L133" s="41"/>
      <c r="M133" s="191"/>
      <c r="N133" s="192"/>
      <c r="O133" s="66"/>
      <c r="P133" s="66"/>
      <c r="Q133" s="66"/>
      <c r="R133" s="66"/>
      <c r="S133" s="66"/>
      <c r="T133" s="67"/>
      <c r="U133" s="36"/>
      <c r="V133" s="36"/>
      <c r="W133" s="36"/>
      <c r="X133" s="36"/>
      <c r="Y133" s="36"/>
      <c r="Z133" s="36"/>
      <c r="AA133" s="36"/>
      <c r="AB133" s="36"/>
      <c r="AC133" s="36"/>
      <c r="AD133" s="36"/>
      <c r="AE133" s="36"/>
      <c r="AT133" s="19" t="s">
        <v>186</v>
      </c>
      <c r="AU133" s="19" t="s">
        <v>86</v>
      </c>
    </row>
    <row r="134" spans="1:65" s="13" customFormat="1" ht="22.5">
      <c r="B134" s="195"/>
      <c r="C134" s="196"/>
      <c r="D134" s="188" t="s">
        <v>133</v>
      </c>
      <c r="E134" s="197" t="s">
        <v>19</v>
      </c>
      <c r="F134" s="198" t="s">
        <v>539</v>
      </c>
      <c r="G134" s="196"/>
      <c r="H134" s="199">
        <v>1</v>
      </c>
      <c r="I134" s="200"/>
      <c r="J134" s="196"/>
      <c r="K134" s="196"/>
      <c r="L134" s="201"/>
      <c r="M134" s="202"/>
      <c r="N134" s="203"/>
      <c r="O134" s="203"/>
      <c r="P134" s="203"/>
      <c r="Q134" s="203"/>
      <c r="R134" s="203"/>
      <c r="S134" s="203"/>
      <c r="T134" s="204"/>
      <c r="AT134" s="205" t="s">
        <v>133</v>
      </c>
      <c r="AU134" s="205" t="s">
        <v>86</v>
      </c>
      <c r="AV134" s="13" t="s">
        <v>86</v>
      </c>
      <c r="AW134" s="13" t="s">
        <v>37</v>
      </c>
      <c r="AX134" s="13" t="s">
        <v>76</v>
      </c>
      <c r="AY134" s="205" t="s">
        <v>120</v>
      </c>
    </row>
    <row r="135" spans="1:65" s="14" customFormat="1" ht="11.25">
      <c r="B135" s="206"/>
      <c r="C135" s="207"/>
      <c r="D135" s="188" t="s">
        <v>133</v>
      </c>
      <c r="E135" s="208" t="s">
        <v>19</v>
      </c>
      <c r="F135" s="209" t="s">
        <v>136</v>
      </c>
      <c r="G135" s="207"/>
      <c r="H135" s="210">
        <v>1</v>
      </c>
      <c r="I135" s="211"/>
      <c r="J135" s="207"/>
      <c r="K135" s="207"/>
      <c r="L135" s="212"/>
      <c r="M135" s="213"/>
      <c r="N135" s="214"/>
      <c r="O135" s="214"/>
      <c r="P135" s="214"/>
      <c r="Q135" s="214"/>
      <c r="R135" s="214"/>
      <c r="S135" s="214"/>
      <c r="T135" s="215"/>
      <c r="AT135" s="216" t="s">
        <v>133</v>
      </c>
      <c r="AU135" s="216" t="s">
        <v>86</v>
      </c>
      <c r="AV135" s="14" t="s">
        <v>128</v>
      </c>
      <c r="AW135" s="14" t="s">
        <v>37</v>
      </c>
      <c r="AX135" s="14" t="s">
        <v>84</v>
      </c>
      <c r="AY135" s="216" t="s">
        <v>120</v>
      </c>
    </row>
    <row r="136" spans="1:65" s="12" customFormat="1" ht="22.9" customHeight="1">
      <c r="B136" s="159"/>
      <c r="C136" s="160"/>
      <c r="D136" s="161" t="s">
        <v>75</v>
      </c>
      <c r="E136" s="173" t="s">
        <v>568</v>
      </c>
      <c r="F136" s="173" t="s">
        <v>569</v>
      </c>
      <c r="G136" s="160"/>
      <c r="H136" s="160"/>
      <c r="I136" s="163"/>
      <c r="J136" s="174">
        <f>BK136</f>
        <v>0</v>
      </c>
      <c r="K136" s="160"/>
      <c r="L136" s="165"/>
      <c r="M136" s="166"/>
      <c r="N136" s="167"/>
      <c r="O136" s="167"/>
      <c r="P136" s="168">
        <f>SUM(P137:P140)</f>
        <v>0</v>
      </c>
      <c r="Q136" s="167"/>
      <c r="R136" s="168">
        <f>SUM(R137:R140)</f>
        <v>0</v>
      </c>
      <c r="S136" s="167"/>
      <c r="T136" s="169">
        <f>SUM(T137:T140)</f>
        <v>0</v>
      </c>
      <c r="AR136" s="170" t="s">
        <v>157</v>
      </c>
      <c r="AT136" s="171" t="s">
        <v>75</v>
      </c>
      <c r="AU136" s="171" t="s">
        <v>84</v>
      </c>
      <c r="AY136" s="170" t="s">
        <v>120</v>
      </c>
      <c r="BK136" s="172">
        <f>SUM(BK137:BK140)</f>
        <v>0</v>
      </c>
    </row>
    <row r="137" spans="1:65" s="2" customFormat="1" ht="24.2" customHeight="1">
      <c r="A137" s="36"/>
      <c r="B137" s="37"/>
      <c r="C137" s="175" t="s">
        <v>206</v>
      </c>
      <c r="D137" s="175" t="s">
        <v>123</v>
      </c>
      <c r="E137" s="176" t="s">
        <v>206</v>
      </c>
      <c r="F137" s="177" t="s">
        <v>551</v>
      </c>
      <c r="G137" s="178" t="s">
        <v>479</v>
      </c>
      <c r="H137" s="179">
        <v>1</v>
      </c>
      <c r="I137" s="180"/>
      <c r="J137" s="181">
        <f>ROUND(I137*H137,2)</f>
        <v>0</v>
      </c>
      <c r="K137" s="177" t="s">
        <v>19</v>
      </c>
      <c r="L137" s="41"/>
      <c r="M137" s="182" t="s">
        <v>19</v>
      </c>
      <c r="N137" s="183" t="s">
        <v>47</v>
      </c>
      <c r="O137" s="66"/>
      <c r="P137" s="184">
        <f>O137*H137</f>
        <v>0</v>
      </c>
      <c r="Q137" s="184">
        <v>0</v>
      </c>
      <c r="R137" s="184">
        <f>Q137*H137</f>
        <v>0</v>
      </c>
      <c r="S137" s="184">
        <v>0</v>
      </c>
      <c r="T137" s="185">
        <f>S137*H137</f>
        <v>0</v>
      </c>
      <c r="U137" s="36"/>
      <c r="V137" s="36"/>
      <c r="W137" s="36"/>
      <c r="X137" s="36"/>
      <c r="Y137" s="36"/>
      <c r="Z137" s="36"/>
      <c r="AA137" s="36"/>
      <c r="AB137" s="36"/>
      <c r="AC137" s="36"/>
      <c r="AD137" s="36"/>
      <c r="AE137" s="36"/>
      <c r="AR137" s="186" t="s">
        <v>536</v>
      </c>
      <c r="AT137" s="186" t="s">
        <v>123</v>
      </c>
      <c r="AU137" s="186" t="s">
        <v>86</v>
      </c>
      <c r="AY137" s="19" t="s">
        <v>120</v>
      </c>
      <c r="BE137" s="187">
        <f>IF(N137="základní",J137,0)</f>
        <v>0</v>
      </c>
      <c r="BF137" s="187">
        <f>IF(N137="snížená",J137,0)</f>
        <v>0</v>
      </c>
      <c r="BG137" s="187">
        <f>IF(N137="zákl. přenesená",J137,0)</f>
        <v>0</v>
      </c>
      <c r="BH137" s="187">
        <f>IF(N137="sníž. přenesená",J137,0)</f>
        <v>0</v>
      </c>
      <c r="BI137" s="187">
        <f>IF(N137="nulová",J137,0)</f>
        <v>0</v>
      </c>
      <c r="BJ137" s="19" t="s">
        <v>84</v>
      </c>
      <c r="BK137" s="187">
        <f>ROUND(I137*H137,2)</f>
        <v>0</v>
      </c>
      <c r="BL137" s="19" t="s">
        <v>536</v>
      </c>
      <c r="BM137" s="186" t="s">
        <v>570</v>
      </c>
    </row>
    <row r="138" spans="1:65" s="2" customFormat="1" ht="97.5">
      <c r="A138" s="36"/>
      <c r="B138" s="37"/>
      <c r="C138" s="38"/>
      <c r="D138" s="188" t="s">
        <v>130</v>
      </c>
      <c r="E138" s="38"/>
      <c r="F138" s="189" t="s">
        <v>571</v>
      </c>
      <c r="G138" s="38"/>
      <c r="H138" s="38"/>
      <c r="I138" s="190"/>
      <c r="J138" s="38"/>
      <c r="K138" s="38"/>
      <c r="L138" s="41"/>
      <c r="M138" s="191"/>
      <c r="N138" s="192"/>
      <c r="O138" s="66"/>
      <c r="P138" s="66"/>
      <c r="Q138" s="66"/>
      <c r="R138" s="66"/>
      <c r="S138" s="66"/>
      <c r="T138" s="67"/>
      <c r="U138" s="36"/>
      <c r="V138" s="36"/>
      <c r="W138" s="36"/>
      <c r="X138" s="36"/>
      <c r="Y138" s="36"/>
      <c r="Z138" s="36"/>
      <c r="AA138" s="36"/>
      <c r="AB138" s="36"/>
      <c r="AC138" s="36"/>
      <c r="AD138" s="36"/>
      <c r="AE138" s="36"/>
      <c r="AT138" s="19" t="s">
        <v>130</v>
      </c>
      <c r="AU138" s="19" t="s">
        <v>86</v>
      </c>
    </row>
    <row r="139" spans="1:65" s="13" customFormat="1" ht="22.5">
      <c r="B139" s="195"/>
      <c r="C139" s="196"/>
      <c r="D139" s="188" t="s">
        <v>133</v>
      </c>
      <c r="E139" s="197" t="s">
        <v>19</v>
      </c>
      <c r="F139" s="198" t="s">
        <v>539</v>
      </c>
      <c r="G139" s="196"/>
      <c r="H139" s="199">
        <v>1</v>
      </c>
      <c r="I139" s="200"/>
      <c r="J139" s="196"/>
      <c r="K139" s="196"/>
      <c r="L139" s="201"/>
      <c r="M139" s="202"/>
      <c r="N139" s="203"/>
      <c r="O139" s="203"/>
      <c r="P139" s="203"/>
      <c r="Q139" s="203"/>
      <c r="R139" s="203"/>
      <c r="S139" s="203"/>
      <c r="T139" s="204"/>
      <c r="AT139" s="205" t="s">
        <v>133</v>
      </c>
      <c r="AU139" s="205" t="s">
        <v>86</v>
      </c>
      <c r="AV139" s="13" t="s">
        <v>86</v>
      </c>
      <c r="AW139" s="13" t="s">
        <v>37</v>
      </c>
      <c r="AX139" s="13" t="s">
        <v>76</v>
      </c>
      <c r="AY139" s="205" t="s">
        <v>120</v>
      </c>
    </row>
    <row r="140" spans="1:65" s="14" customFormat="1" ht="11.25">
      <c r="B140" s="206"/>
      <c r="C140" s="207"/>
      <c r="D140" s="188" t="s">
        <v>133</v>
      </c>
      <c r="E140" s="208" t="s">
        <v>19</v>
      </c>
      <c r="F140" s="209" t="s">
        <v>136</v>
      </c>
      <c r="G140" s="207"/>
      <c r="H140" s="210">
        <v>1</v>
      </c>
      <c r="I140" s="211"/>
      <c r="J140" s="207"/>
      <c r="K140" s="207"/>
      <c r="L140" s="212"/>
      <c r="M140" s="228"/>
      <c r="N140" s="229"/>
      <c r="O140" s="229"/>
      <c r="P140" s="229"/>
      <c r="Q140" s="229"/>
      <c r="R140" s="229"/>
      <c r="S140" s="229"/>
      <c r="T140" s="230"/>
      <c r="AT140" s="216" t="s">
        <v>133</v>
      </c>
      <c r="AU140" s="216" t="s">
        <v>86</v>
      </c>
      <c r="AV140" s="14" t="s">
        <v>128</v>
      </c>
      <c r="AW140" s="14" t="s">
        <v>37</v>
      </c>
      <c r="AX140" s="14" t="s">
        <v>84</v>
      </c>
      <c r="AY140" s="216" t="s">
        <v>120</v>
      </c>
    </row>
    <row r="141" spans="1:65" s="2" customFormat="1" ht="6.95" customHeight="1">
      <c r="A141" s="36"/>
      <c r="B141" s="49"/>
      <c r="C141" s="50"/>
      <c r="D141" s="50"/>
      <c r="E141" s="50"/>
      <c r="F141" s="50"/>
      <c r="G141" s="50"/>
      <c r="H141" s="50"/>
      <c r="I141" s="50"/>
      <c r="J141" s="50"/>
      <c r="K141" s="50"/>
      <c r="L141" s="41"/>
      <c r="M141" s="36"/>
      <c r="O141" s="36"/>
      <c r="P141" s="36"/>
      <c r="Q141" s="36"/>
      <c r="R141" s="36"/>
      <c r="S141" s="36"/>
      <c r="T141" s="36"/>
      <c r="U141" s="36"/>
      <c r="V141" s="36"/>
      <c r="W141" s="36"/>
      <c r="X141" s="36"/>
      <c r="Y141" s="36"/>
      <c r="Z141" s="36"/>
      <c r="AA141" s="36"/>
      <c r="AB141" s="36"/>
      <c r="AC141" s="36"/>
      <c r="AD141" s="36"/>
      <c r="AE141" s="36"/>
    </row>
  </sheetData>
  <sheetProtection algorithmName="SHA-512" hashValue="OmKq3YxKzxOPh/Yrqac19YHihv0AQJ6Hwa3GEnUtpqxvMUG0V2bjanJefjdSb/ERzdb3yqBk8z4lvDUrytbu4Q==" saltValue="Muux5OmSl88EiVQ6i0c6N1xss/uYhiqNQ+mxoXvMIY63piXlCJlLSYt5uVlnmYaCmi40MtcHiyhvsH1Ox9GPBA==" spinCount="100000" sheet="1" objects="1" scenarios="1" formatColumns="0" formatRows="0" autoFilter="0"/>
  <autoFilter ref="C86:K140"/>
  <mergeCells count="9">
    <mergeCell ref="E50:H50"/>
    <mergeCell ref="E77:H77"/>
    <mergeCell ref="E79:H79"/>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9"/>
  <sheetViews>
    <sheetView showGridLines="0" topLeftCell="A43" zoomScale="110" zoomScaleNormal="110" workbookViewId="0"/>
  </sheetViews>
  <sheetFormatPr defaultRowHeight="15"/>
  <cols>
    <col min="1" max="1" width="8.33203125" style="244" customWidth="1"/>
    <col min="2" max="2" width="1.6640625" style="244" customWidth="1"/>
    <col min="3" max="4" width="5" style="244" customWidth="1"/>
    <col min="5" max="5" width="11.6640625" style="244" customWidth="1"/>
    <col min="6" max="6" width="9.1640625" style="244" customWidth="1"/>
    <col min="7" max="7" width="5" style="244" customWidth="1"/>
    <col min="8" max="8" width="77.83203125" style="244" customWidth="1"/>
    <col min="9" max="10" width="20" style="244" customWidth="1"/>
    <col min="11" max="11" width="1.6640625" style="244" customWidth="1"/>
  </cols>
  <sheetData>
    <row r="1" spans="2:11" s="1" customFormat="1" ht="37.5" customHeight="1"/>
    <row r="2" spans="2:11" s="1" customFormat="1" ht="7.5" customHeight="1">
      <c r="B2" s="245"/>
      <c r="C2" s="246"/>
      <c r="D2" s="246"/>
      <c r="E2" s="246"/>
      <c r="F2" s="246"/>
      <c r="G2" s="246"/>
      <c r="H2" s="246"/>
      <c r="I2" s="246"/>
      <c r="J2" s="246"/>
      <c r="K2" s="247"/>
    </row>
    <row r="3" spans="2:11" s="16" customFormat="1" ht="45" customHeight="1">
      <c r="B3" s="248"/>
      <c r="C3" s="383" t="s">
        <v>572</v>
      </c>
      <c r="D3" s="383"/>
      <c r="E3" s="383"/>
      <c r="F3" s="383"/>
      <c r="G3" s="383"/>
      <c r="H3" s="383"/>
      <c r="I3" s="383"/>
      <c r="J3" s="383"/>
      <c r="K3" s="249"/>
    </row>
    <row r="4" spans="2:11" s="1" customFormat="1" ht="25.5" customHeight="1">
      <c r="B4" s="250"/>
      <c r="C4" s="382" t="s">
        <v>573</v>
      </c>
      <c r="D4" s="382"/>
      <c r="E4" s="382"/>
      <c r="F4" s="382"/>
      <c r="G4" s="382"/>
      <c r="H4" s="382"/>
      <c r="I4" s="382"/>
      <c r="J4" s="382"/>
      <c r="K4" s="251"/>
    </row>
    <row r="5" spans="2:11" s="1" customFormat="1" ht="5.25" customHeight="1">
      <c r="B5" s="250"/>
      <c r="C5" s="252"/>
      <c r="D5" s="252"/>
      <c r="E5" s="252"/>
      <c r="F5" s="252"/>
      <c r="G5" s="252"/>
      <c r="H5" s="252"/>
      <c r="I5" s="252"/>
      <c r="J5" s="252"/>
      <c r="K5" s="251"/>
    </row>
    <row r="6" spans="2:11" s="1" customFormat="1" ht="15" customHeight="1">
      <c r="B6" s="250"/>
      <c r="C6" s="381" t="s">
        <v>574</v>
      </c>
      <c r="D6" s="381"/>
      <c r="E6" s="381"/>
      <c r="F6" s="381"/>
      <c r="G6" s="381"/>
      <c r="H6" s="381"/>
      <c r="I6" s="381"/>
      <c r="J6" s="381"/>
      <c r="K6" s="251"/>
    </row>
    <row r="7" spans="2:11" s="1" customFormat="1" ht="15" customHeight="1">
      <c r="B7" s="254"/>
      <c r="C7" s="381" t="s">
        <v>575</v>
      </c>
      <c r="D7" s="381"/>
      <c r="E7" s="381"/>
      <c r="F7" s="381"/>
      <c r="G7" s="381"/>
      <c r="H7" s="381"/>
      <c r="I7" s="381"/>
      <c r="J7" s="381"/>
      <c r="K7" s="251"/>
    </row>
    <row r="8" spans="2:11" s="1" customFormat="1" ht="12.75" customHeight="1">
      <c r="B8" s="254"/>
      <c r="C8" s="253"/>
      <c r="D8" s="253"/>
      <c r="E8" s="253"/>
      <c r="F8" s="253"/>
      <c r="G8" s="253"/>
      <c r="H8" s="253"/>
      <c r="I8" s="253"/>
      <c r="J8" s="253"/>
      <c r="K8" s="251"/>
    </row>
    <row r="9" spans="2:11" s="1" customFormat="1" ht="15" customHeight="1">
      <c r="B9" s="254"/>
      <c r="C9" s="381" t="s">
        <v>576</v>
      </c>
      <c r="D9" s="381"/>
      <c r="E9" s="381"/>
      <c r="F9" s="381"/>
      <c r="G9" s="381"/>
      <c r="H9" s="381"/>
      <c r="I9" s="381"/>
      <c r="J9" s="381"/>
      <c r="K9" s="251"/>
    </row>
    <row r="10" spans="2:11" s="1" customFormat="1" ht="15" customHeight="1">
      <c r="B10" s="254"/>
      <c r="C10" s="253"/>
      <c r="D10" s="381" t="s">
        <v>577</v>
      </c>
      <c r="E10" s="381"/>
      <c r="F10" s="381"/>
      <c r="G10" s="381"/>
      <c r="H10" s="381"/>
      <c r="I10" s="381"/>
      <c r="J10" s="381"/>
      <c r="K10" s="251"/>
    </row>
    <row r="11" spans="2:11" s="1" customFormat="1" ht="15" customHeight="1">
      <c r="B11" s="254"/>
      <c r="C11" s="255"/>
      <c r="D11" s="381" t="s">
        <v>578</v>
      </c>
      <c r="E11" s="381"/>
      <c r="F11" s="381"/>
      <c r="G11" s="381"/>
      <c r="H11" s="381"/>
      <c r="I11" s="381"/>
      <c r="J11" s="381"/>
      <c r="K11" s="251"/>
    </row>
    <row r="12" spans="2:11" s="1" customFormat="1" ht="15" customHeight="1">
      <c r="B12" s="254"/>
      <c r="C12" s="255"/>
      <c r="D12" s="253"/>
      <c r="E12" s="253"/>
      <c r="F12" s="253"/>
      <c r="G12" s="253"/>
      <c r="H12" s="253"/>
      <c r="I12" s="253"/>
      <c r="J12" s="253"/>
      <c r="K12" s="251"/>
    </row>
    <row r="13" spans="2:11" s="1" customFormat="1" ht="15" customHeight="1">
      <c r="B13" s="254"/>
      <c r="C13" s="255"/>
      <c r="D13" s="256" t="s">
        <v>579</v>
      </c>
      <c r="E13" s="253"/>
      <c r="F13" s="253"/>
      <c r="G13" s="253"/>
      <c r="H13" s="253"/>
      <c r="I13" s="253"/>
      <c r="J13" s="253"/>
      <c r="K13" s="251"/>
    </row>
    <row r="14" spans="2:11" s="1" customFormat="1" ht="12.75" customHeight="1">
      <c r="B14" s="254"/>
      <c r="C14" s="255"/>
      <c r="D14" s="255"/>
      <c r="E14" s="255"/>
      <c r="F14" s="255"/>
      <c r="G14" s="255"/>
      <c r="H14" s="255"/>
      <c r="I14" s="255"/>
      <c r="J14" s="255"/>
      <c r="K14" s="251"/>
    </row>
    <row r="15" spans="2:11" s="1" customFormat="1" ht="15" customHeight="1">
      <c r="B15" s="254"/>
      <c r="C15" s="255"/>
      <c r="D15" s="381" t="s">
        <v>580</v>
      </c>
      <c r="E15" s="381"/>
      <c r="F15" s="381"/>
      <c r="G15" s="381"/>
      <c r="H15" s="381"/>
      <c r="I15" s="381"/>
      <c r="J15" s="381"/>
      <c r="K15" s="251"/>
    </row>
    <row r="16" spans="2:11" s="1" customFormat="1" ht="15" customHeight="1">
      <c r="B16" s="254"/>
      <c r="C16" s="255"/>
      <c r="D16" s="381" t="s">
        <v>581</v>
      </c>
      <c r="E16" s="381"/>
      <c r="F16" s="381"/>
      <c r="G16" s="381"/>
      <c r="H16" s="381"/>
      <c r="I16" s="381"/>
      <c r="J16" s="381"/>
      <c r="K16" s="251"/>
    </row>
    <row r="17" spans="2:11" s="1" customFormat="1" ht="15" customHeight="1">
      <c r="B17" s="254"/>
      <c r="C17" s="255"/>
      <c r="D17" s="381" t="s">
        <v>582</v>
      </c>
      <c r="E17" s="381"/>
      <c r="F17" s="381"/>
      <c r="G17" s="381"/>
      <c r="H17" s="381"/>
      <c r="I17" s="381"/>
      <c r="J17" s="381"/>
      <c r="K17" s="251"/>
    </row>
    <row r="18" spans="2:11" s="1" customFormat="1" ht="15" customHeight="1">
      <c r="B18" s="254"/>
      <c r="C18" s="255"/>
      <c r="D18" s="255"/>
      <c r="E18" s="257" t="s">
        <v>83</v>
      </c>
      <c r="F18" s="381" t="s">
        <v>583</v>
      </c>
      <c r="G18" s="381"/>
      <c r="H18" s="381"/>
      <c r="I18" s="381"/>
      <c r="J18" s="381"/>
      <c r="K18" s="251"/>
    </row>
    <row r="19" spans="2:11" s="1" customFormat="1" ht="15" customHeight="1">
      <c r="B19" s="254"/>
      <c r="C19" s="255"/>
      <c r="D19" s="255"/>
      <c r="E19" s="257" t="s">
        <v>584</v>
      </c>
      <c r="F19" s="381" t="s">
        <v>585</v>
      </c>
      <c r="G19" s="381"/>
      <c r="H19" s="381"/>
      <c r="I19" s="381"/>
      <c r="J19" s="381"/>
      <c r="K19" s="251"/>
    </row>
    <row r="20" spans="2:11" s="1" customFormat="1" ht="15" customHeight="1">
      <c r="B20" s="254"/>
      <c r="C20" s="255"/>
      <c r="D20" s="255"/>
      <c r="E20" s="257" t="s">
        <v>586</v>
      </c>
      <c r="F20" s="381" t="s">
        <v>587</v>
      </c>
      <c r="G20" s="381"/>
      <c r="H20" s="381"/>
      <c r="I20" s="381"/>
      <c r="J20" s="381"/>
      <c r="K20" s="251"/>
    </row>
    <row r="21" spans="2:11" s="1" customFormat="1" ht="15" customHeight="1">
      <c r="B21" s="254"/>
      <c r="C21" s="255"/>
      <c r="D21" s="255"/>
      <c r="E21" s="257" t="s">
        <v>588</v>
      </c>
      <c r="F21" s="381" t="s">
        <v>589</v>
      </c>
      <c r="G21" s="381"/>
      <c r="H21" s="381"/>
      <c r="I21" s="381"/>
      <c r="J21" s="381"/>
      <c r="K21" s="251"/>
    </row>
    <row r="22" spans="2:11" s="1" customFormat="1" ht="15" customHeight="1">
      <c r="B22" s="254"/>
      <c r="C22" s="255"/>
      <c r="D22" s="255"/>
      <c r="E22" s="257" t="s">
        <v>590</v>
      </c>
      <c r="F22" s="381" t="s">
        <v>591</v>
      </c>
      <c r="G22" s="381"/>
      <c r="H22" s="381"/>
      <c r="I22" s="381"/>
      <c r="J22" s="381"/>
      <c r="K22" s="251"/>
    </row>
    <row r="23" spans="2:11" s="1" customFormat="1" ht="15" customHeight="1">
      <c r="B23" s="254"/>
      <c r="C23" s="255"/>
      <c r="D23" s="255"/>
      <c r="E23" s="257" t="s">
        <v>592</v>
      </c>
      <c r="F23" s="381" t="s">
        <v>593</v>
      </c>
      <c r="G23" s="381"/>
      <c r="H23" s="381"/>
      <c r="I23" s="381"/>
      <c r="J23" s="381"/>
      <c r="K23" s="251"/>
    </row>
    <row r="24" spans="2:11" s="1" customFormat="1" ht="12.75" customHeight="1">
      <c r="B24" s="254"/>
      <c r="C24" s="255"/>
      <c r="D24" s="255"/>
      <c r="E24" s="255"/>
      <c r="F24" s="255"/>
      <c r="G24" s="255"/>
      <c r="H24" s="255"/>
      <c r="I24" s="255"/>
      <c r="J24" s="255"/>
      <c r="K24" s="251"/>
    </row>
    <row r="25" spans="2:11" s="1" customFormat="1" ht="15" customHeight="1">
      <c r="B25" s="254"/>
      <c r="C25" s="381" t="s">
        <v>594</v>
      </c>
      <c r="D25" s="381"/>
      <c r="E25" s="381"/>
      <c r="F25" s="381"/>
      <c r="G25" s="381"/>
      <c r="H25" s="381"/>
      <c r="I25" s="381"/>
      <c r="J25" s="381"/>
      <c r="K25" s="251"/>
    </row>
    <row r="26" spans="2:11" s="1" customFormat="1" ht="15" customHeight="1">
      <c r="B26" s="254"/>
      <c r="C26" s="381" t="s">
        <v>595</v>
      </c>
      <c r="D26" s="381"/>
      <c r="E26" s="381"/>
      <c r="F26" s="381"/>
      <c r="G26" s="381"/>
      <c r="H26" s="381"/>
      <c r="I26" s="381"/>
      <c r="J26" s="381"/>
      <c r="K26" s="251"/>
    </row>
    <row r="27" spans="2:11" s="1" customFormat="1" ht="15" customHeight="1">
      <c r="B27" s="254"/>
      <c r="C27" s="253"/>
      <c r="D27" s="381" t="s">
        <v>596</v>
      </c>
      <c r="E27" s="381"/>
      <c r="F27" s="381"/>
      <c r="G27" s="381"/>
      <c r="H27" s="381"/>
      <c r="I27" s="381"/>
      <c r="J27" s="381"/>
      <c r="K27" s="251"/>
    </row>
    <row r="28" spans="2:11" s="1" customFormat="1" ht="15" customHeight="1">
      <c r="B28" s="254"/>
      <c r="C28" s="255"/>
      <c r="D28" s="381" t="s">
        <v>597</v>
      </c>
      <c r="E28" s="381"/>
      <c r="F28" s="381"/>
      <c r="G28" s="381"/>
      <c r="H28" s="381"/>
      <c r="I28" s="381"/>
      <c r="J28" s="381"/>
      <c r="K28" s="251"/>
    </row>
    <row r="29" spans="2:11" s="1" customFormat="1" ht="12.75" customHeight="1">
      <c r="B29" s="254"/>
      <c r="C29" s="255"/>
      <c r="D29" s="255"/>
      <c r="E29" s="255"/>
      <c r="F29" s="255"/>
      <c r="G29" s="255"/>
      <c r="H29" s="255"/>
      <c r="I29" s="255"/>
      <c r="J29" s="255"/>
      <c r="K29" s="251"/>
    </row>
    <row r="30" spans="2:11" s="1" customFormat="1" ht="15" customHeight="1">
      <c r="B30" s="254"/>
      <c r="C30" s="255"/>
      <c r="D30" s="381" t="s">
        <v>598</v>
      </c>
      <c r="E30" s="381"/>
      <c r="F30" s="381"/>
      <c r="G30" s="381"/>
      <c r="H30" s="381"/>
      <c r="I30" s="381"/>
      <c r="J30" s="381"/>
      <c r="K30" s="251"/>
    </row>
    <row r="31" spans="2:11" s="1" customFormat="1" ht="15" customHeight="1">
      <c r="B31" s="254"/>
      <c r="C31" s="255"/>
      <c r="D31" s="381" t="s">
        <v>599</v>
      </c>
      <c r="E31" s="381"/>
      <c r="F31" s="381"/>
      <c r="G31" s="381"/>
      <c r="H31" s="381"/>
      <c r="I31" s="381"/>
      <c r="J31" s="381"/>
      <c r="K31" s="251"/>
    </row>
    <row r="32" spans="2:11" s="1" customFormat="1" ht="12.75" customHeight="1">
      <c r="B32" s="254"/>
      <c r="C32" s="255"/>
      <c r="D32" s="255"/>
      <c r="E32" s="255"/>
      <c r="F32" s="255"/>
      <c r="G32" s="255"/>
      <c r="H32" s="255"/>
      <c r="I32" s="255"/>
      <c r="J32" s="255"/>
      <c r="K32" s="251"/>
    </row>
    <row r="33" spans="2:11" s="1" customFormat="1" ht="15" customHeight="1">
      <c r="B33" s="254"/>
      <c r="C33" s="255"/>
      <c r="D33" s="381" t="s">
        <v>600</v>
      </c>
      <c r="E33" s="381"/>
      <c r="F33" s="381"/>
      <c r="G33" s="381"/>
      <c r="H33" s="381"/>
      <c r="I33" s="381"/>
      <c r="J33" s="381"/>
      <c r="K33" s="251"/>
    </row>
    <row r="34" spans="2:11" s="1" customFormat="1" ht="15" customHeight="1">
      <c r="B34" s="254"/>
      <c r="C34" s="255"/>
      <c r="D34" s="381" t="s">
        <v>601</v>
      </c>
      <c r="E34" s="381"/>
      <c r="F34" s="381"/>
      <c r="G34" s="381"/>
      <c r="H34" s="381"/>
      <c r="I34" s="381"/>
      <c r="J34" s="381"/>
      <c r="K34" s="251"/>
    </row>
    <row r="35" spans="2:11" s="1" customFormat="1" ht="15" customHeight="1">
      <c r="B35" s="254"/>
      <c r="C35" s="255"/>
      <c r="D35" s="381" t="s">
        <v>602</v>
      </c>
      <c r="E35" s="381"/>
      <c r="F35" s="381"/>
      <c r="G35" s="381"/>
      <c r="H35" s="381"/>
      <c r="I35" s="381"/>
      <c r="J35" s="381"/>
      <c r="K35" s="251"/>
    </row>
    <row r="36" spans="2:11" s="1" customFormat="1" ht="15" customHeight="1">
      <c r="B36" s="254"/>
      <c r="C36" s="255"/>
      <c r="D36" s="253"/>
      <c r="E36" s="256" t="s">
        <v>106</v>
      </c>
      <c r="F36" s="253"/>
      <c r="G36" s="381" t="s">
        <v>603</v>
      </c>
      <c r="H36" s="381"/>
      <c r="I36" s="381"/>
      <c r="J36" s="381"/>
      <c r="K36" s="251"/>
    </row>
    <row r="37" spans="2:11" s="1" customFormat="1" ht="30.75" customHeight="1">
      <c r="B37" s="254"/>
      <c r="C37" s="255"/>
      <c r="D37" s="253"/>
      <c r="E37" s="256" t="s">
        <v>604</v>
      </c>
      <c r="F37" s="253"/>
      <c r="G37" s="381" t="s">
        <v>605</v>
      </c>
      <c r="H37" s="381"/>
      <c r="I37" s="381"/>
      <c r="J37" s="381"/>
      <c r="K37" s="251"/>
    </row>
    <row r="38" spans="2:11" s="1" customFormat="1" ht="15" customHeight="1">
      <c r="B38" s="254"/>
      <c r="C38" s="255"/>
      <c r="D38" s="253"/>
      <c r="E38" s="256" t="s">
        <v>57</v>
      </c>
      <c r="F38" s="253"/>
      <c r="G38" s="381" t="s">
        <v>606</v>
      </c>
      <c r="H38" s="381"/>
      <c r="I38" s="381"/>
      <c r="J38" s="381"/>
      <c r="K38" s="251"/>
    </row>
    <row r="39" spans="2:11" s="1" customFormat="1" ht="15" customHeight="1">
      <c r="B39" s="254"/>
      <c r="C39" s="255"/>
      <c r="D39" s="253"/>
      <c r="E39" s="256" t="s">
        <v>58</v>
      </c>
      <c r="F39" s="253"/>
      <c r="G39" s="381" t="s">
        <v>607</v>
      </c>
      <c r="H39" s="381"/>
      <c r="I39" s="381"/>
      <c r="J39" s="381"/>
      <c r="K39" s="251"/>
    </row>
    <row r="40" spans="2:11" s="1" customFormat="1" ht="15" customHeight="1">
      <c r="B40" s="254"/>
      <c r="C40" s="255"/>
      <c r="D40" s="253"/>
      <c r="E40" s="256" t="s">
        <v>107</v>
      </c>
      <c r="F40" s="253"/>
      <c r="G40" s="381" t="s">
        <v>608</v>
      </c>
      <c r="H40" s="381"/>
      <c r="I40" s="381"/>
      <c r="J40" s="381"/>
      <c r="K40" s="251"/>
    </row>
    <row r="41" spans="2:11" s="1" customFormat="1" ht="15" customHeight="1">
      <c r="B41" s="254"/>
      <c r="C41" s="255"/>
      <c r="D41" s="253"/>
      <c r="E41" s="256" t="s">
        <v>108</v>
      </c>
      <c r="F41" s="253"/>
      <c r="G41" s="381" t="s">
        <v>609</v>
      </c>
      <c r="H41" s="381"/>
      <c r="I41" s="381"/>
      <c r="J41" s="381"/>
      <c r="K41" s="251"/>
    </row>
    <row r="42" spans="2:11" s="1" customFormat="1" ht="15" customHeight="1">
      <c r="B42" s="254"/>
      <c r="C42" s="255"/>
      <c r="D42" s="253"/>
      <c r="E42" s="256" t="s">
        <v>610</v>
      </c>
      <c r="F42" s="253"/>
      <c r="G42" s="381" t="s">
        <v>611</v>
      </c>
      <c r="H42" s="381"/>
      <c r="I42" s="381"/>
      <c r="J42" s="381"/>
      <c r="K42" s="251"/>
    </row>
    <row r="43" spans="2:11" s="1" customFormat="1" ht="15" customHeight="1">
      <c r="B43" s="254"/>
      <c r="C43" s="255"/>
      <c r="D43" s="253"/>
      <c r="E43" s="256"/>
      <c r="F43" s="253"/>
      <c r="G43" s="381" t="s">
        <v>612</v>
      </c>
      <c r="H43" s="381"/>
      <c r="I43" s="381"/>
      <c r="J43" s="381"/>
      <c r="K43" s="251"/>
    </row>
    <row r="44" spans="2:11" s="1" customFormat="1" ht="15" customHeight="1">
      <c r="B44" s="254"/>
      <c r="C44" s="255"/>
      <c r="D44" s="253"/>
      <c r="E44" s="256" t="s">
        <v>613</v>
      </c>
      <c r="F44" s="253"/>
      <c r="G44" s="381" t="s">
        <v>614</v>
      </c>
      <c r="H44" s="381"/>
      <c r="I44" s="381"/>
      <c r="J44" s="381"/>
      <c r="K44" s="251"/>
    </row>
    <row r="45" spans="2:11" s="1" customFormat="1" ht="15" customHeight="1">
      <c r="B45" s="254"/>
      <c r="C45" s="255"/>
      <c r="D45" s="253"/>
      <c r="E45" s="256" t="s">
        <v>110</v>
      </c>
      <c r="F45" s="253"/>
      <c r="G45" s="381" t="s">
        <v>615</v>
      </c>
      <c r="H45" s="381"/>
      <c r="I45" s="381"/>
      <c r="J45" s="381"/>
      <c r="K45" s="251"/>
    </row>
    <row r="46" spans="2:11" s="1" customFormat="1" ht="12.75" customHeight="1">
      <c r="B46" s="254"/>
      <c r="C46" s="255"/>
      <c r="D46" s="253"/>
      <c r="E46" s="253"/>
      <c r="F46" s="253"/>
      <c r="G46" s="253"/>
      <c r="H46" s="253"/>
      <c r="I46" s="253"/>
      <c r="J46" s="253"/>
      <c r="K46" s="251"/>
    </row>
    <row r="47" spans="2:11" s="1" customFormat="1" ht="15" customHeight="1">
      <c r="B47" s="254"/>
      <c r="C47" s="255"/>
      <c r="D47" s="381" t="s">
        <v>616</v>
      </c>
      <c r="E47" s="381"/>
      <c r="F47" s="381"/>
      <c r="G47" s="381"/>
      <c r="H47" s="381"/>
      <c r="I47" s="381"/>
      <c r="J47" s="381"/>
      <c r="K47" s="251"/>
    </row>
    <row r="48" spans="2:11" s="1" customFormat="1" ht="15" customHeight="1">
      <c r="B48" s="254"/>
      <c r="C48" s="255"/>
      <c r="D48" s="255"/>
      <c r="E48" s="381" t="s">
        <v>617</v>
      </c>
      <c r="F48" s="381"/>
      <c r="G48" s="381"/>
      <c r="H48" s="381"/>
      <c r="I48" s="381"/>
      <c r="J48" s="381"/>
      <c r="K48" s="251"/>
    </row>
    <row r="49" spans="2:11" s="1" customFormat="1" ht="15" customHeight="1">
      <c r="B49" s="254"/>
      <c r="C49" s="255"/>
      <c r="D49" s="255"/>
      <c r="E49" s="381" t="s">
        <v>618</v>
      </c>
      <c r="F49" s="381"/>
      <c r="G49" s="381"/>
      <c r="H49" s="381"/>
      <c r="I49" s="381"/>
      <c r="J49" s="381"/>
      <c r="K49" s="251"/>
    </row>
    <row r="50" spans="2:11" s="1" customFormat="1" ht="15" customHeight="1">
      <c r="B50" s="254"/>
      <c r="C50" s="255"/>
      <c r="D50" s="255"/>
      <c r="E50" s="381" t="s">
        <v>619</v>
      </c>
      <c r="F50" s="381"/>
      <c r="G50" s="381"/>
      <c r="H50" s="381"/>
      <c r="I50" s="381"/>
      <c r="J50" s="381"/>
      <c r="K50" s="251"/>
    </row>
    <row r="51" spans="2:11" s="1" customFormat="1" ht="15" customHeight="1">
      <c r="B51" s="254"/>
      <c r="C51" s="255"/>
      <c r="D51" s="381" t="s">
        <v>620</v>
      </c>
      <c r="E51" s="381"/>
      <c r="F51" s="381"/>
      <c r="G51" s="381"/>
      <c r="H51" s="381"/>
      <c r="I51" s="381"/>
      <c r="J51" s="381"/>
      <c r="K51" s="251"/>
    </row>
    <row r="52" spans="2:11" s="1" customFormat="1" ht="25.5" customHeight="1">
      <c r="B52" s="250"/>
      <c r="C52" s="382" t="s">
        <v>621</v>
      </c>
      <c r="D52" s="382"/>
      <c r="E52" s="382"/>
      <c r="F52" s="382"/>
      <c r="G52" s="382"/>
      <c r="H52" s="382"/>
      <c r="I52" s="382"/>
      <c r="J52" s="382"/>
      <c r="K52" s="251"/>
    </row>
    <row r="53" spans="2:11" s="1" customFormat="1" ht="5.25" customHeight="1">
      <c r="B53" s="250"/>
      <c r="C53" s="252"/>
      <c r="D53" s="252"/>
      <c r="E53" s="252"/>
      <c r="F53" s="252"/>
      <c r="G53" s="252"/>
      <c r="H53" s="252"/>
      <c r="I53" s="252"/>
      <c r="J53" s="252"/>
      <c r="K53" s="251"/>
    </row>
    <row r="54" spans="2:11" s="1" customFormat="1" ht="15" customHeight="1">
      <c r="B54" s="250"/>
      <c r="C54" s="381" t="s">
        <v>622</v>
      </c>
      <c r="D54" s="381"/>
      <c r="E54" s="381"/>
      <c r="F54" s="381"/>
      <c r="G54" s="381"/>
      <c r="H54" s="381"/>
      <c r="I54" s="381"/>
      <c r="J54" s="381"/>
      <c r="K54" s="251"/>
    </row>
    <row r="55" spans="2:11" s="1" customFormat="1" ht="15" customHeight="1">
      <c r="B55" s="250"/>
      <c r="C55" s="381" t="s">
        <v>623</v>
      </c>
      <c r="D55" s="381"/>
      <c r="E55" s="381"/>
      <c r="F55" s="381"/>
      <c r="G55" s="381"/>
      <c r="H55" s="381"/>
      <c r="I55" s="381"/>
      <c r="J55" s="381"/>
      <c r="K55" s="251"/>
    </row>
    <row r="56" spans="2:11" s="1" customFormat="1" ht="12.75" customHeight="1">
      <c r="B56" s="250"/>
      <c r="C56" s="253"/>
      <c r="D56" s="253"/>
      <c r="E56" s="253"/>
      <c r="F56" s="253"/>
      <c r="G56" s="253"/>
      <c r="H56" s="253"/>
      <c r="I56" s="253"/>
      <c r="J56" s="253"/>
      <c r="K56" s="251"/>
    </row>
    <row r="57" spans="2:11" s="1" customFormat="1" ht="15" customHeight="1">
      <c r="B57" s="250"/>
      <c r="C57" s="381" t="s">
        <v>624</v>
      </c>
      <c r="D57" s="381"/>
      <c r="E57" s="381"/>
      <c r="F57" s="381"/>
      <c r="G57" s="381"/>
      <c r="H57" s="381"/>
      <c r="I57" s="381"/>
      <c r="J57" s="381"/>
      <c r="K57" s="251"/>
    </row>
    <row r="58" spans="2:11" s="1" customFormat="1" ht="15" customHeight="1">
      <c r="B58" s="250"/>
      <c r="C58" s="255"/>
      <c r="D58" s="381" t="s">
        <v>625</v>
      </c>
      <c r="E58" s="381"/>
      <c r="F58" s="381"/>
      <c r="G58" s="381"/>
      <c r="H58" s="381"/>
      <c r="I58" s="381"/>
      <c r="J58" s="381"/>
      <c r="K58" s="251"/>
    </row>
    <row r="59" spans="2:11" s="1" customFormat="1" ht="15" customHeight="1">
      <c r="B59" s="250"/>
      <c r="C59" s="255"/>
      <c r="D59" s="381" t="s">
        <v>626</v>
      </c>
      <c r="E59" s="381"/>
      <c r="F59" s="381"/>
      <c r="G59" s="381"/>
      <c r="H59" s="381"/>
      <c r="I59" s="381"/>
      <c r="J59" s="381"/>
      <c r="K59" s="251"/>
    </row>
    <row r="60" spans="2:11" s="1" customFormat="1" ht="15" customHeight="1">
      <c r="B60" s="250"/>
      <c r="C60" s="255"/>
      <c r="D60" s="381" t="s">
        <v>627</v>
      </c>
      <c r="E60" s="381"/>
      <c r="F60" s="381"/>
      <c r="G60" s="381"/>
      <c r="H60" s="381"/>
      <c r="I60" s="381"/>
      <c r="J60" s="381"/>
      <c r="K60" s="251"/>
    </row>
    <row r="61" spans="2:11" s="1" customFormat="1" ht="15" customHeight="1">
      <c r="B61" s="250"/>
      <c r="C61" s="255"/>
      <c r="D61" s="381" t="s">
        <v>628</v>
      </c>
      <c r="E61" s="381"/>
      <c r="F61" s="381"/>
      <c r="G61" s="381"/>
      <c r="H61" s="381"/>
      <c r="I61" s="381"/>
      <c r="J61" s="381"/>
      <c r="K61" s="251"/>
    </row>
    <row r="62" spans="2:11" s="1" customFormat="1" ht="15" customHeight="1">
      <c r="B62" s="250"/>
      <c r="C62" s="255"/>
      <c r="D62" s="384" t="s">
        <v>629</v>
      </c>
      <c r="E62" s="384"/>
      <c r="F62" s="384"/>
      <c r="G62" s="384"/>
      <c r="H62" s="384"/>
      <c r="I62" s="384"/>
      <c r="J62" s="384"/>
      <c r="K62" s="251"/>
    </row>
    <row r="63" spans="2:11" s="1" customFormat="1" ht="15" customHeight="1">
      <c r="B63" s="250"/>
      <c r="C63" s="255"/>
      <c r="D63" s="381" t="s">
        <v>630</v>
      </c>
      <c r="E63" s="381"/>
      <c r="F63" s="381"/>
      <c r="G63" s="381"/>
      <c r="H63" s="381"/>
      <c r="I63" s="381"/>
      <c r="J63" s="381"/>
      <c r="K63" s="251"/>
    </row>
    <row r="64" spans="2:11" s="1" customFormat="1" ht="12.75" customHeight="1">
      <c r="B64" s="250"/>
      <c r="C64" s="255"/>
      <c r="D64" s="255"/>
      <c r="E64" s="258"/>
      <c r="F64" s="255"/>
      <c r="G64" s="255"/>
      <c r="H64" s="255"/>
      <c r="I64" s="255"/>
      <c r="J64" s="255"/>
      <c r="K64" s="251"/>
    </row>
    <row r="65" spans="2:11" s="1" customFormat="1" ht="15" customHeight="1">
      <c r="B65" s="250"/>
      <c r="C65" s="255"/>
      <c r="D65" s="381" t="s">
        <v>631</v>
      </c>
      <c r="E65" s="381"/>
      <c r="F65" s="381"/>
      <c r="G65" s="381"/>
      <c r="H65" s="381"/>
      <c r="I65" s="381"/>
      <c r="J65" s="381"/>
      <c r="K65" s="251"/>
    </row>
    <row r="66" spans="2:11" s="1" customFormat="1" ht="15" customHeight="1">
      <c r="B66" s="250"/>
      <c r="C66" s="255"/>
      <c r="D66" s="384" t="s">
        <v>632</v>
      </c>
      <c r="E66" s="384"/>
      <c r="F66" s="384"/>
      <c r="G66" s="384"/>
      <c r="H66" s="384"/>
      <c r="I66" s="384"/>
      <c r="J66" s="384"/>
      <c r="K66" s="251"/>
    </row>
    <row r="67" spans="2:11" s="1" customFormat="1" ht="15" customHeight="1">
      <c r="B67" s="250"/>
      <c r="C67" s="255"/>
      <c r="D67" s="381" t="s">
        <v>633</v>
      </c>
      <c r="E67" s="381"/>
      <c r="F67" s="381"/>
      <c r="G67" s="381"/>
      <c r="H67" s="381"/>
      <c r="I67" s="381"/>
      <c r="J67" s="381"/>
      <c r="K67" s="251"/>
    </row>
    <row r="68" spans="2:11" s="1" customFormat="1" ht="15" customHeight="1">
      <c r="B68" s="250"/>
      <c r="C68" s="255"/>
      <c r="D68" s="381" t="s">
        <v>634</v>
      </c>
      <c r="E68" s="381"/>
      <c r="F68" s="381"/>
      <c r="G68" s="381"/>
      <c r="H68" s="381"/>
      <c r="I68" s="381"/>
      <c r="J68" s="381"/>
      <c r="K68" s="251"/>
    </row>
    <row r="69" spans="2:11" s="1" customFormat="1" ht="15" customHeight="1">
      <c r="B69" s="250"/>
      <c r="C69" s="255"/>
      <c r="D69" s="381" t="s">
        <v>635</v>
      </c>
      <c r="E69" s="381"/>
      <c r="F69" s="381"/>
      <c r="G69" s="381"/>
      <c r="H69" s="381"/>
      <c r="I69" s="381"/>
      <c r="J69" s="381"/>
      <c r="K69" s="251"/>
    </row>
    <row r="70" spans="2:11" s="1" customFormat="1" ht="15" customHeight="1">
      <c r="B70" s="250"/>
      <c r="C70" s="255"/>
      <c r="D70" s="381" t="s">
        <v>636</v>
      </c>
      <c r="E70" s="381"/>
      <c r="F70" s="381"/>
      <c r="G70" s="381"/>
      <c r="H70" s="381"/>
      <c r="I70" s="381"/>
      <c r="J70" s="381"/>
      <c r="K70" s="251"/>
    </row>
    <row r="71" spans="2:11" s="1" customFormat="1" ht="12.75" customHeight="1">
      <c r="B71" s="259"/>
      <c r="C71" s="260"/>
      <c r="D71" s="260"/>
      <c r="E71" s="260"/>
      <c r="F71" s="260"/>
      <c r="G71" s="260"/>
      <c r="H71" s="260"/>
      <c r="I71" s="260"/>
      <c r="J71" s="260"/>
      <c r="K71" s="261"/>
    </row>
    <row r="72" spans="2:11" s="1" customFormat="1" ht="18.75" customHeight="1">
      <c r="B72" s="262"/>
      <c r="C72" s="262"/>
      <c r="D72" s="262"/>
      <c r="E72" s="262"/>
      <c r="F72" s="262"/>
      <c r="G72" s="262"/>
      <c r="H72" s="262"/>
      <c r="I72" s="262"/>
      <c r="J72" s="262"/>
      <c r="K72" s="263"/>
    </row>
    <row r="73" spans="2:11" s="1" customFormat="1" ht="18.75" customHeight="1">
      <c r="B73" s="263"/>
      <c r="C73" s="263"/>
      <c r="D73" s="263"/>
      <c r="E73" s="263"/>
      <c r="F73" s="263"/>
      <c r="G73" s="263"/>
      <c r="H73" s="263"/>
      <c r="I73" s="263"/>
      <c r="J73" s="263"/>
      <c r="K73" s="263"/>
    </row>
    <row r="74" spans="2:11" s="1" customFormat="1" ht="7.5" customHeight="1">
      <c r="B74" s="264"/>
      <c r="C74" s="265"/>
      <c r="D74" s="265"/>
      <c r="E74" s="265"/>
      <c r="F74" s="265"/>
      <c r="G74" s="265"/>
      <c r="H74" s="265"/>
      <c r="I74" s="265"/>
      <c r="J74" s="265"/>
      <c r="K74" s="266"/>
    </row>
    <row r="75" spans="2:11" s="1" customFormat="1" ht="45" customHeight="1">
      <c r="B75" s="267"/>
      <c r="C75" s="385" t="s">
        <v>637</v>
      </c>
      <c r="D75" s="385"/>
      <c r="E75" s="385"/>
      <c r="F75" s="385"/>
      <c r="G75" s="385"/>
      <c r="H75" s="385"/>
      <c r="I75" s="385"/>
      <c r="J75" s="385"/>
      <c r="K75" s="268"/>
    </row>
    <row r="76" spans="2:11" s="1" customFormat="1" ht="17.25" customHeight="1">
      <c r="B76" s="267"/>
      <c r="C76" s="269" t="s">
        <v>638</v>
      </c>
      <c r="D76" s="269"/>
      <c r="E76" s="269"/>
      <c r="F76" s="269" t="s">
        <v>639</v>
      </c>
      <c r="G76" s="270"/>
      <c r="H76" s="269" t="s">
        <v>58</v>
      </c>
      <c r="I76" s="269" t="s">
        <v>61</v>
      </c>
      <c r="J76" s="269" t="s">
        <v>640</v>
      </c>
      <c r="K76" s="268"/>
    </row>
    <row r="77" spans="2:11" s="1" customFormat="1" ht="17.25" customHeight="1">
      <c r="B77" s="267"/>
      <c r="C77" s="271" t="s">
        <v>641</v>
      </c>
      <c r="D77" s="271"/>
      <c r="E77" s="271"/>
      <c r="F77" s="272" t="s">
        <v>642</v>
      </c>
      <c r="G77" s="273"/>
      <c r="H77" s="271"/>
      <c r="I77" s="271"/>
      <c r="J77" s="271" t="s">
        <v>643</v>
      </c>
      <c r="K77" s="268"/>
    </row>
    <row r="78" spans="2:11" s="1" customFormat="1" ht="5.25" customHeight="1">
      <c r="B78" s="267"/>
      <c r="C78" s="274"/>
      <c r="D78" s="274"/>
      <c r="E78" s="274"/>
      <c r="F78" s="274"/>
      <c r="G78" s="275"/>
      <c r="H78" s="274"/>
      <c r="I78" s="274"/>
      <c r="J78" s="274"/>
      <c r="K78" s="268"/>
    </row>
    <row r="79" spans="2:11" s="1" customFormat="1" ht="15" customHeight="1">
      <c r="B79" s="267"/>
      <c r="C79" s="256" t="s">
        <v>57</v>
      </c>
      <c r="D79" s="276"/>
      <c r="E79" s="276"/>
      <c r="F79" s="277" t="s">
        <v>644</v>
      </c>
      <c r="G79" s="278"/>
      <c r="H79" s="256" t="s">
        <v>645</v>
      </c>
      <c r="I79" s="256" t="s">
        <v>646</v>
      </c>
      <c r="J79" s="256">
        <v>20</v>
      </c>
      <c r="K79" s="268"/>
    </row>
    <row r="80" spans="2:11" s="1" customFormat="1" ht="15" customHeight="1">
      <c r="B80" s="267"/>
      <c r="C80" s="256" t="s">
        <v>647</v>
      </c>
      <c r="D80" s="256"/>
      <c r="E80" s="256"/>
      <c r="F80" s="277" t="s">
        <v>644</v>
      </c>
      <c r="G80" s="278"/>
      <c r="H80" s="256" t="s">
        <v>648</v>
      </c>
      <c r="I80" s="256" t="s">
        <v>646</v>
      </c>
      <c r="J80" s="256">
        <v>120</v>
      </c>
      <c r="K80" s="268"/>
    </row>
    <row r="81" spans="2:11" s="1" customFormat="1" ht="15" customHeight="1">
      <c r="B81" s="279"/>
      <c r="C81" s="256" t="s">
        <v>649</v>
      </c>
      <c r="D81" s="256"/>
      <c r="E81" s="256"/>
      <c r="F81" s="277" t="s">
        <v>650</v>
      </c>
      <c r="G81" s="278"/>
      <c r="H81" s="256" t="s">
        <v>651</v>
      </c>
      <c r="I81" s="256" t="s">
        <v>646</v>
      </c>
      <c r="J81" s="256">
        <v>50</v>
      </c>
      <c r="K81" s="268"/>
    </row>
    <row r="82" spans="2:11" s="1" customFormat="1" ht="15" customHeight="1">
      <c r="B82" s="279"/>
      <c r="C82" s="256" t="s">
        <v>652</v>
      </c>
      <c r="D82" s="256"/>
      <c r="E82" s="256"/>
      <c r="F82" s="277" t="s">
        <v>644</v>
      </c>
      <c r="G82" s="278"/>
      <c r="H82" s="256" t="s">
        <v>653</v>
      </c>
      <c r="I82" s="256" t="s">
        <v>654</v>
      </c>
      <c r="J82" s="256"/>
      <c r="K82" s="268"/>
    </row>
    <row r="83" spans="2:11" s="1" customFormat="1" ht="15" customHeight="1">
      <c r="B83" s="279"/>
      <c r="C83" s="280" t="s">
        <v>655</v>
      </c>
      <c r="D83" s="280"/>
      <c r="E83" s="280"/>
      <c r="F83" s="281" t="s">
        <v>650</v>
      </c>
      <c r="G83" s="280"/>
      <c r="H83" s="280" t="s">
        <v>656</v>
      </c>
      <c r="I83" s="280" t="s">
        <v>646</v>
      </c>
      <c r="J83" s="280">
        <v>15</v>
      </c>
      <c r="K83" s="268"/>
    </row>
    <row r="84" spans="2:11" s="1" customFormat="1" ht="15" customHeight="1">
      <c r="B84" s="279"/>
      <c r="C84" s="280" t="s">
        <v>657</v>
      </c>
      <c r="D84" s="280"/>
      <c r="E84" s="280"/>
      <c r="F84" s="281" t="s">
        <v>650</v>
      </c>
      <c r="G84" s="280"/>
      <c r="H84" s="280" t="s">
        <v>658</v>
      </c>
      <c r="I84" s="280" t="s">
        <v>646</v>
      </c>
      <c r="J84" s="280">
        <v>15</v>
      </c>
      <c r="K84" s="268"/>
    </row>
    <row r="85" spans="2:11" s="1" customFormat="1" ht="15" customHeight="1">
      <c r="B85" s="279"/>
      <c r="C85" s="280" t="s">
        <v>659</v>
      </c>
      <c r="D85" s="280"/>
      <c r="E85" s="280"/>
      <c r="F85" s="281" t="s">
        <v>650</v>
      </c>
      <c r="G85" s="280"/>
      <c r="H85" s="280" t="s">
        <v>660</v>
      </c>
      <c r="I85" s="280" t="s">
        <v>646</v>
      </c>
      <c r="J85" s="280">
        <v>20</v>
      </c>
      <c r="K85" s="268"/>
    </row>
    <row r="86" spans="2:11" s="1" customFormat="1" ht="15" customHeight="1">
      <c r="B86" s="279"/>
      <c r="C86" s="280" t="s">
        <v>661</v>
      </c>
      <c r="D86" s="280"/>
      <c r="E86" s="280"/>
      <c r="F86" s="281" t="s">
        <v>650</v>
      </c>
      <c r="G86" s="280"/>
      <c r="H86" s="280" t="s">
        <v>662</v>
      </c>
      <c r="I86" s="280" t="s">
        <v>646</v>
      </c>
      <c r="J86" s="280">
        <v>20</v>
      </c>
      <c r="K86" s="268"/>
    </row>
    <row r="87" spans="2:11" s="1" customFormat="1" ht="15" customHeight="1">
      <c r="B87" s="279"/>
      <c r="C87" s="256" t="s">
        <v>663</v>
      </c>
      <c r="D87" s="256"/>
      <c r="E87" s="256"/>
      <c r="F87" s="277" t="s">
        <v>650</v>
      </c>
      <c r="G87" s="278"/>
      <c r="H87" s="256" t="s">
        <v>664</v>
      </c>
      <c r="I87" s="256" t="s">
        <v>646</v>
      </c>
      <c r="J87" s="256">
        <v>50</v>
      </c>
      <c r="K87" s="268"/>
    </row>
    <row r="88" spans="2:11" s="1" customFormat="1" ht="15" customHeight="1">
      <c r="B88" s="279"/>
      <c r="C88" s="256" t="s">
        <v>665</v>
      </c>
      <c r="D88" s="256"/>
      <c r="E88" s="256"/>
      <c r="F88" s="277" t="s">
        <v>650</v>
      </c>
      <c r="G88" s="278"/>
      <c r="H88" s="256" t="s">
        <v>666</v>
      </c>
      <c r="I88" s="256" t="s">
        <v>646</v>
      </c>
      <c r="J88" s="256">
        <v>20</v>
      </c>
      <c r="K88" s="268"/>
    </row>
    <row r="89" spans="2:11" s="1" customFormat="1" ht="15" customHeight="1">
      <c r="B89" s="279"/>
      <c r="C89" s="256" t="s">
        <v>667</v>
      </c>
      <c r="D89" s="256"/>
      <c r="E89" s="256"/>
      <c r="F89" s="277" t="s">
        <v>650</v>
      </c>
      <c r="G89" s="278"/>
      <c r="H89" s="256" t="s">
        <v>668</v>
      </c>
      <c r="I89" s="256" t="s">
        <v>646</v>
      </c>
      <c r="J89" s="256">
        <v>20</v>
      </c>
      <c r="K89" s="268"/>
    </row>
    <row r="90" spans="2:11" s="1" customFormat="1" ht="15" customHeight="1">
      <c r="B90" s="279"/>
      <c r="C90" s="256" t="s">
        <v>669</v>
      </c>
      <c r="D90" s="256"/>
      <c r="E90" s="256"/>
      <c r="F90" s="277" t="s">
        <v>650</v>
      </c>
      <c r="G90" s="278"/>
      <c r="H90" s="256" t="s">
        <v>670</v>
      </c>
      <c r="I90" s="256" t="s">
        <v>646</v>
      </c>
      <c r="J90" s="256">
        <v>50</v>
      </c>
      <c r="K90" s="268"/>
    </row>
    <row r="91" spans="2:11" s="1" customFormat="1" ht="15" customHeight="1">
      <c r="B91" s="279"/>
      <c r="C91" s="256" t="s">
        <v>671</v>
      </c>
      <c r="D91" s="256"/>
      <c r="E91" s="256"/>
      <c r="F91" s="277" t="s">
        <v>650</v>
      </c>
      <c r="G91" s="278"/>
      <c r="H91" s="256" t="s">
        <v>671</v>
      </c>
      <c r="I91" s="256" t="s">
        <v>646</v>
      </c>
      <c r="J91" s="256">
        <v>50</v>
      </c>
      <c r="K91" s="268"/>
    </row>
    <row r="92" spans="2:11" s="1" customFormat="1" ht="15" customHeight="1">
      <c r="B92" s="279"/>
      <c r="C92" s="256" t="s">
        <v>672</v>
      </c>
      <c r="D92" s="256"/>
      <c r="E92" s="256"/>
      <c r="F92" s="277" t="s">
        <v>650</v>
      </c>
      <c r="G92" s="278"/>
      <c r="H92" s="256" t="s">
        <v>673</v>
      </c>
      <c r="I92" s="256" t="s">
        <v>646</v>
      </c>
      <c r="J92" s="256">
        <v>255</v>
      </c>
      <c r="K92" s="268"/>
    </row>
    <row r="93" spans="2:11" s="1" customFormat="1" ht="15" customHeight="1">
      <c r="B93" s="279"/>
      <c r="C93" s="256" t="s">
        <v>674</v>
      </c>
      <c r="D93" s="256"/>
      <c r="E93" s="256"/>
      <c r="F93" s="277" t="s">
        <v>644</v>
      </c>
      <c r="G93" s="278"/>
      <c r="H93" s="256" t="s">
        <v>675</v>
      </c>
      <c r="I93" s="256" t="s">
        <v>676</v>
      </c>
      <c r="J93" s="256"/>
      <c r="K93" s="268"/>
    </row>
    <row r="94" spans="2:11" s="1" customFormat="1" ht="15" customHeight="1">
      <c r="B94" s="279"/>
      <c r="C94" s="256" t="s">
        <v>677</v>
      </c>
      <c r="D94" s="256"/>
      <c r="E94" s="256"/>
      <c r="F94" s="277" t="s">
        <v>644</v>
      </c>
      <c r="G94" s="278"/>
      <c r="H94" s="256" t="s">
        <v>678</v>
      </c>
      <c r="I94" s="256" t="s">
        <v>679</v>
      </c>
      <c r="J94" s="256"/>
      <c r="K94" s="268"/>
    </row>
    <row r="95" spans="2:11" s="1" customFormat="1" ht="15" customHeight="1">
      <c r="B95" s="279"/>
      <c r="C95" s="256" t="s">
        <v>680</v>
      </c>
      <c r="D95" s="256"/>
      <c r="E95" s="256"/>
      <c r="F95" s="277" t="s">
        <v>644</v>
      </c>
      <c r="G95" s="278"/>
      <c r="H95" s="256" t="s">
        <v>680</v>
      </c>
      <c r="I95" s="256" t="s">
        <v>679</v>
      </c>
      <c r="J95" s="256"/>
      <c r="K95" s="268"/>
    </row>
    <row r="96" spans="2:11" s="1" customFormat="1" ht="15" customHeight="1">
      <c r="B96" s="279"/>
      <c r="C96" s="256" t="s">
        <v>42</v>
      </c>
      <c r="D96" s="256"/>
      <c r="E96" s="256"/>
      <c r="F96" s="277" t="s">
        <v>644</v>
      </c>
      <c r="G96" s="278"/>
      <c r="H96" s="256" t="s">
        <v>681</v>
      </c>
      <c r="I96" s="256" t="s">
        <v>679</v>
      </c>
      <c r="J96" s="256"/>
      <c r="K96" s="268"/>
    </row>
    <row r="97" spans="2:11" s="1" customFormat="1" ht="15" customHeight="1">
      <c r="B97" s="279"/>
      <c r="C97" s="256" t="s">
        <v>52</v>
      </c>
      <c r="D97" s="256"/>
      <c r="E97" s="256"/>
      <c r="F97" s="277" t="s">
        <v>644</v>
      </c>
      <c r="G97" s="278"/>
      <c r="H97" s="256" t="s">
        <v>682</v>
      </c>
      <c r="I97" s="256" t="s">
        <v>679</v>
      </c>
      <c r="J97" s="256"/>
      <c r="K97" s="268"/>
    </row>
    <row r="98" spans="2:11" s="1" customFormat="1" ht="15" customHeight="1">
      <c r="B98" s="282"/>
      <c r="C98" s="283"/>
      <c r="D98" s="283"/>
      <c r="E98" s="283"/>
      <c r="F98" s="283"/>
      <c r="G98" s="283"/>
      <c r="H98" s="283"/>
      <c r="I98" s="283"/>
      <c r="J98" s="283"/>
      <c r="K98" s="284"/>
    </row>
    <row r="99" spans="2:11" s="1" customFormat="1" ht="18.75" customHeight="1">
      <c r="B99" s="285"/>
      <c r="C99" s="286"/>
      <c r="D99" s="286"/>
      <c r="E99" s="286"/>
      <c r="F99" s="286"/>
      <c r="G99" s="286"/>
      <c r="H99" s="286"/>
      <c r="I99" s="286"/>
      <c r="J99" s="286"/>
      <c r="K99" s="285"/>
    </row>
    <row r="100" spans="2:11" s="1" customFormat="1" ht="18.75" customHeight="1">
      <c r="B100" s="263"/>
      <c r="C100" s="263"/>
      <c r="D100" s="263"/>
      <c r="E100" s="263"/>
      <c r="F100" s="263"/>
      <c r="G100" s="263"/>
      <c r="H100" s="263"/>
      <c r="I100" s="263"/>
      <c r="J100" s="263"/>
      <c r="K100" s="263"/>
    </row>
    <row r="101" spans="2:11" s="1" customFormat="1" ht="7.5" customHeight="1">
      <c r="B101" s="264"/>
      <c r="C101" s="265"/>
      <c r="D101" s="265"/>
      <c r="E101" s="265"/>
      <c r="F101" s="265"/>
      <c r="G101" s="265"/>
      <c r="H101" s="265"/>
      <c r="I101" s="265"/>
      <c r="J101" s="265"/>
      <c r="K101" s="266"/>
    </row>
    <row r="102" spans="2:11" s="1" customFormat="1" ht="45" customHeight="1">
      <c r="B102" s="267"/>
      <c r="C102" s="385" t="s">
        <v>683</v>
      </c>
      <c r="D102" s="385"/>
      <c r="E102" s="385"/>
      <c r="F102" s="385"/>
      <c r="G102" s="385"/>
      <c r="H102" s="385"/>
      <c r="I102" s="385"/>
      <c r="J102" s="385"/>
      <c r="K102" s="268"/>
    </row>
    <row r="103" spans="2:11" s="1" customFormat="1" ht="17.25" customHeight="1">
      <c r="B103" s="267"/>
      <c r="C103" s="269" t="s">
        <v>638</v>
      </c>
      <c r="D103" s="269"/>
      <c r="E103" s="269"/>
      <c r="F103" s="269" t="s">
        <v>639</v>
      </c>
      <c r="G103" s="270"/>
      <c r="H103" s="269" t="s">
        <v>58</v>
      </c>
      <c r="I103" s="269" t="s">
        <v>61</v>
      </c>
      <c r="J103" s="269" t="s">
        <v>640</v>
      </c>
      <c r="K103" s="268"/>
    </row>
    <row r="104" spans="2:11" s="1" customFormat="1" ht="17.25" customHeight="1">
      <c r="B104" s="267"/>
      <c r="C104" s="271" t="s">
        <v>641</v>
      </c>
      <c r="D104" s="271"/>
      <c r="E104" s="271"/>
      <c r="F104" s="272" t="s">
        <v>642</v>
      </c>
      <c r="G104" s="273"/>
      <c r="H104" s="271"/>
      <c r="I104" s="271"/>
      <c r="J104" s="271" t="s">
        <v>643</v>
      </c>
      <c r="K104" s="268"/>
    </row>
    <row r="105" spans="2:11" s="1" customFormat="1" ht="5.25" customHeight="1">
      <c r="B105" s="267"/>
      <c r="C105" s="269"/>
      <c r="D105" s="269"/>
      <c r="E105" s="269"/>
      <c r="F105" s="269"/>
      <c r="G105" s="287"/>
      <c r="H105" s="269"/>
      <c r="I105" s="269"/>
      <c r="J105" s="269"/>
      <c r="K105" s="268"/>
    </row>
    <row r="106" spans="2:11" s="1" customFormat="1" ht="15" customHeight="1">
      <c r="B106" s="267"/>
      <c r="C106" s="256" t="s">
        <v>57</v>
      </c>
      <c r="D106" s="276"/>
      <c r="E106" s="276"/>
      <c r="F106" s="277" t="s">
        <v>644</v>
      </c>
      <c r="G106" s="256"/>
      <c r="H106" s="256" t="s">
        <v>684</v>
      </c>
      <c r="I106" s="256" t="s">
        <v>646</v>
      </c>
      <c r="J106" s="256">
        <v>20</v>
      </c>
      <c r="K106" s="268"/>
    </row>
    <row r="107" spans="2:11" s="1" customFormat="1" ht="15" customHeight="1">
      <c r="B107" s="267"/>
      <c r="C107" s="256" t="s">
        <v>647</v>
      </c>
      <c r="D107" s="256"/>
      <c r="E107" s="256"/>
      <c r="F107" s="277" t="s">
        <v>644</v>
      </c>
      <c r="G107" s="256"/>
      <c r="H107" s="256" t="s">
        <v>684</v>
      </c>
      <c r="I107" s="256" t="s">
        <v>646</v>
      </c>
      <c r="J107" s="256">
        <v>120</v>
      </c>
      <c r="K107" s="268"/>
    </row>
    <row r="108" spans="2:11" s="1" customFormat="1" ht="15" customHeight="1">
      <c r="B108" s="279"/>
      <c r="C108" s="256" t="s">
        <v>649</v>
      </c>
      <c r="D108" s="256"/>
      <c r="E108" s="256"/>
      <c r="F108" s="277" t="s">
        <v>650</v>
      </c>
      <c r="G108" s="256"/>
      <c r="H108" s="256" t="s">
        <v>684</v>
      </c>
      <c r="I108" s="256" t="s">
        <v>646</v>
      </c>
      <c r="J108" s="256">
        <v>50</v>
      </c>
      <c r="K108" s="268"/>
    </row>
    <row r="109" spans="2:11" s="1" customFormat="1" ht="15" customHeight="1">
      <c r="B109" s="279"/>
      <c r="C109" s="256" t="s">
        <v>652</v>
      </c>
      <c r="D109" s="256"/>
      <c r="E109" s="256"/>
      <c r="F109" s="277" t="s">
        <v>644</v>
      </c>
      <c r="G109" s="256"/>
      <c r="H109" s="256" t="s">
        <v>684</v>
      </c>
      <c r="I109" s="256" t="s">
        <v>654</v>
      </c>
      <c r="J109" s="256"/>
      <c r="K109" s="268"/>
    </row>
    <row r="110" spans="2:11" s="1" customFormat="1" ht="15" customHeight="1">
      <c r="B110" s="279"/>
      <c r="C110" s="256" t="s">
        <v>663</v>
      </c>
      <c r="D110" s="256"/>
      <c r="E110" s="256"/>
      <c r="F110" s="277" t="s">
        <v>650</v>
      </c>
      <c r="G110" s="256"/>
      <c r="H110" s="256" t="s">
        <v>684</v>
      </c>
      <c r="I110" s="256" t="s">
        <v>646</v>
      </c>
      <c r="J110" s="256">
        <v>50</v>
      </c>
      <c r="K110" s="268"/>
    </row>
    <row r="111" spans="2:11" s="1" customFormat="1" ht="15" customHeight="1">
      <c r="B111" s="279"/>
      <c r="C111" s="256" t="s">
        <v>671</v>
      </c>
      <c r="D111" s="256"/>
      <c r="E111" s="256"/>
      <c r="F111" s="277" t="s">
        <v>650</v>
      </c>
      <c r="G111" s="256"/>
      <c r="H111" s="256" t="s">
        <v>684</v>
      </c>
      <c r="I111" s="256" t="s">
        <v>646</v>
      </c>
      <c r="J111" s="256">
        <v>50</v>
      </c>
      <c r="K111" s="268"/>
    </row>
    <row r="112" spans="2:11" s="1" customFormat="1" ht="15" customHeight="1">
      <c r="B112" s="279"/>
      <c r="C112" s="256" t="s">
        <v>669</v>
      </c>
      <c r="D112" s="256"/>
      <c r="E112" s="256"/>
      <c r="F112" s="277" t="s">
        <v>650</v>
      </c>
      <c r="G112" s="256"/>
      <c r="H112" s="256" t="s">
        <v>684</v>
      </c>
      <c r="I112" s="256" t="s">
        <v>646</v>
      </c>
      <c r="J112" s="256">
        <v>50</v>
      </c>
      <c r="K112" s="268"/>
    </row>
    <row r="113" spans="2:11" s="1" customFormat="1" ht="15" customHeight="1">
      <c r="B113" s="279"/>
      <c r="C113" s="256" t="s">
        <v>57</v>
      </c>
      <c r="D113" s="256"/>
      <c r="E113" s="256"/>
      <c r="F113" s="277" t="s">
        <v>644</v>
      </c>
      <c r="G113" s="256"/>
      <c r="H113" s="256" t="s">
        <v>685</v>
      </c>
      <c r="I113" s="256" t="s">
        <v>646</v>
      </c>
      <c r="J113" s="256">
        <v>20</v>
      </c>
      <c r="K113" s="268"/>
    </row>
    <row r="114" spans="2:11" s="1" customFormat="1" ht="15" customHeight="1">
      <c r="B114" s="279"/>
      <c r="C114" s="256" t="s">
        <v>686</v>
      </c>
      <c r="D114" s="256"/>
      <c r="E114" s="256"/>
      <c r="F114" s="277" t="s">
        <v>644</v>
      </c>
      <c r="G114" s="256"/>
      <c r="H114" s="256" t="s">
        <v>687</v>
      </c>
      <c r="I114" s="256" t="s">
        <v>646</v>
      </c>
      <c r="J114" s="256">
        <v>120</v>
      </c>
      <c r="K114" s="268"/>
    </row>
    <row r="115" spans="2:11" s="1" customFormat="1" ht="15" customHeight="1">
      <c r="B115" s="279"/>
      <c r="C115" s="256" t="s">
        <v>42</v>
      </c>
      <c r="D115" s="256"/>
      <c r="E115" s="256"/>
      <c r="F115" s="277" t="s">
        <v>644</v>
      </c>
      <c r="G115" s="256"/>
      <c r="H115" s="256" t="s">
        <v>688</v>
      </c>
      <c r="I115" s="256" t="s">
        <v>679</v>
      </c>
      <c r="J115" s="256"/>
      <c r="K115" s="268"/>
    </row>
    <row r="116" spans="2:11" s="1" customFormat="1" ht="15" customHeight="1">
      <c r="B116" s="279"/>
      <c r="C116" s="256" t="s">
        <v>52</v>
      </c>
      <c r="D116" s="256"/>
      <c r="E116" s="256"/>
      <c r="F116" s="277" t="s">
        <v>644</v>
      </c>
      <c r="G116" s="256"/>
      <c r="H116" s="256" t="s">
        <v>689</v>
      </c>
      <c r="I116" s="256" t="s">
        <v>679</v>
      </c>
      <c r="J116" s="256"/>
      <c r="K116" s="268"/>
    </row>
    <row r="117" spans="2:11" s="1" customFormat="1" ht="15" customHeight="1">
      <c r="B117" s="279"/>
      <c r="C117" s="256" t="s">
        <v>61</v>
      </c>
      <c r="D117" s="256"/>
      <c r="E117" s="256"/>
      <c r="F117" s="277" t="s">
        <v>644</v>
      </c>
      <c r="G117" s="256"/>
      <c r="H117" s="256" t="s">
        <v>690</v>
      </c>
      <c r="I117" s="256" t="s">
        <v>691</v>
      </c>
      <c r="J117" s="256"/>
      <c r="K117" s="268"/>
    </row>
    <row r="118" spans="2:11" s="1" customFormat="1" ht="15" customHeight="1">
      <c r="B118" s="282"/>
      <c r="C118" s="288"/>
      <c r="D118" s="288"/>
      <c r="E118" s="288"/>
      <c r="F118" s="288"/>
      <c r="G118" s="288"/>
      <c r="H118" s="288"/>
      <c r="I118" s="288"/>
      <c r="J118" s="288"/>
      <c r="K118" s="284"/>
    </row>
    <row r="119" spans="2:11" s="1" customFormat="1" ht="18.75" customHeight="1">
      <c r="B119" s="289"/>
      <c r="C119" s="290"/>
      <c r="D119" s="290"/>
      <c r="E119" s="290"/>
      <c r="F119" s="291"/>
      <c r="G119" s="290"/>
      <c r="H119" s="290"/>
      <c r="I119" s="290"/>
      <c r="J119" s="290"/>
      <c r="K119" s="289"/>
    </row>
    <row r="120" spans="2:11" s="1" customFormat="1" ht="18.75" customHeight="1">
      <c r="B120" s="263"/>
      <c r="C120" s="263"/>
      <c r="D120" s="263"/>
      <c r="E120" s="263"/>
      <c r="F120" s="263"/>
      <c r="G120" s="263"/>
      <c r="H120" s="263"/>
      <c r="I120" s="263"/>
      <c r="J120" s="263"/>
      <c r="K120" s="263"/>
    </row>
    <row r="121" spans="2:11" s="1" customFormat="1" ht="7.5" customHeight="1">
      <c r="B121" s="292"/>
      <c r="C121" s="293"/>
      <c r="D121" s="293"/>
      <c r="E121" s="293"/>
      <c r="F121" s="293"/>
      <c r="G121" s="293"/>
      <c r="H121" s="293"/>
      <c r="I121" s="293"/>
      <c r="J121" s="293"/>
      <c r="K121" s="294"/>
    </row>
    <row r="122" spans="2:11" s="1" customFormat="1" ht="45" customHeight="1">
      <c r="B122" s="295"/>
      <c r="C122" s="383" t="s">
        <v>692</v>
      </c>
      <c r="D122" s="383"/>
      <c r="E122" s="383"/>
      <c r="F122" s="383"/>
      <c r="G122" s="383"/>
      <c r="H122" s="383"/>
      <c r="I122" s="383"/>
      <c r="J122" s="383"/>
      <c r="K122" s="296"/>
    </row>
    <row r="123" spans="2:11" s="1" customFormat="1" ht="17.25" customHeight="1">
      <c r="B123" s="297"/>
      <c r="C123" s="269" t="s">
        <v>638</v>
      </c>
      <c r="D123" s="269"/>
      <c r="E123" s="269"/>
      <c r="F123" s="269" t="s">
        <v>639</v>
      </c>
      <c r="G123" s="270"/>
      <c r="H123" s="269" t="s">
        <v>58</v>
      </c>
      <c r="I123" s="269" t="s">
        <v>61</v>
      </c>
      <c r="J123" s="269" t="s">
        <v>640</v>
      </c>
      <c r="K123" s="298"/>
    </row>
    <row r="124" spans="2:11" s="1" customFormat="1" ht="17.25" customHeight="1">
      <c r="B124" s="297"/>
      <c r="C124" s="271" t="s">
        <v>641</v>
      </c>
      <c r="D124" s="271"/>
      <c r="E124" s="271"/>
      <c r="F124" s="272" t="s">
        <v>642</v>
      </c>
      <c r="G124" s="273"/>
      <c r="H124" s="271"/>
      <c r="I124" s="271"/>
      <c r="J124" s="271" t="s">
        <v>643</v>
      </c>
      <c r="K124" s="298"/>
    </row>
    <row r="125" spans="2:11" s="1" customFormat="1" ht="5.25" customHeight="1">
      <c r="B125" s="299"/>
      <c r="C125" s="274"/>
      <c r="D125" s="274"/>
      <c r="E125" s="274"/>
      <c r="F125" s="274"/>
      <c r="G125" s="300"/>
      <c r="H125" s="274"/>
      <c r="I125" s="274"/>
      <c r="J125" s="274"/>
      <c r="K125" s="301"/>
    </row>
    <row r="126" spans="2:11" s="1" customFormat="1" ht="15" customHeight="1">
      <c r="B126" s="299"/>
      <c r="C126" s="256" t="s">
        <v>647</v>
      </c>
      <c r="D126" s="276"/>
      <c r="E126" s="276"/>
      <c r="F126" s="277" t="s">
        <v>644</v>
      </c>
      <c r="G126" s="256"/>
      <c r="H126" s="256" t="s">
        <v>684</v>
      </c>
      <c r="I126" s="256" t="s">
        <v>646</v>
      </c>
      <c r="J126" s="256">
        <v>120</v>
      </c>
      <c r="K126" s="302"/>
    </row>
    <row r="127" spans="2:11" s="1" customFormat="1" ht="15" customHeight="1">
      <c r="B127" s="299"/>
      <c r="C127" s="256" t="s">
        <v>693</v>
      </c>
      <c r="D127" s="256"/>
      <c r="E127" s="256"/>
      <c r="F127" s="277" t="s">
        <v>644</v>
      </c>
      <c r="G127" s="256"/>
      <c r="H127" s="256" t="s">
        <v>694</v>
      </c>
      <c r="I127" s="256" t="s">
        <v>646</v>
      </c>
      <c r="J127" s="256" t="s">
        <v>695</v>
      </c>
      <c r="K127" s="302"/>
    </row>
    <row r="128" spans="2:11" s="1" customFormat="1" ht="15" customHeight="1">
      <c r="B128" s="299"/>
      <c r="C128" s="256" t="s">
        <v>592</v>
      </c>
      <c r="D128" s="256"/>
      <c r="E128" s="256"/>
      <c r="F128" s="277" t="s">
        <v>644</v>
      </c>
      <c r="G128" s="256"/>
      <c r="H128" s="256" t="s">
        <v>696</v>
      </c>
      <c r="I128" s="256" t="s">
        <v>646</v>
      </c>
      <c r="J128" s="256" t="s">
        <v>695</v>
      </c>
      <c r="K128" s="302"/>
    </row>
    <row r="129" spans="2:11" s="1" customFormat="1" ht="15" customHeight="1">
      <c r="B129" s="299"/>
      <c r="C129" s="256" t="s">
        <v>655</v>
      </c>
      <c r="D129" s="256"/>
      <c r="E129" s="256"/>
      <c r="F129" s="277" t="s">
        <v>650</v>
      </c>
      <c r="G129" s="256"/>
      <c r="H129" s="256" t="s">
        <v>656</v>
      </c>
      <c r="I129" s="256" t="s">
        <v>646</v>
      </c>
      <c r="J129" s="256">
        <v>15</v>
      </c>
      <c r="K129" s="302"/>
    </row>
    <row r="130" spans="2:11" s="1" customFormat="1" ht="15" customHeight="1">
      <c r="B130" s="299"/>
      <c r="C130" s="280" t="s">
        <v>657</v>
      </c>
      <c r="D130" s="280"/>
      <c r="E130" s="280"/>
      <c r="F130" s="281" t="s">
        <v>650</v>
      </c>
      <c r="G130" s="280"/>
      <c r="H130" s="280" t="s">
        <v>658</v>
      </c>
      <c r="I130" s="280" t="s">
        <v>646</v>
      </c>
      <c r="J130" s="280">
        <v>15</v>
      </c>
      <c r="K130" s="302"/>
    </row>
    <row r="131" spans="2:11" s="1" customFormat="1" ht="15" customHeight="1">
      <c r="B131" s="299"/>
      <c r="C131" s="280" t="s">
        <v>659</v>
      </c>
      <c r="D131" s="280"/>
      <c r="E131" s="280"/>
      <c r="F131" s="281" t="s">
        <v>650</v>
      </c>
      <c r="G131" s="280"/>
      <c r="H131" s="280" t="s">
        <v>660</v>
      </c>
      <c r="I131" s="280" t="s">
        <v>646</v>
      </c>
      <c r="J131" s="280">
        <v>20</v>
      </c>
      <c r="K131" s="302"/>
    </row>
    <row r="132" spans="2:11" s="1" customFormat="1" ht="15" customHeight="1">
      <c r="B132" s="299"/>
      <c r="C132" s="280" t="s">
        <v>661</v>
      </c>
      <c r="D132" s="280"/>
      <c r="E132" s="280"/>
      <c r="F132" s="281" t="s">
        <v>650</v>
      </c>
      <c r="G132" s="280"/>
      <c r="H132" s="280" t="s">
        <v>662</v>
      </c>
      <c r="I132" s="280" t="s">
        <v>646</v>
      </c>
      <c r="J132" s="280">
        <v>20</v>
      </c>
      <c r="K132" s="302"/>
    </row>
    <row r="133" spans="2:11" s="1" customFormat="1" ht="15" customHeight="1">
      <c r="B133" s="299"/>
      <c r="C133" s="256" t="s">
        <v>649</v>
      </c>
      <c r="D133" s="256"/>
      <c r="E133" s="256"/>
      <c r="F133" s="277" t="s">
        <v>650</v>
      </c>
      <c r="G133" s="256"/>
      <c r="H133" s="256" t="s">
        <v>684</v>
      </c>
      <c r="I133" s="256" t="s">
        <v>646</v>
      </c>
      <c r="J133" s="256">
        <v>50</v>
      </c>
      <c r="K133" s="302"/>
    </row>
    <row r="134" spans="2:11" s="1" customFormat="1" ht="15" customHeight="1">
      <c r="B134" s="299"/>
      <c r="C134" s="256" t="s">
        <v>663</v>
      </c>
      <c r="D134" s="256"/>
      <c r="E134" s="256"/>
      <c r="F134" s="277" t="s">
        <v>650</v>
      </c>
      <c r="G134" s="256"/>
      <c r="H134" s="256" t="s">
        <v>684</v>
      </c>
      <c r="I134" s="256" t="s">
        <v>646</v>
      </c>
      <c r="J134" s="256">
        <v>50</v>
      </c>
      <c r="K134" s="302"/>
    </row>
    <row r="135" spans="2:11" s="1" customFormat="1" ht="15" customHeight="1">
      <c r="B135" s="299"/>
      <c r="C135" s="256" t="s">
        <v>669</v>
      </c>
      <c r="D135" s="256"/>
      <c r="E135" s="256"/>
      <c r="F135" s="277" t="s">
        <v>650</v>
      </c>
      <c r="G135" s="256"/>
      <c r="H135" s="256" t="s">
        <v>684</v>
      </c>
      <c r="I135" s="256" t="s">
        <v>646</v>
      </c>
      <c r="J135" s="256">
        <v>50</v>
      </c>
      <c r="K135" s="302"/>
    </row>
    <row r="136" spans="2:11" s="1" customFormat="1" ht="15" customHeight="1">
      <c r="B136" s="299"/>
      <c r="C136" s="256" t="s">
        <v>671</v>
      </c>
      <c r="D136" s="256"/>
      <c r="E136" s="256"/>
      <c r="F136" s="277" t="s">
        <v>650</v>
      </c>
      <c r="G136" s="256"/>
      <c r="H136" s="256" t="s">
        <v>684</v>
      </c>
      <c r="I136" s="256" t="s">
        <v>646</v>
      </c>
      <c r="J136" s="256">
        <v>50</v>
      </c>
      <c r="K136" s="302"/>
    </row>
    <row r="137" spans="2:11" s="1" customFormat="1" ht="15" customHeight="1">
      <c r="B137" s="299"/>
      <c r="C137" s="256" t="s">
        <v>672</v>
      </c>
      <c r="D137" s="256"/>
      <c r="E137" s="256"/>
      <c r="F137" s="277" t="s">
        <v>650</v>
      </c>
      <c r="G137" s="256"/>
      <c r="H137" s="256" t="s">
        <v>697</v>
      </c>
      <c r="I137" s="256" t="s">
        <v>646</v>
      </c>
      <c r="J137" s="256">
        <v>255</v>
      </c>
      <c r="K137" s="302"/>
    </row>
    <row r="138" spans="2:11" s="1" customFormat="1" ht="15" customHeight="1">
      <c r="B138" s="299"/>
      <c r="C138" s="256" t="s">
        <v>674</v>
      </c>
      <c r="D138" s="256"/>
      <c r="E138" s="256"/>
      <c r="F138" s="277" t="s">
        <v>644</v>
      </c>
      <c r="G138" s="256"/>
      <c r="H138" s="256" t="s">
        <v>698</v>
      </c>
      <c r="I138" s="256" t="s">
        <v>676</v>
      </c>
      <c r="J138" s="256"/>
      <c r="K138" s="302"/>
    </row>
    <row r="139" spans="2:11" s="1" customFormat="1" ht="15" customHeight="1">
      <c r="B139" s="299"/>
      <c r="C139" s="256" t="s">
        <v>677</v>
      </c>
      <c r="D139" s="256"/>
      <c r="E139" s="256"/>
      <c r="F139" s="277" t="s">
        <v>644</v>
      </c>
      <c r="G139" s="256"/>
      <c r="H139" s="256" t="s">
        <v>699</v>
      </c>
      <c r="I139" s="256" t="s">
        <v>679</v>
      </c>
      <c r="J139" s="256"/>
      <c r="K139" s="302"/>
    </row>
    <row r="140" spans="2:11" s="1" customFormat="1" ht="15" customHeight="1">
      <c r="B140" s="299"/>
      <c r="C140" s="256" t="s">
        <v>680</v>
      </c>
      <c r="D140" s="256"/>
      <c r="E140" s="256"/>
      <c r="F140" s="277" t="s">
        <v>644</v>
      </c>
      <c r="G140" s="256"/>
      <c r="H140" s="256" t="s">
        <v>680</v>
      </c>
      <c r="I140" s="256" t="s">
        <v>679</v>
      </c>
      <c r="J140" s="256"/>
      <c r="K140" s="302"/>
    </row>
    <row r="141" spans="2:11" s="1" customFormat="1" ht="15" customHeight="1">
      <c r="B141" s="299"/>
      <c r="C141" s="256" t="s">
        <v>42</v>
      </c>
      <c r="D141" s="256"/>
      <c r="E141" s="256"/>
      <c r="F141" s="277" t="s">
        <v>644</v>
      </c>
      <c r="G141" s="256"/>
      <c r="H141" s="256" t="s">
        <v>700</v>
      </c>
      <c r="I141" s="256" t="s">
        <v>679</v>
      </c>
      <c r="J141" s="256"/>
      <c r="K141" s="302"/>
    </row>
    <row r="142" spans="2:11" s="1" customFormat="1" ht="15" customHeight="1">
      <c r="B142" s="299"/>
      <c r="C142" s="256" t="s">
        <v>701</v>
      </c>
      <c r="D142" s="256"/>
      <c r="E142" s="256"/>
      <c r="F142" s="277" t="s">
        <v>644</v>
      </c>
      <c r="G142" s="256"/>
      <c r="H142" s="256" t="s">
        <v>702</v>
      </c>
      <c r="I142" s="256" t="s">
        <v>679</v>
      </c>
      <c r="J142" s="256"/>
      <c r="K142" s="302"/>
    </row>
    <row r="143" spans="2:11" s="1" customFormat="1" ht="15" customHeight="1">
      <c r="B143" s="303"/>
      <c r="C143" s="304"/>
      <c r="D143" s="304"/>
      <c r="E143" s="304"/>
      <c r="F143" s="304"/>
      <c r="G143" s="304"/>
      <c r="H143" s="304"/>
      <c r="I143" s="304"/>
      <c r="J143" s="304"/>
      <c r="K143" s="305"/>
    </row>
    <row r="144" spans="2:11" s="1" customFormat="1" ht="18.75" customHeight="1">
      <c r="B144" s="290"/>
      <c r="C144" s="290"/>
      <c r="D144" s="290"/>
      <c r="E144" s="290"/>
      <c r="F144" s="291"/>
      <c r="G144" s="290"/>
      <c r="H144" s="290"/>
      <c r="I144" s="290"/>
      <c r="J144" s="290"/>
      <c r="K144" s="290"/>
    </row>
    <row r="145" spans="2:11" s="1" customFormat="1" ht="18.75" customHeight="1">
      <c r="B145" s="263"/>
      <c r="C145" s="263"/>
      <c r="D145" s="263"/>
      <c r="E145" s="263"/>
      <c r="F145" s="263"/>
      <c r="G145" s="263"/>
      <c r="H145" s="263"/>
      <c r="I145" s="263"/>
      <c r="J145" s="263"/>
      <c r="K145" s="263"/>
    </row>
    <row r="146" spans="2:11" s="1" customFormat="1" ht="7.5" customHeight="1">
      <c r="B146" s="264"/>
      <c r="C146" s="265"/>
      <c r="D146" s="265"/>
      <c r="E146" s="265"/>
      <c r="F146" s="265"/>
      <c r="G146" s="265"/>
      <c r="H146" s="265"/>
      <c r="I146" s="265"/>
      <c r="J146" s="265"/>
      <c r="K146" s="266"/>
    </row>
    <row r="147" spans="2:11" s="1" customFormat="1" ht="45" customHeight="1">
      <c r="B147" s="267"/>
      <c r="C147" s="385" t="s">
        <v>703</v>
      </c>
      <c r="D147" s="385"/>
      <c r="E147" s="385"/>
      <c r="F147" s="385"/>
      <c r="G147" s="385"/>
      <c r="H147" s="385"/>
      <c r="I147" s="385"/>
      <c r="J147" s="385"/>
      <c r="K147" s="268"/>
    </row>
    <row r="148" spans="2:11" s="1" customFormat="1" ht="17.25" customHeight="1">
      <c r="B148" s="267"/>
      <c r="C148" s="269" t="s">
        <v>638</v>
      </c>
      <c r="D148" s="269"/>
      <c r="E148" s="269"/>
      <c r="F148" s="269" t="s">
        <v>639</v>
      </c>
      <c r="G148" s="270"/>
      <c r="H148" s="269" t="s">
        <v>58</v>
      </c>
      <c r="I148" s="269" t="s">
        <v>61</v>
      </c>
      <c r="J148" s="269" t="s">
        <v>640</v>
      </c>
      <c r="K148" s="268"/>
    </row>
    <row r="149" spans="2:11" s="1" customFormat="1" ht="17.25" customHeight="1">
      <c r="B149" s="267"/>
      <c r="C149" s="271" t="s">
        <v>641</v>
      </c>
      <c r="D149" s="271"/>
      <c r="E149" s="271"/>
      <c r="F149" s="272" t="s">
        <v>642</v>
      </c>
      <c r="G149" s="273"/>
      <c r="H149" s="271"/>
      <c r="I149" s="271"/>
      <c r="J149" s="271" t="s">
        <v>643</v>
      </c>
      <c r="K149" s="268"/>
    </row>
    <row r="150" spans="2:11" s="1" customFormat="1" ht="5.25" customHeight="1">
      <c r="B150" s="279"/>
      <c r="C150" s="274"/>
      <c r="D150" s="274"/>
      <c r="E150" s="274"/>
      <c r="F150" s="274"/>
      <c r="G150" s="275"/>
      <c r="H150" s="274"/>
      <c r="I150" s="274"/>
      <c r="J150" s="274"/>
      <c r="K150" s="302"/>
    </row>
    <row r="151" spans="2:11" s="1" customFormat="1" ht="15" customHeight="1">
      <c r="B151" s="279"/>
      <c r="C151" s="306" t="s">
        <v>647</v>
      </c>
      <c r="D151" s="256"/>
      <c r="E151" s="256"/>
      <c r="F151" s="307" t="s">
        <v>644</v>
      </c>
      <c r="G151" s="256"/>
      <c r="H151" s="306" t="s">
        <v>684</v>
      </c>
      <c r="I151" s="306" t="s">
        <v>646</v>
      </c>
      <c r="J151" s="306">
        <v>120</v>
      </c>
      <c r="K151" s="302"/>
    </row>
    <row r="152" spans="2:11" s="1" customFormat="1" ht="15" customHeight="1">
      <c r="B152" s="279"/>
      <c r="C152" s="306" t="s">
        <v>693</v>
      </c>
      <c r="D152" s="256"/>
      <c r="E152" s="256"/>
      <c r="F152" s="307" t="s">
        <v>644</v>
      </c>
      <c r="G152" s="256"/>
      <c r="H152" s="306" t="s">
        <v>704</v>
      </c>
      <c r="I152" s="306" t="s">
        <v>646</v>
      </c>
      <c r="J152" s="306" t="s">
        <v>695</v>
      </c>
      <c r="K152" s="302"/>
    </row>
    <row r="153" spans="2:11" s="1" customFormat="1" ht="15" customHeight="1">
      <c r="B153" s="279"/>
      <c r="C153" s="306" t="s">
        <v>592</v>
      </c>
      <c r="D153" s="256"/>
      <c r="E153" s="256"/>
      <c r="F153" s="307" t="s">
        <v>644</v>
      </c>
      <c r="G153" s="256"/>
      <c r="H153" s="306" t="s">
        <v>705</v>
      </c>
      <c r="I153" s="306" t="s">
        <v>646</v>
      </c>
      <c r="J153" s="306" t="s">
        <v>695</v>
      </c>
      <c r="K153" s="302"/>
    </row>
    <row r="154" spans="2:11" s="1" customFormat="1" ht="15" customHeight="1">
      <c r="B154" s="279"/>
      <c r="C154" s="306" t="s">
        <v>649</v>
      </c>
      <c r="D154" s="256"/>
      <c r="E154" s="256"/>
      <c r="F154" s="307" t="s">
        <v>650</v>
      </c>
      <c r="G154" s="256"/>
      <c r="H154" s="306" t="s">
        <v>684</v>
      </c>
      <c r="I154" s="306" t="s">
        <v>646</v>
      </c>
      <c r="J154" s="306">
        <v>50</v>
      </c>
      <c r="K154" s="302"/>
    </row>
    <row r="155" spans="2:11" s="1" customFormat="1" ht="15" customHeight="1">
      <c r="B155" s="279"/>
      <c r="C155" s="306" t="s">
        <v>652</v>
      </c>
      <c r="D155" s="256"/>
      <c r="E155" s="256"/>
      <c r="F155" s="307" t="s">
        <v>644</v>
      </c>
      <c r="G155" s="256"/>
      <c r="H155" s="306" t="s">
        <v>684</v>
      </c>
      <c r="I155" s="306" t="s">
        <v>654</v>
      </c>
      <c r="J155" s="306"/>
      <c r="K155" s="302"/>
    </row>
    <row r="156" spans="2:11" s="1" customFormat="1" ht="15" customHeight="1">
      <c r="B156" s="279"/>
      <c r="C156" s="306" t="s">
        <v>663</v>
      </c>
      <c r="D156" s="256"/>
      <c r="E156" s="256"/>
      <c r="F156" s="307" t="s">
        <v>650</v>
      </c>
      <c r="G156" s="256"/>
      <c r="H156" s="306" t="s">
        <v>684</v>
      </c>
      <c r="I156" s="306" t="s">
        <v>646</v>
      </c>
      <c r="J156" s="306">
        <v>50</v>
      </c>
      <c r="K156" s="302"/>
    </row>
    <row r="157" spans="2:11" s="1" customFormat="1" ht="15" customHeight="1">
      <c r="B157" s="279"/>
      <c r="C157" s="306" t="s">
        <v>671</v>
      </c>
      <c r="D157" s="256"/>
      <c r="E157" s="256"/>
      <c r="F157" s="307" t="s">
        <v>650</v>
      </c>
      <c r="G157" s="256"/>
      <c r="H157" s="306" t="s">
        <v>684</v>
      </c>
      <c r="I157" s="306" t="s">
        <v>646</v>
      </c>
      <c r="J157" s="306">
        <v>50</v>
      </c>
      <c r="K157" s="302"/>
    </row>
    <row r="158" spans="2:11" s="1" customFormat="1" ht="15" customHeight="1">
      <c r="B158" s="279"/>
      <c r="C158" s="306" t="s">
        <v>669</v>
      </c>
      <c r="D158" s="256"/>
      <c r="E158" s="256"/>
      <c r="F158" s="307" t="s">
        <v>650</v>
      </c>
      <c r="G158" s="256"/>
      <c r="H158" s="306" t="s">
        <v>684</v>
      </c>
      <c r="I158" s="306" t="s">
        <v>646</v>
      </c>
      <c r="J158" s="306">
        <v>50</v>
      </c>
      <c r="K158" s="302"/>
    </row>
    <row r="159" spans="2:11" s="1" customFormat="1" ht="15" customHeight="1">
      <c r="B159" s="279"/>
      <c r="C159" s="306" t="s">
        <v>97</v>
      </c>
      <c r="D159" s="256"/>
      <c r="E159" s="256"/>
      <c r="F159" s="307" t="s">
        <v>644</v>
      </c>
      <c r="G159" s="256"/>
      <c r="H159" s="306" t="s">
        <v>706</v>
      </c>
      <c r="I159" s="306" t="s">
        <v>646</v>
      </c>
      <c r="J159" s="306" t="s">
        <v>707</v>
      </c>
      <c r="K159" s="302"/>
    </row>
    <row r="160" spans="2:11" s="1" customFormat="1" ht="15" customHeight="1">
      <c r="B160" s="279"/>
      <c r="C160" s="306" t="s">
        <v>708</v>
      </c>
      <c r="D160" s="256"/>
      <c r="E160" s="256"/>
      <c r="F160" s="307" t="s">
        <v>644</v>
      </c>
      <c r="G160" s="256"/>
      <c r="H160" s="306" t="s">
        <v>709</v>
      </c>
      <c r="I160" s="306" t="s">
        <v>679</v>
      </c>
      <c r="J160" s="306"/>
      <c r="K160" s="302"/>
    </row>
    <row r="161" spans="2:11" s="1" customFormat="1" ht="15" customHeight="1">
      <c r="B161" s="308"/>
      <c r="C161" s="288"/>
      <c r="D161" s="288"/>
      <c r="E161" s="288"/>
      <c r="F161" s="288"/>
      <c r="G161" s="288"/>
      <c r="H161" s="288"/>
      <c r="I161" s="288"/>
      <c r="J161" s="288"/>
      <c r="K161" s="309"/>
    </row>
    <row r="162" spans="2:11" s="1" customFormat="1" ht="18.75" customHeight="1">
      <c r="B162" s="290"/>
      <c r="C162" s="300"/>
      <c r="D162" s="300"/>
      <c r="E162" s="300"/>
      <c r="F162" s="310"/>
      <c r="G162" s="300"/>
      <c r="H162" s="300"/>
      <c r="I162" s="300"/>
      <c r="J162" s="300"/>
      <c r="K162" s="290"/>
    </row>
    <row r="163" spans="2:11" s="1" customFormat="1" ht="18.75" customHeight="1">
      <c r="B163" s="263"/>
      <c r="C163" s="263"/>
      <c r="D163" s="263"/>
      <c r="E163" s="263"/>
      <c r="F163" s="263"/>
      <c r="G163" s="263"/>
      <c r="H163" s="263"/>
      <c r="I163" s="263"/>
      <c r="J163" s="263"/>
      <c r="K163" s="263"/>
    </row>
    <row r="164" spans="2:11" s="1" customFormat="1" ht="7.5" customHeight="1">
      <c r="B164" s="245"/>
      <c r="C164" s="246"/>
      <c r="D164" s="246"/>
      <c r="E164" s="246"/>
      <c r="F164" s="246"/>
      <c r="G164" s="246"/>
      <c r="H164" s="246"/>
      <c r="I164" s="246"/>
      <c r="J164" s="246"/>
      <c r="K164" s="247"/>
    </row>
    <row r="165" spans="2:11" s="1" customFormat="1" ht="45" customHeight="1">
      <c r="B165" s="248"/>
      <c r="C165" s="383" t="s">
        <v>710</v>
      </c>
      <c r="D165" s="383"/>
      <c r="E165" s="383"/>
      <c r="F165" s="383"/>
      <c r="G165" s="383"/>
      <c r="H165" s="383"/>
      <c r="I165" s="383"/>
      <c r="J165" s="383"/>
      <c r="K165" s="249"/>
    </row>
    <row r="166" spans="2:11" s="1" customFormat="1" ht="17.25" customHeight="1">
      <c r="B166" s="248"/>
      <c r="C166" s="269" t="s">
        <v>638</v>
      </c>
      <c r="D166" s="269"/>
      <c r="E166" s="269"/>
      <c r="F166" s="269" t="s">
        <v>639</v>
      </c>
      <c r="G166" s="311"/>
      <c r="H166" s="312" t="s">
        <v>58</v>
      </c>
      <c r="I166" s="312" t="s">
        <v>61</v>
      </c>
      <c r="J166" s="269" t="s">
        <v>640</v>
      </c>
      <c r="K166" s="249"/>
    </row>
    <row r="167" spans="2:11" s="1" customFormat="1" ht="17.25" customHeight="1">
      <c r="B167" s="250"/>
      <c r="C167" s="271" t="s">
        <v>641</v>
      </c>
      <c r="D167" s="271"/>
      <c r="E167" s="271"/>
      <c r="F167" s="272" t="s">
        <v>642</v>
      </c>
      <c r="G167" s="313"/>
      <c r="H167" s="314"/>
      <c r="I167" s="314"/>
      <c r="J167" s="271" t="s">
        <v>643</v>
      </c>
      <c r="K167" s="251"/>
    </row>
    <row r="168" spans="2:11" s="1" customFormat="1" ht="5.25" customHeight="1">
      <c r="B168" s="279"/>
      <c r="C168" s="274"/>
      <c r="D168" s="274"/>
      <c r="E168" s="274"/>
      <c r="F168" s="274"/>
      <c r="G168" s="275"/>
      <c r="H168" s="274"/>
      <c r="I168" s="274"/>
      <c r="J168" s="274"/>
      <c r="K168" s="302"/>
    </row>
    <row r="169" spans="2:11" s="1" customFormat="1" ht="15" customHeight="1">
      <c r="B169" s="279"/>
      <c r="C169" s="256" t="s">
        <v>647</v>
      </c>
      <c r="D169" s="256"/>
      <c r="E169" s="256"/>
      <c r="F169" s="277" t="s">
        <v>644</v>
      </c>
      <c r="G169" s="256"/>
      <c r="H169" s="256" t="s">
        <v>684</v>
      </c>
      <c r="I169" s="256" t="s">
        <v>646</v>
      </c>
      <c r="J169" s="256">
        <v>120</v>
      </c>
      <c r="K169" s="302"/>
    </row>
    <row r="170" spans="2:11" s="1" customFormat="1" ht="15" customHeight="1">
      <c r="B170" s="279"/>
      <c r="C170" s="256" t="s">
        <v>693</v>
      </c>
      <c r="D170" s="256"/>
      <c r="E170" s="256"/>
      <c r="F170" s="277" t="s">
        <v>644</v>
      </c>
      <c r="G170" s="256"/>
      <c r="H170" s="256" t="s">
        <v>694</v>
      </c>
      <c r="I170" s="256" t="s">
        <v>646</v>
      </c>
      <c r="J170" s="256" t="s">
        <v>695</v>
      </c>
      <c r="K170" s="302"/>
    </row>
    <row r="171" spans="2:11" s="1" customFormat="1" ht="15" customHeight="1">
      <c r="B171" s="279"/>
      <c r="C171" s="256" t="s">
        <v>592</v>
      </c>
      <c r="D171" s="256"/>
      <c r="E171" s="256"/>
      <c r="F171" s="277" t="s">
        <v>644</v>
      </c>
      <c r="G171" s="256"/>
      <c r="H171" s="256" t="s">
        <v>711</v>
      </c>
      <c r="I171" s="256" t="s">
        <v>646</v>
      </c>
      <c r="J171" s="256" t="s">
        <v>695</v>
      </c>
      <c r="K171" s="302"/>
    </row>
    <row r="172" spans="2:11" s="1" customFormat="1" ht="15" customHeight="1">
      <c r="B172" s="279"/>
      <c r="C172" s="256" t="s">
        <v>649</v>
      </c>
      <c r="D172" s="256"/>
      <c r="E172" s="256"/>
      <c r="F172" s="277" t="s">
        <v>650</v>
      </c>
      <c r="G172" s="256"/>
      <c r="H172" s="256" t="s">
        <v>711</v>
      </c>
      <c r="I172" s="256" t="s">
        <v>646</v>
      </c>
      <c r="J172" s="256">
        <v>50</v>
      </c>
      <c r="K172" s="302"/>
    </row>
    <row r="173" spans="2:11" s="1" customFormat="1" ht="15" customHeight="1">
      <c r="B173" s="279"/>
      <c r="C173" s="256" t="s">
        <v>652</v>
      </c>
      <c r="D173" s="256"/>
      <c r="E173" s="256"/>
      <c r="F173" s="277" t="s">
        <v>644</v>
      </c>
      <c r="G173" s="256"/>
      <c r="H173" s="256" t="s">
        <v>711</v>
      </c>
      <c r="I173" s="256" t="s">
        <v>654</v>
      </c>
      <c r="J173" s="256"/>
      <c r="K173" s="302"/>
    </row>
    <row r="174" spans="2:11" s="1" customFormat="1" ht="15" customHeight="1">
      <c r="B174" s="279"/>
      <c r="C174" s="256" t="s">
        <v>663</v>
      </c>
      <c r="D174" s="256"/>
      <c r="E174" s="256"/>
      <c r="F174" s="277" t="s">
        <v>650</v>
      </c>
      <c r="G174" s="256"/>
      <c r="H174" s="256" t="s">
        <v>711</v>
      </c>
      <c r="I174" s="256" t="s">
        <v>646</v>
      </c>
      <c r="J174" s="256">
        <v>50</v>
      </c>
      <c r="K174" s="302"/>
    </row>
    <row r="175" spans="2:11" s="1" customFormat="1" ht="15" customHeight="1">
      <c r="B175" s="279"/>
      <c r="C175" s="256" t="s">
        <v>671</v>
      </c>
      <c r="D175" s="256"/>
      <c r="E175" s="256"/>
      <c r="F175" s="277" t="s">
        <v>650</v>
      </c>
      <c r="G175" s="256"/>
      <c r="H175" s="256" t="s">
        <v>711</v>
      </c>
      <c r="I175" s="256" t="s">
        <v>646</v>
      </c>
      <c r="J175" s="256">
        <v>50</v>
      </c>
      <c r="K175" s="302"/>
    </row>
    <row r="176" spans="2:11" s="1" customFormat="1" ht="15" customHeight="1">
      <c r="B176" s="279"/>
      <c r="C176" s="256" t="s">
        <v>669</v>
      </c>
      <c r="D176" s="256"/>
      <c r="E176" s="256"/>
      <c r="F176" s="277" t="s">
        <v>650</v>
      </c>
      <c r="G176" s="256"/>
      <c r="H176" s="256" t="s">
        <v>711</v>
      </c>
      <c r="I176" s="256" t="s">
        <v>646</v>
      </c>
      <c r="J176" s="256">
        <v>50</v>
      </c>
      <c r="K176" s="302"/>
    </row>
    <row r="177" spans="2:11" s="1" customFormat="1" ht="15" customHeight="1">
      <c r="B177" s="279"/>
      <c r="C177" s="256" t="s">
        <v>106</v>
      </c>
      <c r="D177" s="256"/>
      <c r="E177" s="256"/>
      <c r="F177" s="277" t="s">
        <v>644</v>
      </c>
      <c r="G177" s="256"/>
      <c r="H177" s="256" t="s">
        <v>712</v>
      </c>
      <c r="I177" s="256" t="s">
        <v>713</v>
      </c>
      <c r="J177" s="256"/>
      <c r="K177" s="302"/>
    </row>
    <row r="178" spans="2:11" s="1" customFormat="1" ht="15" customHeight="1">
      <c r="B178" s="279"/>
      <c r="C178" s="256" t="s">
        <v>61</v>
      </c>
      <c r="D178" s="256"/>
      <c r="E178" s="256"/>
      <c r="F178" s="277" t="s">
        <v>644</v>
      </c>
      <c r="G178" s="256"/>
      <c r="H178" s="256" t="s">
        <v>714</v>
      </c>
      <c r="I178" s="256" t="s">
        <v>715</v>
      </c>
      <c r="J178" s="256">
        <v>1</v>
      </c>
      <c r="K178" s="302"/>
    </row>
    <row r="179" spans="2:11" s="1" customFormat="1" ht="15" customHeight="1">
      <c r="B179" s="279"/>
      <c r="C179" s="256" t="s">
        <v>57</v>
      </c>
      <c r="D179" s="256"/>
      <c r="E179" s="256"/>
      <c r="F179" s="277" t="s">
        <v>644</v>
      </c>
      <c r="G179" s="256"/>
      <c r="H179" s="256" t="s">
        <v>716</v>
      </c>
      <c r="I179" s="256" t="s">
        <v>646</v>
      </c>
      <c r="J179" s="256">
        <v>20</v>
      </c>
      <c r="K179" s="302"/>
    </row>
    <row r="180" spans="2:11" s="1" customFormat="1" ht="15" customHeight="1">
      <c r="B180" s="279"/>
      <c r="C180" s="256" t="s">
        <v>58</v>
      </c>
      <c r="D180" s="256"/>
      <c r="E180" s="256"/>
      <c r="F180" s="277" t="s">
        <v>644</v>
      </c>
      <c r="G180" s="256"/>
      <c r="H180" s="256" t="s">
        <v>717</v>
      </c>
      <c r="I180" s="256" t="s">
        <v>646</v>
      </c>
      <c r="J180" s="256">
        <v>255</v>
      </c>
      <c r="K180" s="302"/>
    </row>
    <row r="181" spans="2:11" s="1" customFormat="1" ht="15" customHeight="1">
      <c r="B181" s="279"/>
      <c r="C181" s="256" t="s">
        <v>107</v>
      </c>
      <c r="D181" s="256"/>
      <c r="E181" s="256"/>
      <c r="F181" s="277" t="s">
        <v>644</v>
      </c>
      <c r="G181" s="256"/>
      <c r="H181" s="256" t="s">
        <v>608</v>
      </c>
      <c r="I181" s="256" t="s">
        <v>646</v>
      </c>
      <c r="J181" s="256">
        <v>10</v>
      </c>
      <c r="K181" s="302"/>
    </row>
    <row r="182" spans="2:11" s="1" customFormat="1" ht="15" customHeight="1">
      <c r="B182" s="279"/>
      <c r="C182" s="256" t="s">
        <v>108</v>
      </c>
      <c r="D182" s="256"/>
      <c r="E182" s="256"/>
      <c r="F182" s="277" t="s">
        <v>644</v>
      </c>
      <c r="G182" s="256"/>
      <c r="H182" s="256" t="s">
        <v>718</v>
      </c>
      <c r="I182" s="256" t="s">
        <v>679</v>
      </c>
      <c r="J182" s="256"/>
      <c r="K182" s="302"/>
    </row>
    <row r="183" spans="2:11" s="1" customFormat="1" ht="15" customHeight="1">
      <c r="B183" s="279"/>
      <c r="C183" s="256" t="s">
        <v>719</v>
      </c>
      <c r="D183" s="256"/>
      <c r="E183" s="256"/>
      <c r="F183" s="277" t="s">
        <v>644</v>
      </c>
      <c r="G183" s="256"/>
      <c r="H183" s="256" t="s">
        <v>720</v>
      </c>
      <c r="I183" s="256" t="s">
        <v>679</v>
      </c>
      <c r="J183" s="256"/>
      <c r="K183" s="302"/>
    </row>
    <row r="184" spans="2:11" s="1" customFormat="1" ht="15" customHeight="1">
      <c r="B184" s="279"/>
      <c r="C184" s="256" t="s">
        <v>708</v>
      </c>
      <c r="D184" s="256"/>
      <c r="E184" s="256"/>
      <c r="F184" s="277" t="s">
        <v>644</v>
      </c>
      <c r="G184" s="256"/>
      <c r="H184" s="256" t="s">
        <v>721</v>
      </c>
      <c r="I184" s="256" t="s">
        <v>679</v>
      </c>
      <c r="J184" s="256"/>
      <c r="K184" s="302"/>
    </row>
    <row r="185" spans="2:11" s="1" customFormat="1" ht="15" customHeight="1">
      <c r="B185" s="279"/>
      <c r="C185" s="256" t="s">
        <v>110</v>
      </c>
      <c r="D185" s="256"/>
      <c r="E185" s="256"/>
      <c r="F185" s="277" t="s">
        <v>650</v>
      </c>
      <c r="G185" s="256"/>
      <c r="H185" s="256" t="s">
        <v>722</v>
      </c>
      <c r="I185" s="256" t="s">
        <v>646</v>
      </c>
      <c r="J185" s="256">
        <v>50</v>
      </c>
      <c r="K185" s="302"/>
    </row>
    <row r="186" spans="2:11" s="1" customFormat="1" ht="15" customHeight="1">
      <c r="B186" s="279"/>
      <c r="C186" s="256" t="s">
        <v>723</v>
      </c>
      <c r="D186" s="256"/>
      <c r="E186" s="256"/>
      <c r="F186" s="277" t="s">
        <v>650</v>
      </c>
      <c r="G186" s="256"/>
      <c r="H186" s="256" t="s">
        <v>724</v>
      </c>
      <c r="I186" s="256" t="s">
        <v>725</v>
      </c>
      <c r="J186" s="256"/>
      <c r="K186" s="302"/>
    </row>
    <row r="187" spans="2:11" s="1" customFormat="1" ht="15" customHeight="1">
      <c r="B187" s="279"/>
      <c r="C187" s="256" t="s">
        <v>726</v>
      </c>
      <c r="D187" s="256"/>
      <c r="E187" s="256"/>
      <c r="F187" s="277" t="s">
        <v>650</v>
      </c>
      <c r="G187" s="256"/>
      <c r="H187" s="256" t="s">
        <v>727</v>
      </c>
      <c r="I187" s="256" t="s">
        <v>725</v>
      </c>
      <c r="J187" s="256"/>
      <c r="K187" s="302"/>
    </row>
    <row r="188" spans="2:11" s="1" customFormat="1" ht="15" customHeight="1">
      <c r="B188" s="279"/>
      <c r="C188" s="256" t="s">
        <v>728</v>
      </c>
      <c r="D188" s="256"/>
      <c r="E188" s="256"/>
      <c r="F188" s="277" t="s">
        <v>650</v>
      </c>
      <c r="G188" s="256"/>
      <c r="H188" s="256" t="s">
        <v>729</v>
      </c>
      <c r="I188" s="256" t="s">
        <v>725</v>
      </c>
      <c r="J188" s="256"/>
      <c r="K188" s="302"/>
    </row>
    <row r="189" spans="2:11" s="1" customFormat="1" ht="15" customHeight="1">
      <c r="B189" s="279"/>
      <c r="C189" s="315" t="s">
        <v>730</v>
      </c>
      <c r="D189" s="256"/>
      <c r="E189" s="256"/>
      <c r="F189" s="277" t="s">
        <v>650</v>
      </c>
      <c r="G189" s="256"/>
      <c r="H189" s="256" t="s">
        <v>731</v>
      </c>
      <c r="I189" s="256" t="s">
        <v>732</v>
      </c>
      <c r="J189" s="316" t="s">
        <v>733</v>
      </c>
      <c r="K189" s="302"/>
    </row>
    <row r="190" spans="2:11" s="17" customFormat="1" ht="15" customHeight="1">
      <c r="B190" s="317"/>
      <c r="C190" s="318" t="s">
        <v>734</v>
      </c>
      <c r="D190" s="319"/>
      <c r="E190" s="319"/>
      <c r="F190" s="320" t="s">
        <v>650</v>
      </c>
      <c r="G190" s="319"/>
      <c r="H190" s="319" t="s">
        <v>735</v>
      </c>
      <c r="I190" s="319" t="s">
        <v>732</v>
      </c>
      <c r="J190" s="321" t="s">
        <v>733</v>
      </c>
      <c r="K190" s="322"/>
    </row>
    <row r="191" spans="2:11" s="1" customFormat="1" ht="15" customHeight="1">
      <c r="B191" s="279"/>
      <c r="C191" s="315" t="s">
        <v>46</v>
      </c>
      <c r="D191" s="256"/>
      <c r="E191" s="256"/>
      <c r="F191" s="277" t="s">
        <v>644</v>
      </c>
      <c r="G191" s="256"/>
      <c r="H191" s="253" t="s">
        <v>736</v>
      </c>
      <c r="I191" s="256" t="s">
        <v>737</v>
      </c>
      <c r="J191" s="256"/>
      <c r="K191" s="302"/>
    </row>
    <row r="192" spans="2:11" s="1" customFormat="1" ht="15" customHeight="1">
      <c r="B192" s="279"/>
      <c r="C192" s="315" t="s">
        <v>738</v>
      </c>
      <c r="D192" s="256"/>
      <c r="E192" s="256"/>
      <c r="F192" s="277" t="s">
        <v>644</v>
      </c>
      <c r="G192" s="256"/>
      <c r="H192" s="256" t="s">
        <v>739</v>
      </c>
      <c r="I192" s="256" t="s">
        <v>679</v>
      </c>
      <c r="J192" s="256"/>
      <c r="K192" s="302"/>
    </row>
    <row r="193" spans="2:11" s="1" customFormat="1" ht="15" customHeight="1">
      <c r="B193" s="279"/>
      <c r="C193" s="315" t="s">
        <v>740</v>
      </c>
      <c r="D193" s="256"/>
      <c r="E193" s="256"/>
      <c r="F193" s="277" t="s">
        <v>644</v>
      </c>
      <c r="G193" s="256"/>
      <c r="H193" s="256" t="s">
        <v>741</v>
      </c>
      <c r="I193" s="256" t="s">
        <v>679</v>
      </c>
      <c r="J193" s="256"/>
      <c r="K193" s="302"/>
    </row>
    <row r="194" spans="2:11" s="1" customFormat="1" ht="15" customHeight="1">
      <c r="B194" s="279"/>
      <c r="C194" s="315" t="s">
        <v>742</v>
      </c>
      <c r="D194" s="256"/>
      <c r="E194" s="256"/>
      <c r="F194" s="277" t="s">
        <v>650</v>
      </c>
      <c r="G194" s="256"/>
      <c r="H194" s="256" t="s">
        <v>743</v>
      </c>
      <c r="I194" s="256" t="s">
        <v>679</v>
      </c>
      <c r="J194" s="256"/>
      <c r="K194" s="302"/>
    </row>
    <row r="195" spans="2:11" s="1" customFormat="1" ht="15" customHeight="1">
      <c r="B195" s="308"/>
      <c r="C195" s="323"/>
      <c r="D195" s="288"/>
      <c r="E195" s="288"/>
      <c r="F195" s="288"/>
      <c r="G195" s="288"/>
      <c r="H195" s="288"/>
      <c r="I195" s="288"/>
      <c r="J195" s="288"/>
      <c r="K195" s="309"/>
    </row>
    <row r="196" spans="2:11" s="1" customFormat="1" ht="18.75" customHeight="1">
      <c r="B196" s="290"/>
      <c r="C196" s="300"/>
      <c r="D196" s="300"/>
      <c r="E196" s="300"/>
      <c r="F196" s="310"/>
      <c r="G196" s="300"/>
      <c r="H196" s="300"/>
      <c r="I196" s="300"/>
      <c r="J196" s="300"/>
      <c r="K196" s="290"/>
    </row>
    <row r="197" spans="2:11" s="1" customFormat="1" ht="18.75" customHeight="1">
      <c r="B197" s="290"/>
      <c r="C197" s="300"/>
      <c r="D197" s="300"/>
      <c r="E197" s="300"/>
      <c r="F197" s="310"/>
      <c r="G197" s="300"/>
      <c r="H197" s="300"/>
      <c r="I197" s="300"/>
      <c r="J197" s="300"/>
      <c r="K197" s="290"/>
    </row>
    <row r="198" spans="2:11" s="1" customFormat="1" ht="18.75" customHeight="1">
      <c r="B198" s="263"/>
      <c r="C198" s="263"/>
      <c r="D198" s="263"/>
      <c r="E198" s="263"/>
      <c r="F198" s="263"/>
      <c r="G198" s="263"/>
      <c r="H198" s="263"/>
      <c r="I198" s="263"/>
      <c r="J198" s="263"/>
      <c r="K198" s="263"/>
    </row>
    <row r="199" spans="2:11" s="1" customFormat="1" ht="13.5">
      <c r="B199" s="245"/>
      <c r="C199" s="246"/>
      <c r="D199" s="246"/>
      <c r="E199" s="246"/>
      <c r="F199" s="246"/>
      <c r="G199" s="246"/>
      <c r="H199" s="246"/>
      <c r="I199" s="246"/>
      <c r="J199" s="246"/>
      <c r="K199" s="247"/>
    </row>
    <row r="200" spans="2:11" s="1" customFormat="1" ht="21">
      <c r="B200" s="248"/>
      <c r="C200" s="383" t="s">
        <v>744</v>
      </c>
      <c r="D200" s="383"/>
      <c r="E200" s="383"/>
      <c r="F200" s="383"/>
      <c r="G200" s="383"/>
      <c r="H200" s="383"/>
      <c r="I200" s="383"/>
      <c r="J200" s="383"/>
      <c r="K200" s="249"/>
    </row>
    <row r="201" spans="2:11" s="1" customFormat="1" ht="25.5" customHeight="1">
      <c r="B201" s="248"/>
      <c r="C201" s="324" t="s">
        <v>745</v>
      </c>
      <c r="D201" s="324"/>
      <c r="E201" s="324"/>
      <c r="F201" s="324" t="s">
        <v>746</v>
      </c>
      <c r="G201" s="325"/>
      <c r="H201" s="386" t="s">
        <v>747</v>
      </c>
      <c r="I201" s="386"/>
      <c r="J201" s="386"/>
      <c r="K201" s="249"/>
    </row>
    <row r="202" spans="2:11" s="1" customFormat="1" ht="5.25" customHeight="1">
      <c r="B202" s="279"/>
      <c r="C202" s="274"/>
      <c r="D202" s="274"/>
      <c r="E202" s="274"/>
      <c r="F202" s="274"/>
      <c r="G202" s="300"/>
      <c r="H202" s="274"/>
      <c r="I202" s="274"/>
      <c r="J202" s="274"/>
      <c r="K202" s="302"/>
    </row>
    <row r="203" spans="2:11" s="1" customFormat="1" ht="15" customHeight="1">
      <c r="B203" s="279"/>
      <c r="C203" s="256" t="s">
        <v>737</v>
      </c>
      <c r="D203" s="256"/>
      <c r="E203" s="256"/>
      <c r="F203" s="277" t="s">
        <v>47</v>
      </c>
      <c r="G203" s="256"/>
      <c r="H203" s="387" t="s">
        <v>748</v>
      </c>
      <c r="I203" s="387"/>
      <c r="J203" s="387"/>
      <c r="K203" s="302"/>
    </row>
    <row r="204" spans="2:11" s="1" customFormat="1" ht="15" customHeight="1">
      <c r="B204" s="279"/>
      <c r="C204" s="256"/>
      <c r="D204" s="256"/>
      <c r="E204" s="256"/>
      <c r="F204" s="277" t="s">
        <v>48</v>
      </c>
      <c r="G204" s="256"/>
      <c r="H204" s="387" t="s">
        <v>749</v>
      </c>
      <c r="I204" s="387"/>
      <c r="J204" s="387"/>
      <c r="K204" s="302"/>
    </row>
    <row r="205" spans="2:11" s="1" customFormat="1" ht="15" customHeight="1">
      <c r="B205" s="279"/>
      <c r="C205" s="256"/>
      <c r="D205" s="256"/>
      <c r="E205" s="256"/>
      <c r="F205" s="277" t="s">
        <v>51</v>
      </c>
      <c r="G205" s="256"/>
      <c r="H205" s="387" t="s">
        <v>750</v>
      </c>
      <c r="I205" s="387"/>
      <c r="J205" s="387"/>
      <c r="K205" s="302"/>
    </row>
    <row r="206" spans="2:11" s="1" customFormat="1" ht="15" customHeight="1">
      <c r="B206" s="279"/>
      <c r="C206" s="256"/>
      <c r="D206" s="256"/>
      <c r="E206" s="256"/>
      <c r="F206" s="277" t="s">
        <v>49</v>
      </c>
      <c r="G206" s="256"/>
      <c r="H206" s="387" t="s">
        <v>751</v>
      </c>
      <c r="I206" s="387"/>
      <c r="J206" s="387"/>
      <c r="K206" s="302"/>
    </row>
    <row r="207" spans="2:11" s="1" customFormat="1" ht="15" customHeight="1">
      <c r="B207" s="279"/>
      <c r="C207" s="256"/>
      <c r="D207" s="256"/>
      <c r="E207" s="256"/>
      <c r="F207" s="277" t="s">
        <v>50</v>
      </c>
      <c r="G207" s="256"/>
      <c r="H207" s="387" t="s">
        <v>752</v>
      </c>
      <c r="I207" s="387"/>
      <c r="J207" s="387"/>
      <c r="K207" s="302"/>
    </row>
    <row r="208" spans="2:11" s="1" customFormat="1" ht="15" customHeight="1">
      <c r="B208" s="279"/>
      <c r="C208" s="256"/>
      <c r="D208" s="256"/>
      <c r="E208" s="256"/>
      <c r="F208" s="277"/>
      <c r="G208" s="256"/>
      <c r="H208" s="256"/>
      <c r="I208" s="256"/>
      <c r="J208" s="256"/>
      <c r="K208" s="302"/>
    </row>
    <row r="209" spans="2:11" s="1" customFormat="1" ht="15" customHeight="1">
      <c r="B209" s="279"/>
      <c r="C209" s="256" t="s">
        <v>691</v>
      </c>
      <c r="D209" s="256"/>
      <c r="E209" s="256"/>
      <c r="F209" s="277" t="s">
        <v>83</v>
      </c>
      <c r="G209" s="256"/>
      <c r="H209" s="387" t="s">
        <v>753</v>
      </c>
      <c r="I209" s="387"/>
      <c r="J209" s="387"/>
      <c r="K209" s="302"/>
    </row>
    <row r="210" spans="2:11" s="1" customFormat="1" ht="15" customHeight="1">
      <c r="B210" s="279"/>
      <c r="C210" s="256"/>
      <c r="D210" s="256"/>
      <c r="E210" s="256"/>
      <c r="F210" s="277" t="s">
        <v>586</v>
      </c>
      <c r="G210" s="256"/>
      <c r="H210" s="387" t="s">
        <v>587</v>
      </c>
      <c r="I210" s="387"/>
      <c r="J210" s="387"/>
      <c r="K210" s="302"/>
    </row>
    <row r="211" spans="2:11" s="1" customFormat="1" ht="15" customHeight="1">
      <c r="B211" s="279"/>
      <c r="C211" s="256"/>
      <c r="D211" s="256"/>
      <c r="E211" s="256"/>
      <c r="F211" s="277" t="s">
        <v>584</v>
      </c>
      <c r="G211" s="256"/>
      <c r="H211" s="387" t="s">
        <v>754</v>
      </c>
      <c r="I211" s="387"/>
      <c r="J211" s="387"/>
      <c r="K211" s="302"/>
    </row>
    <row r="212" spans="2:11" s="1" customFormat="1" ht="15" customHeight="1">
      <c r="B212" s="326"/>
      <c r="C212" s="256"/>
      <c r="D212" s="256"/>
      <c r="E212" s="256"/>
      <c r="F212" s="277" t="s">
        <v>588</v>
      </c>
      <c r="G212" s="315"/>
      <c r="H212" s="388" t="s">
        <v>589</v>
      </c>
      <c r="I212" s="388"/>
      <c r="J212" s="388"/>
      <c r="K212" s="327"/>
    </row>
    <row r="213" spans="2:11" s="1" customFormat="1" ht="15" customHeight="1">
      <c r="B213" s="326"/>
      <c r="C213" s="256"/>
      <c r="D213" s="256"/>
      <c r="E213" s="256"/>
      <c r="F213" s="277" t="s">
        <v>590</v>
      </c>
      <c r="G213" s="315"/>
      <c r="H213" s="388" t="s">
        <v>755</v>
      </c>
      <c r="I213" s="388"/>
      <c r="J213" s="388"/>
      <c r="K213" s="327"/>
    </row>
    <row r="214" spans="2:11" s="1" customFormat="1" ht="15" customHeight="1">
      <c r="B214" s="326"/>
      <c r="C214" s="256"/>
      <c r="D214" s="256"/>
      <c r="E214" s="256"/>
      <c r="F214" s="277"/>
      <c r="G214" s="315"/>
      <c r="H214" s="306"/>
      <c r="I214" s="306"/>
      <c r="J214" s="306"/>
      <c r="K214" s="327"/>
    </row>
    <row r="215" spans="2:11" s="1" customFormat="1" ht="15" customHeight="1">
      <c r="B215" s="326"/>
      <c r="C215" s="256" t="s">
        <v>715</v>
      </c>
      <c r="D215" s="256"/>
      <c r="E215" s="256"/>
      <c r="F215" s="277">
        <v>1</v>
      </c>
      <c r="G215" s="315"/>
      <c r="H215" s="388" t="s">
        <v>756</v>
      </c>
      <c r="I215" s="388"/>
      <c r="J215" s="388"/>
      <c r="K215" s="327"/>
    </row>
    <row r="216" spans="2:11" s="1" customFormat="1" ht="15" customHeight="1">
      <c r="B216" s="326"/>
      <c r="C216" s="256"/>
      <c r="D216" s="256"/>
      <c r="E216" s="256"/>
      <c r="F216" s="277">
        <v>2</v>
      </c>
      <c r="G216" s="315"/>
      <c r="H216" s="388" t="s">
        <v>757</v>
      </c>
      <c r="I216" s="388"/>
      <c r="J216" s="388"/>
      <c r="K216" s="327"/>
    </row>
    <row r="217" spans="2:11" s="1" customFormat="1" ht="15" customHeight="1">
      <c r="B217" s="326"/>
      <c r="C217" s="256"/>
      <c r="D217" s="256"/>
      <c r="E217" s="256"/>
      <c r="F217" s="277">
        <v>3</v>
      </c>
      <c r="G217" s="315"/>
      <c r="H217" s="388" t="s">
        <v>758</v>
      </c>
      <c r="I217" s="388"/>
      <c r="J217" s="388"/>
      <c r="K217" s="327"/>
    </row>
    <row r="218" spans="2:11" s="1" customFormat="1" ht="15" customHeight="1">
      <c r="B218" s="326"/>
      <c r="C218" s="256"/>
      <c r="D218" s="256"/>
      <c r="E218" s="256"/>
      <c r="F218" s="277">
        <v>4</v>
      </c>
      <c r="G218" s="315"/>
      <c r="H218" s="388" t="s">
        <v>759</v>
      </c>
      <c r="I218" s="388"/>
      <c r="J218" s="388"/>
      <c r="K218" s="327"/>
    </row>
    <row r="219" spans="2:11" s="1" customFormat="1" ht="12.75" customHeight="1">
      <c r="B219" s="328"/>
      <c r="C219" s="329"/>
      <c r="D219" s="329"/>
      <c r="E219" s="329"/>
      <c r="F219" s="329"/>
      <c r="G219" s="329"/>
      <c r="H219" s="329"/>
      <c r="I219" s="329"/>
      <c r="J219" s="329"/>
      <c r="K219" s="330"/>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SO 01 - BOURACÍ PRÁCE NA ...</vt:lpstr>
      <vt:lpstr>SO 02 - Upravené terény</vt:lpstr>
      <vt:lpstr>VN a ON - Vedlejší náklad...</vt:lpstr>
      <vt:lpstr>Pokyny pro vyplnění</vt:lpstr>
      <vt:lpstr>'Rekapitulace stavby'!Názvy_tisku</vt:lpstr>
      <vt:lpstr>'SO 01 - BOURACÍ PRÁCE NA ...'!Názvy_tisku</vt:lpstr>
      <vt:lpstr>'SO 02 - Upravené terény'!Názvy_tisku</vt:lpstr>
      <vt:lpstr>'VN a ON - Vedlejší náklad...'!Názvy_tisku</vt:lpstr>
      <vt:lpstr>'Pokyny pro vyplnění'!Oblast_tisku</vt:lpstr>
      <vt:lpstr>'Rekapitulace stavby'!Oblast_tisku</vt:lpstr>
      <vt:lpstr>'SO 01 - BOURACÍ PRÁCE NA ...'!Oblast_tisku</vt:lpstr>
      <vt:lpstr>'SO 02 - Upravené terény'!Oblast_tisku</vt:lpstr>
      <vt:lpstr>'VN a ON - Vedlejší náklad...'!Oblast_tisku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dc:creator>
  <cp:lastModifiedBy>Pavel</cp:lastModifiedBy>
  <dcterms:created xsi:type="dcterms:W3CDTF">2025-06-11T09:51:33Z</dcterms:created>
  <dcterms:modified xsi:type="dcterms:W3CDTF">2025-06-11T10:07:21Z</dcterms:modified>
</cp:coreProperties>
</file>